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New folder\30Days\pygame\Assets\"/>
    </mc:Choice>
  </mc:AlternateContent>
  <xr:revisionPtr revIDLastSave="0" documentId="13_ncr:1_{565C2473-A8E4-4B75-BAA6-C31D9DCE12CD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Forecast" sheetId="1" r:id="rId1"/>
    <sheet name="ASM" sheetId="7" r:id="rId2"/>
    <sheet name="Op Model Hours" sheetId="8" state="hidden" r:id="rId3"/>
    <sheet name="Data" sheetId="2" state="hidden" r:id="rId4"/>
  </sheets>
  <externalReferences>
    <externalReference r:id="rId5"/>
  </externalReferences>
  <definedNames>
    <definedName name="directory">[1]Sheet1!$A$1:$F$470</definedName>
    <definedName name="_xlnm.Print_Area" localSheetId="0">Forecast!$A$1:$AP$143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230" i="1" l="1"/>
  <c r="AW230" i="1"/>
  <c r="AX230" i="1"/>
  <c r="AY230" i="1"/>
  <c r="AZ230" i="1"/>
  <c r="AV231" i="1"/>
  <c r="AW231" i="1"/>
  <c r="AX231" i="1"/>
  <c r="AY231" i="1"/>
  <c r="AZ231" i="1"/>
  <c r="AV232" i="1"/>
  <c r="AW232" i="1"/>
  <c r="AX232" i="1"/>
  <c r="AY232" i="1"/>
  <c r="AZ232" i="1"/>
  <c r="AZ274" i="1" l="1"/>
  <c r="AX274" i="1"/>
  <c r="AW274" i="1"/>
  <c r="AV274" i="1"/>
  <c r="AZ273" i="1"/>
  <c r="AY273" i="1"/>
  <c r="AX273" i="1"/>
  <c r="AW273" i="1"/>
  <c r="AV273" i="1"/>
  <c r="AZ272" i="1"/>
  <c r="AY272" i="1"/>
  <c r="AX272" i="1"/>
  <c r="AW272" i="1"/>
  <c r="AV272" i="1"/>
  <c r="AZ271" i="1"/>
  <c r="AY271" i="1"/>
  <c r="AX271" i="1"/>
  <c r="AW271" i="1"/>
  <c r="AV271" i="1"/>
  <c r="AZ270" i="1"/>
  <c r="AY270" i="1"/>
  <c r="AX270" i="1"/>
  <c r="AW270" i="1"/>
  <c r="AV270" i="1"/>
  <c r="AZ269" i="1"/>
  <c r="AY269" i="1"/>
  <c r="AX269" i="1"/>
  <c r="AW269" i="1"/>
  <c r="AV269" i="1"/>
  <c r="AZ268" i="1"/>
  <c r="AY268" i="1"/>
  <c r="AX268" i="1"/>
  <c r="AW268" i="1"/>
  <c r="AV268" i="1"/>
  <c r="AZ267" i="1"/>
  <c r="AY267" i="1"/>
  <c r="AX267" i="1"/>
  <c r="AW267" i="1"/>
  <c r="AV267" i="1"/>
  <c r="AZ266" i="1"/>
  <c r="AY266" i="1"/>
  <c r="AX266" i="1"/>
  <c r="AW266" i="1"/>
  <c r="AV266" i="1"/>
  <c r="AZ265" i="1"/>
  <c r="AY265" i="1"/>
  <c r="AW265" i="1"/>
  <c r="AZ264" i="1"/>
  <c r="AY264" i="1"/>
  <c r="AX264" i="1"/>
  <c r="AW264" i="1"/>
  <c r="AV264" i="1"/>
  <c r="AZ263" i="1"/>
  <c r="AY263" i="1"/>
  <c r="AX263" i="1"/>
  <c r="AW263" i="1"/>
  <c r="AV263" i="1"/>
  <c r="AZ262" i="1"/>
  <c r="AY262" i="1"/>
  <c r="AX262" i="1"/>
  <c r="AW262" i="1"/>
  <c r="AV262" i="1"/>
  <c r="AZ261" i="1"/>
  <c r="AY261" i="1"/>
  <c r="AX261" i="1"/>
  <c r="AW261" i="1"/>
  <c r="AV261" i="1"/>
  <c r="AZ260" i="1"/>
  <c r="AY260" i="1"/>
  <c r="AX260" i="1"/>
  <c r="AW260" i="1"/>
  <c r="AV260" i="1"/>
  <c r="AZ259" i="1"/>
  <c r="AX259" i="1"/>
  <c r="AW259" i="1"/>
  <c r="AV259" i="1"/>
  <c r="AZ258" i="1"/>
  <c r="AX258" i="1"/>
  <c r="AW258" i="1"/>
  <c r="AV258" i="1"/>
  <c r="BA257" i="1"/>
  <c r="AX257" i="1"/>
  <c r="AW257" i="1"/>
  <c r="AZ253" i="1"/>
  <c r="AY253" i="1"/>
  <c r="AX253" i="1"/>
  <c r="AW253" i="1"/>
  <c r="AV253" i="1"/>
  <c r="AZ252" i="1"/>
  <c r="AY252" i="1"/>
  <c r="AX252" i="1"/>
  <c r="AW252" i="1"/>
  <c r="AV252" i="1"/>
  <c r="AZ251" i="1"/>
  <c r="AY251" i="1"/>
  <c r="AX251" i="1"/>
  <c r="AW251" i="1"/>
  <c r="AV251" i="1"/>
  <c r="AZ250" i="1"/>
  <c r="AY250" i="1"/>
  <c r="AX250" i="1"/>
  <c r="AW250" i="1"/>
  <c r="AV250" i="1"/>
  <c r="AZ249" i="1"/>
  <c r="AY249" i="1"/>
  <c r="AX249" i="1"/>
  <c r="AW249" i="1"/>
  <c r="AV249" i="1"/>
  <c r="AZ248" i="1"/>
  <c r="AY248" i="1"/>
  <c r="AX248" i="1"/>
  <c r="AW248" i="1"/>
  <c r="AV248" i="1"/>
  <c r="AZ247" i="1"/>
  <c r="AY247" i="1"/>
  <c r="AX247" i="1"/>
  <c r="AW247" i="1"/>
  <c r="AV247" i="1"/>
  <c r="AZ246" i="1"/>
  <c r="AY246" i="1"/>
  <c r="AX246" i="1"/>
  <c r="AW246" i="1"/>
  <c r="AV246" i="1"/>
  <c r="AZ245" i="1"/>
  <c r="AY245" i="1"/>
  <c r="AX245" i="1"/>
  <c r="AW245" i="1"/>
  <c r="AV245" i="1"/>
  <c r="AZ244" i="1"/>
  <c r="AY244" i="1"/>
  <c r="AX244" i="1"/>
  <c r="AW244" i="1"/>
  <c r="AV244" i="1"/>
  <c r="AZ243" i="1"/>
  <c r="AY243" i="1"/>
  <c r="AX243" i="1"/>
  <c r="AW243" i="1"/>
  <c r="AV243" i="1"/>
  <c r="AZ242" i="1"/>
  <c r="AY242" i="1"/>
  <c r="AX242" i="1"/>
  <c r="AW242" i="1"/>
  <c r="AV242" i="1"/>
  <c r="AZ241" i="1"/>
  <c r="AY241" i="1"/>
  <c r="AX241" i="1"/>
  <c r="AW241" i="1"/>
  <c r="AV241" i="1"/>
  <c r="AZ240" i="1"/>
  <c r="AY240" i="1"/>
  <c r="AX240" i="1"/>
  <c r="AW240" i="1"/>
  <c r="AV240" i="1"/>
  <c r="AZ239" i="1"/>
  <c r="AY239" i="1"/>
  <c r="AX239" i="1"/>
  <c r="AW239" i="1"/>
  <c r="AV239" i="1"/>
  <c r="AZ238" i="1"/>
  <c r="AY238" i="1"/>
  <c r="AX238" i="1"/>
  <c r="AW238" i="1"/>
  <c r="AV238" i="1"/>
  <c r="AZ237" i="1"/>
  <c r="AY237" i="1"/>
  <c r="AX237" i="1"/>
  <c r="AW237" i="1"/>
  <c r="AV237" i="1"/>
  <c r="BA236" i="1"/>
  <c r="AX236" i="1"/>
  <c r="AW236" i="1"/>
  <c r="AV236" i="1"/>
  <c r="AZ229" i="1"/>
  <c r="AY229" i="1"/>
  <c r="AX229" i="1"/>
  <c r="AW229" i="1"/>
  <c r="AV229" i="1"/>
  <c r="AZ228" i="1"/>
  <c r="AY228" i="1"/>
  <c r="AX228" i="1"/>
  <c r="AW228" i="1"/>
  <c r="AV228" i="1"/>
  <c r="AZ227" i="1"/>
  <c r="AY227" i="1"/>
  <c r="AX227" i="1"/>
  <c r="AW227" i="1"/>
  <c r="AV227" i="1"/>
  <c r="AZ226" i="1"/>
  <c r="AY226" i="1"/>
  <c r="AX226" i="1"/>
  <c r="AW226" i="1"/>
  <c r="AV226" i="1"/>
  <c r="AZ225" i="1"/>
  <c r="AY225" i="1"/>
  <c r="AX225" i="1"/>
  <c r="AW225" i="1"/>
  <c r="AV225" i="1"/>
  <c r="AZ224" i="1"/>
  <c r="AY224" i="1"/>
  <c r="AX224" i="1"/>
  <c r="AW224" i="1"/>
  <c r="AV224" i="1"/>
  <c r="AZ223" i="1"/>
  <c r="AY223" i="1"/>
  <c r="AW223" i="1"/>
  <c r="AV223" i="1"/>
  <c r="AZ222" i="1"/>
  <c r="AY222" i="1"/>
  <c r="AX222" i="1"/>
  <c r="AW222" i="1"/>
  <c r="AV222" i="1"/>
  <c r="AZ221" i="1"/>
  <c r="AY221" i="1"/>
  <c r="AX221" i="1"/>
  <c r="AW221" i="1"/>
  <c r="AV221" i="1"/>
  <c r="AZ220" i="1"/>
  <c r="AY220" i="1"/>
  <c r="AX220" i="1"/>
  <c r="AW220" i="1"/>
  <c r="AV220" i="1"/>
  <c r="AZ219" i="1"/>
  <c r="AY219" i="1"/>
  <c r="AX219" i="1"/>
  <c r="AW219" i="1"/>
  <c r="AZ218" i="1"/>
  <c r="AY218" i="1"/>
  <c r="AX218" i="1"/>
  <c r="AW218" i="1"/>
  <c r="AV218" i="1"/>
  <c r="AZ217" i="1"/>
  <c r="AY217" i="1"/>
  <c r="AX217" i="1"/>
  <c r="AW217" i="1"/>
  <c r="AV217" i="1"/>
  <c r="AZ216" i="1"/>
  <c r="AY216" i="1"/>
  <c r="AX216" i="1"/>
  <c r="AW216" i="1"/>
  <c r="AV216" i="1"/>
  <c r="BA215" i="1"/>
  <c r="AX215" i="1"/>
  <c r="AW215" i="1"/>
  <c r="AZ211" i="1"/>
  <c r="AY211" i="1"/>
  <c r="AX211" i="1"/>
  <c r="AW211" i="1"/>
  <c r="AV211" i="1"/>
  <c r="AZ210" i="1"/>
  <c r="AY210" i="1"/>
  <c r="AX210" i="1"/>
  <c r="AW210" i="1"/>
  <c r="AV210" i="1"/>
  <c r="AZ209" i="1"/>
  <c r="AY209" i="1"/>
  <c r="AX209" i="1"/>
  <c r="AW209" i="1"/>
  <c r="AV209" i="1"/>
  <c r="AZ208" i="1"/>
  <c r="AY208" i="1"/>
  <c r="AX208" i="1"/>
  <c r="AW208" i="1"/>
  <c r="AV208" i="1"/>
  <c r="AZ207" i="1"/>
  <c r="AY207" i="1"/>
  <c r="AX207" i="1"/>
  <c r="AW207" i="1"/>
  <c r="AV207" i="1"/>
  <c r="AZ206" i="1"/>
  <c r="AY206" i="1"/>
  <c r="AX206" i="1"/>
  <c r="AW206" i="1"/>
  <c r="AV206" i="1"/>
  <c r="AZ205" i="1"/>
  <c r="AY205" i="1"/>
  <c r="AX205" i="1"/>
  <c r="AW205" i="1"/>
  <c r="AV205" i="1"/>
  <c r="AZ204" i="1"/>
  <c r="AY204" i="1"/>
  <c r="AX204" i="1"/>
  <c r="AW204" i="1"/>
  <c r="AV204" i="1"/>
  <c r="AZ203" i="1"/>
  <c r="AY203" i="1"/>
  <c r="AX203" i="1"/>
  <c r="AW203" i="1"/>
  <c r="AV203" i="1"/>
  <c r="AZ202" i="1"/>
  <c r="AY202" i="1"/>
  <c r="AX202" i="1"/>
  <c r="AW202" i="1"/>
  <c r="AV202" i="1"/>
  <c r="AZ201" i="1"/>
  <c r="AY201" i="1"/>
  <c r="AX201" i="1"/>
  <c r="AW201" i="1"/>
  <c r="AV201" i="1"/>
  <c r="AZ200" i="1"/>
  <c r="AY200" i="1"/>
  <c r="AX200" i="1"/>
  <c r="AW200" i="1"/>
  <c r="AZ199" i="1"/>
  <c r="AY199" i="1"/>
  <c r="AX199" i="1"/>
  <c r="AW199" i="1"/>
  <c r="AV199" i="1"/>
  <c r="AZ198" i="1"/>
  <c r="AY198" i="1"/>
  <c r="AX198" i="1"/>
  <c r="AW198" i="1"/>
  <c r="AV198" i="1"/>
  <c r="AZ197" i="1"/>
  <c r="AY197" i="1"/>
  <c r="AX197" i="1"/>
  <c r="AW197" i="1"/>
  <c r="AV197" i="1"/>
  <c r="AZ196" i="1"/>
  <c r="AY196" i="1"/>
  <c r="AX196" i="1"/>
  <c r="AW196" i="1"/>
  <c r="AV196" i="1"/>
  <c r="AZ195" i="1"/>
  <c r="AY195" i="1"/>
  <c r="AX195" i="1"/>
  <c r="AW195" i="1"/>
  <c r="AV195" i="1"/>
  <c r="BA194" i="1"/>
  <c r="AX194" i="1"/>
  <c r="AW194" i="1"/>
  <c r="AZ190" i="1"/>
  <c r="AX190" i="1"/>
  <c r="AW190" i="1"/>
  <c r="AV190" i="1"/>
  <c r="AZ189" i="1"/>
  <c r="AY189" i="1"/>
  <c r="AX189" i="1"/>
  <c r="AW189" i="1"/>
  <c r="AV189" i="1"/>
  <c r="AZ188" i="1"/>
  <c r="AY188" i="1"/>
  <c r="AX188" i="1"/>
  <c r="AW188" i="1"/>
  <c r="AV188" i="1"/>
  <c r="AZ187" i="1"/>
  <c r="AY187" i="1"/>
  <c r="AX187" i="1"/>
  <c r="AW187" i="1"/>
  <c r="AV187" i="1"/>
  <c r="AZ186" i="1"/>
  <c r="AY186" i="1"/>
  <c r="AX186" i="1"/>
  <c r="AW186" i="1"/>
  <c r="AV186" i="1"/>
  <c r="AZ185" i="1"/>
  <c r="AY185" i="1"/>
  <c r="AX185" i="1"/>
  <c r="AW185" i="1"/>
  <c r="AV185" i="1"/>
  <c r="AZ184" i="1"/>
  <c r="AY184" i="1"/>
  <c r="AX184" i="1"/>
  <c r="AW184" i="1"/>
  <c r="AV184" i="1"/>
  <c r="AZ183" i="1"/>
  <c r="AY183" i="1"/>
  <c r="AX183" i="1"/>
  <c r="AW183" i="1"/>
  <c r="AV183" i="1"/>
  <c r="AZ182" i="1"/>
  <c r="AY182" i="1"/>
  <c r="AX182" i="1"/>
  <c r="AW182" i="1"/>
  <c r="AV182" i="1"/>
  <c r="AZ181" i="1"/>
  <c r="AY181" i="1"/>
  <c r="AW181" i="1"/>
  <c r="AZ180" i="1"/>
  <c r="AY180" i="1"/>
  <c r="AX180" i="1"/>
  <c r="AW180" i="1"/>
  <c r="AV180" i="1"/>
  <c r="AZ179" i="1"/>
  <c r="AY179" i="1"/>
  <c r="AX179" i="1"/>
  <c r="AV179" i="1"/>
  <c r="AZ178" i="1"/>
  <c r="AY178" i="1"/>
  <c r="AX178" i="1"/>
  <c r="AW178" i="1"/>
  <c r="AV178" i="1"/>
  <c r="AZ177" i="1"/>
  <c r="AY177" i="1"/>
  <c r="AX177" i="1"/>
  <c r="AW177" i="1"/>
  <c r="AV177" i="1"/>
  <c r="AZ176" i="1"/>
  <c r="AY176" i="1"/>
  <c r="AX176" i="1"/>
  <c r="AW176" i="1"/>
  <c r="AV176" i="1"/>
  <c r="AZ175" i="1"/>
  <c r="AY175" i="1"/>
  <c r="AX175" i="1"/>
  <c r="AW175" i="1"/>
  <c r="AZ174" i="1"/>
  <c r="AX174" i="1"/>
  <c r="AW174" i="1"/>
  <c r="AV174" i="1"/>
  <c r="BA173" i="1"/>
  <c r="AX173" i="1"/>
  <c r="AW173" i="1"/>
  <c r="AV173" i="1"/>
  <c r="AV284" i="1" l="1"/>
  <c r="AZ275" i="1"/>
  <c r="BA275" i="1"/>
  <c r="AX284" i="1"/>
  <c r="AX280" i="1"/>
  <c r="AT190" i="1"/>
  <c r="AU190" i="1"/>
  <c r="BB190" i="1"/>
  <c r="BC190" i="1" l="1"/>
  <c r="BD190" i="1" s="1"/>
  <c r="B21" i="1"/>
  <c r="B25" i="1"/>
  <c r="AT186" i="1" l="1"/>
  <c r="AU186" i="1"/>
  <c r="AT187" i="1"/>
  <c r="AU187" i="1"/>
  <c r="AT188" i="1"/>
  <c r="AU188" i="1"/>
  <c r="AT189" i="1"/>
  <c r="AU189" i="1"/>
  <c r="AT174" i="1"/>
  <c r="AU174" i="1"/>
  <c r="AT175" i="1"/>
  <c r="AU175" i="1"/>
  <c r="AT176" i="1"/>
  <c r="AU176" i="1"/>
  <c r="AT177" i="1"/>
  <c r="AU177" i="1"/>
  <c r="AT178" i="1"/>
  <c r="AU178" i="1"/>
  <c r="AT179" i="1"/>
  <c r="AU179" i="1"/>
  <c r="AT180" i="1"/>
  <c r="AU180" i="1"/>
  <c r="AT181" i="1"/>
  <c r="AU181" i="1"/>
  <c r="AT182" i="1"/>
  <c r="AU182" i="1"/>
  <c r="AT183" i="1"/>
  <c r="AU183" i="1"/>
  <c r="AT184" i="1"/>
  <c r="AU184" i="1"/>
  <c r="AT185" i="1"/>
  <c r="AU185" i="1"/>
  <c r="BB184" i="1" l="1"/>
  <c r="BB185" i="1"/>
  <c r="BC189" i="1"/>
  <c r="BB180" i="1"/>
  <c r="BB177" i="1"/>
  <c r="BB186" i="1"/>
  <c r="BC187" i="1"/>
  <c r="BC188" i="1"/>
  <c r="BB176" i="1"/>
  <c r="BC186" i="1"/>
  <c r="BB189" i="1"/>
  <c r="BD189" i="1" s="1"/>
  <c r="BB188" i="1"/>
  <c r="BB187" i="1"/>
  <c r="BB182" i="1"/>
  <c r="BB178" i="1"/>
  <c r="BB175" i="1"/>
  <c r="BB174" i="1"/>
  <c r="BC183" i="1"/>
  <c r="BB179" i="1"/>
  <c r="BC176" i="1"/>
  <c r="BC185" i="1"/>
  <c r="BC182" i="1"/>
  <c r="BC179" i="1"/>
  <c r="BC184" i="1"/>
  <c r="BC178" i="1"/>
  <c r="BC175" i="1"/>
  <c r="BB183" i="1"/>
  <c r="BC180" i="1"/>
  <c r="BC177" i="1"/>
  <c r="BC174" i="1"/>
  <c r="AM36" i="1"/>
  <c r="AZ36" i="1" s="1"/>
  <c r="AL36" i="1"/>
  <c r="AY36" i="1" s="1"/>
  <c r="AK36" i="1"/>
  <c r="AX36" i="1" s="1"/>
  <c r="AJ36" i="1"/>
  <c r="AW36" i="1" s="1"/>
  <c r="AI36" i="1"/>
  <c r="AV36" i="1" s="1"/>
  <c r="AH36" i="1"/>
  <c r="AU36" i="1" s="1"/>
  <c r="AG36" i="1"/>
  <c r="AT36" i="1" s="1"/>
  <c r="AM37" i="1"/>
  <c r="AZ37" i="1" s="1"/>
  <c r="AL37" i="1"/>
  <c r="AY37" i="1" s="1"/>
  <c r="AK37" i="1"/>
  <c r="AX37" i="1" s="1"/>
  <c r="AJ37" i="1"/>
  <c r="AW37" i="1" s="1"/>
  <c r="AI37" i="1"/>
  <c r="AV37" i="1" s="1"/>
  <c r="AH37" i="1"/>
  <c r="AU37" i="1" s="1"/>
  <c r="AG37" i="1"/>
  <c r="AT37" i="1" s="1"/>
  <c r="AM38" i="1"/>
  <c r="AZ38" i="1" s="1"/>
  <c r="AL38" i="1"/>
  <c r="AY38" i="1" s="1"/>
  <c r="AK38" i="1"/>
  <c r="AX38" i="1" s="1"/>
  <c r="AJ38" i="1"/>
  <c r="AW38" i="1" s="1"/>
  <c r="AI38" i="1"/>
  <c r="AV38" i="1" s="1"/>
  <c r="AH38" i="1"/>
  <c r="AU38" i="1" s="1"/>
  <c r="AG38" i="1"/>
  <c r="AT38" i="1" s="1"/>
  <c r="AM39" i="1"/>
  <c r="AZ39" i="1" s="1"/>
  <c r="AL39" i="1"/>
  <c r="AY39" i="1" s="1"/>
  <c r="AK39" i="1"/>
  <c r="AX39" i="1" s="1"/>
  <c r="AJ39" i="1"/>
  <c r="AW39" i="1" s="1"/>
  <c r="AI39" i="1"/>
  <c r="AV39" i="1" s="1"/>
  <c r="AH39" i="1"/>
  <c r="AU39" i="1" s="1"/>
  <c r="AG39" i="1"/>
  <c r="AT39" i="1" s="1"/>
  <c r="AM40" i="1"/>
  <c r="AZ40" i="1" s="1"/>
  <c r="AL40" i="1"/>
  <c r="AY40" i="1" s="1"/>
  <c r="AK40" i="1"/>
  <c r="AX40" i="1" s="1"/>
  <c r="AJ40" i="1"/>
  <c r="AW40" i="1" s="1"/>
  <c r="AI40" i="1"/>
  <c r="AV40" i="1" s="1"/>
  <c r="AH40" i="1"/>
  <c r="AU40" i="1" s="1"/>
  <c r="AW179" i="1" s="1"/>
  <c r="AG40" i="1"/>
  <c r="AT40" i="1" s="1"/>
  <c r="AM41" i="1"/>
  <c r="AZ41" i="1" s="1"/>
  <c r="AL41" i="1"/>
  <c r="AY41" i="1" s="1"/>
  <c r="AK41" i="1"/>
  <c r="AX41" i="1" s="1"/>
  <c r="AJ41" i="1"/>
  <c r="AW41" i="1" s="1"/>
  <c r="AI41" i="1"/>
  <c r="AV41" i="1" s="1"/>
  <c r="AH41" i="1"/>
  <c r="AU41" i="1" s="1"/>
  <c r="AG41" i="1"/>
  <c r="AT41" i="1" s="1"/>
  <c r="AM42" i="1"/>
  <c r="AZ42" i="1" s="1"/>
  <c r="AL42" i="1"/>
  <c r="AY42" i="1" s="1"/>
  <c r="AK42" i="1"/>
  <c r="AX42" i="1" s="1"/>
  <c r="AX181" i="1" s="1"/>
  <c r="BC181" i="1" s="1"/>
  <c r="AJ42" i="1"/>
  <c r="AW42" i="1" s="1"/>
  <c r="AI42" i="1"/>
  <c r="AV42" i="1" s="1"/>
  <c r="AH42" i="1"/>
  <c r="AU42" i="1" s="1"/>
  <c r="AG42" i="1"/>
  <c r="AT42" i="1" s="1"/>
  <c r="AV181" i="1" s="1"/>
  <c r="AM43" i="1"/>
  <c r="AZ43" i="1" s="1"/>
  <c r="AL43" i="1"/>
  <c r="AY43" i="1"/>
  <c r="AK43" i="1"/>
  <c r="AX43" i="1" s="1"/>
  <c r="AJ43" i="1"/>
  <c r="AW43" i="1" s="1"/>
  <c r="AI43" i="1"/>
  <c r="AV43" i="1" s="1"/>
  <c r="AH43" i="1"/>
  <c r="AU43" i="1" s="1"/>
  <c r="AG43" i="1"/>
  <c r="AT43" i="1" s="1"/>
  <c r="AM44" i="1"/>
  <c r="AZ44" i="1" s="1"/>
  <c r="AL44" i="1"/>
  <c r="AY44" i="1" s="1"/>
  <c r="AK44" i="1"/>
  <c r="AX44" i="1" s="1"/>
  <c r="AJ44" i="1"/>
  <c r="AW44" i="1" s="1"/>
  <c r="AI44" i="1"/>
  <c r="AV44" i="1" s="1"/>
  <c r="AH44" i="1"/>
  <c r="AU44" i="1" s="1"/>
  <c r="AG44" i="1"/>
  <c r="AT44" i="1" s="1"/>
  <c r="AM45" i="1"/>
  <c r="AZ45" i="1" s="1"/>
  <c r="AL45" i="1"/>
  <c r="AY45" i="1" s="1"/>
  <c r="AK45" i="1"/>
  <c r="AX45" i="1" s="1"/>
  <c r="AJ45" i="1"/>
  <c r="AW45" i="1" s="1"/>
  <c r="AI45" i="1"/>
  <c r="AV45" i="1" s="1"/>
  <c r="AH45" i="1"/>
  <c r="AU45" i="1" s="1"/>
  <c r="AG45" i="1"/>
  <c r="AT45" i="1" s="1"/>
  <c r="AM46" i="1"/>
  <c r="AZ46" i="1" s="1"/>
  <c r="AL46" i="1"/>
  <c r="AY46" i="1" s="1"/>
  <c r="AK46" i="1"/>
  <c r="AX46" i="1" s="1"/>
  <c r="AJ46" i="1"/>
  <c r="AW46" i="1" s="1"/>
  <c r="AI46" i="1"/>
  <c r="AV46" i="1" s="1"/>
  <c r="AH46" i="1"/>
  <c r="AU46" i="1" s="1"/>
  <c r="AG46" i="1"/>
  <c r="AT46" i="1" s="1"/>
  <c r="AM47" i="1"/>
  <c r="AZ47" i="1" s="1"/>
  <c r="AL47" i="1"/>
  <c r="AY47" i="1" s="1"/>
  <c r="AK47" i="1"/>
  <c r="AX47" i="1" s="1"/>
  <c r="AJ47" i="1"/>
  <c r="AW47" i="1" s="1"/>
  <c r="AI47" i="1"/>
  <c r="AV47" i="1" s="1"/>
  <c r="AH47" i="1"/>
  <c r="AU47" i="1" s="1"/>
  <c r="AG47" i="1"/>
  <c r="AT47" i="1" s="1"/>
  <c r="AM48" i="1"/>
  <c r="AZ48" i="1" s="1"/>
  <c r="AL48" i="1"/>
  <c r="AY48" i="1" s="1"/>
  <c r="AK48" i="1"/>
  <c r="AX48" i="1" s="1"/>
  <c r="AJ48" i="1"/>
  <c r="AW48" i="1" s="1"/>
  <c r="AI48" i="1"/>
  <c r="AV48" i="1" s="1"/>
  <c r="AH48" i="1"/>
  <c r="AU48" i="1" s="1"/>
  <c r="AG48" i="1"/>
  <c r="AT48" i="1" s="1"/>
  <c r="AM49" i="1"/>
  <c r="AZ49" i="1" s="1"/>
  <c r="AL49" i="1"/>
  <c r="AY49" i="1" s="1"/>
  <c r="AK49" i="1"/>
  <c r="AX49" i="1" s="1"/>
  <c r="AJ49" i="1"/>
  <c r="AW49" i="1" s="1"/>
  <c r="AI49" i="1"/>
  <c r="AV49" i="1" s="1"/>
  <c r="AH49" i="1"/>
  <c r="AU49" i="1" s="1"/>
  <c r="AG49" i="1"/>
  <c r="AT49" i="1" s="1"/>
  <c r="AM50" i="1"/>
  <c r="AZ50" i="1" s="1"/>
  <c r="AL50" i="1"/>
  <c r="AY50" i="1" s="1"/>
  <c r="AK50" i="1"/>
  <c r="AX50" i="1" s="1"/>
  <c r="AJ50" i="1"/>
  <c r="AW50" i="1" s="1"/>
  <c r="AI50" i="1"/>
  <c r="AV50" i="1" s="1"/>
  <c r="AH50" i="1"/>
  <c r="AU50" i="1" s="1"/>
  <c r="AG50" i="1"/>
  <c r="AT50" i="1" s="1"/>
  <c r="AM51" i="1"/>
  <c r="AZ51" i="1" s="1"/>
  <c r="AL51" i="1"/>
  <c r="AY51" i="1" s="1"/>
  <c r="AK51" i="1"/>
  <c r="AX51" i="1" s="1"/>
  <c r="AJ51" i="1"/>
  <c r="AW51" i="1" s="1"/>
  <c r="AI51" i="1"/>
  <c r="AV51" i="1" s="1"/>
  <c r="AH51" i="1"/>
  <c r="AU51" i="1" s="1"/>
  <c r="AG51" i="1"/>
  <c r="AT51" i="1" s="1"/>
  <c r="B6" i="1"/>
  <c r="AG132" i="1"/>
  <c r="AT132" i="1" s="1"/>
  <c r="AH132" i="1"/>
  <c r="AU132" i="1" s="1"/>
  <c r="AI132" i="1"/>
  <c r="AV132" i="1" s="1"/>
  <c r="AJ132" i="1"/>
  <c r="AW132" i="1" s="1"/>
  <c r="AK132" i="1"/>
  <c r="AX132" i="1" s="1"/>
  <c r="AL132" i="1"/>
  <c r="AY132" i="1" s="1"/>
  <c r="AM132" i="1"/>
  <c r="AZ132" i="1" s="1"/>
  <c r="AG133" i="1"/>
  <c r="AT133" i="1" s="1"/>
  <c r="AH133" i="1"/>
  <c r="AU133" i="1" s="1"/>
  <c r="AI133" i="1"/>
  <c r="AV133" i="1" s="1"/>
  <c r="AJ133" i="1"/>
  <c r="AW133" i="1" s="1"/>
  <c r="AK133" i="1"/>
  <c r="AX133" i="1" s="1"/>
  <c r="AL133" i="1"/>
  <c r="AY133" i="1" s="1"/>
  <c r="AM133" i="1"/>
  <c r="AZ133" i="1" s="1"/>
  <c r="AG134" i="1"/>
  <c r="AT134" i="1" s="1"/>
  <c r="AH134" i="1"/>
  <c r="AU134" i="1" s="1"/>
  <c r="AI134" i="1"/>
  <c r="AV134" i="1" s="1"/>
  <c r="AX265" i="1" s="1"/>
  <c r="AJ134" i="1"/>
  <c r="AW134" i="1" s="1"/>
  <c r="AK134" i="1"/>
  <c r="AX134" i="1" s="1"/>
  <c r="AL134" i="1"/>
  <c r="AY134" i="1" s="1"/>
  <c r="AM134" i="1"/>
  <c r="AZ134" i="1" s="1"/>
  <c r="AG135" i="1"/>
  <c r="AT135" i="1" s="1"/>
  <c r="AH135" i="1"/>
  <c r="AU135" i="1" s="1"/>
  <c r="AI135" i="1"/>
  <c r="AV135" i="1" s="1"/>
  <c r="AJ135" i="1"/>
  <c r="AW135" i="1" s="1"/>
  <c r="AK135" i="1"/>
  <c r="AX135" i="1" s="1"/>
  <c r="AL135" i="1"/>
  <c r="AY135" i="1" s="1"/>
  <c r="AM135" i="1"/>
  <c r="AZ135" i="1" s="1"/>
  <c r="AG136" i="1"/>
  <c r="AT136" i="1" s="1"/>
  <c r="AH136" i="1"/>
  <c r="AU136" i="1" s="1"/>
  <c r="AI136" i="1"/>
  <c r="AV136" i="1" s="1"/>
  <c r="AJ136" i="1"/>
  <c r="AW136" i="1" s="1"/>
  <c r="AK136" i="1"/>
  <c r="AX136" i="1" s="1"/>
  <c r="AL136" i="1"/>
  <c r="AY136" i="1" s="1"/>
  <c r="AM136" i="1"/>
  <c r="AZ136" i="1" s="1"/>
  <c r="AG137" i="1"/>
  <c r="AT137" i="1" s="1"/>
  <c r="AH137" i="1"/>
  <c r="AU137" i="1" s="1"/>
  <c r="AI137" i="1"/>
  <c r="AV137" i="1" s="1"/>
  <c r="AJ137" i="1"/>
  <c r="AW137" i="1" s="1"/>
  <c r="AK137" i="1"/>
  <c r="AX137" i="1" s="1"/>
  <c r="AL137" i="1"/>
  <c r="AY137" i="1" s="1"/>
  <c r="AM137" i="1"/>
  <c r="AZ137" i="1" s="1"/>
  <c r="AG138" i="1"/>
  <c r="AT138" i="1" s="1"/>
  <c r="AH138" i="1"/>
  <c r="AU138" i="1" s="1"/>
  <c r="AI138" i="1"/>
  <c r="AV138" i="1" s="1"/>
  <c r="AJ138" i="1"/>
  <c r="AW138" i="1" s="1"/>
  <c r="AK138" i="1"/>
  <c r="AX138" i="1" s="1"/>
  <c r="AL138" i="1"/>
  <c r="AY138" i="1" s="1"/>
  <c r="AM138" i="1"/>
  <c r="AZ138" i="1" s="1"/>
  <c r="AG109" i="1"/>
  <c r="AT109" i="1" s="1"/>
  <c r="AH109" i="1"/>
  <c r="AU109" i="1" s="1"/>
  <c r="AI109" i="1"/>
  <c r="AV109" i="1" s="1"/>
  <c r="AJ109" i="1"/>
  <c r="AW109" i="1" s="1"/>
  <c r="AK109" i="1"/>
  <c r="AX109" i="1" s="1"/>
  <c r="AL109" i="1"/>
  <c r="AY109" i="1" s="1"/>
  <c r="AM109" i="1"/>
  <c r="AZ109" i="1" s="1"/>
  <c r="AG110" i="1"/>
  <c r="AT110" i="1" s="1"/>
  <c r="AH110" i="1"/>
  <c r="AU110" i="1" s="1"/>
  <c r="AI110" i="1"/>
  <c r="AV110" i="1" s="1"/>
  <c r="AJ110" i="1"/>
  <c r="AW110" i="1" s="1"/>
  <c r="AK110" i="1"/>
  <c r="AX110" i="1" s="1"/>
  <c r="AL110" i="1"/>
  <c r="AY110" i="1" s="1"/>
  <c r="AM110" i="1"/>
  <c r="AZ110" i="1" s="1"/>
  <c r="AG111" i="1"/>
  <c r="AT111" i="1" s="1"/>
  <c r="AH111" i="1"/>
  <c r="AU111" i="1" s="1"/>
  <c r="AI111" i="1"/>
  <c r="AV111" i="1" s="1"/>
  <c r="AJ111" i="1"/>
  <c r="AW111" i="1" s="1"/>
  <c r="AK111" i="1"/>
  <c r="AX111" i="1" s="1"/>
  <c r="AL111" i="1"/>
  <c r="AY111" i="1" s="1"/>
  <c r="AM111" i="1"/>
  <c r="AZ111" i="1" s="1"/>
  <c r="AG112" i="1"/>
  <c r="AT112" i="1" s="1"/>
  <c r="AH112" i="1"/>
  <c r="AU112" i="1" s="1"/>
  <c r="AI112" i="1"/>
  <c r="AV112" i="1" s="1"/>
  <c r="AJ112" i="1"/>
  <c r="AW112" i="1" s="1"/>
  <c r="AK112" i="1"/>
  <c r="AX112" i="1" s="1"/>
  <c r="AL112" i="1"/>
  <c r="AY112" i="1" s="1"/>
  <c r="AM112" i="1"/>
  <c r="AZ112" i="1" s="1"/>
  <c r="AG113" i="1"/>
  <c r="AT113" i="1" s="1"/>
  <c r="AH113" i="1"/>
  <c r="AU113" i="1" s="1"/>
  <c r="AI113" i="1"/>
  <c r="AV113" i="1" s="1"/>
  <c r="AJ113" i="1"/>
  <c r="AW113" i="1" s="1"/>
  <c r="AK113" i="1"/>
  <c r="AX113" i="1" s="1"/>
  <c r="AL113" i="1"/>
  <c r="AY113" i="1" s="1"/>
  <c r="AM113" i="1"/>
  <c r="AZ113" i="1" s="1"/>
  <c r="AG114" i="1"/>
  <c r="AT114" i="1" s="1"/>
  <c r="AH114" i="1"/>
  <c r="AU114" i="1" s="1"/>
  <c r="AI114" i="1"/>
  <c r="AV114" i="1" s="1"/>
  <c r="AJ114" i="1"/>
  <c r="AW114" i="1" s="1"/>
  <c r="AK114" i="1"/>
  <c r="AX114" i="1" s="1"/>
  <c r="AL114" i="1"/>
  <c r="AY114" i="1" s="1"/>
  <c r="AM114" i="1"/>
  <c r="AZ114" i="1" s="1"/>
  <c r="AG115" i="1"/>
  <c r="AT115" i="1" s="1"/>
  <c r="AH115" i="1"/>
  <c r="AU115" i="1" s="1"/>
  <c r="AI115" i="1"/>
  <c r="AV115" i="1" s="1"/>
  <c r="AJ115" i="1"/>
  <c r="AW115" i="1" s="1"/>
  <c r="AK115" i="1"/>
  <c r="AX115" i="1" s="1"/>
  <c r="AL115" i="1"/>
  <c r="AY115" i="1" s="1"/>
  <c r="AM115" i="1"/>
  <c r="AZ115" i="1" s="1"/>
  <c r="AG85" i="1"/>
  <c r="AT85" i="1" s="1"/>
  <c r="AH85" i="1"/>
  <c r="AU85" i="1" s="1"/>
  <c r="AI85" i="1"/>
  <c r="AV85" i="1" s="1"/>
  <c r="AJ85" i="1"/>
  <c r="AW85" i="1" s="1"/>
  <c r="AK85" i="1"/>
  <c r="AX85" i="1" s="1"/>
  <c r="AL85" i="1"/>
  <c r="AY85" i="1" s="1"/>
  <c r="AM85" i="1"/>
  <c r="AZ85" i="1" s="1"/>
  <c r="AG86" i="1"/>
  <c r="AT86" i="1" s="1"/>
  <c r="AH86" i="1"/>
  <c r="AU86" i="1" s="1"/>
  <c r="AI86" i="1"/>
  <c r="AV86" i="1" s="1"/>
  <c r="AJ86" i="1"/>
  <c r="AW86" i="1" s="1"/>
  <c r="AK86" i="1"/>
  <c r="AX86" i="1" s="1"/>
  <c r="AL86" i="1"/>
  <c r="AY86" i="1" s="1"/>
  <c r="AM86" i="1"/>
  <c r="AZ86" i="1" s="1"/>
  <c r="AG87" i="1"/>
  <c r="AT87" i="1" s="1"/>
  <c r="AH87" i="1"/>
  <c r="AU87" i="1" s="1"/>
  <c r="AI87" i="1"/>
  <c r="AV87" i="1" s="1"/>
  <c r="AJ87" i="1"/>
  <c r="AW87" i="1" s="1"/>
  <c r="AK87" i="1"/>
  <c r="AX87" i="1" s="1"/>
  <c r="AL87" i="1"/>
  <c r="AY87" i="1" s="1"/>
  <c r="AM87" i="1"/>
  <c r="AZ87" i="1" s="1"/>
  <c r="AG88" i="1"/>
  <c r="AT88" i="1" s="1"/>
  <c r="AH88" i="1"/>
  <c r="AU88" i="1" s="1"/>
  <c r="AI88" i="1"/>
  <c r="AV88" i="1" s="1"/>
  <c r="AX223" i="1" s="1"/>
  <c r="AJ88" i="1"/>
  <c r="AW88" i="1" s="1"/>
  <c r="AK88" i="1"/>
  <c r="AX88" i="1" s="1"/>
  <c r="AL88" i="1"/>
  <c r="AY88" i="1" s="1"/>
  <c r="AM88" i="1"/>
  <c r="AZ88" i="1" s="1"/>
  <c r="AG89" i="1"/>
  <c r="AT89" i="1" s="1"/>
  <c r="AH89" i="1"/>
  <c r="AU89" i="1" s="1"/>
  <c r="AI89" i="1"/>
  <c r="AV89" i="1" s="1"/>
  <c r="AJ89" i="1"/>
  <c r="AW89" i="1" s="1"/>
  <c r="AK89" i="1"/>
  <c r="AX89" i="1" s="1"/>
  <c r="AL89" i="1"/>
  <c r="AY89" i="1" s="1"/>
  <c r="AM89" i="1"/>
  <c r="AZ89" i="1" s="1"/>
  <c r="AG90" i="1"/>
  <c r="AT90" i="1" s="1"/>
  <c r="AH90" i="1"/>
  <c r="AU90" i="1" s="1"/>
  <c r="AI90" i="1"/>
  <c r="AV90" i="1" s="1"/>
  <c r="AJ90" i="1"/>
  <c r="AW90" i="1" s="1"/>
  <c r="AK90" i="1"/>
  <c r="AX90" i="1" s="1"/>
  <c r="AL90" i="1"/>
  <c r="AY90" i="1" s="1"/>
  <c r="AM90" i="1"/>
  <c r="AZ90" i="1" s="1"/>
  <c r="AG91" i="1"/>
  <c r="AT91" i="1" s="1"/>
  <c r="AH91" i="1"/>
  <c r="AU91" i="1" s="1"/>
  <c r="AI91" i="1"/>
  <c r="AV91" i="1" s="1"/>
  <c r="AJ91" i="1"/>
  <c r="AW91" i="1" s="1"/>
  <c r="AK91" i="1"/>
  <c r="AX91" i="1" s="1"/>
  <c r="AL91" i="1"/>
  <c r="AY91" i="1" s="1"/>
  <c r="AM91" i="1"/>
  <c r="AZ91" i="1" s="1"/>
  <c r="AG62" i="1"/>
  <c r="AT62" i="1" s="1"/>
  <c r="AH62" i="1"/>
  <c r="AU62" i="1" s="1"/>
  <c r="AI62" i="1"/>
  <c r="AV62" i="1" s="1"/>
  <c r="AJ62" i="1"/>
  <c r="AW62" i="1" s="1"/>
  <c r="AK62" i="1"/>
  <c r="AX62" i="1" s="1"/>
  <c r="AL62" i="1"/>
  <c r="AY62" i="1" s="1"/>
  <c r="AM62" i="1"/>
  <c r="AZ62" i="1" s="1"/>
  <c r="AG63" i="1"/>
  <c r="AT63" i="1" s="1"/>
  <c r="AH63" i="1"/>
  <c r="AU63" i="1" s="1"/>
  <c r="AV200" i="1" s="1"/>
  <c r="AI63" i="1"/>
  <c r="AV63" i="1" s="1"/>
  <c r="AJ63" i="1"/>
  <c r="AW63" i="1" s="1"/>
  <c r="AK63" i="1"/>
  <c r="AX63" i="1" s="1"/>
  <c r="AL63" i="1"/>
  <c r="AY63" i="1" s="1"/>
  <c r="AM63" i="1"/>
  <c r="AZ63" i="1" s="1"/>
  <c r="AG64" i="1"/>
  <c r="AT64" i="1" s="1"/>
  <c r="AH64" i="1"/>
  <c r="AU64" i="1" s="1"/>
  <c r="AI64" i="1"/>
  <c r="AV64" i="1" s="1"/>
  <c r="AJ64" i="1"/>
  <c r="AW64" i="1" s="1"/>
  <c r="AK64" i="1"/>
  <c r="AX64" i="1" s="1"/>
  <c r="AL64" i="1"/>
  <c r="AY64" i="1" s="1"/>
  <c r="AM64" i="1"/>
  <c r="AZ64" i="1" s="1"/>
  <c r="AG65" i="1"/>
  <c r="AT65" i="1" s="1"/>
  <c r="AH65" i="1"/>
  <c r="AU65" i="1" s="1"/>
  <c r="AI65" i="1"/>
  <c r="AV65" i="1" s="1"/>
  <c r="AJ65" i="1"/>
  <c r="AW65" i="1" s="1"/>
  <c r="AK65" i="1"/>
  <c r="AX65" i="1" s="1"/>
  <c r="AL65" i="1"/>
  <c r="AY65" i="1" s="1"/>
  <c r="AM65" i="1"/>
  <c r="AZ65" i="1" s="1"/>
  <c r="AG66" i="1"/>
  <c r="AT66" i="1" s="1"/>
  <c r="AH66" i="1"/>
  <c r="AU66" i="1" s="1"/>
  <c r="AI66" i="1"/>
  <c r="AV66" i="1" s="1"/>
  <c r="AJ66" i="1"/>
  <c r="AW66" i="1" s="1"/>
  <c r="AK66" i="1"/>
  <c r="AX66" i="1" s="1"/>
  <c r="AL66" i="1"/>
  <c r="AY66" i="1" s="1"/>
  <c r="AM66" i="1"/>
  <c r="AZ66" i="1" s="1"/>
  <c r="AG67" i="1"/>
  <c r="AT67" i="1" s="1"/>
  <c r="AH67" i="1"/>
  <c r="AU67" i="1" s="1"/>
  <c r="AI67" i="1"/>
  <c r="AV67" i="1" s="1"/>
  <c r="AJ67" i="1"/>
  <c r="AW67" i="1" s="1"/>
  <c r="AK67" i="1"/>
  <c r="AX67" i="1" s="1"/>
  <c r="AL67" i="1"/>
  <c r="AY67" i="1" s="1"/>
  <c r="AM67" i="1"/>
  <c r="AZ67" i="1" s="1"/>
  <c r="AG68" i="1"/>
  <c r="AT68" i="1" s="1"/>
  <c r="AH68" i="1"/>
  <c r="AU68" i="1" s="1"/>
  <c r="AI68" i="1"/>
  <c r="AV68" i="1" s="1"/>
  <c r="AJ68" i="1"/>
  <c r="AW68" i="1" s="1"/>
  <c r="AK68" i="1"/>
  <c r="AX68" i="1" s="1"/>
  <c r="AL68" i="1"/>
  <c r="AY68" i="1" s="1"/>
  <c r="AM68" i="1"/>
  <c r="AZ68" i="1" s="1"/>
  <c r="AG69" i="1"/>
  <c r="AT69" i="1" s="1"/>
  <c r="AH69" i="1"/>
  <c r="AU69" i="1" s="1"/>
  <c r="AI69" i="1"/>
  <c r="AV69" i="1" s="1"/>
  <c r="AJ69" i="1"/>
  <c r="AW69" i="1" s="1"/>
  <c r="AK69" i="1"/>
  <c r="AX69" i="1" s="1"/>
  <c r="AL69" i="1"/>
  <c r="AY69" i="1" s="1"/>
  <c r="AM69" i="1"/>
  <c r="AZ69" i="1" s="1"/>
  <c r="B62" i="1"/>
  <c r="B63" i="1"/>
  <c r="AU200" i="1" s="1"/>
  <c r="B64" i="1"/>
  <c r="B65" i="1"/>
  <c r="B66" i="1"/>
  <c r="B67" i="1"/>
  <c r="AU204" i="1" s="1"/>
  <c r="B68" i="1"/>
  <c r="B69" i="1"/>
  <c r="B70" i="1"/>
  <c r="AU207" i="1" s="1"/>
  <c r="B71" i="1"/>
  <c r="AU208" i="1" s="1"/>
  <c r="B72" i="1"/>
  <c r="AU209" i="1" s="1"/>
  <c r="B73" i="1"/>
  <c r="AU210" i="1" s="1"/>
  <c r="C62" i="1"/>
  <c r="AT199" i="1" s="1"/>
  <c r="BC199" i="1" s="1"/>
  <c r="C63" i="1"/>
  <c r="AT200" i="1" s="1"/>
  <c r="BC200" i="1" s="1"/>
  <c r="C64" i="1"/>
  <c r="C65" i="1"/>
  <c r="C66" i="1"/>
  <c r="AT203" i="1" s="1"/>
  <c r="BB203" i="1" s="1"/>
  <c r="C67" i="1"/>
  <c r="C69" i="1"/>
  <c r="C70" i="1"/>
  <c r="AT207" i="1" s="1"/>
  <c r="BC207" i="1" s="1"/>
  <c r="C71" i="1"/>
  <c r="AT208" i="1" s="1"/>
  <c r="BC208" i="1" s="1"/>
  <c r="C72" i="1"/>
  <c r="AT209" i="1" s="1"/>
  <c r="BC209" i="1" s="1"/>
  <c r="C73" i="1"/>
  <c r="C68" i="1"/>
  <c r="AT205" i="1" s="1"/>
  <c r="BC205" i="1" s="1"/>
  <c r="AX160" i="1"/>
  <c r="M2" i="7" s="1"/>
  <c r="AX156" i="1"/>
  <c r="I2" i="7" s="1"/>
  <c r="AX152" i="1"/>
  <c r="E2" i="7" s="1"/>
  <c r="AG59" i="1"/>
  <c r="AT59" i="1" s="1"/>
  <c r="AH59" i="1"/>
  <c r="AU59" i="1" s="1"/>
  <c r="AU173" i="1"/>
  <c r="AT173" i="1"/>
  <c r="B10" i="1"/>
  <c r="B9" i="1"/>
  <c r="B8" i="1"/>
  <c r="B4" i="1"/>
  <c r="B12" i="1"/>
  <c r="B15" i="1"/>
  <c r="B13" i="1"/>
  <c r="AX148" i="1" s="1"/>
  <c r="A2" i="7" s="1"/>
  <c r="AM127" i="1"/>
  <c r="AZ127" i="1" s="1"/>
  <c r="AL127" i="1"/>
  <c r="AY127" i="1" s="1"/>
  <c r="AK127" i="1"/>
  <c r="AX127" i="1" s="1"/>
  <c r="AJ127" i="1"/>
  <c r="AW127" i="1" s="1"/>
  <c r="AI127" i="1"/>
  <c r="AV127" i="1" s="1"/>
  <c r="AH127" i="1"/>
  <c r="AU127" i="1" s="1"/>
  <c r="AG127" i="1"/>
  <c r="AT127" i="1" s="1"/>
  <c r="AM104" i="1"/>
  <c r="AZ104" i="1" s="1"/>
  <c r="AL104" i="1"/>
  <c r="AY104" i="1" s="1"/>
  <c r="AK104" i="1"/>
  <c r="AX104" i="1" s="1"/>
  <c r="AJ104" i="1"/>
  <c r="AW104" i="1" s="1"/>
  <c r="AI104" i="1"/>
  <c r="AV104" i="1" s="1"/>
  <c r="AH104" i="1"/>
  <c r="AU104" i="1" s="1"/>
  <c r="AG104" i="1"/>
  <c r="AT104" i="1" s="1"/>
  <c r="AM81" i="1"/>
  <c r="AZ81" i="1" s="1"/>
  <c r="AL81" i="1"/>
  <c r="AY81" i="1" s="1"/>
  <c r="AK81" i="1"/>
  <c r="AX81" i="1" s="1"/>
  <c r="AJ81" i="1"/>
  <c r="AW81" i="1" s="1"/>
  <c r="AI81" i="1"/>
  <c r="AV81" i="1" s="1"/>
  <c r="AH81" i="1"/>
  <c r="AU81" i="1" s="1"/>
  <c r="AG81" i="1"/>
  <c r="AT81" i="1" s="1"/>
  <c r="B58" i="1"/>
  <c r="AU195" i="1" s="1"/>
  <c r="C58" i="1"/>
  <c r="AT195" i="1" s="1"/>
  <c r="BC195" i="1" s="1"/>
  <c r="AG58" i="1"/>
  <c r="AT58" i="1" s="1"/>
  <c r="AH58" i="1"/>
  <c r="AU58" i="1" s="1"/>
  <c r="AI58" i="1"/>
  <c r="AV58" i="1" s="1"/>
  <c r="AJ58" i="1"/>
  <c r="AW58" i="1" s="1"/>
  <c r="AK58" i="1"/>
  <c r="AX58" i="1" s="1"/>
  <c r="AL58" i="1"/>
  <c r="AY58" i="1" s="1"/>
  <c r="AM58" i="1"/>
  <c r="AZ58" i="1" s="1"/>
  <c r="B14" i="1"/>
  <c r="AB123" i="1"/>
  <c r="AG35" i="1"/>
  <c r="AT35" i="1" s="1"/>
  <c r="AH35" i="1"/>
  <c r="AU35" i="1" s="1"/>
  <c r="AI35" i="1"/>
  <c r="AV35" i="1" s="1"/>
  <c r="AJ35" i="1"/>
  <c r="AW35" i="1" s="1"/>
  <c r="AK35" i="1"/>
  <c r="AX35" i="1" s="1"/>
  <c r="AL35" i="1"/>
  <c r="AY35" i="1" s="1"/>
  <c r="AM35" i="1"/>
  <c r="AZ35" i="1" s="1"/>
  <c r="A74" i="1"/>
  <c r="A97" i="1" s="1"/>
  <c r="A120" i="1" s="1"/>
  <c r="A143" i="1" s="1"/>
  <c r="X123" i="1"/>
  <c r="T123" i="1"/>
  <c r="P123" i="1"/>
  <c r="L123" i="1"/>
  <c r="H123" i="1"/>
  <c r="D123" i="1"/>
  <c r="AB100" i="1"/>
  <c r="X100" i="1"/>
  <c r="T100" i="1"/>
  <c r="P100" i="1"/>
  <c r="L100" i="1"/>
  <c r="H100" i="1"/>
  <c r="D100" i="1"/>
  <c r="AB77" i="1"/>
  <c r="X77" i="1"/>
  <c r="T77" i="1"/>
  <c r="P77" i="1"/>
  <c r="L77" i="1"/>
  <c r="H77" i="1"/>
  <c r="D77" i="1"/>
  <c r="AB54" i="1"/>
  <c r="X54" i="1"/>
  <c r="T54" i="1"/>
  <c r="P54" i="1"/>
  <c r="L54" i="1"/>
  <c r="H54" i="1"/>
  <c r="D54" i="1"/>
  <c r="AB31" i="1"/>
  <c r="X31" i="1"/>
  <c r="T31" i="1"/>
  <c r="P31" i="1"/>
  <c r="L31" i="1"/>
  <c r="H31" i="1"/>
  <c r="D31" i="1"/>
  <c r="A123" i="1"/>
  <c r="A100" i="1"/>
  <c r="A77" i="1"/>
  <c r="A54" i="1"/>
  <c r="A31" i="1"/>
  <c r="AG103" i="1"/>
  <c r="AT103" i="1" s="1"/>
  <c r="AH103" i="1"/>
  <c r="AU103" i="1" s="1"/>
  <c r="AI103" i="1"/>
  <c r="AV103" i="1" s="1"/>
  <c r="AJ103" i="1"/>
  <c r="AW103" i="1" s="1"/>
  <c r="AY236" i="1" s="1"/>
  <c r="AK103" i="1"/>
  <c r="AX103" i="1" s="1"/>
  <c r="AL103" i="1"/>
  <c r="AY103" i="1" s="1"/>
  <c r="AM103" i="1"/>
  <c r="AZ103" i="1" s="1"/>
  <c r="AG105" i="1"/>
  <c r="AT105" i="1" s="1"/>
  <c r="AH105" i="1"/>
  <c r="AU105" i="1" s="1"/>
  <c r="AI105" i="1"/>
  <c r="AV105" i="1" s="1"/>
  <c r="AJ105" i="1"/>
  <c r="AW105" i="1" s="1"/>
  <c r="AK105" i="1"/>
  <c r="AX105" i="1" s="1"/>
  <c r="AL105" i="1"/>
  <c r="AY105" i="1" s="1"/>
  <c r="AM105" i="1"/>
  <c r="AZ105" i="1" s="1"/>
  <c r="AG106" i="1"/>
  <c r="AT106" i="1" s="1"/>
  <c r="AH106" i="1"/>
  <c r="AU106" i="1" s="1"/>
  <c r="AI106" i="1"/>
  <c r="AV106" i="1" s="1"/>
  <c r="AJ106" i="1"/>
  <c r="AW106" i="1" s="1"/>
  <c r="AK106" i="1"/>
  <c r="AX106" i="1" s="1"/>
  <c r="AL106" i="1"/>
  <c r="AY106" i="1" s="1"/>
  <c r="AM106" i="1"/>
  <c r="AZ106" i="1" s="1"/>
  <c r="AG107" i="1"/>
  <c r="AT107" i="1" s="1"/>
  <c r="AH107" i="1"/>
  <c r="AU107" i="1" s="1"/>
  <c r="AI107" i="1"/>
  <c r="AV107" i="1" s="1"/>
  <c r="AJ107" i="1"/>
  <c r="AW107" i="1" s="1"/>
  <c r="AK107" i="1"/>
  <c r="AX107" i="1" s="1"/>
  <c r="AL107" i="1"/>
  <c r="AY107" i="1" s="1"/>
  <c r="AM107" i="1"/>
  <c r="AZ107" i="1" s="1"/>
  <c r="AG108" i="1"/>
  <c r="AT108" i="1" s="1"/>
  <c r="AH108" i="1"/>
  <c r="AU108" i="1" s="1"/>
  <c r="AI108" i="1"/>
  <c r="AV108" i="1" s="1"/>
  <c r="AJ108" i="1"/>
  <c r="AW108" i="1" s="1"/>
  <c r="AK108" i="1"/>
  <c r="AX108" i="1" s="1"/>
  <c r="AL108" i="1"/>
  <c r="AY108" i="1" s="1"/>
  <c r="AM108" i="1"/>
  <c r="AZ108" i="1" s="1"/>
  <c r="AG116" i="1"/>
  <c r="AT116" i="1" s="1"/>
  <c r="AH116" i="1"/>
  <c r="AU116" i="1" s="1"/>
  <c r="AI116" i="1"/>
  <c r="AV116" i="1" s="1"/>
  <c r="AJ116" i="1"/>
  <c r="AW116" i="1" s="1"/>
  <c r="AK116" i="1"/>
  <c r="AX116" i="1" s="1"/>
  <c r="AL116" i="1"/>
  <c r="AY116" i="1" s="1"/>
  <c r="AM116" i="1"/>
  <c r="AZ116" i="1" s="1"/>
  <c r="AG117" i="1"/>
  <c r="AT117" i="1" s="1"/>
  <c r="AH117" i="1"/>
  <c r="AU117" i="1" s="1"/>
  <c r="AI117" i="1"/>
  <c r="AV117" i="1" s="1"/>
  <c r="AJ117" i="1"/>
  <c r="AW117" i="1" s="1"/>
  <c r="AK117" i="1"/>
  <c r="AX117" i="1" s="1"/>
  <c r="AL117" i="1"/>
  <c r="AY117" i="1" s="1"/>
  <c r="AM117" i="1"/>
  <c r="AZ117" i="1" s="1"/>
  <c r="AG118" i="1"/>
  <c r="AT118" i="1" s="1"/>
  <c r="AH118" i="1"/>
  <c r="AU118" i="1" s="1"/>
  <c r="AI118" i="1"/>
  <c r="AV118" i="1" s="1"/>
  <c r="AJ118" i="1"/>
  <c r="AW118" i="1" s="1"/>
  <c r="AK118" i="1"/>
  <c r="AX118" i="1" s="1"/>
  <c r="AL118" i="1"/>
  <c r="AY118" i="1" s="1"/>
  <c r="AM118" i="1"/>
  <c r="AZ118" i="1" s="1"/>
  <c r="AG119" i="1"/>
  <c r="AT119" i="1" s="1"/>
  <c r="AH119" i="1"/>
  <c r="AU119" i="1" s="1"/>
  <c r="AI119" i="1"/>
  <c r="AV119" i="1" s="1"/>
  <c r="AJ119" i="1"/>
  <c r="AW119" i="1" s="1"/>
  <c r="AK119" i="1"/>
  <c r="AX119" i="1" s="1"/>
  <c r="AL119" i="1"/>
  <c r="AY119" i="1" s="1"/>
  <c r="AM119" i="1"/>
  <c r="AZ119" i="1" s="1"/>
  <c r="AG120" i="1"/>
  <c r="AT120" i="1" s="1"/>
  <c r="AH120" i="1"/>
  <c r="AU120" i="1" s="1"/>
  <c r="AI120" i="1"/>
  <c r="AV120" i="1" s="1"/>
  <c r="AJ120" i="1"/>
  <c r="AW120" i="1" s="1"/>
  <c r="AK120" i="1"/>
  <c r="AX120" i="1" s="1"/>
  <c r="AL120" i="1"/>
  <c r="AY120" i="1" s="1"/>
  <c r="AM120" i="1"/>
  <c r="AZ120" i="1" s="1"/>
  <c r="AG126" i="1"/>
  <c r="AT126" i="1" s="1"/>
  <c r="AH126" i="1"/>
  <c r="AU126" i="1" s="1"/>
  <c r="AI126" i="1"/>
  <c r="AV126" i="1" s="1"/>
  <c r="AJ126" i="1"/>
  <c r="AW126" i="1" s="1"/>
  <c r="AY257" i="1" s="1"/>
  <c r="AK126" i="1"/>
  <c r="AX126" i="1" s="1"/>
  <c r="AL126" i="1"/>
  <c r="AY126" i="1" s="1"/>
  <c r="AM126" i="1"/>
  <c r="AZ126" i="1" s="1"/>
  <c r="AG128" i="1"/>
  <c r="AT128" i="1" s="1"/>
  <c r="AH128" i="1"/>
  <c r="AU128" i="1" s="1"/>
  <c r="AI128" i="1"/>
  <c r="AV128" i="1" s="1"/>
  <c r="AJ128" i="1"/>
  <c r="AW128" i="1" s="1"/>
  <c r="AK128" i="1"/>
  <c r="AX128" i="1" s="1"/>
  <c r="AL128" i="1"/>
  <c r="AY128" i="1" s="1"/>
  <c r="AM128" i="1"/>
  <c r="AZ128" i="1" s="1"/>
  <c r="AG129" i="1"/>
  <c r="AT129" i="1" s="1"/>
  <c r="AH129" i="1"/>
  <c r="AU129" i="1" s="1"/>
  <c r="AI129" i="1"/>
  <c r="AV129" i="1" s="1"/>
  <c r="AJ129" i="1"/>
  <c r="AW129" i="1" s="1"/>
  <c r="AK129" i="1"/>
  <c r="AX129" i="1" s="1"/>
  <c r="AL129" i="1"/>
  <c r="AY129" i="1" s="1"/>
  <c r="AM129" i="1"/>
  <c r="AZ129" i="1" s="1"/>
  <c r="AG130" i="1"/>
  <c r="AT130" i="1" s="1"/>
  <c r="AH130" i="1"/>
  <c r="AU130" i="1" s="1"/>
  <c r="AI130" i="1"/>
  <c r="AV130" i="1" s="1"/>
  <c r="AJ130" i="1"/>
  <c r="AW130" i="1" s="1"/>
  <c r="AK130" i="1"/>
  <c r="AX130" i="1" s="1"/>
  <c r="AL130" i="1"/>
  <c r="AY130" i="1" s="1"/>
  <c r="AM130" i="1"/>
  <c r="AZ130" i="1" s="1"/>
  <c r="AG131" i="1"/>
  <c r="AT131" i="1" s="1"/>
  <c r="AH131" i="1"/>
  <c r="AU131" i="1" s="1"/>
  <c r="AI131" i="1"/>
  <c r="AV131" i="1" s="1"/>
  <c r="AJ131" i="1"/>
  <c r="AW131" i="1" s="1"/>
  <c r="AK131" i="1"/>
  <c r="AX131" i="1" s="1"/>
  <c r="AL131" i="1"/>
  <c r="AY131" i="1" s="1"/>
  <c r="AM131" i="1"/>
  <c r="AZ131" i="1" s="1"/>
  <c r="AG139" i="1"/>
  <c r="AT139" i="1" s="1"/>
  <c r="AH139" i="1"/>
  <c r="AU139" i="1" s="1"/>
  <c r="AI139" i="1"/>
  <c r="AV139" i="1" s="1"/>
  <c r="AJ139" i="1"/>
  <c r="AW139" i="1" s="1"/>
  <c r="AK139" i="1"/>
  <c r="AX139" i="1" s="1"/>
  <c r="AL139" i="1"/>
  <c r="AY139" i="1" s="1"/>
  <c r="AM139" i="1"/>
  <c r="AZ139" i="1" s="1"/>
  <c r="AG140" i="1"/>
  <c r="AT140" i="1" s="1"/>
  <c r="AH140" i="1"/>
  <c r="AU140" i="1" s="1"/>
  <c r="AI140" i="1"/>
  <c r="AV140" i="1" s="1"/>
  <c r="AJ140" i="1"/>
  <c r="AW140" i="1" s="1"/>
  <c r="AK140" i="1"/>
  <c r="AX140" i="1" s="1"/>
  <c r="AL140" i="1"/>
  <c r="AY140" i="1" s="1"/>
  <c r="AM140" i="1"/>
  <c r="AZ140" i="1" s="1"/>
  <c r="AG141" i="1"/>
  <c r="AT141" i="1" s="1"/>
  <c r="AH141" i="1"/>
  <c r="AU141" i="1" s="1"/>
  <c r="AI141" i="1"/>
  <c r="AV141" i="1" s="1"/>
  <c r="AJ141" i="1"/>
  <c r="AW141" i="1" s="1"/>
  <c r="AK141" i="1"/>
  <c r="AX141" i="1" s="1"/>
  <c r="AL141" i="1"/>
  <c r="AY141" i="1" s="1"/>
  <c r="AM141" i="1"/>
  <c r="AZ141" i="1" s="1"/>
  <c r="AM143" i="1"/>
  <c r="AZ143" i="1" s="1"/>
  <c r="AL143" i="1"/>
  <c r="AY143" i="1" s="1"/>
  <c r="AK143" i="1"/>
  <c r="AX143" i="1" s="1"/>
  <c r="AJ143" i="1"/>
  <c r="AW143" i="1" s="1"/>
  <c r="AI143" i="1"/>
  <c r="AV143" i="1" s="1"/>
  <c r="AH143" i="1"/>
  <c r="AU143" i="1" s="1"/>
  <c r="AG143" i="1"/>
  <c r="AT143" i="1" s="1"/>
  <c r="AM142" i="1"/>
  <c r="AZ142" i="1" s="1"/>
  <c r="AL142" i="1"/>
  <c r="AY142" i="1" s="1"/>
  <c r="AK142" i="1"/>
  <c r="AX142" i="1" s="1"/>
  <c r="AJ142" i="1"/>
  <c r="AW142" i="1" s="1"/>
  <c r="AI142" i="1"/>
  <c r="AV142" i="1" s="1"/>
  <c r="AH142" i="1"/>
  <c r="AU142" i="1" s="1"/>
  <c r="AG142" i="1"/>
  <c r="AT142" i="1" s="1"/>
  <c r="AM97" i="1"/>
  <c r="AZ97" i="1" s="1"/>
  <c r="AL97" i="1"/>
  <c r="AY97" i="1" s="1"/>
  <c r="AK97" i="1"/>
  <c r="AX97" i="1" s="1"/>
  <c r="AJ97" i="1"/>
  <c r="AW97" i="1" s="1"/>
  <c r="AI97" i="1"/>
  <c r="AV97" i="1" s="1"/>
  <c r="AH97" i="1"/>
  <c r="AU97" i="1" s="1"/>
  <c r="AG97" i="1"/>
  <c r="AT97" i="1" s="1"/>
  <c r="AM96" i="1"/>
  <c r="AZ96" i="1" s="1"/>
  <c r="AL96" i="1"/>
  <c r="AY96" i="1" s="1"/>
  <c r="AK96" i="1"/>
  <c r="AX96" i="1" s="1"/>
  <c r="AJ96" i="1"/>
  <c r="AW96" i="1" s="1"/>
  <c r="AI96" i="1"/>
  <c r="AV96" i="1" s="1"/>
  <c r="AH96" i="1"/>
  <c r="AU96" i="1" s="1"/>
  <c r="AG96" i="1"/>
  <c r="AT96" i="1" s="1"/>
  <c r="AM95" i="1"/>
  <c r="AZ95" i="1" s="1"/>
  <c r="AL95" i="1"/>
  <c r="AY95" i="1" s="1"/>
  <c r="AK95" i="1"/>
  <c r="AX95" i="1" s="1"/>
  <c r="AJ95" i="1"/>
  <c r="AW95" i="1" s="1"/>
  <c r="AI95" i="1"/>
  <c r="AV95" i="1" s="1"/>
  <c r="AH95" i="1"/>
  <c r="AU95" i="1" s="1"/>
  <c r="AG95" i="1"/>
  <c r="AT95" i="1" s="1"/>
  <c r="AM94" i="1"/>
  <c r="AZ94" i="1" s="1"/>
  <c r="AL94" i="1"/>
  <c r="AY94" i="1" s="1"/>
  <c r="AK94" i="1"/>
  <c r="AX94" i="1" s="1"/>
  <c r="AJ94" i="1"/>
  <c r="AW94" i="1" s="1"/>
  <c r="AI94" i="1"/>
  <c r="AV94" i="1" s="1"/>
  <c r="AH94" i="1"/>
  <c r="AU94" i="1" s="1"/>
  <c r="AG94" i="1"/>
  <c r="AT94" i="1" s="1"/>
  <c r="AM93" i="1"/>
  <c r="AZ93" i="1" s="1"/>
  <c r="AL93" i="1"/>
  <c r="AY93" i="1" s="1"/>
  <c r="AK93" i="1"/>
  <c r="AX93" i="1" s="1"/>
  <c r="AJ93" i="1"/>
  <c r="AW93" i="1" s="1"/>
  <c r="AI93" i="1"/>
  <c r="AV93" i="1" s="1"/>
  <c r="AH93" i="1"/>
  <c r="AU93" i="1" s="1"/>
  <c r="AG93" i="1"/>
  <c r="AT93" i="1" s="1"/>
  <c r="AM92" i="1"/>
  <c r="AZ92" i="1" s="1"/>
  <c r="AL92" i="1"/>
  <c r="AY92" i="1" s="1"/>
  <c r="AK92" i="1"/>
  <c r="AX92" i="1" s="1"/>
  <c r="AJ92" i="1"/>
  <c r="AW92" i="1" s="1"/>
  <c r="AI92" i="1"/>
  <c r="AV92" i="1" s="1"/>
  <c r="AH92" i="1"/>
  <c r="AU92" i="1" s="1"/>
  <c r="AG92" i="1"/>
  <c r="AT92" i="1" s="1"/>
  <c r="AM84" i="1"/>
  <c r="AZ84" i="1" s="1"/>
  <c r="AL84" i="1"/>
  <c r="AY84" i="1" s="1"/>
  <c r="AK84" i="1"/>
  <c r="AX84" i="1" s="1"/>
  <c r="AV219" i="1" s="1"/>
  <c r="AJ84" i="1"/>
  <c r="AW84" i="1" s="1"/>
  <c r="AI84" i="1"/>
  <c r="AV84" i="1" s="1"/>
  <c r="AH84" i="1"/>
  <c r="AU84" i="1" s="1"/>
  <c r="AG84" i="1"/>
  <c r="AT84" i="1" s="1"/>
  <c r="AM83" i="1"/>
  <c r="AZ83" i="1" s="1"/>
  <c r="AL83" i="1"/>
  <c r="AY83" i="1" s="1"/>
  <c r="AK83" i="1"/>
  <c r="AX83" i="1" s="1"/>
  <c r="AJ83" i="1"/>
  <c r="AW83" i="1" s="1"/>
  <c r="AI83" i="1"/>
  <c r="AV83" i="1" s="1"/>
  <c r="AH83" i="1"/>
  <c r="AU83" i="1" s="1"/>
  <c r="AG83" i="1"/>
  <c r="AT83" i="1" s="1"/>
  <c r="AM82" i="1"/>
  <c r="AZ82" i="1" s="1"/>
  <c r="AL82" i="1"/>
  <c r="AY82" i="1" s="1"/>
  <c r="AK82" i="1"/>
  <c r="AX82" i="1" s="1"/>
  <c r="AJ82" i="1"/>
  <c r="AW82" i="1" s="1"/>
  <c r="AI82" i="1"/>
  <c r="AV82" i="1" s="1"/>
  <c r="AH82" i="1"/>
  <c r="AU82" i="1" s="1"/>
  <c r="AG82" i="1"/>
  <c r="AT82" i="1" s="1"/>
  <c r="AM80" i="1"/>
  <c r="AZ80" i="1" s="1"/>
  <c r="AL80" i="1"/>
  <c r="AY80" i="1" s="1"/>
  <c r="AK80" i="1"/>
  <c r="AX80" i="1" s="1"/>
  <c r="AJ80" i="1"/>
  <c r="AW80" i="1" s="1"/>
  <c r="AY215" i="1" s="1"/>
  <c r="AI80" i="1"/>
  <c r="AV80" i="1" s="1"/>
  <c r="AH80" i="1"/>
  <c r="AU80" i="1" s="1"/>
  <c r="AV215" i="1" s="1"/>
  <c r="AG80" i="1"/>
  <c r="AT80" i="1" s="1"/>
  <c r="AM74" i="1"/>
  <c r="AZ74" i="1" s="1"/>
  <c r="AL74" i="1"/>
  <c r="AY74" i="1" s="1"/>
  <c r="AK74" i="1"/>
  <c r="AX74" i="1" s="1"/>
  <c r="AJ74" i="1"/>
  <c r="AW74" i="1" s="1"/>
  <c r="AN74" i="1" s="1"/>
  <c r="AI74" i="1"/>
  <c r="AV74" i="1" s="1"/>
  <c r="AH74" i="1"/>
  <c r="AU74" i="1" s="1"/>
  <c r="AG74" i="1"/>
  <c r="AT74" i="1" s="1"/>
  <c r="AM73" i="1"/>
  <c r="AZ73" i="1" s="1"/>
  <c r="AL73" i="1"/>
  <c r="AY73" i="1" s="1"/>
  <c r="AK73" i="1"/>
  <c r="AX73" i="1" s="1"/>
  <c r="AJ73" i="1"/>
  <c r="AW73" i="1" s="1"/>
  <c r="AI73" i="1"/>
  <c r="AV73" i="1" s="1"/>
  <c r="AH73" i="1"/>
  <c r="AU73" i="1" s="1"/>
  <c r="AG73" i="1"/>
  <c r="AT73" i="1" s="1"/>
  <c r="AM72" i="1"/>
  <c r="AZ72" i="1" s="1"/>
  <c r="AL72" i="1"/>
  <c r="AY72" i="1" s="1"/>
  <c r="AK72" i="1"/>
  <c r="AX72" i="1" s="1"/>
  <c r="AJ72" i="1"/>
  <c r="AW72" i="1" s="1"/>
  <c r="AI72" i="1"/>
  <c r="AV72" i="1" s="1"/>
  <c r="AH72" i="1"/>
  <c r="AU72" i="1" s="1"/>
  <c r="AG72" i="1"/>
  <c r="AT72" i="1" s="1"/>
  <c r="AM71" i="1"/>
  <c r="AZ71" i="1" s="1"/>
  <c r="AL71" i="1"/>
  <c r="AY71" i="1" s="1"/>
  <c r="AK71" i="1"/>
  <c r="AX71" i="1" s="1"/>
  <c r="AJ71" i="1"/>
  <c r="AW71" i="1" s="1"/>
  <c r="AI71" i="1"/>
  <c r="AV71" i="1" s="1"/>
  <c r="AH71" i="1"/>
  <c r="AU71" i="1" s="1"/>
  <c r="AG71" i="1"/>
  <c r="AT71" i="1" s="1"/>
  <c r="AM70" i="1"/>
  <c r="AZ70" i="1" s="1"/>
  <c r="AL70" i="1"/>
  <c r="AY70" i="1" s="1"/>
  <c r="AK70" i="1"/>
  <c r="AX70" i="1" s="1"/>
  <c r="AJ70" i="1"/>
  <c r="AW70" i="1" s="1"/>
  <c r="AI70" i="1"/>
  <c r="AV70" i="1" s="1"/>
  <c r="AH70" i="1"/>
  <c r="AU70" i="1" s="1"/>
  <c r="AG70" i="1"/>
  <c r="AT70" i="1" s="1"/>
  <c r="AM61" i="1"/>
  <c r="AZ61" i="1" s="1"/>
  <c r="AL61" i="1"/>
  <c r="AY61" i="1" s="1"/>
  <c r="AK61" i="1"/>
  <c r="AX61" i="1" s="1"/>
  <c r="AJ61" i="1"/>
  <c r="AW61" i="1" s="1"/>
  <c r="AI61" i="1"/>
  <c r="AV61" i="1" s="1"/>
  <c r="AH61" i="1"/>
  <c r="AU61" i="1" s="1"/>
  <c r="AG61" i="1"/>
  <c r="AT61" i="1" s="1"/>
  <c r="AM60" i="1"/>
  <c r="AZ60" i="1" s="1"/>
  <c r="AL60" i="1"/>
  <c r="AY60" i="1" s="1"/>
  <c r="AK60" i="1"/>
  <c r="AX60" i="1" s="1"/>
  <c r="AJ60" i="1"/>
  <c r="AW60" i="1" s="1"/>
  <c r="AI60" i="1"/>
  <c r="AV60" i="1" s="1"/>
  <c r="AH60" i="1"/>
  <c r="AU60" i="1" s="1"/>
  <c r="AG60" i="1"/>
  <c r="AT60" i="1" s="1"/>
  <c r="AM59" i="1"/>
  <c r="AZ59" i="1" s="1"/>
  <c r="AL59" i="1"/>
  <c r="AY59" i="1" s="1"/>
  <c r="AK59" i="1"/>
  <c r="AX59" i="1" s="1"/>
  <c r="AJ59" i="1"/>
  <c r="AW59" i="1" s="1"/>
  <c r="AI59" i="1"/>
  <c r="AV59" i="1" s="1"/>
  <c r="AM57" i="1"/>
  <c r="AZ57" i="1" s="1"/>
  <c r="AL57" i="1"/>
  <c r="AY57" i="1" s="1"/>
  <c r="AV194" i="1" s="1"/>
  <c r="AK57" i="1"/>
  <c r="AX57" i="1" s="1"/>
  <c r="AJ57" i="1"/>
  <c r="AW57" i="1" s="1"/>
  <c r="AY194" i="1" s="1"/>
  <c r="AI57" i="1"/>
  <c r="AV57" i="1" s="1"/>
  <c r="AH57" i="1"/>
  <c r="AU57" i="1" s="1"/>
  <c r="AG57" i="1"/>
  <c r="AT57" i="1" s="1"/>
  <c r="AG34" i="1"/>
  <c r="AT34" i="1" s="1"/>
  <c r="AH34" i="1"/>
  <c r="AU34" i="1" s="1"/>
  <c r="AL34" i="1"/>
  <c r="AY34" i="1" s="1"/>
  <c r="AK34" i="1"/>
  <c r="AX34" i="1" s="1"/>
  <c r="AJ34" i="1"/>
  <c r="AW34" i="1" s="1"/>
  <c r="AY173" i="1" s="1"/>
  <c r="AI34" i="1"/>
  <c r="AV34" i="1" s="1"/>
  <c r="AM34" i="1"/>
  <c r="AZ34" i="1" s="1"/>
  <c r="B29" i="1"/>
  <c r="B57" i="1"/>
  <c r="B80" i="1" s="1"/>
  <c r="C57" i="1"/>
  <c r="B59" i="1"/>
  <c r="AU196" i="1" s="1"/>
  <c r="C59" i="1"/>
  <c r="AT196" i="1" s="1"/>
  <c r="BB196" i="1" s="1"/>
  <c r="B60" i="1"/>
  <c r="C60" i="1"/>
  <c r="B61" i="1"/>
  <c r="AU198" i="1" s="1"/>
  <c r="C61" i="1"/>
  <c r="AT198" i="1" s="1"/>
  <c r="B74" i="1"/>
  <c r="AU211" i="1" s="1"/>
  <c r="C74" i="1"/>
  <c r="AT211" i="1" s="1"/>
  <c r="D3" i="2"/>
  <c r="BD184" i="1" l="1"/>
  <c r="AN64" i="1"/>
  <c r="AN48" i="1"/>
  <c r="AX275" i="1"/>
  <c r="AA2" i="7" s="1"/>
  <c r="BB181" i="1"/>
  <c r="AV257" i="1"/>
  <c r="AV175" i="1"/>
  <c r="AV265" i="1"/>
  <c r="AW284" i="1" s="1"/>
  <c r="AN139" i="1"/>
  <c r="AP139" i="1" s="1"/>
  <c r="AN119" i="1"/>
  <c r="AN87" i="1"/>
  <c r="AN112" i="1"/>
  <c r="AN83" i="1"/>
  <c r="AP83" i="1" s="1"/>
  <c r="AN118" i="1"/>
  <c r="AP118" i="1" s="1"/>
  <c r="AN39" i="1"/>
  <c r="AN140" i="1"/>
  <c r="AN58" i="1"/>
  <c r="AN106" i="1"/>
  <c r="AU288" i="1"/>
  <c r="AC2" i="7" s="1"/>
  <c r="AN67" i="1"/>
  <c r="AW280" i="1"/>
  <c r="W2" i="7" s="1"/>
  <c r="AW275" i="1"/>
  <c r="AX165" i="1" s="1"/>
  <c r="Z2" i="7" s="1"/>
  <c r="AU284" i="1"/>
  <c r="Q2" i="7" s="1"/>
  <c r="C26" i="1"/>
  <c r="B19" i="1"/>
  <c r="AN134" i="1"/>
  <c r="AP134" i="1" s="1"/>
  <c r="AN126" i="1"/>
  <c r="AP126" i="1" s="1"/>
  <c r="AR126" i="1" s="1"/>
  <c r="AN109" i="1"/>
  <c r="AP109" i="1" s="1"/>
  <c r="AN107" i="1"/>
  <c r="AP107" i="1" s="1"/>
  <c r="AN65" i="1"/>
  <c r="AN57" i="1"/>
  <c r="AN103" i="1"/>
  <c r="AP103" i="1" s="1"/>
  <c r="AN141" i="1"/>
  <c r="AP141" i="1" s="1"/>
  <c r="AN133" i="1"/>
  <c r="AP133" i="1" s="1"/>
  <c r="AN142" i="1"/>
  <c r="AN110" i="1"/>
  <c r="AP110" i="1" s="1"/>
  <c r="AN113" i="1"/>
  <c r="AN88" i="1"/>
  <c r="AN95" i="1"/>
  <c r="AN97" i="1"/>
  <c r="BD180" i="1"/>
  <c r="AN40" i="1"/>
  <c r="AP40" i="1" s="1"/>
  <c r="AN43" i="1"/>
  <c r="AP43" i="1" s="1"/>
  <c r="AN42" i="1"/>
  <c r="AP42" i="1" s="1"/>
  <c r="AN50" i="1"/>
  <c r="AP50" i="1" s="1"/>
  <c r="AN41" i="1"/>
  <c r="AP41" i="1" s="1"/>
  <c r="AN44" i="1"/>
  <c r="AO44" i="1" s="1"/>
  <c r="AN34" i="1"/>
  <c r="AP34" i="1" s="1"/>
  <c r="AN45" i="1"/>
  <c r="AN36" i="1"/>
  <c r="AP36" i="1" s="1"/>
  <c r="AN46" i="1"/>
  <c r="AN37" i="1"/>
  <c r="AP37" i="1" s="1"/>
  <c r="AN49" i="1"/>
  <c r="AN47" i="1"/>
  <c r="AN38" i="1"/>
  <c r="AO38" i="1" s="1"/>
  <c r="AN73" i="1"/>
  <c r="AN66" i="1"/>
  <c r="AP66" i="1" s="1"/>
  <c r="AN71" i="1"/>
  <c r="AN68" i="1"/>
  <c r="AN72" i="1"/>
  <c r="AN70" i="1"/>
  <c r="AN69" i="1"/>
  <c r="AP69" i="1" s="1"/>
  <c r="AN59" i="1"/>
  <c r="AO59" i="1" s="1"/>
  <c r="AN61" i="1"/>
  <c r="AN62" i="1"/>
  <c r="AO62" i="1" s="1"/>
  <c r="AN60" i="1"/>
  <c r="AP60" i="1" s="1"/>
  <c r="AN63" i="1"/>
  <c r="AP63" i="1" s="1"/>
  <c r="AN96" i="1"/>
  <c r="AN86" i="1"/>
  <c r="AN81" i="1"/>
  <c r="AN93" i="1"/>
  <c r="AN89" i="1"/>
  <c r="AN92" i="1"/>
  <c r="AP92" i="1" s="1"/>
  <c r="AN90" i="1"/>
  <c r="AN94" i="1"/>
  <c r="AN80" i="1"/>
  <c r="AP80" i="1" s="1"/>
  <c r="AR80" i="1" s="1"/>
  <c r="AN84" i="1"/>
  <c r="AN91" i="1"/>
  <c r="AN82" i="1"/>
  <c r="AN85" i="1"/>
  <c r="AN120" i="1"/>
  <c r="AN105" i="1"/>
  <c r="AP105" i="1" s="1"/>
  <c r="AN111" i="1"/>
  <c r="AP111" i="1" s="1"/>
  <c r="AN108" i="1"/>
  <c r="AP108" i="1" s="1"/>
  <c r="AN114" i="1"/>
  <c r="AP114" i="1" s="1"/>
  <c r="AN104" i="1"/>
  <c r="AN116" i="1"/>
  <c r="AP116" i="1" s="1"/>
  <c r="AN115" i="1"/>
  <c r="AN117" i="1"/>
  <c r="AN51" i="1"/>
  <c r="AY190" i="1"/>
  <c r="AN35" i="1"/>
  <c r="AY174" i="1"/>
  <c r="AN132" i="1"/>
  <c r="AP132" i="1" s="1"/>
  <c r="AN135" i="1"/>
  <c r="AP135" i="1" s="1"/>
  <c r="AN129" i="1"/>
  <c r="AP129" i="1" s="1"/>
  <c r="AN136" i="1"/>
  <c r="AP136" i="1" s="1"/>
  <c r="AN130" i="1"/>
  <c r="AP130" i="1" s="1"/>
  <c r="AN137" i="1"/>
  <c r="AP137" i="1" s="1"/>
  <c r="AN131" i="1"/>
  <c r="AN138" i="1"/>
  <c r="AN143" i="1"/>
  <c r="AP143" i="1" s="1"/>
  <c r="AR128" i="1" s="1"/>
  <c r="AY274" i="1"/>
  <c r="AX288" i="1" s="1"/>
  <c r="AF2" i="7" s="1"/>
  <c r="AY259" i="1"/>
  <c r="AW288" i="1" s="1"/>
  <c r="AN128" i="1"/>
  <c r="AP128" i="1" s="1"/>
  <c r="AY258" i="1"/>
  <c r="AN127" i="1"/>
  <c r="BD185" i="1"/>
  <c r="BD182" i="1"/>
  <c r="BD187" i="1"/>
  <c r="BD188" i="1"/>
  <c r="BD181" i="1"/>
  <c r="AX168" i="1"/>
  <c r="AH2" i="7" s="1"/>
  <c r="BB211" i="1"/>
  <c r="BC211" i="1"/>
  <c r="AX169" i="1"/>
  <c r="AI2" i="7" s="1"/>
  <c r="BD186" i="1"/>
  <c r="BD177" i="1"/>
  <c r="B96" i="1"/>
  <c r="AU231" i="1" s="1"/>
  <c r="D30" i="1"/>
  <c r="D27" i="1"/>
  <c r="D28" i="1"/>
  <c r="BB173" i="1"/>
  <c r="BC173" i="1"/>
  <c r="BD178" i="1"/>
  <c r="BD176" i="1"/>
  <c r="BD175" i="1"/>
  <c r="BB209" i="1"/>
  <c r="BD209" i="1" s="1"/>
  <c r="BB208" i="1"/>
  <c r="BD208" i="1" s="1"/>
  <c r="BB207" i="1"/>
  <c r="BD207" i="1" s="1"/>
  <c r="C96" i="1"/>
  <c r="AT231" i="1" s="1"/>
  <c r="AT210" i="1"/>
  <c r="T2" i="7"/>
  <c r="Y2" i="7"/>
  <c r="BD183" i="1"/>
  <c r="BD179" i="1"/>
  <c r="BD174" i="1"/>
  <c r="AV280" i="1"/>
  <c r="X2" i="7" s="1"/>
  <c r="C95" i="1"/>
  <c r="AT230" i="1" s="1"/>
  <c r="C92" i="1"/>
  <c r="AT206" i="1"/>
  <c r="C89" i="1"/>
  <c r="AT224" i="1" s="1"/>
  <c r="B90" i="1"/>
  <c r="AU225" i="1" s="1"/>
  <c r="BC196" i="1"/>
  <c r="BD196" i="1" s="1"/>
  <c r="BB195" i="1"/>
  <c r="BD195" i="1" s="1"/>
  <c r="BB200" i="1"/>
  <c r="BD200" i="1" s="1"/>
  <c r="B92" i="1"/>
  <c r="AU206" i="1"/>
  <c r="B91" i="1"/>
  <c r="AU205" i="1"/>
  <c r="AP142" i="1"/>
  <c r="C94" i="1"/>
  <c r="AT229" i="1" s="1"/>
  <c r="B95" i="1"/>
  <c r="AU230" i="1" s="1"/>
  <c r="B85" i="1"/>
  <c r="AU220" i="1" s="1"/>
  <c r="AU199" i="1"/>
  <c r="BC198" i="1"/>
  <c r="BB198" i="1"/>
  <c r="B82" i="1"/>
  <c r="AU217" i="1" s="1"/>
  <c r="C83" i="1"/>
  <c r="AT218" i="1" s="1"/>
  <c r="AT197" i="1"/>
  <c r="C88" i="1"/>
  <c r="AT223" i="1" s="1"/>
  <c r="AT202" i="1"/>
  <c r="B94" i="1"/>
  <c r="AU229" i="1" s="1"/>
  <c r="B89" i="1"/>
  <c r="AU224" i="1" s="1"/>
  <c r="AU203" i="1"/>
  <c r="BC203" i="1"/>
  <c r="BD203" i="1" s="1"/>
  <c r="BB199" i="1"/>
  <c r="BD199" i="1" s="1"/>
  <c r="C87" i="1"/>
  <c r="AT222" i="1" s="1"/>
  <c r="AT201" i="1"/>
  <c r="B88" i="1"/>
  <c r="AU223" i="1" s="1"/>
  <c r="AU202" i="1"/>
  <c r="C91" i="1"/>
  <c r="C93" i="1"/>
  <c r="B93" i="1"/>
  <c r="B87" i="1"/>
  <c r="AU201" i="1"/>
  <c r="C90" i="1"/>
  <c r="AT225" i="1" s="1"/>
  <c r="AT204" i="1"/>
  <c r="B83" i="1"/>
  <c r="AU218" i="1" s="1"/>
  <c r="AU197" i="1"/>
  <c r="C85" i="1"/>
  <c r="BB205" i="1"/>
  <c r="BD205" i="1" s="1"/>
  <c r="C97" i="1"/>
  <c r="B97" i="1"/>
  <c r="AO74" i="1"/>
  <c r="AO46" i="1"/>
  <c r="AO72" i="1"/>
  <c r="AU194" i="1"/>
  <c r="AP120" i="1"/>
  <c r="AR105" i="1" s="1"/>
  <c r="C86" i="1"/>
  <c r="AT221" i="1" s="1"/>
  <c r="AP91" i="1"/>
  <c r="B84" i="1"/>
  <c r="AU219" i="1" s="1"/>
  <c r="AP95" i="1"/>
  <c r="D26" i="1"/>
  <c r="AU215" i="1"/>
  <c r="B103" i="1"/>
  <c r="B126" i="1" s="1"/>
  <c r="AU257" i="1" s="1"/>
  <c r="AX159" i="1"/>
  <c r="L2" i="7" s="1"/>
  <c r="B81" i="1"/>
  <c r="AU216" i="1" s="1"/>
  <c r="AP81" i="1"/>
  <c r="AR81" i="1" s="1"/>
  <c r="AP64" i="1"/>
  <c r="C84" i="1"/>
  <c r="AT219" i="1" s="1"/>
  <c r="B86" i="1"/>
  <c r="AU221" i="1" s="1"/>
  <c r="C80" i="1"/>
  <c r="C103" i="1" s="1"/>
  <c r="AT194" i="1"/>
  <c r="BB194" i="1" s="1"/>
  <c r="C82" i="1"/>
  <c r="AT217" i="1" s="1"/>
  <c r="AP39" i="1"/>
  <c r="AP131" i="1"/>
  <c r="B11" i="1"/>
  <c r="AP112" i="1"/>
  <c r="AP127" i="1"/>
  <c r="AR127" i="1" s="1"/>
  <c r="AP106" i="1"/>
  <c r="AP104" i="1"/>
  <c r="AR104" i="1" s="1"/>
  <c r="AP85" i="1"/>
  <c r="AP87" i="1"/>
  <c r="S2" i="7"/>
  <c r="AX151" i="1"/>
  <c r="D2" i="7" s="1"/>
  <c r="AU280" i="1"/>
  <c r="V2" i="7" s="1"/>
  <c r="AX155" i="1"/>
  <c r="H2" i="7" s="1"/>
  <c r="AX163" i="1"/>
  <c r="P2" i="7" s="1"/>
  <c r="C81" i="1"/>
  <c r="AT216" i="1" s="1"/>
  <c r="B16" i="1"/>
  <c r="BB275" i="1" l="1"/>
  <c r="AV275" i="1"/>
  <c r="AX164" i="1" s="1"/>
  <c r="U2" i="7" s="1"/>
  <c r="B120" i="1"/>
  <c r="AU253" i="1" s="1"/>
  <c r="AU232" i="1"/>
  <c r="BB231" i="1"/>
  <c r="BC231" i="1"/>
  <c r="C120" i="1"/>
  <c r="AT232" i="1"/>
  <c r="BC230" i="1"/>
  <c r="BB230" i="1"/>
  <c r="AV288" i="1"/>
  <c r="AE2" i="7" s="1"/>
  <c r="AY275" i="1"/>
  <c r="AX167" i="1" s="1"/>
  <c r="AG2" i="7" s="1"/>
  <c r="AD2" i="7"/>
  <c r="AX166" i="1"/>
  <c r="BD211" i="1"/>
  <c r="BC275" i="1"/>
  <c r="B143" i="1"/>
  <c r="AU274" i="1" s="1"/>
  <c r="B119" i="1"/>
  <c r="C143" i="1"/>
  <c r="AT274" i="1" s="1"/>
  <c r="AT253" i="1"/>
  <c r="C119" i="1"/>
  <c r="AT252" i="1" s="1"/>
  <c r="AO37" i="1"/>
  <c r="B107" i="1"/>
  <c r="AU240" i="1" s="1"/>
  <c r="B23" i="1"/>
  <c r="BD173" i="1"/>
  <c r="BB229" i="1"/>
  <c r="BC229" i="1"/>
  <c r="BC210" i="1"/>
  <c r="BB210" i="1"/>
  <c r="AO39" i="1"/>
  <c r="AO90" i="1"/>
  <c r="AP62" i="1"/>
  <c r="C113" i="1"/>
  <c r="AT246" i="1" s="1"/>
  <c r="C111" i="1"/>
  <c r="AT244" i="1" s="1"/>
  <c r="B106" i="1"/>
  <c r="AU239" i="1" s="1"/>
  <c r="R2" i="7"/>
  <c r="AO34" i="1"/>
  <c r="C112" i="1"/>
  <c r="AT245" i="1" s="1"/>
  <c r="AP74" i="1"/>
  <c r="AR59" i="1" s="1"/>
  <c r="AT215" i="1"/>
  <c r="BB215" i="1" s="1"/>
  <c r="AP59" i="1"/>
  <c r="B105" i="1"/>
  <c r="B112" i="1"/>
  <c r="B111" i="1"/>
  <c r="AU244" i="1" s="1"/>
  <c r="B113" i="1"/>
  <c r="C116" i="1"/>
  <c r="AT249" i="1" s="1"/>
  <c r="AT228" i="1"/>
  <c r="BC218" i="1"/>
  <c r="BB218" i="1"/>
  <c r="C115" i="1"/>
  <c r="AT227" i="1"/>
  <c r="BC194" i="1"/>
  <c r="BD194" i="1" s="1"/>
  <c r="C114" i="1"/>
  <c r="AT226" i="1"/>
  <c r="C117" i="1"/>
  <c r="AO117" i="1" s="1"/>
  <c r="C118" i="1"/>
  <c r="AT251" i="1" s="1"/>
  <c r="BC219" i="1"/>
  <c r="BB219" i="1"/>
  <c r="C106" i="1"/>
  <c r="AT239" i="1" s="1"/>
  <c r="BC225" i="1"/>
  <c r="BB225" i="1"/>
  <c r="BD198" i="1"/>
  <c r="BC224" i="1"/>
  <c r="BB224" i="1"/>
  <c r="BB216" i="1"/>
  <c r="BC216" i="1"/>
  <c r="AO36" i="1"/>
  <c r="AO92" i="1"/>
  <c r="B117" i="1"/>
  <c r="B114" i="1"/>
  <c r="AU226" i="1"/>
  <c r="BC217" i="1"/>
  <c r="BB217" i="1"/>
  <c r="C108" i="1"/>
  <c r="AT241" i="1" s="1"/>
  <c r="AT220" i="1"/>
  <c r="BB222" i="1"/>
  <c r="BC222" i="1"/>
  <c r="B116" i="1"/>
  <c r="AU228" i="1"/>
  <c r="B118" i="1"/>
  <c r="AP119" i="1"/>
  <c r="AO120" i="1"/>
  <c r="BB221" i="1"/>
  <c r="BC221" i="1"/>
  <c r="B110" i="1"/>
  <c r="AU222" i="1"/>
  <c r="BB223" i="1"/>
  <c r="BC223" i="1"/>
  <c r="B115" i="1"/>
  <c r="AU227" i="1"/>
  <c r="AO80" i="1"/>
  <c r="AO64" i="1"/>
  <c r="B108" i="1"/>
  <c r="AU241" i="1" s="1"/>
  <c r="BB197" i="1"/>
  <c r="BC197" i="1"/>
  <c r="BB206" i="1"/>
  <c r="BC206" i="1"/>
  <c r="BB201" i="1"/>
  <c r="BC201" i="1"/>
  <c r="AO42" i="1"/>
  <c r="AU236" i="1"/>
  <c r="AO69" i="1"/>
  <c r="AP46" i="1"/>
  <c r="AP44" i="1"/>
  <c r="BB202" i="1"/>
  <c r="BC202" i="1"/>
  <c r="C110" i="1"/>
  <c r="AT243" i="1" s="1"/>
  <c r="C109" i="1"/>
  <c r="AT242" i="1" s="1"/>
  <c r="BC204" i="1"/>
  <c r="BB204" i="1"/>
  <c r="AO66" i="1"/>
  <c r="AP72" i="1"/>
  <c r="AP90" i="1"/>
  <c r="AO50" i="1"/>
  <c r="AO95" i="1"/>
  <c r="AO91" i="1"/>
  <c r="AO86" i="1"/>
  <c r="AP73" i="1"/>
  <c r="AO73" i="1"/>
  <c r="AO70" i="1"/>
  <c r="AP70" i="1"/>
  <c r="AO63" i="1"/>
  <c r="AP38" i="1"/>
  <c r="AP138" i="1"/>
  <c r="AP68" i="1"/>
  <c r="AO68" i="1"/>
  <c r="AP117" i="1"/>
  <c r="AO96" i="1"/>
  <c r="AP96" i="1"/>
  <c r="AP51" i="1"/>
  <c r="AR36" i="1" s="1"/>
  <c r="AO51" i="1"/>
  <c r="AO97" i="1"/>
  <c r="AP97" i="1"/>
  <c r="AR82" i="1" s="1"/>
  <c r="AO41" i="1"/>
  <c r="C107" i="1"/>
  <c r="AO43" i="1"/>
  <c r="AO40" i="1"/>
  <c r="AO67" i="1"/>
  <c r="AP67" i="1"/>
  <c r="AO48" i="1"/>
  <c r="AP48" i="1"/>
  <c r="AO47" i="1"/>
  <c r="AP47" i="1"/>
  <c r="AP93" i="1"/>
  <c r="AO93" i="1"/>
  <c r="AO60" i="1"/>
  <c r="AP86" i="1"/>
  <c r="B109" i="1"/>
  <c r="AU242" i="1" s="1"/>
  <c r="AP140" i="1"/>
  <c r="AO49" i="1"/>
  <c r="AP49" i="1"/>
  <c r="C105" i="1"/>
  <c r="AP113" i="1"/>
  <c r="B104" i="1"/>
  <c r="AU237" i="1" s="1"/>
  <c r="AO87" i="1"/>
  <c r="AP115" i="1"/>
  <c r="AO85" i="1"/>
  <c r="AO83" i="1"/>
  <c r="AO94" i="1"/>
  <c r="AP94" i="1"/>
  <c r="AO71" i="1"/>
  <c r="AP71" i="1"/>
  <c r="AO45" i="1"/>
  <c r="AP45" i="1"/>
  <c r="AR103" i="1"/>
  <c r="AO88" i="1"/>
  <c r="AP88" i="1"/>
  <c r="AO89" i="1"/>
  <c r="AP89" i="1"/>
  <c r="AP84" i="1"/>
  <c r="AO84" i="1"/>
  <c r="AO82" i="1"/>
  <c r="AP82" i="1"/>
  <c r="AO57" i="1"/>
  <c r="AP57" i="1"/>
  <c r="AP61" i="1"/>
  <c r="AO61" i="1"/>
  <c r="AP58" i="1"/>
  <c r="AR58" i="1" s="1"/>
  <c r="AO58" i="1"/>
  <c r="AO65" i="1"/>
  <c r="AP65" i="1"/>
  <c r="AR34" i="1"/>
  <c r="C104" i="1"/>
  <c r="AT237" i="1" s="1"/>
  <c r="AO81" i="1"/>
  <c r="AP35" i="1"/>
  <c r="AR35" i="1" s="1"/>
  <c r="AO35" i="1"/>
  <c r="AT236" i="1"/>
  <c r="AO103" i="1"/>
  <c r="C126" i="1"/>
  <c r="BD275" i="1" l="1"/>
  <c r="AB2" i="7" s="1"/>
  <c r="BD230" i="1"/>
  <c r="BC232" i="1"/>
  <c r="BB232" i="1"/>
  <c r="BD231" i="1"/>
  <c r="AO119" i="1"/>
  <c r="BD202" i="1"/>
  <c r="B134" i="1"/>
  <c r="AU265" i="1" s="1"/>
  <c r="BB274" i="1"/>
  <c r="BC274" i="1"/>
  <c r="C142" i="1"/>
  <c r="AO142" i="1" s="1"/>
  <c r="AU252" i="1"/>
  <c r="B142" i="1"/>
  <c r="AU273" i="1" s="1"/>
  <c r="BC253" i="1"/>
  <c r="BB253" i="1"/>
  <c r="AO143" i="1"/>
  <c r="B130" i="1"/>
  <c r="AU261" i="1" s="1"/>
  <c r="AT273" i="1"/>
  <c r="BD229" i="1"/>
  <c r="BB239" i="1"/>
  <c r="BC239" i="1"/>
  <c r="BC242" i="1"/>
  <c r="BB242" i="1"/>
  <c r="B139" i="1"/>
  <c r="AU270" i="1" s="1"/>
  <c r="AU249" i="1"/>
  <c r="B137" i="1"/>
  <c r="AU268" i="1" s="1"/>
  <c r="AU247" i="1"/>
  <c r="BB251" i="1"/>
  <c r="BC251" i="1"/>
  <c r="BB244" i="1"/>
  <c r="BC244" i="1"/>
  <c r="BC243" i="1"/>
  <c r="BB243" i="1"/>
  <c r="BB246" i="1"/>
  <c r="BC246" i="1"/>
  <c r="C137" i="1"/>
  <c r="AT247" i="1"/>
  <c r="B136" i="1"/>
  <c r="AU267" i="1" s="1"/>
  <c r="AU246" i="1"/>
  <c r="B133" i="1"/>
  <c r="AU264" i="1" s="1"/>
  <c r="AU243" i="1"/>
  <c r="C138" i="1"/>
  <c r="AT248" i="1"/>
  <c r="C129" i="1"/>
  <c r="AT260" i="1" s="1"/>
  <c r="B140" i="1"/>
  <c r="AU271" i="1" s="1"/>
  <c r="AU250" i="1"/>
  <c r="C140" i="1"/>
  <c r="AT250" i="1"/>
  <c r="BB252" i="1"/>
  <c r="BC252" i="1"/>
  <c r="BB241" i="1"/>
  <c r="BC241" i="1"/>
  <c r="B141" i="1"/>
  <c r="AU272" i="1" s="1"/>
  <c r="AU251" i="1"/>
  <c r="B135" i="1"/>
  <c r="AU266" i="1" s="1"/>
  <c r="AU245" i="1"/>
  <c r="B128" i="1"/>
  <c r="AU259" i="1" s="1"/>
  <c r="AU238" i="1"/>
  <c r="AO105" i="1"/>
  <c r="AT238" i="1"/>
  <c r="AO106" i="1"/>
  <c r="BB237" i="1"/>
  <c r="BC237" i="1"/>
  <c r="AO107" i="1"/>
  <c r="AT240" i="1"/>
  <c r="B138" i="1"/>
  <c r="AU269" i="1" s="1"/>
  <c r="AU248" i="1"/>
  <c r="BB249" i="1"/>
  <c r="BC249" i="1"/>
  <c r="BC245" i="1"/>
  <c r="BB245" i="1"/>
  <c r="AO113" i="1"/>
  <c r="AO112" i="1"/>
  <c r="AR129" i="1"/>
  <c r="C136" i="1"/>
  <c r="AT267" i="1" s="1"/>
  <c r="BC215" i="1"/>
  <c r="BD215" i="1" s="1"/>
  <c r="BD210" i="1"/>
  <c r="B129" i="1"/>
  <c r="AU260" i="1" s="1"/>
  <c r="AO111" i="1"/>
  <c r="C134" i="1"/>
  <c r="AT265" i="1" s="1"/>
  <c r="C135" i="1"/>
  <c r="AT266" i="1" s="1"/>
  <c r="C131" i="1"/>
  <c r="AT262" i="1" s="1"/>
  <c r="AX157" i="1"/>
  <c r="AX158" i="1" s="1"/>
  <c r="K2" i="7" s="1"/>
  <c r="BD221" i="1"/>
  <c r="BD222" i="1"/>
  <c r="AO108" i="1"/>
  <c r="BD206" i="1"/>
  <c r="AO115" i="1"/>
  <c r="BD216" i="1"/>
  <c r="BD219" i="1"/>
  <c r="BC227" i="1"/>
  <c r="BB227" i="1"/>
  <c r="BD224" i="1"/>
  <c r="C141" i="1"/>
  <c r="AO118" i="1"/>
  <c r="BD218" i="1"/>
  <c r="C133" i="1"/>
  <c r="AT264" i="1" s="1"/>
  <c r="BB220" i="1"/>
  <c r="BC220" i="1"/>
  <c r="BD225" i="1"/>
  <c r="BB228" i="1"/>
  <c r="BC228" i="1"/>
  <c r="BD217" i="1"/>
  <c r="AO110" i="1"/>
  <c r="AO114" i="1"/>
  <c r="BD223" i="1"/>
  <c r="BB226" i="1"/>
  <c r="BC226" i="1"/>
  <c r="C139" i="1"/>
  <c r="AO116" i="1"/>
  <c r="AP121" i="1"/>
  <c r="B131" i="1"/>
  <c r="AU262" i="1" s="1"/>
  <c r="BD204" i="1"/>
  <c r="C132" i="1"/>
  <c r="AT263" i="1" s="1"/>
  <c r="AO109" i="1"/>
  <c r="AR60" i="1"/>
  <c r="BD201" i="1"/>
  <c r="BD197" i="1"/>
  <c r="AP144" i="1"/>
  <c r="AR37" i="1"/>
  <c r="B26" i="1"/>
  <c r="AR106" i="1"/>
  <c r="AO75" i="1"/>
  <c r="B127" i="1"/>
  <c r="AU258" i="1" s="1"/>
  <c r="C130" i="1"/>
  <c r="AT261" i="1" s="1"/>
  <c r="C128" i="1"/>
  <c r="AT259" i="1" s="1"/>
  <c r="B132" i="1"/>
  <c r="AU263" i="1" s="1"/>
  <c r="AO52" i="1"/>
  <c r="AR83" i="1"/>
  <c r="AP98" i="1"/>
  <c r="AO98" i="1"/>
  <c r="AP75" i="1"/>
  <c r="AR57" i="1"/>
  <c r="B20" i="1" s="1"/>
  <c r="B22" i="1"/>
  <c r="AX161" i="1"/>
  <c r="AT257" i="1"/>
  <c r="AO126" i="1"/>
  <c r="BB236" i="1"/>
  <c r="BC236" i="1"/>
  <c r="AO104" i="1"/>
  <c r="C127" i="1"/>
  <c r="AT258" i="1" s="1"/>
  <c r="AP52" i="1"/>
  <c r="BD232" i="1" l="1"/>
  <c r="BD246" i="1"/>
  <c r="BD274" i="1"/>
  <c r="BD253" i="1"/>
  <c r="BD252" i="1"/>
  <c r="AO133" i="1"/>
  <c r="BC264" i="1"/>
  <c r="BB264" i="1"/>
  <c r="AO137" i="1"/>
  <c r="AT268" i="1"/>
  <c r="BC267" i="1"/>
  <c r="BB267" i="1"/>
  <c r="AO138" i="1"/>
  <c r="AT269" i="1"/>
  <c r="AO139" i="1"/>
  <c r="AT270" i="1"/>
  <c r="BB266" i="1"/>
  <c r="BC266" i="1"/>
  <c r="AO141" i="1"/>
  <c r="AT272" i="1"/>
  <c r="BB265" i="1"/>
  <c r="BC265" i="1"/>
  <c r="BC273" i="1"/>
  <c r="BB273" i="1"/>
  <c r="AO136" i="1"/>
  <c r="AO140" i="1"/>
  <c r="AT271" i="1"/>
  <c r="BD237" i="1"/>
  <c r="BD244" i="1"/>
  <c r="BD242" i="1"/>
  <c r="BC263" i="1"/>
  <c r="BB263" i="1"/>
  <c r="BB260" i="1"/>
  <c r="BC260" i="1"/>
  <c r="AO129" i="1"/>
  <c r="BB259" i="1"/>
  <c r="BC259" i="1"/>
  <c r="BB258" i="1"/>
  <c r="BC258" i="1"/>
  <c r="BC261" i="1"/>
  <c r="BB261" i="1"/>
  <c r="BB262" i="1"/>
  <c r="BC262" i="1"/>
  <c r="BC248" i="1"/>
  <c r="BB248" i="1"/>
  <c r="BD220" i="1"/>
  <c r="BC250" i="1"/>
  <c r="BB250" i="1"/>
  <c r="BD243" i="1"/>
  <c r="AO135" i="1"/>
  <c r="BD245" i="1"/>
  <c r="BB240" i="1"/>
  <c r="BC240" i="1"/>
  <c r="BD249" i="1"/>
  <c r="BC247" i="1"/>
  <c r="BB247" i="1"/>
  <c r="BD251" i="1"/>
  <c r="BD239" i="1"/>
  <c r="J2" i="7"/>
  <c r="AO131" i="1"/>
  <c r="AO134" i="1"/>
  <c r="BC238" i="1"/>
  <c r="BB238" i="1"/>
  <c r="BD241" i="1"/>
  <c r="AO121" i="1"/>
  <c r="BD226" i="1"/>
  <c r="BD227" i="1"/>
  <c r="BD228" i="1"/>
  <c r="AO132" i="1"/>
  <c r="B24" i="1"/>
  <c r="AX149" i="1" s="1"/>
  <c r="AX150" i="1" s="1"/>
  <c r="C2" i="7" s="1"/>
  <c r="AO128" i="1"/>
  <c r="AO130" i="1"/>
  <c r="BD236" i="1"/>
  <c r="AX153" i="1"/>
  <c r="AO127" i="1"/>
  <c r="BC257" i="1"/>
  <c r="BB257" i="1"/>
  <c r="N2" i="7"/>
  <c r="AX162" i="1"/>
  <c r="O2" i="7" s="1"/>
  <c r="BD250" i="1" l="1"/>
  <c r="BD266" i="1"/>
  <c r="BD240" i="1"/>
  <c r="BD260" i="1"/>
  <c r="BD263" i="1"/>
  <c r="BC271" i="1"/>
  <c r="BB271" i="1"/>
  <c r="BD267" i="1"/>
  <c r="BB268" i="1"/>
  <c r="BC268" i="1"/>
  <c r="BC270" i="1"/>
  <c r="BB270" i="1"/>
  <c r="BB272" i="1"/>
  <c r="BC272" i="1"/>
  <c r="BD273" i="1"/>
  <c r="BD264" i="1"/>
  <c r="BD265" i="1"/>
  <c r="BC269" i="1"/>
  <c r="BB269" i="1"/>
  <c r="B27" i="1"/>
  <c r="A28" i="1" s="1"/>
  <c r="BD259" i="1"/>
  <c r="BD258" i="1"/>
  <c r="BD261" i="1"/>
  <c r="BD262" i="1"/>
  <c r="BD247" i="1"/>
  <c r="BD238" i="1"/>
  <c r="BD248" i="1"/>
  <c r="B2" i="7"/>
  <c r="X26" i="1" s="1"/>
  <c r="AO144" i="1"/>
  <c r="BD257" i="1"/>
  <c r="AX154" i="1"/>
  <c r="G2" i="7" s="1"/>
  <c r="F2" i="7"/>
  <c r="BD271" i="1" l="1"/>
  <c r="BD268" i="1"/>
  <c r="BD270" i="1"/>
  <c r="BD269" i="1"/>
  <c r="BD272" i="1"/>
</calcChain>
</file>

<file path=xl/sharedStrings.xml><?xml version="1.0" encoding="utf-8"?>
<sst xmlns="http://schemas.openxmlformats.org/spreadsheetml/2006/main" count="2031" uniqueCount="836">
  <si>
    <t>Wage Forecast Sheet</t>
  </si>
  <si>
    <t>Shift Type</t>
  </si>
  <si>
    <t>Store #</t>
  </si>
  <si>
    <t>Store Name</t>
  </si>
  <si>
    <t>Period</t>
  </si>
  <si>
    <t>H</t>
  </si>
  <si>
    <t>Holiday / Bank Holiday Taken</t>
  </si>
  <si>
    <t>Weeks</t>
  </si>
  <si>
    <t>BH</t>
  </si>
  <si>
    <t>Bank Holiday Worked</t>
  </si>
  <si>
    <t>CWC</t>
  </si>
  <si>
    <t>Connecting With Customers</t>
  </si>
  <si>
    <t>Service Model PSM Hrs</t>
  </si>
  <si>
    <t>CB</t>
  </si>
  <si>
    <t>Company Business</t>
  </si>
  <si>
    <t>Service Model GA Hrs</t>
  </si>
  <si>
    <t>Sick</t>
  </si>
  <si>
    <t>Paid Sickness</t>
  </si>
  <si>
    <t>Service Model TS Hrs</t>
  </si>
  <si>
    <t>Service Model Total Hrs</t>
  </si>
  <si>
    <t>Contracted PSM Hrs</t>
  </si>
  <si>
    <t>Contracted GA Hrs</t>
  </si>
  <si>
    <t>Over Contracted</t>
  </si>
  <si>
    <t>Contracted TS Hrs</t>
  </si>
  <si>
    <t>Contracted Placement Hrs</t>
  </si>
  <si>
    <t>Over/Under Contracted</t>
  </si>
  <si>
    <t>Actual Used PSM Hrs</t>
  </si>
  <si>
    <t>Actual Used TS Hrs</t>
  </si>
  <si>
    <t>Actual Used GA Hrs</t>
  </si>
  <si>
    <t>Holiday</t>
  </si>
  <si>
    <t>Service Model PSM Placement Hrs</t>
  </si>
  <si>
    <t>Cover</t>
  </si>
  <si>
    <t>Actual Used PSM Placement Hrs</t>
  </si>
  <si>
    <t>Over/Under</t>
  </si>
  <si>
    <t>Expenses</t>
  </si>
  <si>
    <t>Hrs</t>
  </si>
  <si>
    <t>Position</t>
  </si>
  <si>
    <t>Name</t>
  </si>
  <si>
    <t>Contracted Hrs</t>
  </si>
  <si>
    <t>Sunday</t>
  </si>
  <si>
    <t>Monday</t>
  </si>
  <si>
    <t>Tuesday</t>
  </si>
  <si>
    <t>Wednesday</t>
  </si>
  <si>
    <t>Thursday</t>
  </si>
  <si>
    <t>Friday</t>
  </si>
  <si>
    <t>Saturday</t>
  </si>
  <si>
    <t>Breaks</t>
  </si>
  <si>
    <t>S</t>
  </si>
  <si>
    <t>M</t>
  </si>
  <si>
    <t>T</t>
  </si>
  <si>
    <t>W</t>
  </si>
  <si>
    <t>F</t>
  </si>
  <si>
    <t>Total Hrs 
Worked</t>
  </si>
  <si>
    <t>Overtime</t>
  </si>
  <si>
    <t>Total Approved</t>
  </si>
  <si>
    <t>Sun</t>
  </si>
  <si>
    <t>Mon</t>
  </si>
  <si>
    <t>Tue</t>
  </si>
  <si>
    <t>Wed</t>
  </si>
  <si>
    <t>Thur</t>
  </si>
  <si>
    <t>Fri</t>
  </si>
  <si>
    <t>Sat</t>
  </si>
  <si>
    <t>In</t>
  </si>
  <si>
    <t>Out</t>
  </si>
  <si>
    <t>Break</t>
  </si>
  <si>
    <t>Type</t>
  </si>
  <si>
    <t>PSM</t>
  </si>
  <si>
    <t>TS</t>
  </si>
  <si>
    <t>GA</t>
  </si>
  <si>
    <t>PSM Placement</t>
  </si>
  <si>
    <t>Contracted Weekly GA Hrs</t>
  </si>
  <si>
    <t>Total used GA Hrs</t>
  </si>
  <si>
    <t>Mon - Sat used GA Hrs</t>
  </si>
  <si>
    <t>Sunday used GA Hrs</t>
  </si>
  <si>
    <t>Contracted Weekly PSM Hrs</t>
  </si>
  <si>
    <t>Total used PSM Hrs</t>
  </si>
  <si>
    <t>Mon - Sat used PSM Hrs</t>
  </si>
  <si>
    <t>Sunday used PSM Hrs</t>
  </si>
  <si>
    <t>Contracted Weekly Placement Hrs</t>
  </si>
  <si>
    <t>Total used Placement Hrs</t>
  </si>
  <si>
    <t>Mon - Sat used Placement Hrs</t>
  </si>
  <si>
    <t>Sunday used Placement Hrs</t>
  </si>
  <si>
    <t>Contracted Weekly TS Hrs</t>
  </si>
  <si>
    <t>Total used TS Hrs</t>
  </si>
  <si>
    <t>Mon - Sat used TS Hrs</t>
  </si>
  <si>
    <t>Sunday used TS Hrs</t>
  </si>
  <si>
    <t>HOLIDAY Hrs Used</t>
  </si>
  <si>
    <t>BANK HOLIDAY Hrs Used</t>
  </si>
  <si>
    <t>CWC Hrs Used</t>
  </si>
  <si>
    <t>COMPANY BUSINESS Hrs Used</t>
  </si>
  <si>
    <t>SICKNESS Hrs Used Colleague</t>
  </si>
  <si>
    <t>SICKNESS Hrs Used Manager</t>
  </si>
  <si>
    <t>SICK Col</t>
  </si>
  <si>
    <t>SICK Man</t>
  </si>
  <si>
    <t>CWC Paid
 Hours</t>
  </si>
  <si>
    <t>Bank Holidays Breakdown</t>
  </si>
  <si>
    <t>Holidays Breakdown</t>
  </si>
  <si>
    <t>Contracted Weekly GA Hours</t>
  </si>
  <si>
    <t>Total used GA Hours</t>
  </si>
  <si>
    <t>Mon - Sat used GA Hours</t>
  </si>
  <si>
    <t>Sunday used GA Hours</t>
  </si>
  <si>
    <t>Contracted Weekly PSM Hours</t>
  </si>
  <si>
    <t>Total used PSM hours</t>
  </si>
  <si>
    <t>Mon - Sat used PSM Hours</t>
  </si>
  <si>
    <t>Sunday used PSM Hours</t>
  </si>
  <si>
    <t>Contracted Weekly Placement Hours</t>
  </si>
  <si>
    <t>Total used Placement hours</t>
  </si>
  <si>
    <t>Mon - Sat used Placement Hours</t>
  </si>
  <si>
    <t>Sunday used Placement Hours</t>
  </si>
  <si>
    <t>Contracted Weekly TS Hours</t>
  </si>
  <si>
    <t>Total used TS hours</t>
  </si>
  <si>
    <t>Mon - Sat used TS Hours</t>
  </si>
  <si>
    <t>Sunday used TS Hours</t>
  </si>
  <si>
    <t>PSM HOLIDAY HOURS</t>
  </si>
  <si>
    <t>GA HOLIDAY HOURS</t>
  </si>
  <si>
    <t>TS HOLIDAY HOURS</t>
  </si>
  <si>
    <t>PLACEMENT HOLIDAY HOURS</t>
  </si>
  <si>
    <t>TOTAL HOLIDAY Hours Used</t>
  </si>
  <si>
    <t>PSM BANK HOLIDAY HOURS</t>
  </si>
  <si>
    <t>GA BANK HOLIDAY HOURS</t>
  </si>
  <si>
    <t>TS BANK HOLIDAY HOURS</t>
  </si>
  <si>
    <t>PLACEMENT BANK HOLIDAY HOURS</t>
  </si>
  <si>
    <t>TOTAL BANK HOLIDAY Hours Used</t>
  </si>
  <si>
    <t>CWC Hours 
Attended</t>
  </si>
  <si>
    <t>CWC Hours 
Budget</t>
  </si>
  <si>
    <t>SICKNESS Hours Used Colleague</t>
  </si>
  <si>
    <t>SICKNESS Hours Used Manager</t>
  </si>
  <si>
    <t>Store Number</t>
  </si>
  <si>
    <t>New GA base hours</t>
  </si>
  <si>
    <t>Flex</t>
  </si>
  <si>
    <t>TS hours</t>
  </si>
  <si>
    <t>PSM hours</t>
  </si>
  <si>
    <t>New total usage hours</t>
  </si>
  <si>
    <t>GLASGOW SILVERBRN EXT</t>
  </si>
  <si>
    <t>PITSEA EXTRA</t>
  </si>
  <si>
    <t>PETERBOROUGH EXTRA</t>
  </si>
  <si>
    <t>HULL ST STEPHENS EXT</t>
  </si>
  <si>
    <t>SANDHURST</t>
  </si>
  <si>
    <t>SWANSEA EXTRA</t>
  </si>
  <si>
    <t>COVENTRY ARENA EXTRA</t>
  </si>
  <si>
    <t>NEWCASTLE U/T EXTRA</t>
  </si>
  <si>
    <t>SHOREHAM</t>
  </si>
  <si>
    <t>BLACKPOOL CLIFTON EXT</t>
  </si>
  <si>
    <t>YORK EXTRA</t>
  </si>
  <si>
    <t>BROADSTAIRS EXTRA</t>
  </si>
  <si>
    <t>CHESTER BROUGHTON EXT</t>
  </si>
  <si>
    <t>REDRUTH EXTRA</t>
  </si>
  <si>
    <t>CHESTERFIELD EXTRA</t>
  </si>
  <si>
    <t>LINCOLN 2</t>
  </si>
  <si>
    <t>DUNDEE EXTRA</t>
  </si>
  <si>
    <t>WATH-UPON-DEARNE EXT</t>
  </si>
  <si>
    <t>LEEDS SEACROFT EXTRA</t>
  </si>
  <si>
    <t>NORTHAMPTON SOUTH EXT</t>
  </si>
  <si>
    <t>BURSLEDON TWRS EXTRA</t>
  </si>
  <si>
    <t>CARDIFF EXTRA</t>
  </si>
  <si>
    <t>CHESHUNT EXTRA</t>
  </si>
  <si>
    <t>EASTBOURNE EXTRA</t>
  </si>
  <si>
    <t>SOUTHEND EXTRA</t>
  </si>
  <si>
    <t>MARTLESHAM EXTRA</t>
  </si>
  <si>
    <t>LONGTON EXTRA</t>
  </si>
  <si>
    <t>LLANELLI EXTRA</t>
  </si>
  <si>
    <t>SWANSEA LLANSMLET EXT</t>
  </si>
  <si>
    <t>GILLINGHAM KENT</t>
  </si>
  <si>
    <t>BRIDGEND</t>
  </si>
  <si>
    <t>BARNSLEY EXT</t>
  </si>
  <si>
    <t>YORK TADCASTER RD EXT</t>
  </si>
  <si>
    <t>M K KINGSTON EXTRA</t>
  </si>
  <si>
    <t>WALKDEN EXTRA</t>
  </si>
  <si>
    <t>EXETER VALE EXTRA</t>
  </si>
  <si>
    <t>BOURNEMOUTH EXTRA</t>
  </si>
  <si>
    <t>ILKESTON EXTRA</t>
  </si>
  <si>
    <t>HASTINGS EXTRA</t>
  </si>
  <si>
    <t>SWINDON EXTRA</t>
  </si>
  <si>
    <t>NEW OSCOTT EXTRA</t>
  </si>
  <si>
    <t>DURHAM EXTRA</t>
  </si>
  <si>
    <t>CUMBERNAULD EXTRA</t>
  </si>
  <si>
    <t>BIDSTON MOSS EXTRA</t>
  </si>
  <si>
    <t>LEICESTER EXTRA</t>
  </si>
  <si>
    <t>WEST DURRINGTON EXTRA</t>
  </si>
  <si>
    <t>WESTON FAVELL EXTRA</t>
  </si>
  <si>
    <t>WREXHAM EXTRA</t>
  </si>
  <si>
    <t>TROWBRIDGE EXTRA</t>
  </si>
  <si>
    <t>ASHBY DE LA ZOUCH</t>
  </si>
  <si>
    <t>TALBOT GREEN EXTRA</t>
  </si>
  <si>
    <t>REDDITCH EXTRA</t>
  </si>
  <si>
    <t>WELLINGBOROUGH 2</t>
  </si>
  <si>
    <t>BATLEY EXTRA</t>
  </si>
  <si>
    <t>NORWICH EXTRA</t>
  </si>
  <si>
    <t>PORTSMOUTH N H EXTRA</t>
  </si>
  <si>
    <t>IPSWICH EXTRA</t>
  </si>
  <si>
    <t>YEOVIL EXTRA</t>
  </si>
  <si>
    <t>MALDON</t>
  </si>
  <si>
    <t>WATFORD EXTRA</t>
  </si>
  <si>
    <t>ROMFORD GALLWS CN EXT</t>
  </si>
  <si>
    <t>KETTERING EXTRA</t>
  </si>
  <si>
    <t>CLEETHORPES EXTRA</t>
  </si>
  <si>
    <t>HAVANT EXTRA</t>
  </si>
  <si>
    <t>OLDHAM HUDDRSFLD RD</t>
  </si>
  <si>
    <t>SOUTHPORT EXTRA</t>
  </si>
  <si>
    <t>LEE MILL EXTRA</t>
  </si>
  <si>
    <t>DUDLEY</t>
  </si>
  <si>
    <t>IRVINE RIVERWAY EXTRA</t>
  </si>
  <si>
    <t>MIDDLETON EXTRA</t>
  </si>
  <si>
    <t>STEVENAGE EXTRA</t>
  </si>
  <si>
    <t>SCUNTHORPE EXTRA</t>
  </si>
  <si>
    <t>PLYMOUTH ROBOROUGH EXTRA</t>
  </si>
  <si>
    <t>GATESHEAD  TRINITY EXTRA</t>
  </si>
  <si>
    <t>SURREY QUAYS EXTRA</t>
  </si>
  <si>
    <t>PRESCOT EXTRA</t>
  </si>
  <si>
    <t>WIGAN EXTRA</t>
  </si>
  <si>
    <t>BURY</t>
  </si>
  <si>
    <t>WARRINGTON EXTRA</t>
  </si>
  <si>
    <t>NEW MALDEN EXTRA</t>
  </si>
  <si>
    <t>WHITSTABLE EXTRA</t>
  </si>
  <si>
    <t>HANDFORTH EXTRA</t>
  </si>
  <si>
    <t>BAR HILL CAMBS EXTRA</t>
  </si>
  <si>
    <t>TELFORD EXTRA</t>
  </si>
  <si>
    <t>WALSALL EXTRA</t>
  </si>
  <si>
    <t>CLACTON</t>
  </si>
  <si>
    <t>NEWPORT SPYTTY EXTRA</t>
  </si>
  <si>
    <t>STOCKTON EXTRA</t>
  </si>
  <si>
    <t>BARNSTAPLE EXTRA</t>
  </si>
  <si>
    <t>MERTHYRT STN YARD EXT</t>
  </si>
  <si>
    <t>DALKEITH HARDENGREEN</t>
  </si>
  <si>
    <t>LOUGHBOROUGH EXTRA</t>
  </si>
  <si>
    <t>BELLSHILL EXTRA</t>
  </si>
  <si>
    <t>QUEDGELEY</t>
  </si>
  <si>
    <t>YARDLEY</t>
  </si>
  <si>
    <t>ANDOVER</t>
  </si>
  <si>
    <t>STOCKPORT</t>
  </si>
  <si>
    <t>HANLEY EXTRA</t>
  </si>
  <si>
    <t>PONTYPRIDD</t>
  </si>
  <si>
    <t>POOLE</t>
  </si>
  <si>
    <t>WEST BROMWICH</t>
  </si>
  <si>
    <t>HORSHAM EXTRA</t>
  </si>
  <si>
    <t>SLOUGH WELLINGTON EXT</t>
  </si>
  <si>
    <t>HATFIELD EXTRA</t>
  </si>
  <si>
    <t>HEMEL HEMPSTEAD</t>
  </si>
  <si>
    <t>POOLE EXTRA</t>
  </si>
  <si>
    <t>PURLEY EXTRA</t>
  </si>
  <si>
    <t>BAGULEY EXTRA</t>
  </si>
  <si>
    <t>ALDERSHOT</t>
  </si>
  <si>
    <t>MANSFIELD</t>
  </si>
  <si>
    <t>DUMFRIES EXTRA</t>
  </si>
  <si>
    <t>CRAWLEY HAZELWICK EXTRA</t>
  </si>
  <si>
    <t>YATE</t>
  </si>
  <si>
    <t>BROOKLANDS EXTRA</t>
  </si>
  <si>
    <t>HORWICH EXTRA</t>
  </si>
  <si>
    <t>SUNBURY EXTRA</t>
  </si>
  <si>
    <t>BRIGHOUSE BRADFORD RD</t>
  </si>
  <si>
    <t>DUNFERMLINE EXTRA</t>
  </si>
  <si>
    <t>LEYLAND EXTRA</t>
  </si>
  <si>
    <t>CORSTORPHINE EXTRA</t>
  </si>
  <si>
    <t>COATBRIDGE EXTRA</t>
  </si>
  <si>
    <t>DUNSTABLE</t>
  </si>
  <si>
    <t>BARROW EXTRA</t>
  </si>
  <si>
    <t>GLASGOW ST ROLLOX EXT</t>
  </si>
  <si>
    <t>DONCASTER</t>
  </si>
  <si>
    <t>LEIGH</t>
  </si>
  <si>
    <t>NEWTOWNARTS</t>
  </si>
  <si>
    <t>COLNEY HATCH EXTRA</t>
  </si>
  <si>
    <t>BURGESS HILL</t>
  </si>
  <si>
    <t>KINGS LYNN  EXTRA</t>
  </si>
  <si>
    <t>RISCA EXTRA</t>
  </si>
  <si>
    <t>SOLIHULL EXTRA</t>
  </si>
  <si>
    <t>ABERDEEN EXTRA</t>
  </si>
  <si>
    <t>ELMERS END</t>
  </si>
  <si>
    <t>INVERNESS EXTRA</t>
  </si>
  <si>
    <t>RYDE EXTRA</t>
  </si>
  <si>
    <t>ASHFORD PRK</t>
  </si>
  <si>
    <t>COULBY NEWHAM EXTRA</t>
  </si>
  <si>
    <t>ELGIN LOSSIE GREN EXT</t>
  </si>
  <si>
    <t>SUTTON-CHEAM EXTRA</t>
  </si>
  <si>
    <t>BALDOCK EXTRA</t>
  </si>
  <si>
    <t>COLCHESTER HIGHWOOD</t>
  </si>
  <si>
    <t>ROYSTON EXTRA</t>
  </si>
  <si>
    <t>ST NEOTS</t>
  </si>
  <si>
    <t>BATHGATE BLACKBURN RD</t>
  </si>
  <si>
    <t>CRADLEY HEATH EXTRA</t>
  </si>
  <si>
    <t>RUTHERGLEN EXTRA</t>
  </si>
  <si>
    <t>WOOLWICH</t>
  </si>
  <si>
    <t>BRADLEY STOKE EXTRA</t>
  </si>
  <si>
    <t>ALFRETON</t>
  </si>
  <si>
    <t>BEDFORD 1</t>
  </si>
  <si>
    <t>BURNLEY EXTRA</t>
  </si>
  <si>
    <t>LEA VALLEY EXTRA</t>
  </si>
  <si>
    <t>GREAT YARMOUTH EXTRA</t>
  </si>
  <si>
    <t>NORTHCOTT EXTRA</t>
  </si>
  <si>
    <t>ORPINGTON EXTRA</t>
  </si>
  <si>
    <t>L/STER HAMILTON EXTRA</t>
  </si>
  <si>
    <t>LUNSFORD PARK EXTRA</t>
  </si>
  <si>
    <t>LAKESIDE EXTRA</t>
  </si>
  <si>
    <t>NEATH ABBEY</t>
  </si>
  <si>
    <t>SHREWSBURY</t>
  </si>
  <si>
    <t>BANGOR EXTRA</t>
  </si>
  <si>
    <t>CLAY CROSS EXTRA</t>
  </si>
  <si>
    <t>CHORLEY EXTRA</t>
  </si>
  <si>
    <t>GLOUCESTER BROCKWORTH</t>
  </si>
  <si>
    <t>ST HELENS</t>
  </si>
  <si>
    <t>LICHFIELD EXTRA</t>
  </si>
  <si>
    <t>AYLESBURY EXTRA</t>
  </si>
  <si>
    <t>DOVER</t>
  </si>
  <si>
    <t>GLASGOW MARYHIL EXTRA</t>
  </si>
  <si>
    <t>ABINGDON EXTRA</t>
  </si>
  <si>
    <t>GATWICK EXTRA</t>
  </si>
  <si>
    <t>HUNTINGDON EXTRA</t>
  </si>
  <si>
    <t>MANCHESTER GORTN EXT</t>
  </si>
  <si>
    <t>SALFORD</t>
  </si>
  <si>
    <t>SHEFFIELD</t>
  </si>
  <si>
    <t>SALISBURY 2 EXTRA</t>
  </si>
  <si>
    <t>AYR EXTRA</t>
  </si>
  <si>
    <t>COLCHESTER 2</t>
  </si>
  <si>
    <t>LISBURN BENTRIM ROAD</t>
  </si>
  <si>
    <t>ROMFORD</t>
  </si>
  <si>
    <t>NEWTON ABBOT</t>
  </si>
  <si>
    <t>GREENOCK EXTRA</t>
  </si>
  <si>
    <t>BRISTOL EAST EXTRA</t>
  </si>
  <si>
    <t>CHICHESTER EXTRA</t>
  </si>
  <si>
    <t>NEWTON AYCLIFFE EXTRA</t>
  </si>
  <si>
    <t>ROTHERHAM</t>
  </si>
  <si>
    <t>ELY</t>
  </si>
  <si>
    <t>MUSSELBURGH EXTRA</t>
  </si>
  <si>
    <t>CIRENCESTER EXTRA</t>
  </si>
  <si>
    <t>KNOCKNAGONEY BELFAST</t>
  </si>
  <si>
    <t>NOTTINGHAM TV EXTRA</t>
  </si>
  <si>
    <t>NORTH SHIELDS EXTRA</t>
  </si>
  <si>
    <t>ALLERTON ROAD</t>
  </si>
  <si>
    <t>NEWTOWNABBEY</t>
  </si>
  <si>
    <t>CARLISLE 2</t>
  </si>
  <si>
    <t>BEDFORD</t>
  </si>
  <si>
    <t>BEDWORTH</t>
  </si>
  <si>
    <t>CRAIGAVON EXTRA</t>
  </si>
  <si>
    <t>STAFFORD</t>
  </si>
  <si>
    <t>MK BLETCHLEY</t>
  </si>
  <si>
    <t>NEW MILTON</t>
  </si>
  <si>
    <t>BOREHAMWOOD EXTRA</t>
  </si>
  <si>
    <t>AYLESBURY 2</t>
  </si>
  <si>
    <t>HAYES BULLS BRIDGE EXT</t>
  </si>
  <si>
    <t>BISHOP AUCKLAND</t>
  </si>
  <si>
    <t>MANSFIELD CHESTERFIELD</t>
  </si>
  <si>
    <t>GALLIONS REACH EXTRA</t>
  </si>
  <si>
    <t>CONCETT GENESIS EXTRA</t>
  </si>
  <si>
    <t>DEREHAM EXTRA</t>
  </si>
  <si>
    <t>KIDDERMINSTER</t>
  </si>
  <si>
    <t>WISHAW</t>
  </si>
  <si>
    <t>BULWELL EXTRA</t>
  </si>
  <si>
    <t>SWANSEA MARINA</t>
  </si>
  <si>
    <t>KILMARNOCK EXTRA</t>
  </si>
  <si>
    <t>INVERURIE EXTRA</t>
  </si>
  <si>
    <t>PONDERS END EXTRA</t>
  </si>
  <si>
    <t>NOTTINGHAM BEESTON</t>
  </si>
  <si>
    <t>HARTLEPOOL</t>
  </si>
  <si>
    <t>INVERNESS INSHES</t>
  </si>
  <si>
    <t>PORT GLASGOW</t>
  </si>
  <si>
    <t>CULVERHOUSE CROSS</t>
  </si>
  <si>
    <t>LLANDUDNO JUNCTION</t>
  </si>
  <si>
    <t>BRACKNELL NORTH</t>
  </si>
  <si>
    <t>CATTERICK GARRISON</t>
  </si>
  <si>
    <t>HUCKNALL</t>
  </si>
  <si>
    <t>OSTERLEY EXTRA</t>
  </si>
  <si>
    <t>CHELMSFORD 2</t>
  </si>
  <si>
    <t>ADDLESTONE EXTRA</t>
  </si>
  <si>
    <t>LITTLEHAMPTON</t>
  </si>
  <si>
    <t>NEWTOWNBREDA</t>
  </si>
  <si>
    <t>ESTON CLEVELAND</t>
  </si>
  <si>
    <t>CARRICKFERGUS</t>
  </si>
  <si>
    <t>BALLTMENA</t>
  </si>
  <si>
    <t>LONG EATON</t>
  </si>
  <si>
    <t>MILTON KEYNES WOLVERT</t>
  </si>
  <si>
    <t>NEWBURY</t>
  </si>
  <si>
    <t>BANBRIDGE</t>
  </si>
  <si>
    <t>HEMSWORTH</t>
  </si>
  <si>
    <t>PERTH</t>
  </si>
  <si>
    <t>ASHFORD C/FOOT EXTRA</t>
  </si>
  <si>
    <t>PRESTWICH</t>
  </si>
  <si>
    <t>SUNDERLAND</t>
  </si>
  <si>
    <t>PORT TALBOT EAST BANK</t>
  </si>
  <si>
    <t>ALTRINCHAM EXTRA</t>
  </si>
  <si>
    <t>WISBECH</t>
  </si>
  <si>
    <t>DUNDEE RIVRSIDE EXTRA</t>
  </si>
  <si>
    <t>LEYTONSTONE</t>
  </si>
  <si>
    <t>ROCHDALE</t>
  </si>
  <si>
    <t>BRISTOL METRO</t>
  </si>
  <si>
    <t>BIRMINGHM SPRING HILL</t>
  </si>
  <si>
    <t>CREWE</t>
  </si>
  <si>
    <t>BRADFORD</t>
  </si>
  <si>
    <t>ASHFORD MIDDLESEX</t>
  </si>
  <si>
    <t>TWICKENHAM EXTRA</t>
  </si>
  <si>
    <t>CORBY OAKLEY RD</t>
  </si>
  <si>
    <t>NEWMARKET</t>
  </si>
  <si>
    <t>YEADING EXTRA</t>
  </si>
  <si>
    <t>RAINHAM EXTRA</t>
  </si>
  <si>
    <t>BOSTON</t>
  </si>
  <si>
    <t>CHELTENHAM</t>
  </si>
  <si>
    <t>GOODMAYES EXTRA</t>
  </si>
  <si>
    <t>WESTON SUPER MERE</t>
  </si>
  <si>
    <t>BRISLINGTON</t>
  </si>
  <si>
    <t>STRETFORD</t>
  </si>
  <si>
    <t>YSTRAD MYNACH</t>
  </si>
  <si>
    <t>ALLOA</t>
  </si>
  <si>
    <t>BRADFORD PEEL CENTRE</t>
  </si>
  <si>
    <t>PORTSMOUTH</t>
  </si>
  <si>
    <t>STRATFORD UPON AVON</t>
  </si>
  <si>
    <t>STOURBRIDGE CROWN  CENTRE</t>
  </si>
  <si>
    <t>HARLOW CHURCH LANGLEY</t>
  </si>
  <si>
    <t>BASILDON</t>
  </si>
  <si>
    <t>BASINGSTOKE</t>
  </si>
  <si>
    <t>WINCHESTER</t>
  </si>
  <si>
    <t>CHESTER</t>
  </si>
  <si>
    <t>TRURO</t>
  </si>
  <si>
    <t>ANTRIM MASSEREENE</t>
  </si>
  <si>
    <t>FAILSWORTH EXTRA</t>
  </si>
  <si>
    <t>STREATHAM EXTRA</t>
  </si>
  <si>
    <t>CHELMSFORD</t>
  </si>
  <si>
    <t>HULL</t>
  </si>
  <si>
    <t>WIDNES</t>
  </si>
  <si>
    <t>WORCESTER 1</t>
  </si>
  <si>
    <t>STALYBRIDGE</t>
  </si>
  <si>
    <t>DUNFERMLINE</t>
  </si>
  <si>
    <t>GALASHIELS</t>
  </si>
  <si>
    <t>WEMBLEY EXTRA</t>
  </si>
  <si>
    <t>AMERSHAM</t>
  </si>
  <si>
    <t>BEVERLY</t>
  </si>
  <si>
    <t>SHETTLESTON</t>
  </si>
  <si>
    <t>PARK ROAD</t>
  </si>
  <si>
    <t>SHEFFIELD ABBEYDALE</t>
  </si>
  <si>
    <t>LITHERLAND</t>
  </si>
  <si>
    <t>CARMARTHEN</t>
  </si>
  <si>
    <t>HESWALL</t>
  </si>
  <si>
    <t>PARKHEAD FORGE</t>
  </si>
  <si>
    <t>MAIDSTONE GROVE</t>
  </si>
  <si>
    <t>BANBURY</t>
  </si>
  <si>
    <t>GRIMSBY</t>
  </si>
  <si>
    <t>SHEERNESS</t>
  </si>
  <si>
    <t>Aberdeen Westhill</t>
  </si>
  <si>
    <t>AIRDRIE</t>
  </si>
  <si>
    <t xml:space="preserve">Banchory </t>
  </si>
  <si>
    <t xml:space="preserve">DINGWALL MART ROAD </t>
  </si>
  <si>
    <t>DUNDEE SOUTH ROAD EXT</t>
  </si>
  <si>
    <t>EDINBURGH</t>
  </si>
  <si>
    <t>Falkirk Grahams Road</t>
  </si>
  <si>
    <t>FRASERBURGH</t>
  </si>
  <si>
    <t>Milngavie</t>
  </si>
  <si>
    <t>MONTROSE</t>
  </si>
  <si>
    <t>PERTH EDINBURGH ROAD</t>
  </si>
  <si>
    <t xml:space="preserve">SOUTH QUEENSFERRY </t>
  </si>
  <si>
    <t>WICK</t>
  </si>
  <si>
    <t>COOKSTOWN</t>
  </si>
  <si>
    <t>READING</t>
  </si>
  <si>
    <t>FALKIRK</t>
  </si>
  <si>
    <t>HOVE</t>
  </si>
  <si>
    <t>SHEPTON MALLET</t>
  </si>
  <si>
    <t>WALTHAM ABBEY</t>
  </si>
  <si>
    <t>OXFORD 2</t>
  </si>
  <si>
    <t>READING WEST</t>
  </si>
  <si>
    <t>EVESHAM WORCESTER RD</t>
  </si>
  <si>
    <t>HEXHAM</t>
  </si>
  <si>
    <t>IRLAM EXTRA</t>
  </si>
  <si>
    <t>LOWESTOFT</t>
  </si>
  <si>
    <t>CARDIFF PENGAM</t>
  </si>
  <si>
    <t>NEWRY</t>
  </si>
  <si>
    <t>POTTERS BAR</t>
  </si>
  <si>
    <t>SIDCUP</t>
  </si>
  <si>
    <t>SOUTH WIGSTON</t>
  </si>
  <si>
    <t>TOTON</t>
  </si>
  <si>
    <t>ACCRINGTON EXTRA</t>
  </si>
  <si>
    <t>BEXHILL</t>
  </si>
  <si>
    <t>DUKES GREEN</t>
  </si>
  <si>
    <t>HELSTON</t>
  </si>
  <si>
    <t>HINDLEY EXTRA</t>
  </si>
  <si>
    <t xml:space="preserve">RUGBY </t>
  </si>
  <si>
    <t>BRAINTREE MARKS FARM</t>
  </si>
  <si>
    <t>BRIDLINGTON</t>
  </si>
  <si>
    <t>COVENTRY CANNON PARK</t>
  </si>
  <si>
    <t>Liverpool Old Swan</t>
  </si>
  <si>
    <t>OLDHAM CHADDERTON</t>
  </si>
  <si>
    <t>SEVENOAKS</t>
  </si>
  <si>
    <t>THETFORD</t>
  </si>
  <si>
    <t>BOGNOR</t>
  </si>
  <si>
    <t>CANNOCK</t>
  </si>
  <si>
    <t>LEAMINGTON SPA METRO</t>
  </si>
  <si>
    <t>ABERDARE</t>
  </si>
  <si>
    <t>AMESBURY</t>
  </si>
  <si>
    <t xml:space="preserve">Ammanford </t>
  </si>
  <si>
    <t>BALLYMONEY</t>
  </si>
  <si>
    <t>BARNSTAPLE</t>
  </si>
  <si>
    <t>BARRY</t>
  </si>
  <si>
    <t>BECCLES</t>
  </si>
  <si>
    <t>Bicester</t>
  </si>
  <si>
    <t>BILLINGHAM</t>
  </si>
  <si>
    <t>BIRMINGHAM ASTON LANE</t>
  </si>
  <si>
    <t>Birmingham CAX Metro</t>
  </si>
  <si>
    <t>BISHOPS STORTFORD</t>
  </si>
  <si>
    <t>BLACKBURN</t>
  </si>
  <si>
    <t>BRENT CROSS HENDON WY</t>
  </si>
  <si>
    <t>Burnham-on-sea</t>
  </si>
  <si>
    <t>BURTON ON TRENT</t>
  </si>
  <si>
    <t>BURY ST EDMUNDS</t>
  </si>
  <si>
    <t>CAMBRIDGE N/MARKET RD</t>
  </si>
  <si>
    <t xml:space="preserve">CANARY WHARF </t>
  </si>
  <si>
    <t>CHEPSTOW</t>
  </si>
  <si>
    <t>CLEVEDON</t>
  </si>
  <si>
    <t>CLOWNE</t>
  </si>
  <si>
    <t>COVENTRY CROSS POINT</t>
  </si>
  <si>
    <t>Daventry</t>
  </si>
  <si>
    <t>Derby Mickleover</t>
  </si>
  <si>
    <t>DEYSBROOK</t>
  </si>
  <si>
    <t>DONCASTER EDENTHORPE</t>
  </si>
  <si>
    <t>Dorchester</t>
  </si>
  <si>
    <t>EAST DIDSBURY</t>
  </si>
  <si>
    <t>EBBW VALE</t>
  </si>
  <si>
    <t>ENNISKILLEN</t>
  </si>
  <si>
    <t>EXMOUTH</t>
  </si>
  <si>
    <t>FERNDOWN</t>
  </si>
  <si>
    <t xml:space="preserve">Flitwick </t>
  </si>
  <si>
    <t>FOLKESTONE</t>
  </si>
  <si>
    <t>FORMBY</t>
  </si>
  <si>
    <t>FULBOURN CHERRYHINTON</t>
  </si>
  <si>
    <t>GAINSBOROUGH</t>
  </si>
  <si>
    <t>GLOSSOP</t>
  </si>
  <si>
    <t>Gloucester</t>
  </si>
  <si>
    <t>GOOLE BOOTHFERRY RD</t>
  </si>
  <si>
    <t>Guildford</t>
  </si>
  <si>
    <t>HARLOW EDINBURGH WAY</t>
  </si>
  <si>
    <t>HARROW</t>
  </si>
  <si>
    <t>HATTERSLEY</t>
  </si>
  <si>
    <t>Haverfordwest</t>
  </si>
  <si>
    <t>HAVERHILL</t>
  </si>
  <si>
    <t>HEREFORD 2</t>
  </si>
  <si>
    <t>HERTFORD</t>
  </si>
  <si>
    <t xml:space="preserve">High Wycombe </t>
  </si>
  <si>
    <t>HODGE HILL</t>
  </si>
  <si>
    <t>HOLYHEAD</t>
  </si>
  <si>
    <t>HONITON</t>
  </si>
  <si>
    <t>HOOVER BUILDING</t>
  </si>
  <si>
    <t>HYTHE</t>
  </si>
  <si>
    <t>Ingleby Barwick</t>
  </si>
  <si>
    <t>KENSINGTON</t>
  </si>
  <si>
    <t>Leatherhead</t>
  </si>
  <si>
    <t>Leeds Roundhay</t>
  </si>
  <si>
    <t>LEIGHTON BUZZARD</t>
  </si>
  <si>
    <t xml:space="preserve">LEWES </t>
  </si>
  <si>
    <t>LEWISHAM</t>
  </si>
  <si>
    <t>LISNAGELVIN</t>
  </si>
  <si>
    <t>LOUGHBOROUGH RUSHES</t>
  </si>
  <si>
    <t>Ludlow</t>
  </si>
  <si>
    <t>MACCLESFIELD</t>
  </si>
  <si>
    <t>MARCH</t>
  </si>
  <si>
    <t>MIDSOMER NORTON</t>
  </si>
  <si>
    <t>MILTON</t>
  </si>
  <si>
    <t>NEW OLLERTON</t>
  </si>
  <si>
    <t>NORTHWICH</t>
  </si>
  <si>
    <t>NORWICH</t>
  </si>
  <si>
    <t xml:space="preserve">Pembroke Dock </t>
  </si>
  <si>
    <t>PLYMOUTH TRANSIT WAY</t>
  </si>
  <si>
    <t>Pontypool</t>
  </si>
  <si>
    <t>Prestatyn</t>
  </si>
  <si>
    <t>Rugeley</t>
  </si>
  <si>
    <t>SALE</t>
  </si>
  <si>
    <t>SHAFTSBURY</t>
  </si>
  <si>
    <t>SKEGNESS</t>
  </si>
  <si>
    <t>Skipton</t>
  </si>
  <si>
    <t>Sleaford</t>
  </si>
  <si>
    <t>SOUTHAMPTON</t>
  </si>
  <si>
    <t>SPRINGHILL 2</t>
  </si>
  <si>
    <t>St Austell 2</t>
  </si>
  <si>
    <t>Stoke</t>
  </si>
  <si>
    <t>STOWMARKET</t>
  </si>
  <si>
    <t>STROUD</t>
  </si>
  <si>
    <t>SUDBURY</t>
  </si>
  <si>
    <t>Taunton</t>
  </si>
  <si>
    <t>THORNTON HEATH</t>
  </si>
  <si>
    <t>TIVERTON BLUNDELLS</t>
  </si>
  <si>
    <t xml:space="preserve">Uckfield </t>
  </si>
  <si>
    <t>UTTOXETER</t>
  </si>
  <si>
    <t>WADEBRIDGE</t>
  </si>
  <si>
    <t>WHITEHAVEN</t>
  </si>
  <si>
    <t>WOODFORD GREEN</t>
  </si>
  <si>
    <t>WORCESTER</t>
  </si>
  <si>
    <t>WORKSOP</t>
  </si>
  <si>
    <t>YIEWSLEY</t>
  </si>
  <si>
    <t>NEWPORT GWENT EXTRA</t>
  </si>
  <si>
    <t>STIRLING</t>
  </si>
  <si>
    <t>Aberyrstwyth</t>
  </si>
  <si>
    <t>BUCKINGHAM</t>
  </si>
  <si>
    <t>Calne Beversbrook Rd</t>
  </si>
  <si>
    <t>CHEETHAM HILL</t>
  </si>
  <si>
    <t>CONGLETON</t>
  </si>
  <si>
    <t>CREDITON</t>
  </si>
  <si>
    <t>DUNGANNON</t>
  </si>
  <si>
    <t>FAVERSHAM</t>
  </si>
  <si>
    <t>HALIFAX AACHEN WAY</t>
  </si>
  <si>
    <t>HASLINGDEN</t>
  </si>
  <si>
    <t>HAYDOCK CHURCH ROAD</t>
  </si>
  <si>
    <t>LAUNCESTON</t>
  </si>
  <si>
    <t>LLANDRINDOD WELLS</t>
  </si>
  <si>
    <t>MEIR</t>
  </si>
  <si>
    <t>NOTTINGHAM CARLTON</t>
  </si>
  <si>
    <t>SEATON</t>
  </si>
  <si>
    <t>WARWICK</t>
  </si>
  <si>
    <t>WELSHPOOL</t>
  </si>
  <si>
    <t xml:space="preserve">WILLENHALL </t>
  </si>
  <si>
    <t>KIRKWALL</t>
  </si>
  <si>
    <t>BOURNE</t>
  </si>
  <si>
    <t>WOKINGHAM</t>
  </si>
  <si>
    <t>WELLING</t>
  </si>
  <si>
    <t>HIGHAMS PARK</t>
  </si>
  <si>
    <t>FAREHAM</t>
  </si>
  <si>
    <t xml:space="preserve">GREAT DUNMOW </t>
  </si>
  <si>
    <t>BRACKNELL SUPERSTORE</t>
  </si>
  <si>
    <t>NORTHALLERTON EAST RD</t>
  </si>
  <si>
    <t>NAILSEA</t>
  </si>
  <si>
    <t>BRISTOL 2</t>
  </si>
  <si>
    <t>HUDDERSFIELD</t>
  </si>
  <si>
    <t>PENARTH</t>
  </si>
  <si>
    <t>BASILDON 2</t>
  </si>
  <si>
    <t>BELFAST CASTLERE ROAD</t>
  </si>
  <si>
    <t>LURGAN CARNEGIE ST</t>
  </si>
  <si>
    <t>OBAN</t>
  </si>
  <si>
    <t>MOLD</t>
  </si>
  <si>
    <t>HEDNESFORD VICTORI ST</t>
  </si>
  <si>
    <t>TAPLOW</t>
  </si>
  <si>
    <t xml:space="preserve">	South Tottenham</t>
  </si>
  <si>
    <t>HAILSHAM</t>
  </si>
  <si>
    <t>SOUTHWARK</t>
  </si>
  <si>
    <t>STOURPORT</t>
  </si>
  <si>
    <t xml:space="preserve">EDINBURGH </t>
  </si>
  <si>
    <t>KEYNSHAM</t>
  </si>
  <si>
    <t>BRAINTREE Great Notley</t>
  </si>
  <si>
    <t>PETERSFIELD</t>
  </si>
  <si>
    <t>Rota Design</t>
  </si>
  <si>
    <t>PSM Secondment</t>
  </si>
  <si>
    <t>Refit Secondment</t>
  </si>
  <si>
    <t>ASM Placement</t>
  </si>
  <si>
    <t>Periods</t>
  </si>
  <si>
    <t>weeks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</si>
  <si>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</si>
  <si>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</si>
  <si>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</si>
  <si>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</si>
  <si>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</si>
  <si>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</si>
  <si>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</si>
  <si>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</si>
  <si>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</si>
  <si>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Monday BH</t>
  </si>
  <si>
    <t>Tuesday BH</t>
  </si>
  <si>
    <t>Wednesday BH</t>
  </si>
  <si>
    <t>Thursday BH</t>
  </si>
  <si>
    <t>Friday BH</t>
  </si>
  <si>
    <t>Saturday BH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</si>
  <si>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</si>
  <si>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</si>
  <si>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</si>
  <si>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</si>
  <si>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</si>
  <si>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</si>
  <si>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</si>
  <si>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</si>
  <si>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</si>
  <si>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</si>
  <si>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</si>
  <si>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</si>
  <si>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</si>
  <si>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</si>
  <si>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</si>
  <si>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</si>
  <si>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</si>
  <si>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</si>
  <si>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</si>
  <si>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</si>
  <si>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</si>
  <si>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</si>
  <si>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</si>
  <si>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</si>
  <si>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</si>
  <si>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</si>
  <si>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</si>
  <si>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</si>
  <si>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</si>
  <si>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</si>
  <si>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25th</t>
  </si>
  <si>
    <t>26th</t>
  </si>
  <si>
    <t>27th</t>
  </si>
  <si>
    <t>28th</t>
  </si>
  <si>
    <t>2nd</t>
  </si>
  <si>
    <t>4th</t>
  </si>
  <si>
    <t>5th</t>
  </si>
  <si>
    <t>6th</t>
  </si>
  <si>
    <t>7th</t>
  </si>
  <si>
    <t>8th</t>
  </si>
  <si>
    <t>9th</t>
  </si>
  <si>
    <t>11th</t>
  </si>
  <si>
    <t>12th</t>
  </si>
  <si>
    <t>13th</t>
  </si>
  <si>
    <t>14th</t>
  </si>
  <si>
    <t>15th</t>
  </si>
  <si>
    <t>16th</t>
  </si>
  <si>
    <t>18th</t>
  </si>
  <si>
    <t>19th</t>
  </si>
  <si>
    <t>20th</t>
  </si>
  <si>
    <t>21st</t>
  </si>
  <si>
    <t>22nd</t>
  </si>
  <si>
    <t>23rd</t>
  </si>
  <si>
    <t>29th</t>
  </si>
  <si>
    <t>30th</t>
  </si>
  <si>
    <t>April 1st</t>
  </si>
  <si>
    <t>3rd</t>
  </si>
  <si>
    <t>10th</t>
  </si>
  <si>
    <t>17th</t>
  </si>
  <si>
    <t>24th</t>
  </si>
  <si>
    <t>Do Not Use</t>
  </si>
  <si>
    <t>N/A</t>
  </si>
  <si>
    <t>31st</t>
  </si>
  <si>
    <t>June 1st</t>
  </si>
  <si>
    <t>Sept 1st</t>
  </si>
  <si>
    <t>Nov 1st</t>
  </si>
  <si>
    <t>Week 40</t>
  </si>
  <si>
    <t>Week 41</t>
  </si>
  <si>
    <t>Dec 1st</t>
  </si>
  <si>
    <t>Week 42</t>
  </si>
  <si>
    <t>Week 43</t>
  </si>
  <si>
    <t>Week 44</t>
  </si>
  <si>
    <t>Week 45</t>
  </si>
  <si>
    <t>Jan 1st</t>
  </si>
  <si>
    <t>Week 46</t>
  </si>
  <si>
    <t>Week 47</t>
  </si>
  <si>
    <t>Week 48</t>
  </si>
  <si>
    <t>Week 49</t>
  </si>
  <si>
    <t>Feb 1st</t>
  </si>
  <si>
    <t>Week 50</t>
  </si>
  <si>
    <t>Week 51</t>
  </si>
  <si>
    <t>Week 52</t>
  </si>
  <si>
    <t>PINNER</t>
  </si>
  <si>
    <t>WHITELEY</t>
  </si>
  <si>
    <t>TENTERDEN</t>
  </si>
  <si>
    <t>SCARBOROUGH</t>
  </si>
  <si>
    <t>UXBRIDGE METRO</t>
  </si>
  <si>
    <t>STEVENAGE</t>
  </si>
  <si>
    <t>FINCHLEY</t>
  </si>
  <si>
    <t>Please communicate this figure to your store as the colleague hours that will be paid</t>
  </si>
  <si>
    <t>1st May</t>
  </si>
  <si>
    <t>BURNAGE (T)</t>
  </si>
  <si>
    <t>COLERAINE (T)</t>
  </si>
  <si>
    <t>CHESTER LE STREET (T)</t>
  </si>
  <si>
    <t>REDCAR (T)</t>
  </si>
  <si>
    <t>HEANOR (T)</t>
  </si>
  <si>
    <t>AUCHINLECK (T)</t>
  </si>
  <si>
    <t>CANTERBURY METRO (T)</t>
  </si>
  <si>
    <t>Weekly Service Model Summary</t>
  </si>
  <si>
    <t>Period Hrs Summary</t>
  </si>
  <si>
    <t>CB Breakdown</t>
  </si>
  <si>
    <t>PSM Company Business HOURS</t>
  </si>
  <si>
    <t>GA Company Business HOURS</t>
  </si>
  <si>
    <t>TS Company Business HOURS</t>
  </si>
  <si>
    <t>PLACEMENT Company Business HOURS</t>
  </si>
  <si>
    <t>TOTAL Company Business Hours Used</t>
  </si>
  <si>
    <t>Jan</t>
  </si>
  <si>
    <t>Feb</t>
  </si>
  <si>
    <t>March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</si>
  <si>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</si>
  <si>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</si>
  <si>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</si>
  <si>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</si>
  <si>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</si>
  <si>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</si>
  <si>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</si>
  <si>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</si>
  <si>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</si>
  <si>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1st</t>
  </si>
  <si>
    <t>Feb 28th</t>
  </si>
  <si>
    <t>1st March</t>
  </si>
  <si>
    <t>March 7th</t>
  </si>
  <si>
    <t>March 14th</t>
  </si>
  <si>
    <t>March 21st</t>
  </si>
  <si>
    <t>March 28th</t>
  </si>
  <si>
    <t>April 4th</t>
  </si>
  <si>
    <t>April 11th</t>
  </si>
  <si>
    <t>April 18th</t>
  </si>
  <si>
    <t>April 25th</t>
  </si>
  <si>
    <t>May 2nd</t>
  </si>
  <si>
    <t>May 9th</t>
  </si>
  <si>
    <t>May 16th</t>
  </si>
  <si>
    <t>May 23rd</t>
  </si>
  <si>
    <t>May 30th</t>
  </si>
  <si>
    <t>June 6th</t>
  </si>
  <si>
    <t>June 13th</t>
  </si>
  <si>
    <t>June 20th</t>
  </si>
  <si>
    <t>June 27th</t>
  </si>
  <si>
    <t>July 1st</t>
  </si>
  <si>
    <t>July 4th</t>
  </si>
  <si>
    <t>July 11th</t>
  </si>
  <si>
    <t>July 18th</t>
  </si>
  <si>
    <t>July 25th</t>
  </si>
  <si>
    <t>Aug 1st</t>
  </si>
  <si>
    <t>Aug 8th</t>
  </si>
  <si>
    <t>Aug 15th</t>
  </si>
  <si>
    <t>Aug 22nd</t>
  </si>
  <si>
    <t>Aug 29th</t>
  </si>
  <si>
    <t>Sept 5th</t>
  </si>
  <si>
    <t>Oct 1st</t>
  </si>
  <si>
    <t>Sept 12th</t>
  </si>
  <si>
    <t>Sept 19th</t>
  </si>
  <si>
    <t>Sept 26th</t>
  </si>
  <si>
    <t>Oct 3rd</t>
  </si>
  <si>
    <t>Oct 10th</t>
  </si>
  <si>
    <t>Oct 17th</t>
  </si>
  <si>
    <t>Oct 24th</t>
  </si>
  <si>
    <t>Oct 31st</t>
  </si>
  <si>
    <t>Nov 7th</t>
  </si>
  <si>
    <t>Nov 14th</t>
  </si>
  <si>
    <t>Nov 21st</t>
  </si>
  <si>
    <t>Nov 28th</t>
  </si>
  <si>
    <t>Dec 5th</t>
  </si>
  <si>
    <t>Dec 12th</t>
  </si>
  <si>
    <t>Dec 19th</t>
  </si>
  <si>
    <t>Dec 26th</t>
  </si>
  <si>
    <t>Jan 2nd</t>
  </si>
  <si>
    <t>Jan 9th</t>
  </si>
  <si>
    <t>Jan 16th</t>
  </si>
  <si>
    <t>Jan 23rd</t>
  </si>
  <si>
    <t>Jan 30th</t>
  </si>
  <si>
    <t>Feb 6th</t>
  </si>
  <si>
    <t>Feb 13th</t>
  </si>
  <si>
    <t>Feb 20th</t>
  </si>
  <si>
    <t>2021 - 2022</t>
  </si>
  <si>
    <t>2022 - 2023</t>
  </si>
  <si>
    <t>V25</t>
  </si>
  <si>
    <t>Daryl</t>
  </si>
  <si>
    <t>Sads</t>
  </si>
  <si>
    <t>Olivia</t>
  </si>
  <si>
    <t>Erin</t>
  </si>
  <si>
    <t>Gillian</t>
  </si>
  <si>
    <t>debs crawley cover</t>
  </si>
  <si>
    <t>Overtime requesting for first week june to support new manager in store, and Daryl is also on holiday. Erin has CWC this July. Also need extra support 3/07/21 due to two staff holidays clash. PSM is duty for the store 31/06/21, crawley also covering 7/06/21 for support. psm covering sunday shift wk 18, looks like under for wk 17 and over for wk 18 but balances out.</t>
  </si>
  <si>
    <t>sophie crawley 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</si>
</sst>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22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6"/>
      <color theme="0"/>
      <name val="Calibri"/>
      <family val="2"/>
      <scheme val="minor"/>
    </font>
    <font>
      <sz val="10"/>
      <name val="Arial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Arial"/>
      <family val="2"/>
    </font>
    <font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FF"/>
        <bgColor indexed="64"/>
      </patternFill>
    </fill>
  </fills>
  <borders count="4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FF0000"/>
      </bottom>
      <diagonal/>
    </border>
    <border>
      <left style="thin">
        <color indexed="64"/>
      </left>
      <right/>
      <top/>
      <bottom style="thin">
        <color rgb="FFFF0000"/>
      </bottom>
      <diagonal/>
    </border>
    <border>
      <left/>
      <right style="thin">
        <color indexed="64"/>
      </right>
      <top/>
      <bottom style="thin">
        <color rgb="FFFF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2">
    <xf numFmtId="0" fontId="0" fillId="0" borderId="0"/>
    <xf numFmtId="0" fontId="7" fillId="0" borderId="0"/>
  </cellStyleXfs>
  <cellXfs count="290">
    <xf numFmtId="0" fontId="0" fillId="0" borderId="0" xfId="0"/>
    <xf numFmtId="20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0" xfId="0" applyAlignment="1"/>
    <xf numFmtId="164" fontId="0" fillId="0" borderId="0" xfId="0" applyNumberFormat="1"/>
    <xf numFmtId="0" fontId="0" fillId="0" borderId="11" xfId="0" applyFill="1" applyBorder="1" applyAlignment="1" applyProtection="1">
      <alignment horizontal="center" vertical="center"/>
    </xf>
    <xf numFmtId="0" fontId="0" fillId="3" borderId="7" xfId="0" applyFill="1" applyBorder="1" applyAlignment="1" applyProtection="1">
      <alignment horizontal="center" vertical="center"/>
    </xf>
    <xf numFmtId="0" fontId="0" fillId="3" borderId="2" xfId="0" applyFill="1" applyBorder="1" applyAlignment="1" applyProtection="1">
      <alignment horizontal="center" vertical="center"/>
    </xf>
    <xf numFmtId="0" fontId="0" fillId="3" borderId="2" xfId="0" applyFill="1" applyBorder="1" applyAlignment="1" applyProtection="1">
      <alignment horizontal="center" vertical="center" wrapText="1"/>
    </xf>
    <xf numFmtId="0" fontId="0" fillId="3" borderId="9" xfId="0" applyFill="1" applyBorder="1" applyAlignment="1" applyProtection="1">
      <alignment horizontal="center" vertical="center"/>
    </xf>
    <xf numFmtId="0" fontId="0" fillId="3" borderId="10" xfId="0" applyFill="1" applyBorder="1" applyAlignment="1" applyProtection="1">
      <alignment horizontal="center" vertical="center"/>
    </xf>
    <xf numFmtId="0" fontId="0" fillId="3" borderId="10" xfId="0" applyFill="1" applyBorder="1" applyAlignment="1" applyProtection="1">
      <alignment horizontal="center" vertical="center" wrapText="1"/>
    </xf>
    <xf numFmtId="0" fontId="0" fillId="3" borderId="11" xfId="0" applyFill="1" applyBorder="1" applyAlignment="1" applyProtection="1">
      <alignment horizontal="center" vertical="center" wrapText="1"/>
    </xf>
    <xf numFmtId="0" fontId="0" fillId="3" borderId="0" xfId="0" applyFill="1" applyBorder="1" applyAlignment="1" applyProtection="1">
      <alignment horizontal="center" vertical="center" wrapText="1"/>
    </xf>
    <xf numFmtId="0" fontId="0" fillId="3" borderId="6" xfId="0" applyFill="1" applyBorder="1" applyAlignment="1" applyProtection="1">
      <alignment horizontal="center" vertical="center" wrapText="1"/>
    </xf>
    <xf numFmtId="0" fontId="0" fillId="3" borderId="8" xfId="0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/>
    </xf>
    <xf numFmtId="0" fontId="0" fillId="3" borderId="9" xfId="0" applyFill="1" applyBorder="1" applyAlignment="1" applyProtection="1">
      <alignment vertical="center"/>
    </xf>
    <xf numFmtId="0" fontId="0" fillId="3" borderId="10" xfId="0" applyFill="1" applyBorder="1" applyAlignment="1" applyProtection="1">
      <alignment vertical="center"/>
    </xf>
    <xf numFmtId="0" fontId="0" fillId="0" borderId="0" xfId="0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164" fontId="0" fillId="0" borderId="0" xfId="0" applyNumberFormat="1" applyAlignment="1" applyProtection="1">
      <alignment vertical="center"/>
    </xf>
    <xf numFmtId="0" fontId="0" fillId="0" borderId="1" xfId="0" applyBorder="1" applyAlignment="1" applyProtection="1">
      <alignment horizontal="center" vertical="center"/>
    </xf>
    <xf numFmtId="0" fontId="0" fillId="0" borderId="0" xfId="0" applyFill="1" applyBorder="1" applyAlignment="1" applyProtection="1">
      <alignment vertical="center"/>
    </xf>
    <xf numFmtId="0" fontId="0" fillId="0" borderId="0" xfId="0" applyAlignment="1" applyProtection="1">
      <alignment horizontal="left" vertical="center"/>
    </xf>
    <xf numFmtId="0" fontId="0" fillId="0" borderId="0" xfId="0" applyBorder="1" applyAlignment="1" applyProtection="1">
      <alignment vertical="center" wrapText="1"/>
    </xf>
    <xf numFmtId="0" fontId="0" fillId="0" borderId="0" xfId="0" applyFill="1" applyAlignment="1" applyProtection="1">
      <alignment vertical="center"/>
    </xf>
    <xf numFmtId="0" fontId="0" fillId="0" borderId="3" xfId="0" applyBorder="1" applyAlignment="1" applyProtection="1">
      <alignment horizontal="center" vertical="center" wrapText="1"/>
    </xf>
    <xf numFmtId="0" fontId="0" fillId="0" borderId="9" xfId="0" applyBorder="1" applyAlignment="1" applyProtection="1">
      <alignment vertical="center"/>
    </xf>
    <xf numFmtId="0" fontId="0" fillId="0" borderId="0" xfId="0" applyBorder="1" applyAlignment="1" applyProtection="1">
      <alignment horizontal="center" vertical="center"/>
    </xf>
    <xf numFmtId="0" fontId="0" fillId="0" borderId="12" xfId="0" applyBorder="1" applyAlignment="1" applyProtection="1">
      <alignment horizontal="center" vertical="center"/>
    </xf>
    <xf numFmtId="0" fontId="0" fillId="0" borderId="0" xfId="0" applyProtection="1"/>
    <xf numFmtId="0" fontId="0" fillId="0" borderId="1" xfId="0" applyNumberFormat="1" applyBorder="1" applyAlignment="1" applyProtection="1">
      <alignment vertical="center"/>
    </xf>
    <xf numFmtId="0" fontId="0" fillId="0" borderId="13" xfId="0" applyBorder="1" applyAlignment="1" applyProtection="1">
      <alignment horizontal="center" vertical="center"/>
    </xf>
    <xf numFmtId="0" fontId="0" fillId="0" borderId="0" xfId="0" applyNumberFormat="1" applyBorder="1" applyAlignment="1" applyProtection="1">
      <alignment vertical="center"/>
    </xf>
    <xf numFmtId="0" fontId="0" fillId="0" borderId="2" xfId="0" applyNumberFormat="1" applyBorder="1" applyAlignment="1" applyProtection="1">
      <alignment vertical="center"/>
    </xf>
    <xf numFmtId="0" fontId="0" fillId="0" borderId="2" xfId="0" applyBorder="1" applyAlignment="1" applyProtection="1">
      <alignment horizontal="center" vertical="center"/>
    </xf>
    <xf numFmtId="0" fontId="0" fillId="3" borderId="0" xfId="0" applyFill="1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20" fontId="0" fillId="0" borderId="0" xfId="0" applyNumberFormat="1" applyAlignment="1">
      <alignment horizontal="center" vertical="center"/>
    </xf>
    <xf numFmtId="0" fontId="0" fillId="0" borderId="10" xfId="0" applyFill="1" applyBorder="1" applyAlignment="1" applyProtection="1">
      <alignment horizontal="center" vertical="center"/>
    </xf>
    <xf numFmtId="0" fontId="1" fillId="2" borderId="12" xfId="0" applyNumberFormat="1" applyFont="1" applyFill="1" applyBorder="1" applyAlignment="1" applyProtection="1">
      <alignment horizontal="center" vertical="center"/>
    </xf>
    <xf numFmtId="0" fontId="1" fillId="2" borderId="13" xfId="0" applyNumberFormat="1" applyFont="1" applyFill="1" applyBorder="1" applyAlignment="1" applyProtection="1">
      <alignment horizontal="center" vertical="center"/>
    </xf>
    <xf numFmtId="0" fontId="2" fillId="5" borderId="14" xfId="0" applyFont="1" applyFill="1" applyBorder="1" applyAlignment="1" applyProtection="1">
      <alignment horizontal="center" vertical="center"/>
    </xf>
    <xf numFmtId="0" fontId="1" fillId="2" borderId="3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4" xfId="0" applyNumberFormat="1" applyFont="1" applyFill="1" applyBorder="1" applyAlignment="1" applyProtection="1">
      <alignment horizontal="center" vertical="center"/>
    </xf>
    <xf numFmtId="0" fontId="1" fillId="2" borderId="5" xfId="0" applyNumberFormat="1" applyFont="1" applyFill="1" applyBorder="1" applyAlignment="1" applyProtection="1">
      <alignment horizontal="center" vertical="center"/>
    </xf>
    <xf numFmtId="0" fontId="1" fillId="2" borderId="0" xfId="0" applyNumberFormat="1" applyFont="1" applyFill="1" applyBorder="1" applyAlignment="1" applyProtection="1">
      <alignment horizontal="center" vertical="center"/>
    </xf>
    <xf numFmtId="0" fontId="1" fillId="2" borderId="6" xfId="0" applyNumberFormat="1" applyFont="1" applyFill="1" applyBorder="1" applyAlignment="1" applyProtection="1">
      <alignment horizontal="center" vertical="center"/>
    </xf>
    <xf numFmtId="0" fontId="0" fillId="3" borderId="2" xfId="0" applyFill="1" applyBorder="1" applyAlignment="1" applyProtection="1">
      <alignment horizontal="left" vertical="center"/>
    </xf>
    <xf numFmtId="0" fontId="5" fillId="0" borderId="0" xfId="0" applyFont="1" applyFill="1" applyBorder="1" applyAlignment="1" applyProtection="1">
      <alignment vertical="top" wrapText="1"/>
    </xf>
    <xf numFmtId="0" fontId="3" fillId="4" borderId="1" xfId="0" applyFont="1" applyFill="1" applyBorder="1" applyAlignment="1" applyProtection="1">
      <alignment vertical="center"/>
    </xf>
    <xf numFmtId="0" fontId="1" fillId="2" borderId="28" xfId="0" applyNumberFormat="1" applyFont="1" applyFill="1" applyBorder="1" applyAlignment="1" applyProtection="1">
      <alignment horizontal="center" vertical="center"/>
    </xf>
    <xf numFmtId="0" fontId="1" fillId="2" borderId="27" xfId="0" applyNumberFormat="1" applyFont="1" applyFill="1" applyBorder="1" applyAlignment="1" applyProtection="1">
      <alignment horizontal="center" vertical="center"/>
    </xf>
    <xf numFmtId="0" fontId="1" fillId="2" borderId="25" xfId="0" applyNumberFormat="1" applyFont="1" applyFill="1" applyBorder="1" applyAlignment="1" applyProtection="1">
      <alignment horizontal="center" vertical="center"/>
    </xf>
    <xf numFmtId="0" fontId="1" fillId="2" borderId="26" xfId="0" applyNumberFormat="1" applyFont="1" applyFill="1" applyBorder="1" applyAlignment="1" applyProtection="1">
      <alignment horizontal="center" vertical="center"/>
    </xf>
    <xf numFmtId="0" fontId="0" fillId="0" borderId="28" xfId="0" applyBorder="1" applyAlignment="1" applyProtection="1">
      <alignment horizontal="center" vertical="center"/>
    </xf>
    <xf numFmtId="0" fontId="0" fillId="3" borderId="24" xfId="0" applyFill="1" applyBorder="1" applyAlignment="1" applyProtection="1">
      <alignment horizontal="center" vertical="center"/>
    </xf>
    <xf numFmtId="0" fontId="0" fillId="3" borderId="25" xfId="0" applyFill="1" applyBorder="1" applyAlignment="1" applyProtection="1">
      <alignment vertical="center"/>
    </xf>
    <xf numFmtId="0" fontId="0" fillId="3" borderId="25" xfId="0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9" xfId="0" applyFill="1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0" fillId="0" borderId="27" xfId="0" applyBorder="1" applyAlignment="1" applyProtection="1">
      <alignment horizontal="center" vertical="center"/>
    </xf>
    <xf numFmtId="0" fontId="0" fillId="0" borderId="23" xfId="0" applyFont="1" applyBorder="1" applyAlignment="1" applyProtection="1">
      <alignment horizontal="center" vertical="center"/>
    </xf>
    <xf numFmtId="0" fontId="1" fillId="0" borderId="13" xfId="0" applyNumberFormat="1" applyFont="1" applyFill="1" applyBorder="1" applyAlignment="1" applyProtection="1">
      <alignment horizontal="center" vertical="center"/>
    </xf>
    <xf numFmtId="0" fontId="1" fillId="0" borderId="28" xfId="0" applyNumberFormat="1" applyFont="1" applyFill="1" applyBorder="1" applyAlignment="1" applyProtection="1">
      <alignment horizontal="center" vertical="center"/>
    </xf>
    <xf numFmtId="0" fontId="0" fillId="0" borderId="12" xfId="0" applyBorder="1" applyAlignment="1" applyProtection="1">
      <alignment horizontal="center" vertical="center" wrapText="1"/>
    </xf>
    <xf numFmtId="0" fontId="0" fillId="0" borderId="23" xfId="0" applyFont="1" applyBorder="1" applyAlignment="1" applyProtection="1">
      <alignment horizontal="center" vertical="center" wrapText="1"/>
    </xf>
    <xf numFmtId="0" fontId="1" fillId="0" borderId="13" xfId="0" applyNumberFormat="1" applyFont="1" applyFill="1" applyBorder="1" applyAlignment="1" applyProtection="1">
      <alignment horizontal="center" vertical="center" wrapText="1"/>
    </xf>
    <xf numFmtId="0" fontId="1" fillId="0" borderId="28" xfId="0" applyNumberFormat="1" applyFont="1" applyFill="1" applyBorder="1" applyAlignment="1" applyProtection="1">
      <alignment horizontal="center" vertical="center" wrapText="1"/>
    </xf>
    <xf numFmtId="0" fontId="11" fillId="0" borderId="0" xfId="0" applyFont="1" applyFill="1" applyBorder="1" applyAlignment="1" applyProtection="1">
      <alignment horizontal="center" wrapText="1"/>
    </xf>
    <xf numFmtId="2" fontId="0" fillId="0" borderId="0" xfId="0" applyNumberFormat="1" applyFill="1"/>
    <xf numFmtId="4" fontId="0" fillId="5" borderId="23" xfId="0" applyNumberFormat="1" applyFont="1" applyFill="1" applyBorder="1" applyAlignment="1" applyProtection="1">
      <alignment horizontal="left" vertical="center" wrapText="1"/>
    </xf>
    <xf numFmtId="2" fontId="0" fillId="6" borderId="23" xfId="0" applyNumberFormat="1" applyFill="1" applyBorder="1" applyAlignment="1" applyProtection="1">
      <alignment horizontal="left" vertical="center"/>
    </xf>
    <xf numFmtId="2" fontId="0" fillId="7" borderId="23" xfId="0" applyNumberFormat="1" applyFill="1" applyBorder="1" applyAlignment="1" applyProtection="1">
      <alignment horizontal="left" vertical="center"/>
    </xf>
    <xf numFmtId="4" fontId="0" fillId="7" borderId="23" xfId="0" applyNumberFormat="1" applyFont="1" applyFill="1" applyBorder="1" applyAlignment="1" applyProtection="1">
      <alignment horizontal="left" vertical="center" wrapText="1"/>
    </xf>
    <xf numFmtId="4" fontId="0" fillId="7" borderId="23" xfId="0" applyNumberFormat="1" applyFill="1" applyBorder="1" applyAlignment="1" applyProtection="1">
      <alignment horizontal="left" vertical="center"/>
    </xf>
    <xf numFmtId="2" fontId="0" fillId="10" borderId="23" xfId="0" applyNumberFormat="1" applyFill="1" applyBorder="1" applyAlignment="1" applyProtection="1">
      <alignment horizontal="left" vertical="center"/>
    </xf>
    <xf numFmtId="4" fontId="0" fillId="10" borderId="23" xfId="0" applyNumberFormat="1" applyFont="1" applyFill="1" applyBorder="1" applyAlignment="1" applyProtection="1">
      <alignment horizontal="left" vertical="center" wrapText="1"/>
    </xf>
    <xf numFmtId="4" fontId="0" fillId="10" borderId="23" xfId="0" applyNumberFormat="1" applyFill="1" applyBorder="1" applyAlignment="1" applyProtection="1">
      <alignment horizontal="left" vertical="center"/>
    </xf>
    <xf numFmtId="2" fontId="0" fillId="5" borderId="23" xfId="0" applyNumberFormat="1" applyFill="1" applyBorder="1" applyAlignment="1" applyProtection="1">
      <alignment horizontal="left" vertical="center"/>
    </xf>
    <xf numFmtId="2" fontId="4" fillId="8" borderId="23" xfId="0" applyNumberFormat="1" applyFont="1" applyFill="1" applyBorder="1" applyAlignment="1" applyProtection="1">
      <alignment horizontal="left" vertical="center"/>
    </xf>
    <xf numFmtId="2" fontId="4" fillId="9" borderId="23" xfId="0" applyNumberFormat="1" applyFont="1" applyFill="1" applyBorder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0" fillId="0" borderId="5" xfId="0" applyFill="1" applyBorder="1" applyAlignment="1" applyProtection="1">
      <alignment horizontal="center" vertical="center"/>
    </xf>
    <xf numFmtId="0" fontId="0" fillId="0" borderId="24" xfId="0" applyFill="1" applyBorder="1" applyAlignment="1" applyProtection="1">
      <alignment horizontal="center" vertical="center"/>
    </xf>
    <xf numFmtId="0" fontId="9" fillId="0" borderId="18" xfId="0" applyFont="1" applyFill="1" applyBorder="1" applyAlignment="1" applyProtection="1">
      <alignment vertical="top" wrapText="1"/>
    </xf>
    <xf numFmtId="0" fontId="9" fillId="0" borderId="0" xfId="0" applyFont="1" applyFill="1" applyBorder="1" applyAlignment="1" applyProtection="1">
      <alignment vertical="top" wrapText="1"/>
    </xf>
    <xf numFmtId="1" fontId="0" fillId="2" borderId="0" xfId="0" applyNumberFormat="1" applyFill="1" applyAlignment="1" applyProtection="1">
      <alignment vertical="center"/>
      <protection locked="0" hidden="1"/>
    </xf>
    <xf numFmtId="0" fontId="0" fillId="2" borderId="0" xfId="0" applyFill="1" applyAlignment="1" applyProtection="1">
      <alignment vertical="center"/>
      <protection locked="0" hidden="1"/>
    </xf>
    <xf numFmtId="0" fontId="0" fillId="2" borderId="0" xfId="0" applyFill="1" applyBorder="1" applyAlignment="1" applyProtection="1">
      <alignment vertical="center"/>
      <protection locked="0" hidden="1"/>
    </xf>
    <xf numFmtId="0" fontId="0" fillId="2" borderId="25" xfId="0" applyFill="1" applyBorder="1" applyAlignment="1" applyProtection="1">
      <alignment vertical="center"/>
      <protection locked="0" hidden="1"/>
    </xf>
    <xf numFmtId="0" fontId="0" fillId="2" borderId="26" xfId="0" applyNumberFormat="1" applyFill="1" applyBorder="1" applyAlignment="1" applyProtection="1">
      <alignment horizontal="center" vertical="center" wrapText="1"/>
      <protection locked="0" hidden="1"/>
    </xf>
    <xf numFmtId="20" fontId="0" fillId="2" borderId="27" xfId="0" applyNumberFormat="1" applyFill="1" applyBorder="1" applyAlignment="1" applyProtection="1">
      <alignment vertical="center"/>
      <protection locked="0" hidden="1"/>
    </xf>
    <xf numFmtId="20" fontId="0" fillId="2" borderId="26" xfId="0" applyNumberFormat="1" applyFill="1" applyBorder="1" applyAlignment="1" applyProtection="1">
      <alignment vertical="center"/>
      <protection locked="0" hidden="1"/>
    </xf>
    <xf numFmtId="20" fontId="1" fillId="2" borderId="28" xfId="0" applyNumberFormat="1" applyFont="1" applyFill="1" applyBorder="1" applyAlignment="1" applyProtection="1">
      <alignment horizontal="center" vertical="center"/>
      <protection locked="0" hidden="1"/>
    </xf>
    <xf numFmtId="0" fontId="2" fillId="5" borderId="9" xfId="0" applyFont="1" applyFill="1" applyBorder="1" applyAlignment="1" applyProtection="1">
      <alignment horizontal="center" vertical="center" textRotation="90" wrapText="1"/>
      <protection hidden="1"/>
    </xf>
    <xf numFmtId="0" fontId="2" fillId="7" borderId="9" xfId="0" applyFont="1" applyFill="1" applyBorder="1" applyAlignment="1" applyProtection="1">
      <alignment horizontal="center" vertical="center" textRotation="90" wrapText="1"/>
      <protection hidden="1"/>
    </xf>
    <xf numFmtId="0" fontId="2" fillId="10" borderId="9" xfId="0" applyFont="1" applyFill="1" applyBorder="1" applyAlignment="1" applyProtection="1">
      <alignment horizontal="center" vertical="center" textRotation="90" wrapText="1"/>
      <protection hidden="1"/>
    </xf>
    <xf numFmtId="0" fontId="14" fillId="5" borderId="9" xfId="0" applyFont="1" applyFill="1" applyBorder="1" applyAlignment="1" applyProtection="1">
      <alignment horizontal="center" vertical="center" textRotation="90" wrapText="1"/>
      <protection hidden="1"/>
    </xf>
    <xf numFmtId="0" fontId="14" fillId="6" borderId="9" xfId="0" applyFont="1" applyFill="1" applyBorder="1" applyAlignment="1" applyProtection="1">
      <alignment horizontal="center" vertical="center" textRotation="90" wrapText="1"/>
      <protection hidden="1"/>
    </xf>
    <xf numFmtId="0" fontId="14" fillId="7" borderId="9" xfId="0" applyFont="1" applyFill="1" applyBorder="1" applyAlignment="1" applyProtection="1">
      <alignment horizontal="center" vertical="center" textRotation="90" wrapText="1"/>
      <protection hidden="1"/>
    </xf>
    <xf numFmtId="0" fontId="15" fillId="8" borderId="9" xfId="0" applyFont="1" applyFill="1" applyBorder="1" applyAlignment="1" applyProtection="1">
      <alignment horizontal="center" vertical="center" textRotation="90" wrapText="1"/>
      <protection hidden="1"/>
    </xf>
    <xf numFmtId="0" fontId="15" fillId="9" borderId="9" xfId="0" applyFont="1" applyFill="1" applyBorder="1" applyAlignment="1" applyProtection="1">
      <alignment horizontal="center" vertical="center" textRotation="90" wrapText="1"/>
      <protection hidden="1"/>
    </xf>
    <xf numFmtId="0" fontId="0" fillId="0" borderId="0" xfId="0" applyAlignment="1" applyProtection="1">
      <alignment wrapText="1"/>
      <protection hidden="1"/>
    </xf>
    <xf numFmtId="0" fontId="0" fillId="0" borderId="0" xfId="0" applyProtection="1">
      <protection hidden="1"/>
    </xf>
    <xf numFmtId="0" fontId="17" fillId="0" borderId="0" xfId="0" applyFont="1" applyAlignment="1" applyProtection="1">
      <alignment horizontal="center" vertical="center" textRotation="90"/>
      <protection hidden="1"/>
    </xf>
    <xf numFmtId="2" fontId="3" fillId="0" borderId="0" xfId="0" applyNumberFormat="1" applyFont="1" applyAlignment="1" applyProtection="1">
      <alignment horizontal="center" vertical="center"/>
      <protection hidden="1"/>
    </xf>
    <xf numFmtId="0" fontId="13" fillId="11" borderId="23" xfId="0" applyFont="1" applyFill="1" applyBorder="1" applyAlignment="1">
      <alignment horizontal="left" vertical="center"/>
    </xf>
    <xf numFmtId="0" fontId="13" fillId="11" borderId="23" xfId="0" applyFont="1" applyFill="1" applyBorder="1" applyAlignment="1">
      <alignment horizontal="center" vertical="center"/>
    </xf>
    <xf numFmtId="0" fontId="12" fillId="0" borderId="23" xfId="0" applyFont="1" applyBorder="1" applyAlignment="1">
      <alignment horizontal="left"/>
    </xf>
    <xf numFmtId="0" fontId="0" fillId="0" borderId="23" xfId="0" applyBorder="1" applyAlignment="1">
      <alignment horizontal="center"/>
    </xf>
    <xf numFmtId="0" fontId="12" fillId="0" borderId="23" xfId="0" applyFont="1" applyFill="1" applyBorder="1" applyAlignment="1">
      <alignment horizontal="left"/>
    </xf>
    <xf numFmtId="0" fontId="0" fillId="0" borderId="0" xfId="0" applyAlignment="1" applyProtection="1">
      <alignment horizontal="center" vertical="center" wrapText="1"/>
      <protection hidden="1"/>
    </xf>
    <xf numFmtId="0" fontId="0" fillId="0" borderId="0" xfId="0" applyAlignment="1" applyProtection="1">
      <alignment vertical="center"/>
      <protection hidden="1"/>
    </xf>
    <xf numFmtId="0" fontId="4" fillId="0" borderId="0" xfId="0" applyFont="1" applyAlignment="1" applyProtection="1">
      <alignment horizontal="center" vertical="center" wrapText="1"/>
      <protection hidden="1"/>
    </xf>
    <xf numFmtId="0" fontId="4" fillId="0" borderId="0" xfId="0" applyFont="1" applyAlignment="1" applyProtection="1">
      <alignment vertical="center"/>
      <protection hidden="1"/>
    </xf>
    <xf numFmtId="0" fontId="6" fillId="0" borderId="0" xfId="0" applyFont="1" applyAlignment="1" applyProtection="1">
      <alignment horizontal="center" vertical="center" wrapText="1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18" fillId="0" borderId="0" xfId="0" applyFont="1" applyAlignment="1" applyProtection="1">
      <alignment horizontal="center" vertical="center"/>
      <protection hidden="1"/>
    </xf>
    <xf numFmtId="2" fontId="4" fillId="3" borderId="0" xfId="0" applyNumberFormat="1" applyFont="1" applyFill="1" applyAlignment="1" applyProtection="1">
      <alignment horizontal="center" vertical="center" wrapText="1"/>
      <protection hidden="1"/>
    </xf>
    <xf numFmtId="0" fontId="4" fillId="3" borderId="0" xfId="0" applyFont="1" applyFill="1" applyAlignment="1" applyProtection="1">
      <alignment horizontal="center" vertical="center"/>
      <protection hidden="1"/>
    </xf>
    <xf numFmtId="2" fontId="16" fillId="3" borderId="0" xfId="0" applyNumberFormat="1" applyFont="1" applyFill="1" applyAlignment="1" applyProtection="1">
      <alignment horizontal="center" vertical="center"/>
      <protection hidden="1"/>
    </xf>
    <xf numFmtId="0" fontId="2" fillId="12" borderId="9" xfId="0" applyFont="1" applyFill="1" applyBorder="1" applyAlignment="1" applyProtection="1">
      <alignment horizontal="center" vertical="center" textRotation="90" wrapText="1"/>
      <protection hidden="1"/>
    </xf>
    <xf numFmtId="2" fontId="0" fillId="12" borderId="23" xfId="0" applyNumberFormat="1" applyFill="1" applyBorder="1" applyAlignment="1" applyProtection="1">
      <alignment horizontal="left" vertical="center"/>
    </xf>
    <xf numFmtId="4" fontId="0" fillId="12" borderId="23" xfId="0" applyNumberFormat="1" applyFont="1" applyFill="1" applyBorder="1" applyAlignment="1" applyProtection="1">
      <alignment horizontal="left" vertical="center" wrapText="1"/>
    </xf>
    <xf numFmtId="4" fontId="0" fillId="12" borderId="23" xfId="0" applyNumberFormat="1" applyFill="1" applyBorder="1" applyAlignment="1" applyProtection="1">
      <alignment horizontal="left" vertical="center"/>
    </xf>
    <xf numFmtId="0" fontId="0" fillId="0" borderId="0" xfId="0" applyFont="1" applyAlignment="1" applyProtection="1">
      <alignment horizontal="center" vertical="center" wrapText="1"/>
      <protection hidden="1"/>
    </xf>
    <xf numFmtId="4" fontId="2" fillId="0" borderId="23" xfId="0" applyNumberFormat="1" applyFont="1" applyFill="1" applyBorder="1" applyAlignment="1" applyProtection="1">
      <alignment horizontal="center" vertical="center" wrapText="1"/>
      <protection hidden="1"/>
    </xf>
    <xf numFmtId="2" fontId="2" fillId="0" borderId="23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0" xfId="0" applyFill="1" applyBorder="1" applyAlignment="1" applyProtection="1">
      <alignment vertical="center"/>
      <protection locked="0"/>
    </xf>
    <xf numFmtId="20" fontId="0" fillId="2" borderId="3" xfId="0" applyNumberFormat="1" applyFill="1" applyBorder="1" applyAlignment="1" applyProtection="1">
      <alignment vertical="center"/>
      <protection locked="0" hidden="1"/>
    </xf>
    <xf numFmtId="20" fontId="0" fillId="2" borderId="4" xfId="0" applyNumberFormat="1" applyFill="1" applyBorder="1" applyAlignment="1" applyProtection="1">
      <alignment vertical="center"/>
      <protection locked="0" hidden="1"/>
    </xf>
    <xf numFmtId="20" fontId="0" fillId="2" borderId="5" xfId="0" applyNumberFormat="1" applyFill="1" applyBorder="1" applyAlignment="1" applyProtection="1">
      <alignment vertical="center"/>
      <protection locked="0" hidden="1"/>
    </xf>
    <xf numFmtId="20" fontId="0" fillId="2" borderId="6" xfId="0" applyNumberFormat="1" applyFill="1" applyBorder="1" applyAlignment="1" applyProtection="1">
      <alignment vertical="center"/>
      <protection locked="0" hidden="1"/>
    </xf>
    <xf numFmtId="20" fontId="0" fillId="2" borderId="31" xfId="0" applyNumberFormat="1" applyFill="1" applyBorder="1" applyAlignment="1" applyProtection="1">
      <alignment vertical="center"/>
      <protection locked="0" hidden="1"/>
    </xf>
    <xf numFmtId="20" fontId="0" fillId="2" borderId="32" xfId="0" applyNumberFormat="1" applyFill="1" applyBorder="1" applyAlignment="1" applyProtection="1">
      <alignment vertical="center"/>
      <protection locked="0" hidden="1"/>
    </xf>
    <xf numFmtId="0" fontId="0" fillId="2" borderId="6" xfId="0" applyNumberFormat="1" applyFill="1" applyBorder="1" applyAlignment="1" applyProtection="1">
      <alignment horizontal="center" vertical="center" wrapText="1"/>
      <protection locked="0" hidden="1"/>
    </xf>
    <xf numFmtId="0" fontId="0" fillId="0" borderId="9" xfId="0" applyBorder="1" applyAlignment="1" applyProtection="1">
      <alignment horizontal="center" vertical="center"/>
    </xf>
    <xf numFmtId="0" fontId="0" fillId="0" borderId="10" xfId="0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horizontal="center" vertical="center"/>
    </xf>
    <xf numFmtId="20" fontId="1" fillId="2" borderId="12" xfId="0" applyNumberFormat="1" applyFont="1" applyFill="1" applyBorder="1" applyAlignment="1" applyProtection="1">
      <alignment horizontal="center" vertical="center"/>
      <protection locked="0" hidden="1"/>
    </xf>
    <xf numFmtId="20" fontId="1" fillId="2" borderId="13" xfId="0" applyNumberFormat="1" applyFont="1" applyFill="1" applyBorder="1" applyAlignment="1" applyProtection="1">
      <alignment horizontal="center" vertical="center"/>
      <protection locked="0" hidden="1"/>
    </xf>
    <xf numFmtId="20" fontId="1" fillId="2" borderId="30" xfId="0" applyNumberFormat="1" applyFont="1" applyFill="1" applyBorder="1" applyAlignment="1" applyProtection="1">
      <alignment horizontal="center" vertical="center"/>
      <protection locked="0" hidden="1"/>
    </xf>
    <xf numFmtId="0" fontId="0" fillId="0" borderId="0" xfId="0" applyAlignment="1">
      <alignment horizontal="center"/>
    </xf>
    <xf numFmtId="0" fontId="0" fillId="0" borderId="35" xfId="0" applyBorder="1" applyAlignment="1" applyProtection="1">
      <alignment horizontal="center" vertical="center" wrapText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protection hidden="1"/>
    </xf>
    <xf numFmtId="2" fontId="0" fillId="0" borderId="0" xfId="0" applyNumberFormat="1" applyAlignment="1" applyProtection="1">
      <alignment vertical="center"/>
    </xf>
    <xf numFmtId="0" fontId="18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horizontal="center" vertical="center" wrapText="1"/>
    </xf>
    <xf numFmtId="0" fontId="4" fillId="0" borderId="0" xfId="0" applyFont="1" applyAlignment="1" applyProtection="1">
      <alignment vertical="center"/>
    </xf>
    <xf numFmtId="0" fontId="0" fillId="2" borderId="6" xfId="0" applyFill="1" applyBorder="1" applyAlignment="1" applyProtection="1">
      <alignment horizontal="center" vertical="center" wrapText="1"/>
      <protection locked="0" hidden="1"/>
    </xf>
    <xf numFmtId="0" fontId="0" fillId="2" borderId="0" xfId="0" applyFill="1" applyAlignment="1" applyProtection="1">
      <alignment vertical="center"/>
      <protection locked="0"/>
    </xf>
    <xf numFmtId="0" fontId="0" fillId="2" borderId="6" xfId="0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/>
    </xf>
    <xf numFmtId="0" fontId="0" fillId="5" borderId="36" xfId="0" applyFill="1" applyBorder="1"/>
    <xf numFmtId="0" fontId="0" fillId="0" borderId="37" xfId="0" applyBorder="1" applyAlignment="1">
      <alignment horizontal="center" vertical="center"/>
    </xf>
    <xf numFmtId="0" fontId="0" fillId="5" borderId="37" xfId="0" applyFill="1" applyBorder="1"/>
    <xf numFmtId="0" fontId="0" fillId="0" borderId="38" xfId="0" applyBorder="1" applyAlignment="1">
      <alignment horizontal="center" vertical="center"/>
    </xf>
    <xf numFmtId="0" fontId="0" fillId="5" borderId="39" xfId="0" applyFill="1" applyBorder="1"/>
    <xf numFmtId="0" fontId="0" fillId="0" borderId="0" xfId="0" applyBorder="1" applyAlignment="1">
      <alignment horizontal="center" vertical="center"/>
    </xf>
    <xf numFmtId="0" fontId="0" fillId="5" borderId="0" xfId="0" applyFill="1" applyBorder="1"/>
    <xf numFmtId="0" fontId="0" fillId="5" borderId="0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5" borderId="41" xfId="0" applyFill="1" applyBorder="1"/>
    <xf numFmtId="0" fontId="0" fillId="0" borderId="42" xfId="0" applyBorder="1" applyAlignment="1">
      <alignment horizontal="center" vertical="center"/>
    </xf>
    <xf numFmtId="0" fontId="0" fillId="5" borderId="42" xfId="0" applyFill="1" applyBorder="1"/>
    <xf numFmtId="0" fontId="0" fillId="5" borderId="42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2" fillId="0" borderId="0" xfId="0" applyFont="1"/>
    <xf numFmtId="0" fontId="0" fillId="2" borderId="9" xfId="0" applyFill="1" applyBorder="1" applyAlignment="1" applyProtection="1">
      <alignment horizontal="center" vertical="center"/>
      <protection locked="0" hidden="1"/>
    </xf>
    <xf numFmtId="0" fontId="0" fillId="2" borderId="10" xfId="0" applyFill="1" applyBorder="1" applyAlignment="1" applyProtection="1">
      <alignment horizontal="center" vertical="center"/>
      <protection locked="0" hidden="1"/>
    </xf>
    <xf numFmtId="0" fontId="0" fillId="2" borderId="11" xfId="0" applyFill="1" applyBorder="1" applyAlignment="1" applyProtection="1">
      <alignment horizontal="center" vertical="center"/>
      <protection locked="0" hidden="1"/>
    </xf>
    <xf numFmtId="0" fontId="0" fillId="5" borderId="9" xfId="0" applyFont="1" applyFill="1" applyBorder="1" applyAlignment="1" applyProtection="1">
      <alignment horizontal="center" vertical="center"/>
    </xf>
    <xf numFmtId="0" fontId="0" fillId="5" borderId="10" xfId="0" applyFont="1" applyFill="1" applyBorder="1" applyAlignment="1" applyProtection="1">
      <alignment horizontal="center" vertical="center"/>
    </xf>
    <xf numFmtId="0" fontId="0" fillId="5" borderId="11" xfId="0" applyFont="1" applyFill="1" applyBorder="1" applyAlignment="1" applyProtection="1">
      <alignment horizontal="center" vertical="center"/>
    </xf>
    <xf numFmtId="0" fontId="3" fillId="4" borderId="9" xfId="0" applyFont="1" applyFill="1" applyBorder="1" applyAlignment="1" applyProtection="1">
      <alignment horizontal="center" vertical="center"/>
      <protection locked="0" hidden="1"/>
    </xf>
    <xf numFmtId="0" fontId="3" fillId="4" borderId="10" xfId="0" applyFont="1" applyFill="1" applyBorder="1" applyAlignment="1" applyProtection="1">
      <alignment horizontal="center" vertical="center"/>
      <protection locked="0" hidden="1"/>
    </xf>
    <xf numFmtId="0" fontId="3" fillId="4" borderId="11" xfId="0" applyFont="1" applyFill="1" applyBorder="1" applyAlignment="1" applyProtection="1">
      <alignment horizontal="center" vertical="center"/>
      <protection locked="0" hidden="1"/>
    </xf>
    <xf numFmtId="0" fontId="3" fillId="4" borderId="9" xfId="0" applyFont="1" applyFill="1" applyBorder="1" applyAlignment="1" applyProtection="1">
      <alignment horizontal="center" vertical="center"/>
    </xf>
    <xf numFmtId="0" fontId="3" fillId="4" borderId="10" xfId="0" applyFont="1" applyFill="1" applyBorder="1" applyAlignment="1" applyProtection="1">
      <alignment horizontal="center" vertical="center"/>
    </xf>
    <xf numFmtId="0" fontId="3" fillId="4" borderId="11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0" fillId="7" borderId="9" xfId="0" applyFont="1" applyFill="1" applyBorder="1" applyAlignment="1" applyProtection="1">
      <alignment horizontal="center" vertical="center"/>
    </xf>
    <xf numFmtId="0" fontId="0" fillId="7" borderId="10" xfId="0" applyFont="1" applyFill="1" applyBorder="1" applyAlignment="1" applyProtection="1">
      <alignment horizontal="center" vertical="center"/>
    </xf>
    <xf numFmtId="0" fontId="0" fillId="7" borderId="11" xfId="0" applyFont="1" applyFill="1" applyBorder="1" applyAlignment="1" applyProtection="1">
      <alignment horizontal="center" vertical="center"/>
    </xf>
    <xf numFmtId="0" fontId="0" fillId="7" borderId="9" xfId="0" applyFill="1" applyBorder="1" applyAlignment="1" applyProtection="1">
      <alignment horizontal="center" vertical="center"/>
    </xf>
    <xf numFmtId="0" fontId="0" fillId="7" borderId="10" xfId="0" applyFill="1" applyBorder="1" applyAlignment="1" applyProtection="1">
      <alignment horizontal="center" vertical="center"/>
    </xf>
    <xf numFmtId="0" fontId="0" fillId="7" borderId="11" xfId="0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0" fillId="7" borderId="9" xfId="0" applyFont="1" applyFill="1" applyBorder="1" applyAlignment="1" applyProtection="1">
      <alignment horizontal="center" wrapText="1"/>
    </xf>
    <xf numFmtId="0" fontId="0" fillId="7" borderId="10" xfId="0" applyFont="1" applyFill="1" applyBorder="1" applyAlignment="1" applyProtection="1">
      <alignment horizontal="center" wrapText="1"/>
    </xf>
    <xf numFmtId="0" fontId="0" fillId="7" borderId="11" xfId="0" applyFont="1" applyFill="1" applyBorder="1" applyAlignment="1" applyProtection="1">
      <alignment horizontal="center" wrapText="1"/>
    </xf>
    <xf numFmtId="0" fontId="0" fillId="10" borderId="9" xfId="0" applyFont="1" applyFill="1" applyBorder="1" applyAlignment="1" applyProtection="1">
      <alignment horizontal="center" vertical="center"/>
    </xf>
    <xf numFmtId="0" fontId="0" fillId="10" borderId="10" xfId="0" applyFont="1" applyFill="1" applyBorder="1" applyAlignment="1" applyProtection="1">
      <alignment horizontal="center" vertical="center"/>
    </xf>
    <xf numFmtId="0" fontId="0" fillId="10" borderId="11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wrapText="1"/>
    </xf>
    <xf numFmtId="0" fontId="0" fillId="12" borderId="10" xfId="0" applyFont="1" applyFill="1" applyBorder="1" applyAlignment="1" applyProtection="1">
      <alignment horizontal="center" wrapText="1"/>
    </xf>
    <xf numFmtId="0" fontId="0" fillId="12" borderId="11" xfId="0" applyFont="1" applyFill="1" applyBorder="1" applyAlignment="1" applyProtection="1">
      <alignment horizontal="center" wrapText="1"/>
    </xf>
    <xf numFmtId="0" fontId="0" fillId="12" borderId="9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11" xfId="0" applyFont="1" applyFill="1" applyBorder="1" applyAlignment="1" applyProtection="1">
      <alignment horizontal="center" vertical="center"/>
    </xf>
    <xf numFmtId="0" fontId="0" fillId="12" borderId="9" xfId="0" applyFill="1" applyBorder="1" applyAlignment="1" applyProtection="1">
      <alignment horizontal="center" vertical="center"/>
    </xf>
    <xf numFmtId="0" fontId="0" fillId="12" borderId="10" xfId="0" applyFill="1" applyBorder="1" applyAlignment="1" applyProtection="1">
      <alignment horizontal="center" vertical="center"/>
    </xf>
    <xf numFmtId="0" fontId="0" fillId="12" borderId="11" xfId="0" applyFill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 wrapText="1"/>
      <protection hidden="1"/>
    </xf>
    <xf numFmtId="0" fontId="0" fillId="0" borderId="9" xfId="0" applyBorder="1" applyAlignment="1" applyProtection="1">
      <alignment horizontal="center" vertical="center"/>
    </xf>
    <xf numFmtId="0" fontId="0" fillId="0" borderId="10" xfId="0" applyBorder="1" applyAlignment="1" applyProtection="1">
      <alignment horizontal="center" vertical="center"/>
    </xf>
    <xf numFmtId="0" fontId="0" fillId="0" borderId="11" xfId="0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8" fillId="4" borderId="15" xfId="0" applyFont="1" applyFill="1" applyBorder="1" applyAlignment="1" applyProtection="1">
      <alignment horizontal="center" vertical="center" wrapText="1"/>
    </xf>
    <xf numFmtId="0" fontId="8" fillId="4" borderId="16" xfId="0" applyFont="1" applyFill="1" applyBorder="1" applyAlignment="1" applyProtection="1">
      <alignment horizontal="center" vertical="center" wrapText="1"/>
    </xf>
    <xf numFmtId="0" fontId="8" fillId="4" borderId="17" xfId="0" applyFont="1" applyFill="1" applyBorder="1" applyAlignment="1" applyProtection="1">
      <alignment horizontal="center" vertical="center" wrapText="1"/>
    </xf>
    <xf numFmtId="0" fontId="8" fillId="4" borderId="18" xfId="0" applyFont="1" applyFill="1" applyBorder="1" applyAlignment="1" applyProtection="1">
      <alignment horizontal="center" vertical="center" wrapText="1"/>
    </xf>
    <xf numFmtId="0" fontId="8" fillId="4" borderId="0" xfId="0" applyFont="1" applyFill="1" applyBorder="1" applyAlignment="1" applyProtection="1">
      <alignment horizontal="center" vertical="center" wrapText="1"/>
    </xf>
    <xf numFmtId="0" fontId="8" fillId="4" borderId="19" xfId="0" applyFont="1" applyFill="1" applyBorder="1" applyAlignment="1" applyProtection="1">
      <alignment horizontal="center" vertical="center" wrapText="1"/>
    </xf>
    <xf numFmtId="0" fontId="9" fillId="0" borderId="33" xfId="0" applyFont="1" applyFill="1" applyBorder="1" applyAlignment="1" applyProtection="1">
      <alignment horizontal="center" vertical="center" wrapText="1"/>
    </xf>
    <xf numFmtId="0" fontId="9" fillId="0" borderId="34" xfId="0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/>
    </xf>
    <xf numFmtId="0" fontId="9" fillId="2" borderId="15" xfId="0" applyFont="1" applyFill="1" applyBorder="1" applyAlignment="1" applyProtection="1">
      <alignment horizontal="left" vertical="top" wrapText="1"/>
      <protection locked="0"/>
    </xf>
    <xf numFmtId="0" fontId="9" fillId="2" borderId="16" xfId="0" applyFont="1" applyFill="1" applyBorder="1" applyAlignment="1" applyProtection="1">
      <alignment horizontal="left" vertical="top" wrapText="1"/>
      <protection locked="0"/>
    </xf>
    <xf numFmtId="0" fontId="9" fillId="2" borderId="17" xfId="0" applyFont="1" applyFill="1" applyBorder="1" applyAlignment="1" applyProtection="1">
      <alignment horizontal="left" vertical="top" wrapText="1"/>
      <protection locked="0"/>
    </xf>
    <xf numFmtId="0" fontId="9" fillId="2" borderId="18" xfId="0" applyFont="1" applyFill="1" applyBorder="1" applyAlignment="1" applyProtection="1">
      <alignment horizontal="left" vertical="top" wrapText="1"/>
      <protection locked="0"/>
    </xf>
    <xf numFmtId="0" fontId="9" fillId="2" borderId="0" xfId="0" applyFont="1" applyFill="1" applyBorder="1" applyAlignment="1" applyProtection="1">
      <alignment horizontal="left" vertical="top" wrapText="1"/>
      <protection locked="0"/>
    </xf>
    <xf numFmtId="0" fontId="9" fillId="2" borderId="19" xfId="0" applyFont="1" applyFill="1" applyBorder="1" applyAlignment="1" applyProtection="1">
      <alignment horizontal="left" vertical="top" wrapText="1"/>
      <protection locked="0"/>
    </xf>
    <xf numFmtId="4" fontId="19" fillId="3" borderId="15" xfId="0" applyNumberFormat="1" applyFont="1" applyFill="1" applyBorder="1" applyAlignment="1" applyProtection="1">
      <alignment horizontal="center" vertical="center" wrapText="1"/>
      <protection hidden="1"/>
    </xf>
    <xf numFmtId="0" fontId="19" fillId="3" borderId="16" xfId="0" applyFont="1" applyFill="1" applyBorder="1" applyAlignment="1" applyProtection="1">
      <alignment horizontal="center" vertical="center" wrapText="1"/>
      <protection hidden="1"/>
    </xf>
    <xf numFmtId="0" fontId="19" fillId="3" borderId="17" xfId="0" applyFont="1" applyFill="1" applyBorder="1" applyAlignment="1" applyProtection="1">
      <alignment horizontal="center" vertical="center" wrapText="1"/>
      <protection hidden="1"/>
    </xf>
    <xf numFmtId="0" fontId="19" fillId="3" borderId="18" xfId="0" applyFont="1" applyFill="1" applyBorder="1" applyAlignment="1" applyProtection="1">
      <alignment horizontal="center" vertical="center" wrapText="1"/>
      <protection hidden="1"/>
    </xf>
    <xf numFmtId="0" fontId="19" fillId="3" borderId="0" xfId="0" applyFont="1" applyFill="1" applyBorder="1" applyAlignment="1" applyProtection="1">
      <alignment horizontal="center" vertical="center" wrapText="1"/>
      <protection hidden="1"/>
    </xf>
    <xf numFmtId="0" fontId="19" fillId="3" borderId="19" xfId="0" applyFont="1" applyFill="1" applyBorder="1" applyAlignment="1" applyProtection="1">
      <alignment horizontal="center" vertical="center" wrapText="1"/>
      <protection hidden="1"/>
    </xf>
    <xf numFmtId="0" fontId="19" fillId="3" borderId="20" xfId="0" applyFont="1" applyFill="1" applyBorder="1" applyAlignment="1" applyProtection="1">
      <alignment horizontal="center" vertical="center" wrapText="1"/>
      <protection hidden="1"/>
    </xf>
    <xf numFmtId="0" fontId="19" fillId="3" borderId="21" xfId="0" applyFont="1" applyFill="1" applyBorder="1" applyAlignment="1" applyProtection="1">
      <alignment horizontal="center" vertical="center" wrapText="1"/>
      <protection hidden="1"/>
    </xf>
    <xf numFmtId="0" fontId="19" fillId="3" borderId="22" xfId="0" applyFont="1" applyFill="1" applyBorder="1" applyAlignment="1" applyProtection="1">
      <alignment horizontal="center" vertical="center" wrapText="1"/>
      <protection hidden="1"/>
    </xf>
    <xf numFmtId="0" fontId="20" fillId="3" borderId="15" xfId="0" applyFont="1" applyFill="1" applyBorder="1" applyAlignment="1" applyProtection="1">
      <alignment horizontal="center" vertical="center" wrapText="1"/>
      <protection hidden="1"/>
    </xf>
    <xf numFmtId="0" fontId="20" fillId="3" borderId="16" xfId="0" applyFont="1" applyFill="1" applyBorder="1" applyAlignment="1" applyProtection="1">
      <alignment horizontal="center" vertical="center" wrapText="1"/>
      <protection hidden="1"/>
    </xf>
    <xf numFmtId="0" fontId="20" fillId="3" borderId="18" xfId="0" applyFont="1" applyFill="1" applyBorder="1" applyAlignment="1" applyProtection="1">
      <alignment horizontal="center" vertical="center" wrapText="1"/>
      <protection hidden="1"/>
    </xf>
    <xf numFmtId="0" fontId="20" fillId="3" borderId="0" xfId="0" applyFont="1" applyFill="1" applyBorder="1" applyAlignment="1" applyProtection="1">
      <alignment horizontal="center" vertical="center" wrapText="1"/>
      <protection hidden="1"/>
    </xf>
    <xf numFmtId="0" fontId="20" fillId="3" borderId="20" xfId="0" applyFont="1" applyFill="1" applyBorder="1" applyAlignment="1" applyProtection="1">
      <alignment horizontal="center" vertical="center" wrapText="1"/>
      <protection hidden="1"/>
    </xf>
    <xf numFmtId="0" fontId="20" fillId="3" borderId="21" xfId="0" applyFont="1" applyFill="1" applyBorder="1" applyAlignment="1" applyProtection="1">
      <alignment horizontal="center" vertical="center" wrapText="1"/>
      <protection hidden="1"/>
    </xf>
    <xf numFmtId="0" fontId="9" fillId="0" borderId="0" xfId="0" applyFont="1" applyFill="1" applyBorder="1" applyAlignment="1" applyProtection="1">
      <alignment horizontal="center" vertical="top" wrapText="1"/>
    </xf>
    <xf numFmtId="2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horizontal="center" vertical="center" wrapText="1"/>
    </xf>
    <xf numFmtId="0" fontId="5" fillId="5" borderId="33" xfId="0" applyFont="1" applyFill="1" applyBorder="1" applyAlignment="1" applyProtection="1">
      <alignment horizontal="center" vertical="center" wrapText="1"/>
    </xf>
    <xf numFmtId="0" fontId="5" fillId="5" borderId="34" xfId="0" applyFont="1" applyFill="1" applyBorder="1" applyAlignment="1" applyProtection="1">
      <alignment horizontal="center" vertical="center" wrapText="1"/>
    </xf>
    <xf numFmtId="0" fontId="5" fillId="5" borderId="29" xfId="0" applyFont="1" applyFill="1" applyBorder="1" applyAlignment="1" applyProtection="1">
      <alignment horizontal="center" vertical="center" wrapText="1"/>
    </xf>
    <xf numFmtId="0" fontId="5" fillId="6" borderId="33" xfId="0" applyFont="1" applyFill="1" applyBorder="1" applyAlignment="1" applyProtection="1">
      <alignment horizontal="center" vertical="center" wrapText="1"/>
    </xf>
    <xf numFmtId="0" fontId="5" fillId="6" borderId="34" xfId="0" applyFont="1" applyFill="1" applyBorder="1" applyAlignment="1" applyProtection="1">
      <alignment horizontal="center" vertical="center" wrapText="1"/>
    </xf>
    <xf numFmtId="0" fontId="5" fillId="6" borderId="29" xfId="0" applyFont="1" applyFill="1" applyBorder="1" applyAlignment="1" applyProtection="1">
      <alignment horizontal="center" vertical="center" wrapText="1"/>
    </xf>
    <xf numFmtId="0" fontId="5" fillId="7" borderId="33" xfId="0" applyFont="1" applyFill="1" applyBorder="1" applyAlignment="1" applyProtection="1">
      <alignment horizontal="center" vertical="center" wrapText="1"/>
    </xf>
    <xf numFmtId="0" fontId="5" fillId="7" borderId="34" xfId="0" applyFont="1" applyFill="1" applyBorder="1" applyAlignment="1" applyProtection="1">
      <alignment horizontal="center" vertical="center" wrapText="1"/>
    </xf>
    <xf numFmtId="0" fontId="5" fillId="7" borderId="29" xfId="0" applyFont="1" applyFill="1" applyBorder="1" applyAlignment="1" applyProtection="1">
      <alignment horizontal="center" vertical="center" wrapText="1"/>
    </xf>
    <xf numFmtId="0" fontId="11" fillId="8" borderId="33" xfId="0" applyFont="1" applyFill="1" applyBorder="1" applyAlignment="1" applyProtection="1">
      <alignment horizontal="center" vertical="center" wrapText="1"/>
    </xf>
    <xf numFmtId="0" fontId="11" fillId="8" borderId="34" xfId="0" applyFont="1" applyFill="1" applyBorder="1" applyAlignment="1" applyProtection="1">
      <alignment horizontal="center" vertical="center" wrapText="1"/>
    </xf>
    <xf numFmtId="0" fontId="11" fillId="8" borderId="29" xfId="0" applyFont="1" applyFill="1" applyBorder="1" applyAlignment="1" applyProtection="1">
      <alignment horizontal="center" vertical="center" wrapText="1"/>
    </xf>
    <xf numFmtId="0" fontId="11" fillId="9" borderId="33" xfId="0" applyFont="1" applyFill="1" applyBorder="1" applyAlignment="1" applyProtection="1">
      <alignment horizontal="center" wrapText="1"/>
    </xf>
    <xf numFmtId="0" fontId="11" fillId="9" borderId="34" xfId="0" applyFont="1" applyFill="1" applyBorder="1" applyAlignment="1" applyProtection="1">
      <alignment horizontal="center" wrapText="1"/>
    </xf>
    <xf numFmtId="0" fontId="11" fillId="9" borderId="29" xfId="0" applyFont="1" applyFill="1" applyBorder="1" applyAlignment="1" applyProtection="1">
      <alignment horizontal="center" wrapText="1"/>
    </xf>
    <xf numFmtId="0" fontId="11" fillId="9" borderId="9" xfId="0" applyFont="1" applyFill="1" applyBorder="1" applyAlignment="1" applyProtection="1">
      <alignment horizontal="center" wrapText="1"/>
    </xf>
    <xf numFmtId="0" fontId="11" fillId="9" borderId="10" xfId="0" applyFont="1" applyFill="1" applyBorder="1" applyAlignment="1" applyProtection="1">
      <alignment horizontal="center" wrapText="1"/>
    </xf>
    <xf numFmtId="0" fontId="11" fillId="9" borderId="11" xfId="0" applyFont="1" applyFill="1" applyBorder="1" applyAlignment="1" applyProtection="1">
      <alignment horizontal="center" wrapText="1"/>
    </xf>
    <xf numFmtId="0" fontId="0" fillId="10" borderId="9" xfId="0" applyFont="1" applyFill="1" applyBorder="1" applyAlignment="1" applyProtection="1">
      <alignment horizontal="center" wrapText="1"/>
    </xf>
    <xf numFmtId="0" fontId="0" fillId="10" borderId="10" xfId="0" applyFont="1" applyFill="1" applyBorder="1" applyAlignment="1" applyProtection="1">
      <alignment horizontal="center" wrapText="1"/>
    </xf>
    <xf numFmtId="0" fontId="0" fillId="10" borderId="11" xfId="0" applyFont="1" applyFill="1" applyBorder="1" applyAlignment="1" applyProtection="1">
      <alignment horizontal="center" wrapText="1"/>
    </xf>
    <xf numFmtId="0" fontId="0" fillId="5" borderId="9" xfId="0" applyFont="1" applyFill="1" applyBorder="1" applyAlignment="1" applyProtection="1">
      <alignment horizontal="center" wrapText="1"/>
    </xf>
    <xf numFmtId="0" fontId="0" fillId="5" borderId="10" xfId="0" applyFont="1" applyFill="1" applyBorder="1" applyAlignment="1" applyProtection="1">
      <alignment horizontal="center" wrapText="1"/>
    </xf>
    <xf numFmtId="0" fontId="0" fillId="5" borderId="11" xfId="0" applyFont="1" applyFill="1" applyBorder="1" applyAlignment="1" applyProtection="1">
      <alignment horizontal="center" wrapText="1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5" borderId="11" xfId="0" applyFont="1" applyFill="1" applyBorder="1" applyAlignment="1" applyProtection="1">
      <alignment horizontal="center" vertical="center" wrapText="1"/>
    </xf>
    <xf numFmtId="0" fontId="5" fillId="6" borderId="9" xfId="0" applyFont="1" applyFill="1" applyBorder="1" applyAlignment="1" applyProtection="1">
      <alignment horizontal="center" vertical="center" wrapText="1"/>
    </xf>
    <xf numFmtId="0" fontId="5" fillId="6" borderId="10" xfId="0" applyFont="1" applyFill="1" applyBorder="1" applyAlignment="1" applyProtection="1">
      <alignment horizontal="center" vertical="center" wrapText="1"/>
    </xf>
    <xf numFmtId="0" fontId="5" fillId="6" borderId="11" xfId="0" applyFont="1" applyFill="1" applyBorder="1" applyAlignment="1" applyProtection="1">
      <alignment horizontal="center" vertical="center" wrapText="1"/>
    </xf>
    <xf numFmtId="0" fontId="5" fillId="7" borderId="9" xfId="0" applyFont="1" applyFill="1" applyBorder="1" applyAlignment="1" applyProtection="1">
      <alignment horizontal="center" vertical="center" wrapText="1"/>
    </xf>
    <xf numFmtId="0" fontId="5" fillId="7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11" fillId="8" borderId="9" xfId="0" applyFont="1" applyFill="1" applyBorder="1" applyAlignment="1" applyProtection="1">
      <alignment horizontal="center" vertical="center" wrapText="1"/>
    </xf>
    <xf numFmtId="0" fontId="11" fillId="8" borderId="10" xfId="0" applyFont="1" applyFill="1" applyBorder="1" applyAlignment="1" applyProtection="1">
      <alignment horizontal="center" vertical="center" wrapText="1"/>
    </xf>
    <xf numFmtId="0" fontId="11" fillId="8" borderId="11" xfId="0" applyFont="1" applyFill="1" applyBorder="1" applyAlignment="1" applyProtection="1">
      <alignment horizontal="center" vertical="center" wrapText="1"/>
    </xf>
    <xf numFmtId="0" fontId="0" fillId="10" borderId="9" xfId="0" applyFill="1" applyBorder="1" applyAlignment="1" applyProtection="1">
      <alignment horizontal="center" vertical="center"/>
    </xf>
    <xf numFmtId="0" fontId="0" fillId="10" borderId="10" xfId="0" applyFill="1" applyBorder="1" applyAlignment="1" applyProtection="1">
      <alignment horizontal="center" vertical="center"/>
    </xf>
    <xf numFmtId="0" fontId="0" fillId="10" borderId="11" xfId="0" applyFill="1" applyBorder="1" applyAlignment="1" applyProtection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32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/>
      </font>
    </dxf>
    <dxf>
      <font>
        <color theme="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</dxf>
    <dxf>
      <font>
        <color theme="0"/>
      </font>
    </dxf>
    <dxf>
      <font>
        <color theme="1"/>
      </font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00FFFF"/>
      <color rgb="FFFF3300"/>
      <color rgb="FFFF7C80"/>
      <color rgb="FF00FF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157239</xdr:colOff>
      <xdr:row>9</xdr:row>
      <xdr:rowOff>84666</xdr:rowOff>
    </xdr:from>
    <xdr:to>
      <xdr:col>42</xdr:col>
      <xdr:colOff>0</xdr:colOff>
      <xdr:row>30</xdr:row>
      <xdr:rowOff>25843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F274721-793D-4BD1-829C-13C309C05C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915"/>
        <a:stretch/>
      </xdr:blipFill>
      <xdr:spPr>
        <a:xfrm>
          <a:off x="16292287" y="1729618"/>
          <a:ext cx="3422952" cy="37390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l97\AppData\Local\Microsoft\Windows\Temporary%20Internet%20Files\Content.Outlook\10K0HRRG\Q21920%20Op%20Model%20hours%20v0.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2 hours"/>
      <sheetName val="Sheet1"/>
      <sheetName val="Data"/>
    </sheetNames>
    <sheetDataSet>
      <sheetData sheetId="0" refreshError="1"/>
      <sheetData sheetId="1">
        <row r="1">
          <cell r="A1" t="str">
            <v>Branch Number</v>
          </cell>
          <cell r="B1" t="str">
            <v>Name (per retail)</v>
          </cell>
          <cell r="C1" t="str">
            <v>Group</v>
          </cell>
          <cell r="D1" t="str">
            <v xml:space="preserve">Area Mgr </v>
          </cell>
          <cell r="E1" t="str">
            <v>SOM</v>
          </cell>
          <cell r="F1" t="str">
            <v>Region</v>
          </cell>
        </row>
        <row r="2">
          <cell r="A2">
            <v>2015</v>
          </cell>
          <cell r="B2" t="str">
            <v>ABERDARE</v>
          </cell>
          <cell r="C2">
            <v>12</v>
          </cell>
          <cell r="D2" t="str">
            <v xml:space="preserve">Natasha Price </v>
          </cell>
          <cell r="E2" t="str">
            <v>Louise Duncan</v>
          </cell>
          <cell r="F2" t="str">
            <v>SOUTH</v>
          </cell>
        </row>
        <row r="3">
          <cell r="A3">
            <v>2007</v>
          </cell>
          <cell r="B3" t="str">
            <v>ABERDEEN EXTRA</v>
          </cell>
          <cell r="C3">
            <v>1</v>
          </cell>
          <cell r="D3" t="str">
            <v>Roger Mutch</v>
          </cell>
          <cell r="E3" t="str">
            <v>Keith Meredith</v>
          </cell>
          <cell r="F3" t="str">
            <v>NORTH</v>
          </cell>
        </row>
        <row r="4">
          <cell r="A4">
            <v>4630</v>
          </cell>
          <cell r="B4" t="str">
            <v>ABERYSTWYTH</v>
          </cell>
          <cell r="C4">
            <v>12</v>
          </cell>
          <cell r="D4" t="str">
            <v xml:space="preserve">Natasha Price </v>
          </cell>
          <cell r="E4" t="str">
            <v>Louise Duncan</v>
          </cell>
          <cell r="F4" t="str">
            <v>SOUTH</v>
          </cell>
        </row>
        <row r="5">
          <cell r="A5">
            <v>2008</v>
          </cell>
          <cell r="B5" t="str">
            <v>ABINGDON</v>
          </cell>
          <cell r="C5">
            <v>14</v>
          </cell>
          <cell r="D5" t="str">
            <v>Grant Chapman</v>
          </cell>
          <cell r="E5" t="str">
            <v>Louise Duncan</v>
          </cell>
          <cell r="F5" t="str">
            <v>SOUTH</v>
          </cell>
        </row>
        <row r="6">
          <cell r="A6">
            <v>6154</v>
          </cell>
          <cell r="B6" t="str">
            <v>ACCRINGTON EXTRA</v>
          </cell>
          <cell r="C6">
            <v>6</v>
          </cell>
          <cell r="D6" t="str">
            <v>Craig Roberts</v>
          </cell>
          <cell r="E6" t="str">
            <v>Keith Meredith</v>
          </cell>
          <cell r="F6" t="str">
            <v>NORTH</v>
          </cell>
        </row>
        <row r="7">
          <cell r="A7">
            <v>2017</v>
          </cell>
          <cell r="B7" t="str">
            <v>ADDLESTONE EXTRA</v>
          </cell>
          <cell r="C7">
            <v>21</v>
          </cell>
          <cell r="D7" t="str">
            <v>Jason Stanning</v>
          </cell>
          <cell r="E7" t="str">
            <v>Louise Duncan</v>
          </cell>
          <cell r="F7" t="str">
            <v>SOUTH</v>
          </cell>
        </row>
        <row r="8">
          <cell r="A8">
            <v>6525</v>
          </cell>
          <cell r="B8" t="str">
            <v>AIRDRIE</v>
          </cell>
          <cell r="C8">
            <v>2</v>
          </cell>
          <cell r="D8" t="str">
            <v>Lindsay Campbell</v>
          </cell>
          <cell r="E8" t="str">
            <v>Keith Meredith</v>
          </cell>
          <cell r="F8" t="str">
            <v>NORTH</v>
          </cell>
        </row>
        <row r="9">
          <cell r="A9">
            <v>2025</v>
          </cell>
          <cell r="B9" t="str">
            <v>ALDERSHOT</v>
          </cell>
          <cell r="C9">
            <v>21</v>
          </cell>
          <cell r="D9" t="str">
            <v>Jason Stanning</v>
          </cell>
          <cell r="E9" t="str">
            <v>Louise Duncan</v>
          </cell>
          <cell r="F9" t="str">
            <v>SOUTH</v>
          </cell>
        </row>
        <row r="10">
          <cell r="A10">
            <v>2049</v>
          </cell>
          <cell r="B10" t="str">
            <v>ALFRETON</v>
          </cell>
          <cell r="C10">
            <v>7</v>
          </cell>
          <cell r="D10" t="str">
            <v>Jon Hudson</v>
          </cell>
          <cell r="E10" t="str">
            <v>Keith Meredith</v>
          </cell>
          <cell r="F10" t="str">
            <v>NORTH</v>
          </cell>
        </row>
        <row r="11">
          <cell r="A11">
            <v>2022</v>
          </cell>
          <cell r="B11" t="str">
            <v>ALLERTON ROAD</v>
          </cell>
          <cell r="C11">
            <v>8</v>
          </cell>
          <cell r="D11" t="str">
            <v>Craig Roberts</v>
          </cell>
          <cell r="E11" t="str">
            <v>Keith Meredith</v>
          </cell>
          <cell r="F11" t="str">
            <v>NORTH</v>
          </cell>
        </row>
        <row r="12">
          <cell r="A12">
            <v>2040</v>
          </cell>
          <cell r="B12" t="str">
            <v>ALLOA</v>
          </cell>
          <cell r="C12">
            <v>1</v>
          </cell>
          <cell r="D12" t="str">
            <v>Roger Mutch</v>
          </cell>
          <cell r="E12" t="str">
            <v>Keith Meredith</v>
          </cell>
          <cell r="F12" t="str">
            <v>NORTH</v>
          </cell>
        </row>
        <row r="13">
          <cell r="A13">
            <v>2019</v>
          </cell>
          <cell r="B13" t="str">
            <v>ALTRINCHAM EXTRA</v>
          </cell>
          <cell r="C13">
            <v>9</v>
          </cell>
          <cell r="D13" t="str">
            <v>Alan Horton</v>
          </cell>
          <cell r="E13" t="str">
            <v>Keith Meredith</v>
          </cell>
          <cell r="F13" t="str">
            <v>NORTH</v>
          </cell>
        </row>
        <row r="14">
          <cell r="A14">
            <v>2020</v>
          </cell>
          <cell r="B14" t="str">
            <v>AMERSHAM</v>
          </cell>
          <cell r="C14">
            <v>20</v>
          </cell>
          <cell r="D14" t="str">
            <v>Samira Ali</v>
          </cell>
          <cell r="E14" t="str">
            <v>Louise Duncan</v>
          </cell>
          <cell r="F14" t="str">
            <v>SOUTH</v>
          </cell>
        </row>
        <row r="15">
          <cell r="A15">
            <v>6294</v>
          </cell>
          <cell r="B15" t="str">
            <v>AMESBURY</v>
          </cell>
          <cell r="C15">
            <v>19</v>
          </cell>
          <cell r="D15" t="str">
            <v>Chris Ashton</v>
          </cell>
          <cell r="E15" t="str">
            <v>Louise Duncan</v>
          </cell>
          <cell r="F15" t="str">
            <v>SOUTH</v>
          </cell>
        </row>
        <row r="16">
          <cell r="A16">
            <v>6471</v>
          </cell>
          <cell r="B16" t="str">
            <v>AMMANFORD</v>
          </cell>
          <cell r="C16">
            <v>12</v>
          </cell>
          <cell r="D16" t="str">
            <v xml:space="preserve">Natasha Price </v>
          </cell>
          <cell r="E16" t="str">
            <v>Louise Duncan</v>
          </cell>
          <cell r="F16" t="str">
            <v>SOUTH</v>
          </cell>
        </row>
        <row r="17">
          <cell r="A17">
            <v>2030</v>
          </cell>
          <cell r="B17" t="str">
            <v>ANDOVER</v>
          </cell>
          <cell r="C17">
            <v>19</v>
          </cell>
          <cell r="D17" t="str">
            <v>Chris Ashton</v>
          </cell>
          <cell r="E17" t="str">
            <v>Louise Duncan</v>
          </cell>
          <cell r="F17" t="str">
            <v>SOUTH</v>
          </cell>
        </row>
        <row r="18">
          <cell r="A18">
            <v>2195</v>
          </cell>
          <cell r="B18" t="str">
            <v>ANTRIM MASSEREENE</v>
          </cell>
          <cell r="C18">
            <v>4</v>
          </cell>
          <cell r="D18" t="str">
            <v>Cathal Tinnelly</v>
          </cell>
          <cell r="E18" t="str">
            <v>Keith Meredith</v>
          </cell>
          <cell r="F18" t="str">
            <v>NORTH</v>
          </cell>
        </row>
        <row r="19">
          <cell r="A19">
            <v>2044</v>
          </cell>
          <cell r="B19" t="str">
            <v>ASHBY DE LA ZOUCH</v>
          </cell>
          <cell r="C19">
            <v>11</v>
          </cell>
          <cell r="D19" t="str">
            <v>Kevin Leach</v>
          </cell>
          <cell r="E19" t="str">
            <v>Keith Meredith</v>
          </cell>
          <cell r="F19" t="str">
            <v>NORTH</v>
          </cell>
        </row>
        <row r="20">
          <cell r="A20">
            <v>2031</v>
          </cell>
          <cell r="B20" t="str">
            <v>ASHFORD C/FOOT EXTRA</v>
          </cell>
          <cell r="C20">
            <v>26</v>
          </cell>
          <cell r="D20" t="str">
            <v>Wes Hammond</v>
          </cell>
          <cell r="E20" t="str">
            <v>Louise Duncan</v>
          </cell>
          <cell r="F20" t="str">
            <v>SOUTH</v>
          </cell>
        </row>
        <row r="21">
          <cell r="A21">
            <v>2047</v>
          </cell>
          <cell r="B21" t="str">
            <v>ASHFORD MIDDLESEX</v>
          </cell>
          <cell r="C21">
            <v>21</v>
          </cell>
          <cell r="D21" t="str">
            <v>Jason Stanning</v>
          </cell>
          <cell r="E21" t="str">
            <v>Louise Duncan</v>
          </cell>
          <cell r="F21" t="str">
            <v>SOUTH</v>
          </cell>
        </row>
        <row r="22">
          <cell r="A22">
            <v>2039</v>
          </cell>
          <cell r="B22" t="str">
            <v>ASHFORD PARK FARM</v>
          </cell>
          <cell r="C22">
            <v>26</v>
          </cell>
          <cell r="D22" t="str">
            <v>Wes Hammond</v>
          </cell>
          <cell r="E22" t="str">
            <v>Louise Duncan</v>
          </cell>
          <cell r="F22" t="str">
            <v>SOUTH</v>
          </cell>
        </row>
        <row r="23">
          <cell r="A23">
            <v>2041</v>
          </cell>
          <cell r="B23" t="str">
            <v>AYLESBURY 2</v>
          </cell>
          <cell r="C23">
            <v>14</v>
          </cell>
          <cell r="D23" t="str">
            <v>Grant Chapman</v>
          </cell>
          <cell r="E23" t="str">
            <v>Louise Duncan</v>
          </cell>
          <cell r="F23" t="str">
            <v>SOUTH</v>
          </cell>
        </row>
        <row r="24">
          <cell r="A24">
            <v>2038</v>
          </cell>
          <cell r="B24" t="str">
            <v>AYLESBURY EXTRA</v>
          </cell>
          <cell r="C24">
            <v>14</v>
          </cell>
          <cell r="D24" t="str">
            <v>Grant Chapman</v>
          </cell>
          <cell r="E24" t="str">
            <v>Louise Duncan</v>
          </cell>
          <cell r="F24" t="str">
            <v>SOUTH</v>
          </cell>
        </row>
        <row r="25">
          <cell r="A25">
            <v>2042</v>
          </cell>
          <cell r="B25" t="str">
            <v>AYR EXTRA</v>
          </cell>
          <cell r="C25">
            <v>2</v>
          </cell>
          <cell r="D25" t="str">
            <v>Lindsay Campbell</v>
          </cell>
          <cell r="E25" t="str">
            <v>Keith Meredith</v>
          </cell>
          <cell r="F25" t="str">
            <v>NORTH</v>
          </cell>
        </row>
        <row r="26">
          <cell r="A26">
            <v>2050</v>
          </cell>
          <cell r="B26" t="str">
            <v>BAGULEY EXTRA</v>
          </cell>
          <cell r="C26">
            <v>9</v>
          </cell>
          <cell r="D26" t="str">
            <v>Alan Horton</v>
          </cell>
          <cell r="E26" t="str">
            <v>Keith Meredith</v>
          </cell>
          <cell r="F26" t="str">
            <v>NORTH</v>
          </cell>
        </row>
        <row r="27">
          <cell r="A27">
            <v>2055</v>
          </cell>
          <cell r="B27" t="str">
            <v>BALDOCK EXTRA</v>
          </cell>
          <cell r="C27">
            <v>17</v>
          </cell>
          <cell r="D27" t="str">
            <v>Simon Jackson</v>
          </cell>
          <cell r="E27" t="str">
            <v>Louise Duncan</v>
          </cell>
          <cell r="F27" t="str">
            <v>SOUTH</v>
          </cell>
        </row>
        <row r="28">
          <cell r="A28">
            <v>5335</v>
          </cell>
          <cell r="B28" t="str">
            <v>BALLYMENA</v>
          </cell>
          <cell r="C28">
            <v>4</v>
          </cell>
          <cell r="D28" t="str">
            <v>Cathal Tinnelly</v>
          </cell>
          <cell r="E28" t="str">
            <v>Keith Meredith</v>
          </cell>
          <cell r="F28" t="str">
            <v>NORTH</v>
          </cell>
        </row>
        <row r="29">
          <cell r="A29">
            <v>2281</v>
          </cell>
          <cell r="B29" t="str">
            <v>BALLYMONEY</v>
          </cell>
          <cell r="C29">
            <v>4</v>
          </cell>
          <cell r="D29" t="str">
            <v>Cathal Tinnelly</v>
          </cell>
          <cell r="E29" t="str">
            <v>Keith Meredith</v>
          </cell>
          <cell r="F29" t="str">
            <v>NORTH</v>
          </cell>
        </row>
        <row r="30">
          <cell r="A30">
            <v>4506</v>
          </cell>
          <cell r="B30" t="str">
            <v>BANBRIDGE</v>
          </cell>
          <cell r="C30">
            <v>4</v>
          </cell>
          <cell r="D30" t="str">
            <v>Cathal Tinnelly</v>
          </cell>
          <cell r="E30" t="str">
            <v>Keith Meredith</v>
          </cell>
          <cell r="F30" t="str">
            <v>NORTH</v>
          </cell>
        </row>
        <row r="31">
          <cell r="A31">
            <v>2064</v>
          </cell>
          <cell r="B31" t="str">
            <v>BANBURY</v>
          </cell>
          <cell r="C31">
            <v>14</v>
          </cell>
          <cell r="D31" t="str">
            <v>Grant Chapman</v>
          </cell>
          <cell r="E31" t="str">
            <v>Louise Duncan</v>
          </cell>
          <cell r="F31" t="str">
            <v>SOUTH</v>
          </cell>
        </row>
        <row r="32">
          <cell r="A32">
            <v>6287</v>
          </cell>
          <cell r="B32" t="str">
            <v>BANCHORY</v>
          </cell>
          <cell r="C32">
            <v>1</v>
          </cell>
          <cell r="D32" t="str">
            <v>Roger Mutch</v>
          </cell>
          <cell r="E32" t="str">
            <v>Keith Meredith</v>
          </cell>
          <cell r="F32" t="str">
            <v>NORTH</v>
          </cell>
        </row>
        <row r="33">
          <cell r="A33">
            <v>5194</v>
          </cell>
          <cell r="B33" t="str">
            <v>BANGOR EXTRA</v>
          </cell>
          <cell r="C33">
            <v>11</v>
          </cell>
          <cell r="D33" t="str">
            <v>Kevin Leach</v>
          </cell>
          <cell r="E33" t="str">
            <v>Keith Meredith</v>
          </cell>
          <cell r="F33" t="str">
            <v>NORTH</v>
          </cell>
        </row>
        <row r="34">
          <cell r="A34">
            <v>2065</v>
          </cell>
          <cell r="B34" t="str">
            <v>BAR HILL CAMBS EXTRA</v>
          </cell>
          <cell r="C34">
            <v>16</v>
          </cell>
          <cell r="D34" t="str">
            <v>Peter March</v>
          </cell>
          <cell r="E34" t="str">
            <v>Keith Meredith</v>
          </cell>
          <cell r="F34" t="str">
            <v>NORTH</v>
          </cell>
        </row>
        <row r="35">
          <cell r="A35">
            <v>2071</v>
          </cell>
          <cell r="B35" t="str">
            <v>BARNSLEY EXT</v>
          </cell>
          <cell r="C35">
            <v>10</v>
          </cell>
          <cell r="D35" t="str">
            <v>Oli Duckenfield</v>
          </cell>
          <cell r="E35" t="str">
            <v>Keith Meredith</v>
          </cell>
          <cell r="F35" t="str">
            <v>NORTH</v>
          </cell>
        </row>
        <row r="36">
          <cell r="A36">
            <v>2083</v>
          </cell>
          <cell r="B36" t="str">
            <v>BARNSTABLE</v>
          </cell>
          <cell r="C36">
            <v>23</v>
          </cell>
          <cell r="D36" t="str">
            <v>Nick Muge</v>
          </cell>
          <cell r="E36" t="str">
            <v>Louise Duncan</v>
          </cell>
          <cell r="F36" t="str">
            <v>SOUTH</v>
          </cell>
        </row>
        <row r="37">
          <cell r="A37">
            <v>6269</v>
          </cell>
          <cell r="B37" t="str">
            <v>BARNSTAPLE EXTRA</v>
          </cell>
          <cell r="C37">
            <v>23</v>
          </cell>
          <cell r="D37" t="str">
            <v>Nick Muge</v>
          </cell>
          <cell r="E37" t="str">
            <v>Louise Duncan</v>
          </cell>
          <cell r="F37" t="str">
            <v>SOUTH</v>
          </cell>
        </row>
        <row r="38">
          <cell r="A38">
            <v>2096</v>
          </cell>
          <cell r="B38" t="str">
            <v>BARROW EXTRA</v>
          </cell>
          <cell r="C38">
            <v>8</v>
          </cell>
          <cell r="D38" t="str">
            <v>Craig Roberts</v>
          </cell>
          <cell r="E38" t="str">
            <v>Keith Meredith</v>
          </cell>
          <cell r="F38" t="str">
            <v>NORTH</v>
          </cell>
        </row>
        <row r="39">
          <cell r="A39">
            <v>2081</v>
          </cell>
          <cell r="B39" t="str">
            <v>BARRY</v>
          </cell>
          <cell r="C39">
            <v>12</v>
          </cell>
          <cell r="D39" t="str">
            <v xml:space="preserve">Natasha Price </v>
          </cell>
          <cell r="E39" t="str">
            <v>Louise Duncan</v>
          </cell>
          <cell r="F39" t="str">
            <v>SOUTH</v>
          </cell>
        </row>
        <row r="40">
          <cell r="A40">
            <v>2073</v>
          </cell>
          <cell r="B40" t="str">
            <v>BASILDON EXTRA</v>
          </cell>
          <cell r="C40">
            <v>24</v>
          </cell>
          <cell r="D40" t="str">
            <v>Govind Bhanderi</v>
          </cell>
          <cell r="E40" t="str">
            <v>Louise Duncan</v>
          </cell>
          <cell r="F40" t="str">
            <v>SOUTH</v>
          </cell>
        </row>
        <row r="41">
          <cell r="A41">
            <v>2080</v>
          </cell>
          <cell r="B41" t="str">
            <v>BASINGSTOKE</v>
          </cell>
          <cell r="C41">
            <v>21</v>
          </cell>
          <cell r="D41" t="str">
            <v>Jason Stanning</v>
          </cell>
          <cell r="E41" t="str">
            <v>Louise Duncan</v>
          </cell>
          <cell r="F41" t="str">
            <v>SOUTH</v>
          </cell>
        </row>
        <row r="42">
          <cell r="A42">
            <v>2067</v>
          </cell>
          <cell r="B42" t="str">
            <v>BATHGATE BLACKBURN RD</v>
          </cell>
          <cell r="C42">
            <v>2</v>
          </cell>
          <cell r="D42" t="str">
            <v>Lindsay Campbell</v>
          </cell>
          <cell r="E42" t="str">
            <v>Keith Meredith</v>
          </cell>
          <cell r="F42" t="str">
            <v>NORTH</v>
          </cell>
        </row>
        <row r="43">
          <cell r="A43">
            <v>2187</v>
          </cell>
          <cell r="B43" t="str">
            <v>BATLEY EXTRA</v>
          </cell>
          <cell r="C43">
            <v>6</v>
          </cell>
          <cell r="D43" t="str">
            <v>Oli Duckenfield</v>
          </cell>
          <cell r="E43" t="str">
            <v>Keith Meredith</v>
          </cell>
          <cell r="F43" t="str">
            <v>NORTH</v>
          </cell>
        </row>
        <row r="44">
          <cell r="A44">
            <v>5123</v>
          </cell>
          <cell r="B44" t="str">
            <v xml:space="preserve">BECCLES </v>
          </cell>
          <cell r="C44">
            <v>17</v>
          </cell>
          <cell r="D44" t="str">
            <v>Simon Jackson</v>
          </cell>
          <cell r="E44" t="str">
            <v>Louise Duncan</v>
          </cell>
          <cell r="F44" t="str">
            <v>SOUTH</v>
          </cell>
        </row>
        <row r="45">
          <cell r="A45">
            <v>2087</v>
          </cell>
          <cell r="B45" t="str">
            <v>BEDFORD 1</v>
          </cell>
          <cell r="C45">
            <v>14</v>
          </cell>
          <cell r="D45" t="str">
            <v>Grant Chapman</v>
          </cell>
          <cell r="E45" t="str">
            <v>Louise Duncan</v>
          </cell>
          <cell r="F45" t="str">
            <v>SOUTH</v>
          </cell>
        </row>
        <row r="46">
          <cell r="A46">
            <v>2105</v>
          </cell>
          <cell r="B46" t="str">
            <v>BEDFORD EXTRA</v>
          </cell>
          <cell r="C46">
            <v>14</v>
          </cell>
          <cell r="D46" t="str">
            <v>Grant Chapman</v>
          </cell>
          <cell r="E46" t="str">
            <v>Louise Duncan</v>
          </cell>
          <cell r="F46" t="str">
            <v>SOUTH</v>
          </cell>
        </row>
        <row r="47">
          <cell r="A47">
            <v>6473</v>
          </cell>
          <cell r="B47" t="str">
            <v>BEDWORTH</v>
          </cell>
          <cell r="C47">
            <v>15</v>
          </cell>
          <cell r="D47" t="str">
            <v>Paul Barnes</v>
          </cell>
          <cell r="E47" t="str">
            <v>Keith Meredith</v>
          </cell>
          <cell r="F47" t="str">
            <v>NORTH</v>
          </cell>
        </row>
        <row r="48">
          <cell r="A48">
            <v>6003</v>
          </cell>
          <cell r="B48" t="str">
            <v>BELLSHILL EXTRA</v>
          </cell>
          <cell r="C48">
            <v>2</v>
          </cell>
          <cell r="D48" t="str">
            <v>Lindsay Campbell</v>
          </cell>
          <cell r="E48" t="str">
            <v>Keith Meredith</v>
          </cell>
          <cell r="F48" t="str">
            <v>NORTH</v>
          </cell>
        </row>
        <row r="49">
          <cell r="A49">
            <v>2171</v>
          </cell>
          <cell r="B49" t="str">
            <v>BEVERLEY</v>
          </cell>
          <cell r="C49">
            <v>10</v>
          </cell>
          <cell r="D49" t="str">
            <v>Oli Duckenfield</v>
          </cell>
          <cell r="E49" t="str">
            <v>Keith Meredith</v>
          </cell>
          <cell r="F49" t="str">
            <v>NORTH</v>
          </cell>
        </row>
        <row r="50">
          <cell r="A50">
            <v>2094</v>
          </cell>
          <cell r="B50" t="str">
            <v>BEXHILL</v>
          </cell>
          <cell r="C50">
            <v>26</v>
          </cell>
          <cell r="D50" t="str">
            <v>Wes Hammond</v>
          </cell>
          <cell r="E50" t="str">
            <v>Louise Duncan</v>
          </cell>
          <cell r="F50" t="str">
            <v>SOUTH</v>
          </cell>
        </row>
        <row r="51">
          <cell r="A51">
            <v>4480</v>
          </cell>
          <cell r="B51" t="str">
            <v>BICESTER</v>
          </cell>
          <cell r="C51">
            <v>14</v>
          </cell>
          <cell r="D51" t="str">
            <v>Grant Chapman</v>
          </cell>
          <cell r="E51" t="str">
            <v>Louise Duncan</v>
          </cell>
          <cell r="F51" t="str">
            <v>SOUTH</v>
          </cell>
        </row>
        <row r="52">
          <cell r="A52">
            <v>2098</v>
          </cell>
          <cell r="B52" t="str">
            <v>BIDSTON MOSS EXTRA</v>
          </cell>
          <cell r="C52">
            <v>8</v>
          </cell>
          <cell r="D52" t="str">
            <v>Craig Roberts</v>
          </cell>
          <cell r="E52" t="str">
            <v>Keith Meredith</v>
          </cell>
          <cell r="F52" t="str">
            <v>NORTH</v>
          </cell>
        </row>
        <row r="53">
          <cell r="A53">
            <v>2188</v>
          </cell>
          <cell r="B53" t="str">
            <v>BILLINGHAM</v>
          </cell>
          <cell r="C53">
            <v>5</v>
          </cell>
          <cell r="D53" t="str">
            <v>Dave McGarry</v>
          </cell>
          <cell r="E53" t="str">
            <v>Keith Meredith</v>
          </cell>
          <cell r="F53" t="str">
            <v>NORTH</v>
          </cell>
        </row>
        <row r="54">
          <cell r="A54">
            <v>5504</v>
          </cell>
          <cell r="B54" t="str">
            <v>BIRMINGHAM ASTON LANE</v>
          </cell>
          <cell r="C54">
            <v>15</v>
          </cell>
          <cell r="D54" t="str">
            <v>Paul Barnes</v>
          </cell>
          <cell r="E54" t="str">
            <v>Keith Meredith</v>
          </cell>
          <cell r="F54" t="str">
            <v>NORTH</v>
          </cell>
        </row>
        <row r="55">
          <cell r="A55">
            <v>2503</v>
          </cell>
          <cell r="B55" t="str">
            <v>BIRMINGHAM CAX METRO</v>
          </cell>
          <cell r="C55">
            <v>15</v>
          </cell>
          <cell r="D55" t="str">
            <v>Paul Barnes</v>
          </cell>
          <cell r="E55" t="str">
            <v>Keith Meredith</v>
          </cell>
          <cell r="F55" t="str">
            <v>NORTH</v>
          </cell>
        </row>
        <row r="56">
          <cell r="A56">
            <v>5854</v>
          </cell>
          <cell r="B56" t="str">
            <v xml:space="preserve">BIRMINGHAM HODGE HILL </v>
          </cell>
          <cell r="C56">
            <v>15</v>
          </cell>
          <cell r="D56" t="str">
            <v>Paul Barnes</v>
          </cell>
          <cell r="E56" t="str">
            <v>Keith Meredith</v>
          </cell>
          <cell r="F56" t="str">
            <v>NORTH</v>
          </cell>
        </row>
        <row r="57">
          <cell r="A57">
            <v>6227</v>
          </cell>
          <cell r="B57" t="str">
            <v>BIRMINGHAM SPRIN HILL</v>
          </cell>
          <cell r="C57">
            <v>15</v>
          </cell>
          <cell r="D57" t="str">
            <v>Paul Barnes</v>
          </cell>
          <cell r="E57" t="str">
            <v>Keith Meredith</v>
          </cell>
          <cell r="F57" t="str">
            <v>NORTH</v>
          </cell>
        </row>
        <row r="58">
          <cell r="A58">
            <v>6329</v>
          </cell>
          <cell r="B58" t="str">
            <v>BISHOP AUCKLAND</v>
          </cell>
          <cell r="C58">
            <v>5</v>
          </cell>
          <cell r="D58" t="str">
            <v>Dave McGarry</v>
          </cell>
          <cell r="E58" t="str">
            <v>Keith Meredith</v>
          </cell>
          <cell r="F58" t="str">
            <v>NORTH</v>
          </cell>
        </row>
        <row r="59">
          <cell r="A59">
            <v>2101</v>
          </cell>
          <cell r="B59" t="str">
            <v>BISHOPS STORTFORD</v>
          </cell>
          <cell r="C59">
            <v>17</v>
          </cell>
          <cell r="D59" t="str">
            <v>Simon Jackson</v>
          </cell>
          <cell r="E59" t="str">
            <v>Louise Duncan</v>
          </cell>
          <cell r="F59" t="str">
            <v>SOUTH</v>
          </cell>
        </row>
        <row r="60">
          <cell r="A60">
            <v>2104</v>
          </cell>
          <cell r="B60" t="str">
            <v>BLACKBURN</v>
          </cell>
          <cell r="C60">
            <v>6</v>
          </cell>
          <cell r="D60" t="str">
            <v>Craig Roberts</v>
          </cell>
          <cell r="E60" t="str">
            <v>Keith Meredith</v>
          </cell>
          <cell r="F60" t="str">
            <v>NORTH</v>
          </cell>
        </row>
        <row r="61">
          <cell r="A61">
            <v>2103</v>
          </cell>
          <cell r="B61" t="str">
            <v>BLACKPOOL CLIFTON EXT</v>
          </cell>
          <cell r="C61">
            <v>8</v>
          </cell>
          <cell r="D61" t="str">
            <v>Craig Roberts</v>
          </cell>
          <cell r="E61" t="str">
            <v>Keith Meredith</v>
          </cell>
          <cell r="F61" t="str">
            <v>NORTH</v>
          </cell>
        </row>
        <row r="62">
          <cell r="A62">
            <v>2102</v>
          </cell>
          <cell r="B62" t="str">
            <v>BOGNOR</v>
          </cell>
          <cell r="C62">
            <v>21</v>
          </cell>
          <cell r="D62" t="str">
            <v>Jason Stanning</v>
          </cell>
          <cell r="E62" t="str">
            <v>Louise Duncan</v>
          </cell>
          <cell r="F62" t="str">
            <v>SOUTH</v>
          </cell>
        </row>
        <row r="63">
          <cell r="A63">
            <v>2126</v>
          </cell>
          <cell r="B63" t="str">
            <v>BOREHAMWOOD EXTRA</v>
          </cell>
          <cell r="C63">
            <v>20</v>
          </cell>
          <cell r="D63" t="str">
            <v>Samira Ali</v>
          </cell>
          <cell r="E63" t="str">
            <v>Louise Duncan</v>
          </cell>
          <cell r="F63" t="str">
            <v>SOUTH</v>
          </cell>
        </row>
        <row r="64">
          <cell r="A64">
            <v>2108</v>
          </cell>
          <cell r="B64" t="str">
            <v>BOSTON</v>
          </cell>
          <cell r="C64">
            <v>7</v>
          </cell>
          <cell r="D64" t="str">
            <v>Jon Hudson</v>
          </cell>
          <cell r="E64" t="str">
            <v>Keith Meredith</v>
          </cell>
          <cell r="F64" t="str">
            <v>NORTH</v>
          </cell>
        </row>
        <row r="65">
          <cell r="A65">
            <v>2164</v>
          </cell>
          <cell r="B65" t="str">
            <v>BOURNEMOUTH EXTRA</v>
          </cell>
          <cell r="C65">
            <v>25</v>
          </cell>
          <cell r="D65" t="str">
            <v>Vaughan Armstrong</v>
          </cell>
          <cell r="E65" t="str">
            <v>Louise Duncan</v>
          </cell>
          <cell r="F65" t="str">
            <v>SOUTH</v>
          </cell>
        </row>
        <row r="66">
          <cell r="A66">
            <v>2115</v>
          </cell>
          <cell r="B66" t="str">
            <v>BRACKNELL NORTH</v>
          </cell>
          <cell r="C66">
            <v>21</v>
          </cell>
          <cell r="D66" t="str">
            <v>Jason Stanning</v>
          </cell>
          <cell r="E66" t="str">
            <v>Louise Duncan</v>
          </cell>
          <cell r="F66" t="str">
            <v>SOUTH</v>
          </cell>
        </row>
        <row r="67">
          <cell r="A67">
            <v>5132</v>
          </cell>
          <cell r="B67" t="str">
            <v xml:space="preserve">BRADFORD </v>
          </cell>
          <cell r="C67">
            <v>6</v>
          </cell>
          <cell r="D67" t="str">
            <v>Oli Duckenfield</v>
          </cell>
          <cell r="E67" t="str">
            <v>Keith Meredith</v>
          </cell>
          <cell r="F67" t="str">
            <v>NORTH</v>
          </cell>
        </row>
        <row r="68">
          <cell r="A68">
            <v>2168</v>
          </cell>
          <cell r="B68" t="str">
            <v>BRADFORD PEEL CENTRE</v>
          </cell>
          <cell r="C68">
            <v>6</v>
          </cell>
          <cell r="D68" t="str">
            <v>Oli Duckenfield</v>
          </cell>
          <cell r="E68" t="str">
            <v>Keith Meredith</v>
          </cell>
          <cell r="F68" t="str">
            <v>NORTH</v>
          </cell>
        </row>
        <row r="69">
          <cell r="A69">
            <v>5652</v>
          </cell>
          <cell r="B69" t="str">
            <v>BRADLEY STOKE EXTRA</v>
          </cell>
          <cell r="C69">
            <v>13</v>
          </cell>
          <cell r="D69" t="str">
            <v>Chris Parsons</v>
          </cell>
          <cell r="E69" t="str">
            <v>Louise Duncan</v>
          </cell>
          <cell r="F69" t="str">
            <v>SOUTH</v>
          </cell>
        </row>
        <row r="70">
          <cell r="A70">
            <v>2174</v>
          </cell>
          <cell r="B70" t="str">
            <v>BRAINTREE MARKS FARM</v>
          </cell>
          <cell r="C70">
            <v>17</v>
          </cell>
          <cell r="D70" t="str">
            <v>Simon Jackson</v>
          </cell>
          <cell r="E70" t="str">
            <v>Louise Duncan</v>
          </cell>
          <cell r="F70" t="str">
            <v>SOUTH</v>
          </cell>
        </row>
        <row r="71">
          <cell r="A71">
            <v>2131</v>
          </cell>
          <cell r="B71" t="str">
            <v>BRENT CROSS HENDON WY</v>
          </cell>
          <cell r="C71">
            <v>20</v>
          </cell>
          <cell r="D71" t="str">
            <v>Samira Ali</v>
          </cell>
          <cell r="E71" t="str">
            <v>Louise Duncan</v>
          </cell>
          <cell r="F71" t="str">
            <v>SOUTH</v>
          </cell>
        </row>
        <row r="72">
          <cell r="A72">
            <v>2154</v>
          </cell>
          <cell r="B72" t="str">
            <v>BRIDGEND EXTRA</v>
          </cell>
          <cell r="C72">
            <v>12</v>
          </cell>
          <cell r="D72" t="str">
            <v xml:space="preserve">Natasha Price </v>
          </cell>
          <cell r="E72" t="str">
            <v>Louise Duncan</v>
          </cell>
          <cell r="F72" t="str">
            <v>SOUTH</v>
          </cell>
        </row>
        <row r="73">
          <cell r="A73">
            <v>2149</v>
          </cell>
          <cell r="B73" t="str">
            <v>BRIDLINGTON</v>
          </cell>
          <cell r="C73">
            <v>10</v>
          </cell>
          <cell r="D73" t="str">
            <v>Oli Duckenfield</v>
          </cell>
          <cell r="E73" t="str">
            <v>Keith Meredith</v>
          </cell>
          <cell r="F73" t="str">
            <v>NORTH</v>
          </cell>
        </row>
        <row r="74">
          <cell r="A74">
            <v>2204</v>
          </cell>
          <cell r="B74" t="str">
            <v>BRIGHOUSE BRADFORD RD</v>
          </cell>
          <cell r="C74">
            <v>6</v>
          </cell>
          <cell r="D74" t="str">
            <v>Oli Duckenfield</v>
          </cell>
          <cell r="E74" t="str">
            <v>Keith Meredith</v>
          </cell>
          <cell r="F74" t="str">
            <v>NORTH</v>
          </cell>
        </row>
        <row r="75">
          <cell r="A75">
            <v>2141</v>
          </cell>
          <cell r="B75" t="str">
            <v>BRISLINGTON EXTRA</v>
          </cell>
          <cell r="C75">
            <v>13</v>
          </cell>
          <cell r="D75" t="str">
            <v>Chris Parsons</v>
          </cell>
          <cell r="E75" t="str">
            <v>Louise Duncan</v>
          </cell>
          <cell r="F75" t="str">
            <v>SOUTH</v>
          </cell>
        </row>
        <row r="76">
          <cell r="A76">
            <v>2136</v>
          </cell>
          <cell r="B76" t="str">
            <v>BRISTOL EAST EXTRA</v>
          </cell>
          <cell r="C76">
            <v>13</v>
          </cell>
          <cell r="D76" t="str">
            <v>Chris Parsons</v>
          </cell>
          <cell r="E76" t="str">
            <v>Louise Duncan</v>
          </cell>
          <cell r="F76" t="str">
            <v>SOUTH</v>
          </cell>
        </row>
        <row r="77">
          <cell r="A77">
            <v>2129</v>
          </cell>
          <cell r="B77" t="str">
            <v>BRISTOL METRO</v>
          </cell>
          <cell r="C77">
            <v>13</v>
          </cell>
          <cell r="D77" t="str">
            <v>Chris Parsons</v>
          </cell>
          <cell r="E77" t="str">
            <v>Louise Duncan</v>
          </cell>
          <cell r="F77" t="str">
            <v>SOUTH</v>
          </cell>
        </row>
        <row r="78">
          <cell r="A78">
            <v>2200</v>
          </cell>
          <cell r="B78" t="str">
            <v>BROADSTAIRS EXTRA</v>
          </cell>
          <cell r="C78">
            <v>26</v>
          </cell>
          <cell r="D78" t="str">
            <v>Wes Hammond</v>
          </cell>
          <cell r="E78" t="str">
            <v>Louise Duncan</v>
          </cell>
          <cell r="F78" t="str">
            <v>SOUTH</v>
          </cell>
        </row>
        <row r="79">
          <cell r="A79">
            <v>2160</v>
          </cell>
          <cell r="B79" t="str">
            <v>BROOKLANDS EXTRA</v>
          </cell>
          <cell r="C79">
            <v>21</v>
          </cell>
          <cell r="D79" t="str">
            <v>Jason Stanning</v>
          </cell>
          <cell r="E79" t="str">
            <v>Louise Duncan</v>
          </cell>
          <cell r="F79" t="str">
            <v>SOUTH</v>
          </cell>
        </row>
        <row r="80">
          <cell r="A80">
            <v>2162</v>
          </cell>
          <cell r="B80" t="str">
            <v>BUCKINGHAM</v>
          </cell>
          <cell r="C80">
            <v>14</v>
          </cell>
          <cell r="D80" t="str">
            <v>Grant Chapman</v>
          </cell>
          <cell r="E80" t="str">
            <v>Louise Duncan</v>
          </cell>
          <cell r="F80" t="str">
            <v>SOUTH</v>
          </cell>
        </row>
        <row r="81">
          <cell r="A81">
            <v>6226</v>
          </cell>
          <cell r="B81" t="str">
            <v>BULWELL EXTRA</v>
          </cell>
          <cell r="C81">
            <v>7</v>
          </cell>
          <cell r="D81" t="str">
            <v>Jon Hudson</v>
          </cell>
          <cell r="E81" t="str">
            <v>Keith Meredith</v>
          </cell>
          <cell r="F81" t="str">
            <v>NORTH</v>
          </cell>
        </row>
        <row r="82">
          <cell r="A82">
            <v>2163</v>
          </cell>
          <cell r="B82" t="str">
            <v>BURGESS HILL</v>
          </cell>
          <cell r="C82">
            <v>21</v>
          </cell>
          <cell r="D82" t="str">
            <v>Jason Stanning</v>
          </cell>
          <cell r="E82" t="str">
            <v>Louise Duncan</v>
          </cell>
          <cell r="F82" t="str">
            <v>SOUTH</v>
          </cell>
        </row>
        <row r="83">
          <cell r="A83">
            <v>2158</v>
          </cell>
          <cell r="B83" t="str">
            <v>BURNHAM-ON-SEA</v>
          </cell>
          <cell r="C83">
            <v>13</v>
          </cell>
          <cell r="D83" t="str">
            <v>Chris Parsons</v>
          </cell>
          <cell r="E83" t="str">
            <v>Louise Duncan</v>
          </cell>
          <cell r="F83" t="str">
            <v>SOUTH</v>
          </cell>
        </row>
        <row r="84">
          <cell r="A84">
            <v>2186</v>
          </cell>
          <cell r="B84" t="str">
            <v>BURNLEY EXTRA</v>
          </cell>
          <cell r="C84">
            <v>6</v>
          </cell>
          <cell r="D84" t="str">
            <v>Craig Roberts</v>
          </cell>
          <cell r="E84" t="str">
            <v>Keith Meredith</v>
          </cell>
          <cell r="F84" t="str">
            <v>NORTH</v>
          </cell>
        </row>
        <row r="85">
          <cell r="A85">
            <v>2156</v>
          </cell>
          <cell r="B85" t="str">
            <v>BURSLEDON TWRS EXTRA</v>
          </cell>
          <cell r="C85">
            <v>25</v>
          </cell>
          <cell r="D85" t="str">
            <v>Vaughan Armstrong</v>
          </cell>
          <cell r="E85" t="str">
            <v>Louise Duncan</v>
          </cell>
          <cell r="F85" t="str">
            <v>SOUTH</v>
          </cell>
        </row>
        <row r="86">
          <cell r="A86">
            <v>2170</v>
          </cell>
          <cell r="B86" t="str">
            <v>BURTON ON TRENT</v>
          </cell>
          <cell r="C86">
            <v>11</v>
          </cell>
          <cell r="D86" t="str">
            <v>Kevin Leach</v>
          </cell>
          <cell r="E86" t="str">
            <v>Keith Meredith</v>
          </cell>
          <cell r="F86" t="str">
            <v>NORTH</v>
          </cell>
        </row>
        <row r="87">
          <cell r="A87">
            <v>2142</v>
          </cell>
          <cell r="B87" t="str">
            <v>BURY</v>
          </cell>
          <cell r="C87">
            <v>8</v>
          </cell>
          <cell r="D87" t="str">
            <v>Craig Roberts</v>
          </cell>
          <cell r="E87" t="str">
            <v>Keith Meredith</v>
          </cell>
          <cell r="F87" t="str">
            <v>NORTH</v>
          </cell>
        </row>
        <row r="88">
          <cell r="A88">
            <v>2166</v>
          </cell>
          <cell r="B88" t="str">
            <v>BURY ST EDMUNDS</v>
          </cell>
          <cell r="C88">
            <v>17</v>
          </cell>
          <cell r="D88" t="str">
            <v>Simon Jackson</v>
          </cell>
          <cell r="E88" t="str">
            <v>Louise Duncan</v>
          </cell>
          <cell r="F88" t="str">
            <v>SOUTH</v>
          </cell>
        </row>
        <row r="89">
          <cell r="A89">
            <v>4445</v>
          </cell>
          <cell r="B89" t="str">
            <v>Calne Beversbrook Rd</v>
          </cell>
          <cell r="C89">
            <v>19</v>
          </cell>
          <cell r="D89" t="str">
            <v>Chris Ashton</v>
          </cell>
          <cell r="E89" t="str">
            <v>Louise Duncan</v>
          </cell>
          <cell r="F89" t="str">
            <v>SOUTH</v>
          </cell>
        </row>
        <row r="90">
          <cell r="A90">
            <v>2228</v>
          </cell>
          <cell r="B90" t="str">
            <v>CAMBRIDGE N/MARKET RD</v>
          </cell>
          <cell r="C90">
            <v>16</v>
          </cell>
          <cell r="D90" t="str">
            <v>Peter March</v>
          </cell>
          <cell r="E90" t="str">
            <v>Keith Meredith</v>
          </cell>
          <cell r="F90" t="str">
            <v>NORTH</v>
          </cell>
        </row>
        <row r="91">
          <cell r="A91">
            <v>2239</v>
          </cell>
          <cell r="B91" t="str">
            <v>CANARY WHARF</v>
          </cell>
          <cell r="C91">
            <v>24</v>
          </cell>
          <cell r="D91" t="str">
            <v>Govind Bhanderi</v>
          </cell>
          <cell r="E91" t="str">
            <v>Louise Duncan</v>
          </cell>
          <cell r="F91" t="str">
            <v>SOUTH</v>
          </cell>
        </row>
        <row r="92">
          <cell r="A92">
            <v>2214</v>
          </cell>
          <cell r="B92" t="str">
            <v>CANNOCK</v>
          </cell>
          <cell r="C92">
            <v>11</v>
          </cell>
          <cell r="D92" t="str">
            <v>Kevin Leach</v>
          </cell>
          <cell r="E92" t="str">
            <v>Keith Meredith</v>
          </cell>
          <cell r="F92" t="str">
            <v>NORTH</v>
          </cell>
        </row>
        <row r="93">
          <cell r="A93">
            <v>2230</v>
          </cell>
          <cell r="B93" t="str">
            <v>CARDIFF EXTRA</v>
          </cell>
          <cell r="C93">
            <v>12</v>
          </cell>
          <cell r="D93" t="str">
            <v xml:space="preserve">Natasha Price </v>
          </cell>
          <cell r="E93" t="str">
            <v>Louise Duncan</v>
          </cell>
          <cell r="F93" t="str">
            <v>SOUTH</v>
          </cell>
        </row>
        <row r="94">
          <cell r="A94">
            <v>2233</v>
          </cell>
          <cell r="B94" t="str">
            <v>CARDIFF PENGAM EXTRA</v>
          </cell>
          <cell r="C94">
            <v>12</v>
          </cell>
          <cell r="D94" t="str">
            <v xml:space="preserve">Natasha Price </v>
          </cell>
          <cell r="E94" t="str">
            <v>Louise Duncan</v>
          </cell>
          <cell r="F94" t="str">
            <v>SOUTH</v>
          </cell>
        </row>
        <row r="95">
          <cell r="A95">
            <v>2222</v>
          </cell>
          <cell r="B95" t="str">
            <v>CARLISLE 2</v>
          </cell>
          <cell r="C95">
            <v>5</v>
          </cell>
          <cell r="D95" t="str">
            <v>Dave McGarry</v>
          </cell>
          <cell r="E95" t="str">
            <v>Keith Meredith</v>
          </cell>
          <cell r="F95" t="str">
            <v>NORTH</v>
          </cell>
        </row>
        <row r="96">
          <cell r="A96">
            <v>5331</v>
          </cell>
          <cell r="B96" t="str">
            <v>CARMARTHEN</v>
          </cell>
          <cell r="C96">
            <v>12</v>
          </cell>
          <cell r="D96" t="str">
            <v xml:space="preserve">Natasha Price </v>
          </cell>
          <cell r="E96" t="str">
            <v>Louise Duncan</v>
          </cell>
          <cell r="F96" t="str">
            <v>SOUTH</v>
          </cell>
        </row>
        <row r="97">
          <cell r="A97">
            <v>5137</v>
          </cell>
          <cell r="B97" t="str">
            <v>CARRICKFERGUS</v>
          </cell>
          <cell r="C97">
            <v>4</v>
          </cell>
          <cell r="D97" t="str">
            <v>Cathal Tinnelly</v>
          </cell>
          <cell r="E97" t="str">
            <v>Keith Meredith</v>
          </cell>
          <cell r="F97" t="str">
            <v>NORTH</v>
          </cell>
        </row>
        <row r="98">
          <cell r="A98">
            <v>2248</v>
          </cell>
          <cell r="B98" t="str">
            <v>CATTERICK GARRISON</v>
          </cell>
          <cell r="C98">
            <v>5</v>
          </cell>
          <cell r="D98" t="str">
            <v>Dave McGarry</v>
          </cell>
          <cell r="E98" t="str">
            <v>Keith Meredith</v>
          </cell>
          <cell r="F98" t="str">
            <v>NORTH</v>
          </cell>
        </row>
        <row r="99">
          <cell r="A99">
            <v>5294</v>
          </cell>
          <cell r="B99" t="str">
            <v>CHEETHAM HILL</v>
          </cell>
          <cell r="C99">
            <v>6</v>
          </cell>
          <cell r="D99" t="str">
            <v>Alan Horton</v>
          </cell>
          <cell r="E99" t="str">
            <v>Keith Meredith</v>
          </cell>
          <cell r="F99" t="str">
            <v>NORTH</v>
          </cell>
        </row>
        <row r="100">
          <cell r="A100">
            <v>2327</v>
          </cell>
          <cell r="B100" t="str">
            <v>CHELMSFORD</v>
          </cell>
          <cell r="C100">
            <v>17</v>
          </cell>
          <cell r="D100" t="str">
            <v>Simon Jackson</v>
          </cell>
          <cell r="E100" t="str">
            <v>Louise Duncan</v>
          </cell>
          <cell r="F100" t="str">
            <v>SOUTH</v>
          </cell>
        </row>
        <row r="101">
          <cell r="A101">
            <v>2330</v>
          </cell>
          <cell r="B101" t="str">
            <v>CHELMSFORD 2</v>
          </cell>
          <cell r="C101">
            <v>17</v>
          </cell>
          <cell r="D101" t="str">
            <v>Simon Jackson</v>
          </cell>
          <cell r="E101" t="str">
            <v>Louise Duncan</v>
          </cell>
          <cell r="F101" t="str">
            <v>SOUTH</v>
          </cell>
        </row>
        <row r="102">
          <cell r="A102">
            <v>2280</v>
          </cell>
          <cell r="B102" t="str">
            <v>CHELTENHAM</v>
          </cell>
          <cell r="C102">
            <v>19</v>
          </cell>
          <cell r="D102" t="str">
            <v>Chris Ashton</v>
          </cell>
          <cell r="E102" t="str">
            <v>Louise Duncan</v>
          </cell>
          <cell r="F102" t="str">
            <v>SOUTH</v>
          </cell>
        </row>
        <row r="103">
          <cell r="A103">
            <v>2269</v>
          </cell>
          <cell r="B103" t="str">
            <v>CHEPSTOW</v>
          </cell>
          <cell r="C103">
            <v>13</v>
          </cell>
          <cell r="D103" t="str">
            <v>Chris Parsons</v>
          </cell>
          <cell r="E103" t="str">
            <v>Louise Duncan</v>
          </cell>
          <cell r="F103" t="str">
            <v>SOUTH</v>
          </cell>
        </row>
        <row r="104">
          <cell r="A104">
            <v>2329</v>
          </cell>
          <cell r="B104" t="str">
            <v>CHESHUNT EXTRA</v>
          </cell>
          <cell r="C104">
            <v>20</v>
          </cell>
          <cell r="D104" t="str">
            <v>Samira Ali</v>
          </cell>
          <cell r="E104" t="str">
            <v>Louise Duncan</v>
          </cell>
          <cell r="F104" t="str">
            <v>SOUTH</v>
          </cell>
        </row>
        <row r="105">
          <cell r="A105">
            <v>2261</v>
          </cell>
          <cell r="B105" t="str">
            <v>CHESTER</v>
          </cell>
          <cell r="C105">
            <v>11</v>
          </cell>
          <cell r="D105" t="str">
            <v>Kevin Leach</v>
          </cell>
          <cell r="E105" t="str">
            <v>Keith Meredith</v>
          </cell>
          <cell r="F105" t="str">
            <v>NORTH</v>
          </cell>
        </row>
        <row r="106">
          <cell r="A106">
            <v>2272</v>
          </cell>
          <cell r="B106" t="str">
            <v>CHESTER BROUGHTON EXT</v>
          </cell>
          <cell r="C106">
            <v>11</v>
          </cell>
          <cell r="D106" t="str">
            <v>Kevin Leach</v>
          </cell>
          <cell r="E106" t="str">
            <v>Keith Meredith</v>
          </cell>
          <cell r="F106" t="str">
            <v>NORTH</v>
          </cell>
        </row>
        <row r="107">
          <cell r="A107">
            <v>5992</v>
          </cell>
          <cell r="B107" t="str">
            <v>CHESTERFIELD EXTRA</v>
          </cell>
          <cell r="C107">
            <v>7</v>
          </cell>
          <cell r="D107" t="str">
            <v>Jon Hudson</v>
          </cell>
          <cell r="E107" t="str">
            <v>Keith Meredith</v>
          </cell>
          <cell r="F107" t="str">
            <v>NORTH</v>
          </cell>
        </row>
        <row r="108">
          <cell r="A108">
            <v>2266</v>
          </cell>
          <cell r="B108" t="str">
            <v>CHICHESTER EXTRA</v>
          </cell>
          <cell r="C108">
            <v>21</v>
          </cell>
          <cell r="D108" t="str">
            <v>Jason Stanning</v>
          </cell>
          <cell r="E108" t="str">
            <v>Louise Duncan</v>
          </cell>
          <cell r="F108" t="str">
            <v>SOUTH</v>
          </cell>
        </row>
        <row r="109">
          <cell r="A109">
            <v>2275</v>
          </cell>
          <cell r="B109" t="str">
            <v>CHORLEY EXTRA</v>
          </cell>
          <cell r="C109">
            <v>8</v>
          </cell>
          <cell r="D109" t="str">
            <v>Craig Roberts</v>
          </cell>
          <cell r="E109" t="str">
            <v>Keith Meredith</v>
          </cell>
          <cell r="F109" t="str">
            <v>NORTH</v>
          </cell>
        </row>
        <row r="110">
          <cell r="A110">
            <v>2279</v>
          </cell>
          <cell r="B110" t="str">
            <v>CIRENCESTER EXTRA</v>
          </cell>
          <cell r="C110">
            <v>19</v>
          </cell>
          <cell r="D110" t="str">
            <v>Chris Ashton</v>
          </cell>
          <cell r="E110" t="str">
            <v>Louise Duncan</v>
          </cell>
          <cell r="F110" t="str">
            <v>SOUTH</v>
          </cell>
        </row>
        <row r="111">
          <cell r="A111">
            <v>5125</v>
          </cell>
          <cell r="B111" t="str">
            <v>CLACTON</v>
          </cell>
          <cell r="C111">
            <v>17</v>
          </cell>
          <cell r="D111" t="str">
            <v>Simon Jackson</v>
          </cell>
          <cell r="E111" t="str">
            <v>Louise Duncan</v>
          </cell>
          <cell r="F111" t="str">
            <v>SOUTH</v>
          </cell>
        </row>
        <row r="112">
          <cell r="A112">
            <v>6265</v>
          </cell>
          <cell r="B112" t="str">
            <v>CLAY CROSS EXTRA</v>
          </cell>
          <cell r="C112">
            <v>7</v>
          </cell>
          <cell r="D112" t="str">
            <v>Jon Hudson</v>
          </cell>
          <cell r="E112" t="str">
            <v>Keith Meredith</v>
          </cell>
          <cell r="F112" t="str">
            <v>NORTH</v>
          </cell>
        </row>
        <row r="113">
          <cell r="A113">
            <v>2286</v>
          </cell>
          <cell r="B113" t="str">
            <v>CLEETHORPES EXTRA</v>
          </cell>
          <cell r="C113">
            <v>10</v>
          </cell>
          <cell r="D113" t="str">
            <v>Oli Duckenfield</v>
          </cell>
          <cell r="E113" t="str">
            <v>Keith Meredith</v>
          </cell>
          <cell r="F113" t="str">
            <v>NORTH</v>
          </cell>
        </row>
        <row r="114">
          <cell r="A114">
            <v>2288</v>
          </cell>
          <cell r="B114" t="str">
            <v xml:space="preserve">CLEVEDON </v>
          </cell>
          <cell r="C114">
            <v>13</v>
          </cell>
          <cell r="D114" t="str">
            <v>Chris Parsons</v>
          </cell>
          <cell r="E114" t="str">
            <v>Louise Duncan</v>
          </cell>
          <cell r="F114" t="str">
            <v>SOUTH</v>
          </cell>
        </row>
        <row r="115">
          <cell r="A115">
            <v>2285</v>
          </cell>
          <cell r="B115" t="str">
            <v>CLOWNE</v>
          </cell>
          <cell r="C115">
            <v>7</v>
          </cell>
          <cell r="D115" t="str">
            <v>Jon Hudson</v>
          </cell>
          <cell r="E115" t="str">
            <v>Keith Meredith</v>
          </cell>
          <cell r="F115" t="str">
            <v>NORTH</v>
          </cell>
        </row>
        <row r="116">
          <cell r="A116">
            <v>5171</v>
          </cell>
          <cell r="B116" t="str">
            <v>COATBRIDGE EXTRA</v>
          </cell>
          <cell r="C116">
            <v>2</v>
          </cell>
          <cell r="D116" t="str">
            <v>Lindsay Campbell</v>
          </cell>
          <cell r="E116" t="str">
            <v>Keith Meredith</v>
          </cell>
          <cell r="F116" t="str">
            <v>NORTH</v>
          </cell>
        </row>
        <row r="117">
          <cell r="A117">
            <v>2310</v>
          </cell>
          <cell r="B117" t="str">
            <v>COLCHESTER 2</v>
          </cell>
          <cell r="C117">
            <v>17</v>
          </cell>
          <cell r="D117" t="str">
            <v>Simon Jackson</v>
          </cell>
          <cell r="E117" t="str">
            <v>Louise Duncan</v>
          </cell>
          <cell r="F117" t="str">
            <v>SOUTH</v>
          </cell>
        </row>
        <row r="118">
          <cell r="A118">
            <v>2326</v>
          </cell>
          <cell r="B118" t="str">
            <v>COLCHESTER EXTRA</v>
          </cell>
          <cell r="C118">
            <v>17</v>
          </cell>
          <cell r="D118" t="str">
            <v>Simon Jackson</v>
          </cell>
          <cell r="E118" t="str">
            <v>Louise Duncan</v>
          </cell>
          <cell r="F118" t="str">
            <v>SOUTH</v>
          </cell>
        </row>
        <row r="119">
          <cell r="A119">
            <v>2296</v>
          </cell>
          <cell r="B119" t="str">
            <v>COLNEY HATCH</v>
          </cell>
          <cell r="C119">
            <v>20</v>
          </cell>
          <cell r="D119" t="str">
            <v>Samira Ali</v>
          </cell>
          <cell r="E119" t="str">
            <v>Louise Duncan</v>
          </cell>
          <cell r="F119" t="str">
            <v>SOUTH</v>
          </cell>
        </row>
        <row r="120">
          <cell r="A120">
            <v>4358</v>
          </cell>
          <cell r="B120" t="str">
            <v>CONCETT</v>
          </cell>
          <cell r="C120">
            <v>5</v>
          </cell>
          <cell r="D120" t="str">
            <v>Dave McGarry</v>
          </cell>
          <cell r="E120" t="str">
            <v>Keith Meredith</v>
          </cell>
          <cell r="F120" t="str">
            <v>NORTH</v>
          </cell>
        </row>
        <row r="121">
          <cell r="A121">
            <v>2343</v>
          </cell>
          <cell r="B121" t="str">
            <v>CONGLETON</v>
          </cell>
          <cell r="C121">
            <v>9</v>
          </cell>
          <cell r="D121" t="str">
            <v>Alan Horton</v>
          </cell>
          <cell r="E121" t="str">
            <v>Keith Meredith</v>
          </cell>
          <cell r="F121" t="str">
            <v>NORTH</v>
          </cell>
        </row>
        <row r="122">
          <cell r="A122">
            <v>3491</v>
          </cell>
          <cell r="B122" t="str">
            <v>COOKSTOWN</v>
          </cell>
          <cell r="C122">
            <v>4</v>
          </cell>
          <cell r="D122" t="str">
            <v>Cathal Tinnelly</v>
          </cell>
          <cell r="E122" t="str">
            <v>Keith Meredith</v>
          </cell>
          <cell r="F122" t="str">
            <v>NORTH</v>
          </cell>
        </row>
        <row r="123">
          <cell r="A123">
            <v>6781</v>
          </cell>
          <cell r="B123" t="str">
            <v>CORBY OAKLEY RD</v>
          </cell>
          <cell r="C123">
            <v>16</v>
          </cell>
          <cell r="D123" t="str">
            <v>Peter March</v>
          </cell>
          <cell r="E123" t="str">
            <v>Keith Meredith</v>
          </cell>
          <cell r="F123" t="str">
            <v>NORTH</v>
          </cell>
        </row>
        <row r="124">
          <cell r="A124">
            <v>2340</v>
          </cell>
          <cell r="B124" t="str">
            <v>CORSTORPHINE EXTRA</v>
          </cell>
          <cell r="C124">
            <v>2</v>
          </cell>
          <cell r="D124" t="str">
            <v>Lindsay Campbell</v>
          </cell>
          <cell r="E124" t="str">
            <v>Keith Meredith</v>
          </cell>
          <cell r="F124" t="str">
            <v>NORTH</v>
          </cell>
        </row>
        <row r="125">
          <cell r="A125">
            <v>5185</v>
          </cell>
          <cell r="B125" t="str">
            <v>COULBY NEWHAM</v>
          </cell>
          <cell r="C125">
            <v>5</v>
          </cell>
          <cell r="D125" t="str">
            <v>Dave McGarry</v>
          </cell>
          <cell r="E125" t="str">
            <v>Keith Meredith</v>
          </cell>
          <cell r="F125" t="str">
            <v>NORTH</v>
          </cell>
        </row>
        <row r="126">
          <cell r="A126">
            <v>2328</v>
          </cell>
          <cell r="B126" t="str">
            <v>COVENTRY ARENA EXTRA</v>
          </cell>
          <cell r="C126">
            <v>15</v>
          </cell>
          <cell r="D126" t="str">
            <v>Paul Barnes</v>
          </cell>
          <cell r="E126" t="str">
            <v>Keith Meredith</v>
          </cell>
          <cell r="F126" t="str">
            <v>NORTH</v>
          </cell>
        </row>
        <row r="127">
          <cell r="A127">
            <v>2325</v>
          </cell>
          <cell r="B127" t="str">
            <v>COVENTRY CANNON</v>
          </cell>
          <cell r="C127">
            <v>15</v>
          </cell>
          <cell r="D127" t="str">
            <v>Paul Barnes</v>
          </cell>
          <cell r="E127" t="str">
            <v>Keith Meredith</v>
          </cell>
          <cell r="F127" t="str">
            <v>NORTH</v>
          </cell>
        </row>
        <row r="128">
          <cell r="A128">
            <v>5168</v>
          </cell>
          <cell r="B128" t="str">
            <v>COVENTRY CROSS PT</v>
          </cell>
          <cell r="C128">
            <v>15</v>
          </cell>
          <cell r="D128" t="str">
            <v>Paul Barnes</v>
          </cell>
          <cell r="E128" t="str">
            <v>Keith Meredith</v>
          </cell>
          <cell r="F128" t="str">
            <v>NORTH</v>
          </cell>
        </row>
        <row r="129">
          <cell r="A129">
            <v>5362</v>
          </cell>
          <cell r="B129" t="str">
            <v>CRADLEY HEATH</v>
          </cell>
          <cell r="C129">
            <v>15</v>
          </cell>
          <cell r="D129" t="str">
            <v>Paul Barnes</v>
          </cell>
          <cell r="E129" t="str">
            <v>Keith Meredith</v>
          </cell>
          <cell r="F129" t="str">
            <v>NORTH</v>
          </cell>
        </row>
        <row r="130">
          <cell r="A130">
            <v>6271</v>
          </cell>
          <cell r="B130" t="str">
            <v>CRAIGAVON EXTRA</v>
          </cell>
          <cell r="C130">
            <v>4</v>
          </cell>
          <cell r="D130" t="str">
            <v>Cathal Tinnelly</v>
          </cell>
          <cell r="E130" t="str">
            <v>Keith Meredith</v>
          </cell>
          <cell r="F130" t="str">
            <v>NORTH</v>
          </cell>
        </row>
        <row r="131">
          <cell r="A131">
            <v>2313</v>
          </cell>
          <cell r="B131" t="str">
            <v>CRAWLEY HAZELWICK</v>
          </cell>
          <cell r="C131">
            <v>21</v>
          </cell>
          <cell r="D131" t="str">
            <v>Jason Stanning</v>
          </cell>
          <cell r="E131" t="str">
            <v>Louise Duncan</v>
          </cell>
          <cell r="F131" t="str">
            <v>SOUTH</v>
          </cell>
        </row>
        <row r="132">
          <cell r="A132">
            <v>5930</v>
          </cell>
          <cell r="B132" t="str">
            <v>CREDITON</v>
          </cell>
          <cell r="C132">
            <v>23</v>
          </cell>
          <cell r="D132" t="str">
            <v>Nick Muge</v>
          </cell>
          <cell r="E132" t="str">
            <v>Louise Duncan</v>
          </cell>
          <cell r="F132" t="str">
            <v>SOUTH</v>
          </cell>
        </row>
        <row r="133">
          <cell r="A133">
            <v>6419</v>
          </cell>
          <cell r="B133" t="str">
            <v>CREWE</v>
          </cell>
          <cell r="C133">
            <v>9</v>
          </cell>
          <cell r="D133" t="str">
            <v>Alan Horton</v>
          </cell>
          <cell r="E133" t="str">
            <v>Keith Meredith</v>
          </cell>
          <cell r="F133" t="str">
            <v>NORTH</v>
          </cell>
        </row>
        <row r="134">
          <cell r="A134">
            <v>5421</v>
          </cell>
          <cell r="B134" t="str">
            <v>CULVERHOUSE CROSS</v>
          </cell>
          <cell r="C134">
            <v>12</v>
          </cell>
          <cell r="D134" t="str">
            <v xml:space="preserve">Natasha Price </v>
          </cell>
          <cell r="E134" t="str">
            <v>Louise Duncan</v>
          </cell>
          <cell r="F134" t="str">
            <v>SOUTH</v>
          </cell>
        </row>
        <row r="135">
          <cell r="A135">
            <v>2361</v>
          </cell>
          <cell r="B135" t="str">
            <v>CUMBERNAULD EXTRA</v>
          </cell>
          <cell r="C135">
            <v>2</v>
          </cell>
          <cell r="D135" t="str">
            <v>Lindsay Campbell</v>
          </cell>
          <cell r="E135" t="str">
            <v>Keith Meredith</v>
          </cell>
          <cell r="F135" t="str">
            <v>NORTH</v>
          </cell>
        </row>
        <row r="136">
          <cell r="A136">
            <v>2387</v>
          </cell>
          <cell r="B136" t="str">
            <v>DALKEITH HARDENGREEN</v>
          </cell>
          <cell r="C136">
            <v>2</v>
          </cell>
          <cell r="D136" t="str">
            <v>Lindsay Campbell</v>
          </cell>
          <cell r="E136" t="str">
            <v>Keith Meredith</v>
          </cell>
          <cell r="F136" t="str">
            <v>NORTH</v>
          </cell>
        </row>
        <row r="137">
          <cell r="A137">
            <v>2372</v>
          </cell>
          <cell r="B137" t="str">
            <v>DAVENTRY</v>
          </cell>
          <cell r="C137">
            <v>14</v>
          </cell>
          <cell r="D137" t="str">
            <v>Grant Chapman</v>
          </cell>
          <cell r="E137" t="str">
            <v>Louise Duncan</v>
          </cell>
          <cell r="F137" t="str">
            <v>SOUTH</v>
          </cell>
        </row>
        <row r="138">
          <cell r="A138">
            <v>2404</v>
          </cell>
          <cell r="B138" t="str">
            <v>DERBY MICKLEOVER</v>
          </cell>
          <cell r="C138">
            <v>11</v>
          </cell>
          <cell r="D138" t="str">
            <v>Kevin Leach</v>
          </cell>
          <cell r="E138" t="str">
            <v>Keith Meredith</v>
          </cell>
          <cell r="F138" t="str">
            <v>NORTH</v>
          </cell>
        </row>
        <row r="139">
          <cell r="A139">
            <v>2436</v>
          </cell>
          <cell r="B139" t="str">
            <v>DEREHAM EXTRA</v>
          </cell>
          <cell r="C139">
            <v>17</v>
          </cell>
          <cell r="D139" t="str">
            <v>Simon Jackson</v>
          </cell>
          <cell r="E139" t="str">
            <v>Louise Duncan</v>
          </cell>
          <cell r="F139" t="str">
            <v>SOUTH</v>
          </cell>
        </row>
        <row r="140">
          <cell r="A140">
            <v>5127</v>
          </cell>
          <cell r="B140" t="str">
            <v>DEYSBROOK BARRACKS</v>
          </cell>
          <cell r="C140">
            <v>8</v>
          </cell>
          <cell r="D140" t="str">
            <v>Craig Roberts</v>
          </cell>
          <cell r="E140" t="str">
            <v>Keith Meredith</v>
          </cell>
          <cell r="F140" t="str">
            <v>NORTH</v>
          </cell>
        </row>
        <row r="141">
          <cell r="A141">
            <v>2375</v>
          </cell>
          <cell r="B141" t="str">
            <v xml:space="preserve">DINGWALL MART ROAD </v>
          </cell>
          <cell r="C141">
            <v>1</v>
          </cell>
          <cell r="D141" t="str">
            <v>Roger Mutch</v>
          </cell>
          <cell r="E141" t="str">
            <v>Keith Meredith</v>
          </cell>
          <cell r="F141" t="str">
            <v>NORTH</v>
          </cell>
        </row>
        <row r="142">
          <cell r="A142">
            <v>2392</v>
          </cell>
          <cell r="B142" t="str">
            <v>DONCASTER</v>
          </cell>
          <cell r="C142">
            <v>10</v>
          </cell>
          <cell r="D142" t="str">
            <v>Oli Duckenfield</v>
          </cell>
          <cell r="E142" t="str">
            <v>Keith Meredith</v>
          </cell>
          <cell r="F142" t="str">
            <v>NORTH</v>
          </cell>
        </row>
        <row r="143">
          <cell r="A143">
            <v>2418</v>
          </cell>
          <cell r="B143" t="str">
            <v>DONCASTER EDENTHORPE</v>
          </cell>
          <cell r="C143">
            <v>10</v>
          </cell>
          <cell r="D143" t="str">
            <v>Oli Duckenfield</v>
          </cell>
          <cell r="E143" t="str">
            <v>Keith Meredith</v>
          </cell>
          <cell r="F143" t="str">
            <v>NORTH</v>
          </cell>
        </row>
        <row r="144">
          <cell r="A144">
            <v>2423</v>
          </cell>
          <cell r="B144" t="str">
            <v>DORCHESTER</v>
          </cell>
          <cell r="C144">
            <v>25</v>
          </cell>
          <cell r="D144" t="str">
            <v>Vaughan Armstrong</v>
          </cell>
          <cell r="E144" t="str">
            <v>Louise Duncan</v>
          </cell>
          <cell r="F144" t="str">
            <v>SOUTH</v>
          </cell>
        </row>
        <row r="145">
          <cell r="A145">
            <v>2422</v>
          </cell>
          <cell r="B145" t="str">
            <v>DOVER</v>
          </cell>
          <cell r="C145">
            <v>26</v>
          </cell>
          <cell r="D145" t="str">
            <v>Wes Hammond</v>
          </cell>
          <cell r="E145" t="str">
            <v>Louise Duncan</v>
          </cell>
          <cell r="F145" t="str">
            <v>SOUTH</v>
          </cell>
        </row>
        <row r="146">
          <cell r="A146">
            <v>6197</v>
          </cell>
          <cell r="B146" t="str">
            <v>DUDLEY EXTRA</v>
          </cell>
          <cell r="C146">
            <v>15</v>
          </cell>
          <cell r="D146" t="str">
            <v>Paul Barnes</v>
          </cell>
          <cell r="E146" t="str">
            <v>Keith Meredith</v>
          </cell>
          <cell r="F146" t="str">
            <v>NORTH</v>
          </cell>
        </row>
        <row r="147">
          <cell r="A147">
            <v>2388</v>
          </cell>
          <cell r="B147" t="str">
            <v>DUMFRIES EXTRA</v>
          </cell>
          <cell r="C147">
            <v>5</v>
          </cell>
          <cell r="D147" t="str">
            <v>Dave McGarry</v>
          </cell>
          <cell r="E147" t="str">
            <v>Keith Meredith</v>
          </cell>
          <cell r="F147" t="str">
            <v>NORTH</v>
          </cell>
        </row>
        <row r="148">
          <cell r="A148">
            <v>2389</v>
          </cell>
          <cell r="B148" t="str">
            <v>DUNDEE EXTRA</v>
          </cell>
          <cell r="C148">
            <v>1</v>
          </cell>
          <cell r="D148" t="str">
            <v>Roger Mutch</v>
          </cell>
          <cell r="E148" t="str">
            <v>Keith Meredith</v>
          </cell>
          <cell r="F148" t="str">
            <v>NORTH</v>
          </cell>
        </row>
        <row r="149">
          <cell r="A149">
            <v>2429</v>
          </cell>
          <cell r="B149" t="str">
            <v>DUNDEE RIVRSIDE EXTRA</v>
          </cell>
          <cell r="C149">
            <v>1</v>
          </cell>
          <cell r="D149" t="str">
            <v>Roger Mutch</v>
          </cell>
          <cell r="E149" t="str">
            <v>Keith Meredith</v>
          </cell>
          <cell r="F149" t="str">
            <v>NORTH</v>
          </cell>
        </row>
        <row r="150">
          <cell r="A150">
            <v>5745</v>
          </cell>
          <cell r="B150" t="str">
            <v>DUNDEE SOUTH ROAD</v>
          </cell>
          <cell r="C150">
            <v>1</v>
          </cell>
          <cell r="D150" t="str">
            <v>Roger Mutch</v>
          </cell>
          <cell r="E150" t="str">
            <v>Keith Meredith</v>
          </cell>
          <cell r="F150" t="str">
            <v>NORTH</v>
          </cell>
        </row>
        <row r="151">
          <cell r="A151">
            <v>4425</v>
          </cell>
          <cell r="B151" t="str">
            <v xml:space="preserve">DUNFERMLINE  </v>
          </cell>
          <cell r="C151">
            <v>1</v>
          </cell>
          <cell r="D151" t="str">
            <v>Roger Mutch</v>
          </cell>
          <cell r="E151" t="str">
            <v>Keith Meredith</v>
          </cell>
          <cell r="F151" t="str">
            <v>NORTH</v>
          </cell>
        </row>
        <row r="152">
          <cell r="A152">
            <v>2397</v>
          </cell>
          <cell r="B152" t="str">
            <v>DUNFERMLINE EXTRA</v>
          </cell>
          <cell r="C152">
            <v>1</v>
          </cell>
          <cell r="D152" t="str">
            <v>Roger Mutch</v>
          </cell>
          <cell r="E152" t="str">
            <v>Keith Meredith</v>
          </cell>
          <cell r="F152" t="str">
            <v>NORTH</v>
          </cell>
        </row>
        <row r="153">
          <cell r="A153">
            <v>2406</v>
          </cell>
          <cell r="B153" t="str">
            <v>DUNGANNON</v>
          </cell>
          <cell r="C153">
            <v>4</v>
          </cell>
          <cell r="D153" t="str">
            <v>Cathal Tinnelly</v>
          </cell>
          <cell r="E153" t="str">
            <v>Keith Meredith</v>
          </cell>
          <cell r="F153" t="str">
            <v>NORTH</v>
          </cell>
        </row>
        <row r="154">
          <cell r="A154">
            <v>2425</v>
          </cell>
          <cell r="B154" t="str">
            <v>DUNSTABLE</v>
          </cell>
          <cell r="C154">
            <v>14</v>
          </cell>
          <cell r="D154" t="str">
            <v>Grant Chapman</v>
          </cell>
          <cell r="E154" t="str">
            <v>Louise Duncan</v>
          </cell>
          <cell r="F154" t="str">
            <v>SOUTH</v>
          </cell>
        </row>
        <row r="155">
          <cell r="A155">
            <v>2371</v>
          </cell>
          <cell r="B155" t="str">
            <v>DURHAM EXTRA</v>
          </cell>
          <cell r="C155">
            <v>5</v>
          </cell>
          <cell r="D155" t="str">
            <v>Dave McGarry</v>
          </cell>
          <cell r="E155" t="str">
            <v>Keith Meredith</v>
          </cell>
          <cell r="F155" t="str">
            <v>NORTH</v>
          </cell>
        </row>
        <row r="156">
          <cell r="A156">
            <v>2440</v>
          </cell>
          <cell r="B156" t="str">
            <v>EAST DIDSBURY</v>
          </cell>
          <cell r="C156">
            <v>9</v>
          </cell>
          <cell r="D156" t="str">
            <v>Alan Horton</v>
          </cell>
          <cell r="E156" t="str">
            <v>Keith Meredith</v>
          </cell>
          <cell r="F156" t="str">
            <v>NORTH</v>
          </cell>
        </row>
        <row r="157">
          <cell r="A157">
            <v>2450</v>
          </cell>
          <cell r="B157" t="str">
            <v>EASTBOURNE EXTRA</v>
          </cell>
          <cell r="C157">
            <v>26</v>
          </cell>
          <cell r="D157" t="str">
            <v>Wes Hammond</v>
          </cell>
          <cell r="E157" t="str">
            <v>Louise Duncan</v>
          </cell>
          <cell r="F157" t="str">
            <v>SOUTH</v>
          </cell>
        </row>
        <row r="158">
          <cell r="A158">
            <v>2444</v>
          </cell>
          <cell r="B158" t="str">
            <v>EBBW VALE</v>
          </cell>
          <cell r="C158">
            <v>13</v>
          </cell>
          <cell r="D158" t="str">
            <v>Chris Parsons</v>
          </cell>
          <cell r="E158" t="str">
            <v>Louise Duncan</v>
          </cell>
          <cell r="F158" t="str">
            <v>SOUTH</v>
          </cell>
        </row>
        <row r="159">
          <cell r="A159">
            <v>5769</v>
          </cell>
          <cell r="B159" t="str">
            <v xml:space="preserve">EDINBURGH HERMISTON </v>
          </cell>
          <cell r="C159">
            <v>2</v>
          </cell>
          <cell r="D159" t="str">
            <v>Lindsay Campbell</v>
          </cell>
          <cell r="E159" t="str">
            <v>Keith Meredith</v>
          </cell>
          <cell r="F159" t="str">
            <v>NORTH</v>
          </cell>
        </row>
        <row r="160">
          <cell r="A160">
            <v>2489</v>
          </cell>
          <cell r="B160" t="str">
            <v>ELGIN LOSSIE GREN EXT</v>
          </cell>
          <cell r="C160">
            <v>1</v>
          </cell>
          <cell r="D160" t="str">
            <v>Roger Mutch</v>
          </cell>
          <cell r="E160" t="str">
            <v>Keith Meredith</v>
          </cell>
          <cell r="F160" t="str">
            <v>NORTH</v>
          </cell>
        </row>
        <row r="161">
          <cell r="A161">
            <v>2445</v>
          </cell>
          <cell r="B161" t="str">
            <v>ELMERS END</v>
          </cell>
          <cell r="C161">
            <v>26</v>
          </cell>
          <cell r="D161" t="str">
            <v>Wes Hammond</v>
          </cell>
          <cell r="E161" t="str">
            <v>Louise Duncan</v>
          </cell>
          <cell r="F161" t="str">
            <v>SOUTH</v>
          </cell>
        </row>
        <row r="162">
          <cell r="A162">
            <v>2470</v>
          </cell>
          <cell r="B162" t="str">
            <v>ELY</v>
          </cell>
          <cell r="C162">
            <v>16</v>
          </cell>
          <cell r="D162" t="str">
            <v>Peter March</v>
          </cell>
          <cell r="E162" t="str">
            <v>Keith Meredith</v>
          </cell>
          <cell r="F162" t="str">
            <v>NORTH</v>
          </cell>
        </row>
        <row r="163">
          <cell r="A163">
            <v>5333</v>
          </cell>
          <cell r="B163" t="str">
            <v>ENNISKILLEN</v>
          </cell>
          <cell r="C163">
            <v>4</v>
          </cell>
          <cell r="D163" t="str">
            <v>Cathal Tinnelly</v>
          </cell>
          <cell r="E163" t="str">
            <v>Keith Meredith</v>
          </cell>
          <cell r="F163" t="str">
            <v>NORTH</v>
          </cell>
        </row>
        <row r="164">
          <cell r="A164">
            <v>6513</v>
          </cell>
          <cell r="B164" t="str">
            <v>ESTON CLEVELAND</v>
          </cell>
          <cell r="C164">
            <v>5</v>
          </cell>
          <cell r="D164" t="str">
            <v>Dave McGarry</v>
          </cell>
          <cell r="E164" t="str">
            <v>Keith Meredith</v>
          </cell>
          <cell r="F164" t="str">
            <v>NORTH</v>
          </cell>
        </row>
        <row r="165">
          <cell r="A165">
            <v>5014</v>
          </cell>
          <cell r="B165" t="str">
            <v>EVESHAM</v>
          </cell>
          <cell r="C165">
            <v>19</v>
          </cell>
          <cell r="D165" t="str">
            <v>Chris Ashton</v>
          </cell>
          <cell r="E165" t="str">
            <v>Louise Duncan</v>
          </cell>
          <cell r="F165" t="str">
            <v>SOUTH</v>
          </cell>
        </row>
        <row r="166">
          <cell r="A166">
            <v>2487</v>
          </cell>
          <cell r="B166" t="str">
            <v xml:space="preserve">EXETER VALE </v>
          </cell>
          <cell r="C166">
            <v>23</v>
          </cell>
          <cell r="D166" t="str">
            <v>Nick Muge</v>
          </cell>
          <cell r="E166" t="str">
            <v>Louise Duncan</v>
          </cell>
          <cell r="F166" t="str">
            <v>SOUTH</v>
          </cell>
        </row>
        <row r="167">
          <cell r="A167">
            <v>2490</v>
          </cell>
          <cell r="B167" t="str">
            <v>EXMOUTH</v>
          </cell>
          <cell r="C167">
            <v>23</v>
          </cell>
          <cell r="D167" t="str">
            <v>Nick Muge</v>
          </cell>
          <cell r="E167" t="str">
            <v>Louise Duncan</v>
          </cell>
          <cell r="F167" t="str">
            <v>SOUTH</v>
          </cell>
        </row>
        <row r="168">
          <cell r="A168">
            <v>5447</v>
          </cell>
          <cell r="B168" t="str">
            <v>FAILSWORTH EXTRA</v>
          </cell>
          <cell r="C168">
            <v>6</v>
          </cell>
          <cell r="D168" t="str">
            <v>Alan Horton</v>
          </cell>
          <cell r="E168" t="str">
            <v>Keith Meredith</v>
          </cell>
          <cell r="F168" t="str">
            <v>NORTH</v>
          </cell>
        </row>
        <row r="169">
          <cell r="A169">
            <v>5181</v>
          </cell>
          <cell r="B169" t="str">
            <v>FALKIRK</v>
          </cell>
          <cell r="C169">
            <v>2</v>
          </cell>
          <cell r="D169" t="str">
            <v>Lindsay Campbell</v>
          </cell>
          <cell r="E169" t="str">
            <v>Keith Meredith</v>
          </cell>
          <cell r="F169" t="str">
            <v>NORTH</v>
          </cell>
        </row>
        <row r="170">
          <cell r="A170">
            <v>2550</v>
          </cell>
          <cell r="B170" t="str">
            <v>FALKIRK GRAHAMS ROAD</v>
          </cell>
          <cell r="C170">
            <v>2</v>
          </cell>
          <cell r="D170" t="str">
            <v>Lindsay Campbell</v>
          </cell>
          <cell r="E170" t="str">
            <v>Keith Meredith</v>
          </cell>
          <cell r="F170" t="str">
            <v>NORTH</v>
          </cell>
        </row>
        <row r="171">
          <cell r="A171">
            <v>2526</v>
          </cell>
          <cell r="B171" t="str">
            <v>FAVERSHAM</v>
          </cell>
          <cell r="C171">
            <v>26</v>
          </cell>
          <cell r="D171" t="str">
            <v>Wes Hammond</v>
          </cell>
          <cell r="E171" t="str">
            <v>Louise Duncan</v>
          </cell>
          <cell r="F171" t="str">
            <v>SOUTH</v>
          </cell>
        </row>
        <row r="172">
          <cell r="A172">
            <v>2538</v>
          </cell>
          <cell r="B172" t="str">
            <v>FELTHAM DUKES GREEN</v>
          </cell>
          <cell r="C172">
            <v>21</v>
          </cell>
          <cell r="D172" t="str">
            <v>Jason Stanning</v>
          </cell>
          <cell r="E172" t="str">
            <v>Louise Duncan</v>
          </cell>
          <cell r="F172" t="str">
            <v>SOUTH</v>
          </cell>
        </row>
        <row r="173">
          <cell r="A173">
            <v>2530</v>
          </cell>
          <cell r="B173" t="str">
            <v>FERNDOWN</v>
          </cell>
          <cell r="C173">
            <v>25</v>
          </cell>
          <cell r="D173" t="str">
            <v>Vaughan Armstrong</v>
          </cell>
          <cell r="E173" t="str">
            <v>Louise Duncan</v>
          </cell>
          <cell r="F173" t="str">
            <v>SOUTH</v>
          </cell>
        </row>
        <row r="174">
          <cell r="A174">
            <v>2547</v>
          </cell>
          <cell r="B174" t="str">
            <v>FLITWICK</v>
          </cell>
          <cell r="C174">
            <v>14</v>
          </cell>
          <cell r="D174" t="str">
            <v>Grant Chapman</v>
          </cell>
          <cell r="E174" t="str">
            <v>Louise Duncan</v>
          </cell>
          <cell r="F174" t="str">
            <v>SOUTH</v>
          </cell>
        </row>
        <row r="175">
          <cell r="A175">
            <v>2535</v>
          </cell>
          <cell r="B175" t="str">
            <v>FOLKESTONE</v>
          </cell>
          <cell r="C175">
            <v>26</v>
          </cell>
          <cell r="D175" t="str">
            <v>Wes Hammond</v>
          </cell>
          <cell r="E175" t="str">
            <v>Louise Duncan</v>
          </cell>
          <cell r="F175" t="str">
            <v>SOUTH</v>
          </cell>
        </row>
        <row r="176">
          <cell r="A176">
            <v>2543</v>
          </cell>
          <cell r="B176" t="str">
            <v>FORMBY</v>
          </cell>
          <cell r="C176">
            <v>8</v>
          </cell>
          <cell r="D176" t="str">
            <v>Craig Roberts</v>
          </cell>
          <cell r="E176" t="str">
            <v>Keith Meredith</v>
          </cell>
          <cell r="F176" t="str">
            <v>NORTH</v>
          </cell>
        </row>
        <row r="177">
          <cell r="A177">
            <v>2549</v>
          </cell>
          <cell r="B177" t="str">
            <v>FRASERBURGH</v>
          </cell>
          <cell r="C177">
            <v>1</v>
          </cell>
          <cell r="D177" t="str">
            <v>Roger Mutch</v>
          </cell>
          <cell r="E177" t="str">
            <v>Keith Meredith</v>
          </cell>
          <cell r="F177" t="str">
            <v>NORTH</v>
          </cell>
        </row>
        <row r="178">
          <cell r="A178">
            <v>2555</v>
          </cell>
          <cell r="B178" t="str">
            <v>FULBOURN CHERRYHINTON</v>
          </cell>
          <cell r="C178">
            <v>16</v>
          </cell>
          <cell r="D178" t="str">
            <v>Peter March</v>
          </cell>
          <cell r="E178" t="str">
            <v>Keith Meredith</v>
          </cell>
          <cell r="F178" t="str">
            <v>NORTH</v>
          </cell>
        </row>
        <row r="179">
          <cell r="A179">
            <v>2551</v>
          </cell>
          <cell r="B179" t="str">
            <v>GAINSBOROUGH</v>
          </cell>
          <cell r="C179">
            <v>10</v>
          </cell>
          <cell r="D179" t="str">
            <v>Oli Duckenfield</v>
          </cell>
          <cell r="E179" t="str">
            <v>Keith Meredith</v>
          </cell>
          <cell r="F179" t="str">
            <v>NORTH</v>
          </cell>
        </row>
        <row r="180">
          <cell r="A180">
            <v>5336</v>
          </cell>
          <cell r="B180" t="str">
            <v>GALASHIELS</v>
          </cell>
          <cell r="C180">
            <v>2</v>
          </cell>
          <cell r="D180" t="str">
            <v>Lindsay Campbell</v>
          </cell>
          <cell r="E180" t="str">
            <v>Keith Meredith</v>
          </cell>
          <cell r="F180" t="str">
            <v>NORTH</v>
          </cell>
        </row>
        <row r="181">
          <cell r="A181">
            <v>2179</v>
          </cell>
          <cell r="B181" t="str">
            <v>GALLIONS REACH EXTRA</v>
          </cell>
          <cell r="C181">
            <v>24</v>
          </cell>
          <cell r="D181" t="str">
            <v>Govind Bhanderi</v>
          </cell>
          <cell r="E181" t="str">
            <v>Louise Duncan</v>
          </cell>
          <cell r="F181" t="str">
            <v>SOUTH</v>
          </cell>
        </row>
        <row r="182">
          <cell r="A182">
            <v>6810</v>
          </cell>
          <cell r="B182" t="str">
            <v>GATESHEAD TRINITY</v>
          </cell>
          <cell r="C182">
            <v>5</v>
          </cell>
          <cell r="D182" t="str">
            <v>Dave McGarry</v>
          </cell>
          <cell r="E182" t="str">
            <v>Keith Meredith</v>
          </cell>
          <cell r="F182" t="str">
            <v>NORTH</v>
          </cell>
        </row>
        <row r="183">
          <cell r="A183">
            <v>2560</v>
          </cell>
          <cell r="B183" t="str">
            <v>GATWICK</v>
          </cell>
          <cell r="C183">
            <v>21</v>
          </cell>
          <cell r="D183" t="str">
            <v>Jason Stanning</v>
          </cell>
          <cell r="E183" t="str">
            <v>Louise Duncan</v>
          </cell>
          <cell r="F183" t="str">
            <v>SOUTH</v>
          </cell>
        </row>
        <row r="184">
          <cell r="A184">
            <v>2572</v>
          </cell>
          <cell r="B184" t="str">
            <v>GILLINGHAM KENT</v>
          </cell>
          <cell r="C184">
            <v>26</v>
          </cell>
          <cell r="D184" t="str">
            <v>Wes Hammond</v>
          </cell>
          <cell r="E184" t="str">
            <v>Louise Duncan</v>
          </cell>
          <cell r="F184" t="str">
            <v>SOUTH</v>
          </cell>
        </row>
        <row r="185">
          <cell r="A185">
            <v>6198</v>
          </cell>
          <cell r="B185" t="str">
            <v>GLASGOW MARYHIL EXTRA</v>
          </cell>
          <cell r="C185">
            <v>2</v>
          </cell>
          <cell r="D185" t="str">
            <v>Lindsay Campbell</v>
          </cell>
          <cell r="E185" t="str">
            <v>Keith Meredith</v>
          </cell>
          <cell r="F185" t="str">
            <v>NORTH</v>
          </cell>
        </row>
        <row r="186">
          <cell r="A186">
            <v>6383</v>
          </cell>
          <cell r="B186" t="str">
            <v>GLASGOW PARKHEAD FORGE</v>
          </cell>
          <cell r="C186">
            <v>2</v>
          </cell>
          <cell r="D186" t="str">
            <v>Lindsay Campbell</v>
          </cell>
          <cell r="E186" t="str">
            <v>Keith Meredith</v>
          </cell>
          <cell r="F186" t="str">
            <v>NORTH</v>
          </cell>
        </row>
        <row r="187">
          <cell r="A187">
            <v>2589</v>
          </cell>
          <cell r="B187" t="str">
            <v>GLASGOW SHETTLESTON</v>
          </cell>
          <cell r="C187">
            <v>2</v>
          </cell>
          <cell r="D187" t="str">
            <v>Lindsay Campbell</v>
          </cell>
          <cell r="E187" t="str">
            <v>Keith Meredith</v>
          </cell>
          <cell r="F187" t="str">
            <v>NORTH</v>
          </cell>
        </row>
        <row r="188">
          <cell r="A188">
            <v>5307</v>
          </cell>
          <cell r="B188" t="str">
            <v>GLASGOW SILVERBRN EXT</v>
          </cell>
          <cell r="C188">
            <v>2</v>
          </cell>
          <cell r="D188" t="str">
            <v>Lindsay Campbell</v>
          </cell>
          <cell r="E188" t="str">
            <v>Keith Meredith</v>
          </cell>
          <cell r="F188" t="str">
            <v>NORTH</v>
          </cell>
        </row>
        <row r="189">
          <cell r="A189">
            <v>2587</v>
          </cell>
          <cell r="B189" t="str">
            <v>GLASGOW ST ROLLOX EXT</v>
          </cell>
          <cell r="C189">
            <v>2</v>
          </cell>
          <cell r="D189" t="str">
            <v>Lindsay Campbell</v>
          </cell>
          <cell r="E189" t="str">
            <v>Keith Meredith</v>
          </cell>
          <cell r="F189" t="str">
            <v>NORTH</v>
          </cell>
        </row>
        <row r="190">
          <cell r="A190">
            <v>2571</v>
          </cell>
          <cell r="B190" t="str">
            <v>GLOSSOP</v>
          </cell>
          <cell r="C190">
            <v>9</v>
          </cell>
          <cell r="D190" t="str">
            <v>Alan Horton</v>
          </cell>
          <cell r="E190" t="str">
            <v>Keith Meredith</v>
          </cell>
          <cell r="F190" t="str">
            <v>NORTH</v>
          </cell>
        </row>
        <row r="191">
          <cell r="A191">
            <v>2581</v>
          </cell>
          <cell r="B191" t="str">
            <v>GLOUCESTER</v>
          </cell>
          <cell r="C191">
            <v>19</v>
          </cell>
          <cell r="D191" t="str">
            <v>Chris Ashton</v>
          </cell>
          <cell r="E191" t="str">
            <v>Louise Duncan</v>
          </cell>
          <cell r="F191" t="str">
            <v>SOUTH</v>
          </cell>
        </row>
        <row r="192">
          <cell r="A192">
            <v>5363</v>
          </cell>
          <cell r="B192" t="str">
            <v>GLOUCESTER BROCKWORTH</v>
          </cell>
          <cell r="C192">
            <v>19</v>
          </cell>
          <cell r="D192" t="str">
            <v>Chris Ashton</v>
          </cell>
          <cell r="E192" t="str">
            <v>Louise Duncan</v>
          </cell>
          <cell r="F192" t="str">
            <v>SOUTH</v>
          </cell>
        </row>
        <row r="193">
          <cell r="A193">
            <v>2569</v>
          </cell>
          <cell r="B193" t="str">
            <v>GOODMAYES EXTRA</v>
          </cell>
          <cell r="C193">
            <v>24</v>
          </cell>
          <cell r="D193" t="str">
            <v>Govind Bhanderi</v>
          </cell>
          <cell r="E193" t="str">
            <v>Louise Duncan</v>
          </cell>
          <cell r="F193" t="str">
            <v>SOUTH</v>
          </cell>
        </row>
        <row r="194">
          <cell r="A194">
            <v>2593</v>
          </cell>
          <cell r="B194" t="str">
            <v>GOOLE</v>
          </cell>
          <cell r="C194">
            <v>10</v>
          </cell>
          <cell r="D194" t="str">
            <v>Oli Duckenfield</v>
          </cell>
          <cell r="E194" t="str">
            <v>Keith Meredith</v>
          </cell>
          <cell r="F194" t="str">
            <v>NORTH</v>
          </cell>
        </row>
        <row r="195">
          <cell r="A195">
            <v>3490</v>
          </cell>
          <cell r="B195" t="str">
            <v>GREAT YARMOUTH EXTRA</v>
          </cell>
          <cell r="C195">
            <v>17</v>
          </cell>
          <cell r="D195" t="str">
            <v>Simon Jackson</v>
          </cell>
          <cell r="E195" t="str">
            <v>Louise Duncan</v>
          </cell>
          <cell r="F195" t="str">
            <v>SOUTH</v>
          </cell>
        </row>
        <row r="196">
          <cell r="A196">
            <v>2582</v>
          </cell>
          <cell r="B196" t="str">
            <v>GREENOCK</v>
          </cell>
          <cell r="C196">
            <v>2</v>
          </cell>
          <cell r="D196" t="str">
            <v>Lindsay Campbell</v>
          </cell>
          <cell r="E196" t="str">
            <v>Keith Meredith</v>
          </cell>
          <cell r="F196" t="str">
            <v>NORTH</v>
          </cell>
        </row>
        <row r="197">
          <cell r="A197">
            <v>5169</v>
          </cell>
          <cell r="B197" t="str">
            <v>GRIMSBY EXTRA</v>
          </cell>
          <cell r="C197">
            <v>10</v>
          </cell>
          <cell r="D197" t="str">
            <v>Oli Duckenfield</v>
          </cell>
          <cell r="E197" t="str">
            <v>Keith Meredith</v>
          </cell>
          <cell r="F197" t="str">
            <v>NORTH</v>
          </cell>
        </row>
        <row r="198">
          <cell r="A198">
            <v>2590</v>
          </cell>
          <cell r="B198" t="str">
            <v>GUILDFORD</v>
          </cell>
          <cell r="C198">
            <v>21</v>
          </cell>
          <cell r="D198" t="str">
            <v>Jason Stanning</v>
          </cell>
          <cell r="E198" t="str">
            <v>Louise Duncan</v>
          </cell>
          <cell r="F198" t="str">
            <v>SOUTH</v>
          </cell>
        </row>
        <row r="199">
          <cell r="A199">
            <v>2617</v>
          </cell>
          <cell r="B199" t="str">
            <v>HALIFAX AACHEN WAY</v>
          </cell>
          <cell r="C199">
            <v>6</v>
          </cell>
          <cell r="D199" t="str">
            <v>Oli Duckenfield</v>
          </cell>
          <cell r="E199" t="str">
            <v>Keith Meredith</v>
          </cell>
          <cell r="F199" t="str">
            <v>NORTH</v>
          </cell>
        </row>
        <row r="200">
          <cell r="A200">
            <v>2629</v>
          </cell>
          <cell r="B200" t="str">
            <v>HANDFORTH EXTRA</v>
          </cell>
          <cell r="C200">
            <v>9</v>
          </cell>
          <cell r="D200" t="str">
            <v>Alan Horton</v>
          </cell>
          <cell r="E200" t="str">
            <v>Keith Meredith</v>
          </cell>
          <cell r="F200" t="str">
            <v>NORTH</v>
          </cell>
        </row>
        <row r="201">
          <cell r="A201">
            <v>5851</v>
          </cell>
          <cell r="B201" t="str">
            <v>HANLEY EXTRA</v>
          </cell>
          <cell r="C201">
            <v>9</v>
          </cell>
          <cell r="D201" t="str">
            <v>Alan Horton</v>
          </cell>
          <cell r="E201" t="str">
            <v>Keith Meredith</v>
          </cell>
          <cell r="F201" t="str">
            <v>NORTH</v>
          </cell>
        </row>
        <row r="202">
          <cell r="A202">
            <v>2634</v>
          </cell>
          <cell r="B202" t="str">
            <v>HARLOW CHURCH LANGLEY</v>
          </cell>
          <cell r="C202">
            <v>17</v>
          </cell>
          <cell r="D202" t="str">
            <v>Simon Jackson</v>
          </cell>
          <cell r="E202" t="str">
            <v>Louise Duncan</v>
          </cell>
          <cell r="F202" t="str">
            <v>SOUTH</v>
          </cell>
        </row>
        <row r="203">
          <cell r="A203">
            <v>2639</v>
          </cell>
          <cell r="B203" t="str">
            <v>HARLOW EDINBURGH WAY</v>
          </cell>
          <cell r="C203">
            <v>17</v>
          </cell>
          <cell r="D203" t="str">
            <v>Simon Jackson</v>
          </cell>
          <cell r="E203" t="str">
            <v>Louise Duncan</v>
          </cell>
          <cell r="F203" t="str">
            <v>SOUTH</v>
          </cell>
        </row>
        <row r="204">
          <cell r="A204">
            <v>2628</v>
          </cell>
          <cell r="B204" t="str">
            <v>HARROW 2</v>
          </cell>
          <cell r="C204">
            <v>20</v>
          </cell>
          <cell r="D204" t="str">
            <v>Samira Ali</v>
          </cell>
          <cell r="E204" t="str">
            <v>Louise Duncan</v>
          </cell>
          <cell r="F204" t="str">
            <v>SOUTH</v>
          </cell>
        </row>
        <row r="205">
          <cell r="A205">
            <v>2638</v>
          </cell>
          <cell r="B205" t="str">
            <v>HARTLEPOOL EXTRA</v>
          </cell>
          <cell r="C205">
            <v>5</v>
          </cell>
          <cell r="D205" t="str">
            <v>Dave McGarry</v>
          </cell>
          <cell r="E205" t="str">
            <v>Keith Meredith</v>
          </cell>
          <cell r="F205" t="str">
            <v>NORTH</v>
          </cell>
        </row>
        <row r="206">
          <cell r="A206">
            <v>5124</v>
          </cell>
          <cell r="B206" t="str">
            <v>HASLINGDEN</v>
          </cell>
          <cell r="C206">
            <v>6</v>
          </cell>
          <cell r="D206" t="str">
            <v>Craig Roberts</v>
          </cell>
          <cell r="E206" t="str">
            <v>Keith Meredith</v>
          </cell>
          <cell r="F206" t="str">
            <v>NORTH</v>
          </cell>
        </row>
        <row r="207">
          <cell r="A207">
            <v>5601</v>
          </cell>
          <cell r="B207" t="str">
            <v>HASTINGS EXTRA</v>
          </cell>
          <cell r="C207">
            <v>26</v>
          </cell>
          <cell r="D207" t="str">
            <v>Wes Hammond</v>
          </cell>
          <cell r="E207" t="str">
            <v>Louise Duncan</v>
          </cell>
          <cell r="F207" t="str">
            <v>SOUTH</v>
          </cell>
        </row>
        <row r="208">
          <cell r="A208">
            <v>2654</v>
          </cell>
          <cell r="B208" t="str">
            <v>HATFIELD EXTRA</v>
          </cell>
          <cell r="C208">
            <v>20</v>
          </cell>
          <cell r="D208" t="str">
            <v>Samira Ali</v>
          </cell>
          <cell r="E208" t="str">
            <v>Louise Duncan</v>
          </cell>
          <cell r="F208" t="str">
            <v>SOUTH</v>
          </cell>
        </row>
        <row r="209">
          <cell r="A209">
            <v>6553</v>
          </cell>
          <cell r="B209" t="str">
            <v>HATTERSLEY</v>
          </cell>
          <cell r="C209">
            <v>9</v>
          </cell>
          <cell r="D209" t="str">
            <v>Alan Horton</v>
          </cell>
          <cell r="E209" t="str">
            <v>Keith Meredith</v>
          </cell>
          <cell r="F209" t="str">
            <v>NORTH</v>
          </cell>
        </row>
        <row r="210">
          <cell r="A210">
            <v>6002</v>
          </cell>
          <cell r="B210" t="str">
            <v>HAVANT EXTRA</v>
          </cell>
          <cell r="C210">
            <v>25</v>
          </cell>
          <cell r="D210" t="str">
            <v>Vaughan Armstrong</v>
          </cell>
          <cell r="E210" t="str">
            <v>Louise Duncan</v>
          </cell>
          <cell r="F210" t="str">
            <v>SOUTH</v>
          </cell>
        </row>
        <row r="211">
          <cell r="A211">
            <v>2647</v>
          </cell>
          <cell r="B211" t="str">
            <v>HAVERFORDWEST</v>
          </cell>
          <cell r="C211">
            <v>12</v>
          </cell>
          <cell r="D211" t="str">
            <v xml:space="preserve">Natasha Price </v>
          </cell>
          <cell r="E211" t="str">
            <v>Louise Duncan</v>
          </cell>
          <cell r="F211" t="str">
            <v>SOUTH</v>
          </cell>
        </row>
        <row r="212">
          <cell r="A212">
            <v>5939</v>
          </cell>
          <cell r="B212" t="str">
            <v>HAVERHILL</v>
          </cell>
          <cell r="C212">
            <v>17</v>
          </cell>
          <cell r="D212" t="str">
            <v>Simon Jackson</v>
          </cell>
          <cell r="E212" t="str">
            <v>Louise Duncan</v>
          </cell>
          <cell r="F212" t="str">
            <v>SOUTH</v>
          </cell>
        </row>
        <row r="213">
          <cell r="A213">
            <v>5326</v>
          </cell>
          <cell r="B213" t="str">
            <v>HAYDOCK CHURCH ROAD</v>
          </cell>
          <cell r="C213">
            <v>8</v>
          </cell>
          <cell r="D213" t="str">
            <v>Craig Roberts</v>
          </cell>
          <cell r="E213" t="str">
            <v>Keith Meredith</v>
          </cell>
          <cell r="F213" t="str">
            <v>NORTH</v>
          </cell>
        </row>
        <row r="214">
          <cell r="A214">
            <v>2642</v>
          </cell>
          <cell r="B214" t="str">
            <v>HAYES BULLS B/DGE EXT</v>
          </cell>
          <cell r="C214">
            <v>20</v>
          </cell>
          <cell r="D214" t="str">
            <v>Samira Ali</v>
          </cell>
          <cell r="E214" t="str">
            <v>Louise Duncan</v>
          </cell>
          <cell r="F214" t="str">
            <v>SOUTH</v>
          </cell>
        </row>
        <row r="215">
          <cell r="A215">
            <v>6264</v>
          </cell>
          <cell r="B215" t="str">
            <v>HELSTON</v>
          </cell>
          <cell r="C215">
            <v>23</v>
          </cell>
          <cell r="D215" t="str">
            <v>Nick Muge</v>
          </cell>
          <cell r="E215" t="str">
            <v>Louise Duncan</v>
          </cell>
          <cell r="F215" t="str">
            <v>SOUTH</v>
          </cell>
        </row>
        <row r="216">
          <cell r="A216">
            <v>2663</v>
          </cell>
          <cell r="B216" t="str">
            <v>HEMEL HEMPSTEAD</v>
          </cell>
          <cell r="C216">
            <v>14</v>
          </cell>
          <cell r="D216" t="str">
            <v>Grant Chapman</v>
          </cell>
          <cell r="E216" t="str">
            <v>Louise Duncan</v>
          </cell>
          <cell r="F216" t="str">
            <v>SOUTH</v>
          </cell>
        </row>
        <row r="217">
          <cell r="A217">
            <v>5740</v>
          </cell>
          <cell r="B217" t="str">
            <v>HEMSWORTH</v>
          </cell>
          <cell r="C217">
            <v>10</v>
          </cell>
          <cell r="D217" t="str">
            <v>Oli Duckenfield</v>
          </cell>
          <cell r="E217" t="str">
            <v>Keith Meredith</v>
          </cell>
          <cell r="F217" t="str">
            <v>NORTH</v>
          </cell>
        </row>
        <row r="218">
          <cell r="A218">
            <v>2667</v>
          </cell>
          <cell r="B218" t="str">
            <v>HEREFORD 2</v>
          </cell>
          <cell r="C218">
            <v>13</v>
          </cell>
          <cell r="D218" t="str">
            <v>Chris Parsons</v>
          </cell>
          <cell r="E218" t="str">
            <v>Louise Duncan</v>
          </cell>
          <cell r="F218" t="str">
            <v>SOUTH</v>
          </cell>
        </row>
        <row r="219">
          <cell r="A219">
            <v>2661</v>
          </cell>
          <cell r="B219" t="str">
            <v>HERTFORD</v>
          </cell>
          <cell r="C219">
            <v>20</v>
          </cell>
          <cell r="D219" t="str">
            <v>Samira Ali</v>
          </cell>
          <cell r="E219" t="str">
            <v>Louise Duncan</v>
          </cell>
          <cell r="F219" t="str">
            <v>SOUTH</v>
          </cell>
        </row>
        <row r="220">
          <cell r="A220">
            <v>2672</v>
          </cell>
          <cell r="B220" t="str">
            <v>HESWALL</v>
          </cell>
          <cell r="C220">
            <v>11</v>
          </cell>
          <cell r="D220" t="str">
            <v>Kevin Leach</v>
          </cell>
          <cell r="E220" t="str">
            <v>Keith Meredith</v>
          </cell>
          <cell r="F220" t="str">
            <v>NORTH</v>
          </cell>
        </row>
        <row r="221">
          <cell r="A221">
            <v>5184</v>
          </cell>
          <cell r="B221" t="str">
            <v>HEXHAM EXTRA</v>
          </cell>
          <cell r="C221">
            <v>5</v>
          </cell>
          <cell r="D221" t="str">
            <v>Dave McGarry</v>
          </cell>
          <cell r="E221" t="str">
            <v>Keith Meredith</v>
          </cell>
          <cell r="F221" t="str">
            <v>NORTH</v>
          </cell>
        </row>
        <row r="222">
          <cell r="A222">
            <v>2668</v>
          </cell>
          <cell r="B222" t="str">
            <v xml:space="preserve">HIGH WYCOMBE </v>
          </cell>
          <cell r="C222">
            <v>20</v>
          </cell>
          <cell r="D222" t="str">
            <v>Samira Ali</v>
          </cell>
          <cell r="E222" t="str">
            <v>Louise Duncan</v>
          </cell>
          <cell r="F222" t="str">
            <v>SOUTH</v>
          </cell>
        </row>
        <row r="223">
          <cell r="A223">
            <v>2701</v>
          </cell>
          <cell r="B223" t="str">
            <v>HINDLEY EXTRA</v>
          </cell>
          <cell r="C223">
            <v>8</v>
          </cell>
          <cell r="D223" t="str">
            <v>Craig Roberts</v>
          </cell>
          <cell r="E223" t="str">
            <v>Keith Meredith</v>
          </cell>
          <cell r="F223" t="str">
            <v>NORTH</v>
          </cell>
        </row>
        <row r="224">
          <cell r="A224">
            <v>2676</v>
          </cell>
          <cell r="B224" t="str">
            <v>HOLYHEAD</v>
          </cell>
          <cell r="C224">
            <v>11</v>
          </cell>
          <cell r="D224" t="str">
            <v>Kevin Leach</v>
          </cell>
          <cell r="E224" t="str">
            <v>Keith Meredith</v>
          </cell>
          <cell r="F224" t="str">
            <v>NORTH</v>
          </cell>
        </row>
        <row r="225">
          <cell r="A225">
            <v>2679</v>
          </cell>
          <cell r="B225" t="str">
            <v>HONITON</v>
          </cell>
          <cell r="C225">
            <v>23</v>
          </cell>
          <cell r="D225" t="str">
            <v>Nick Muge</v>
          </cell>
          <cell r="E225" t="str">
            <v>Louise Duncan</v>
          </cell>
          <cell r="F225" t="str">
            <v>SOUTH</v>
          </cell>
        </row>
        <row r="226">
          <cell r="A226">
            <v>2586</v>
          </cell>
          <cell r="B226" t="str">
            <v>HOOVER BUILDING</v>
          </cell>
          <cell r="C226">
            <v>20</v>
          </cell>
          <cell r="D226" t="str">
            <v>Samira Ali</v>
          </cell>
          <cell r="E226" t="str">
            <v>Louise Duncan</v>
          </cell>
          <cell r="F226" t="str">
            <v>SOUTH</v>
          </cell>
        </row>
        <row r="227">
          <cell r="A227">
            <v>2675</v>
          </cell>
          <cell r="B227" t="str">
            <v>HORSHAM EXTRA</v>
          </cell>
          <cell r="C227">
            <v>21</v>
          </cell>
          <cell r="D227" t="str">
            <v>Jason Stanning</v>
          </cell>
          <cell r="E227" t="str">
            <v>Louise Duncan</v>
          </cell>
          <cell r="F227" t="str">
            <v>SOUTH</v>
          </cell>
        </row>
        <row r="228">
          <cell r="A228">
            <v>2699</v>
          </cell>
          <cell r="B228" t="str">
            <v>HORWICH EXTRA</v>
          </cell>
          <cell r="C228">
            <v>8</v>
          </cell>
          <cell r="D228" t="str">
            <v>Craig Roberts</v>
          </cell>
          <cell r="E228" t="str">
            <v>Keith Meredith</v>
          </cell>
          <cell r="F228" t="str">
            <v>NORTH</v>
          </cell>
        </row>
        <row r="229">
          <cell r="A229">
            <v>2700</v>
          </cell>
          <cell r="B229" t="str">
            <v>HOVE</v>
          </cell>
          <cell r="C229">
            <v>21</v>
          </cell>
          <cell r="D229" t="str">
            <v>Jason Stanning</v>
          </cell>
          <cell r="E229" t="str">
            <v>Louise Duncan</v>
          </cell>
          <cell r="F229" t="str">
            <v>SOUTH</v>
          </cell>
        </row>
        <row r="230">
          <cell r="A230">
            <v>2702</v>
          </cell>
          <cell r="B230" t="str">
            <v>HUCKNALL</v>
          </cell>
          <cell r="C230">
            <v>7</v>
          </cell>
          <cell r="D230" t="str">
            <v>Jon Hudson</v>
          </cell>
          <cell r="E230" t="str">
            <v>Keith Meredith</v>
          </cell>
          <cell r="F230" t="str">
            <v>NORTH</v>
          </cell>
        </row>
        <row r="231">
          <cell r="A231">
            <v>2693</v>
          </cell>
          <cell r="B231" t="str">
            <v xml:space="preserve">HULL </v>
          </cell>
          <cell r="C231">
            <v>10</v>
          </cell>
          <cell r="D231" t="str">
            <v>Oli Duckenfield</v>
          </cell>
          <cell r="E231" t="str">
            <v>Keith Meredith</v>
          </cell>
          <cell r="F231" t="str">
            <v>NORTH</v>
          </cell>
        </row>
        <row r="232">
          <cell r="A232">
            <v>5456</v>
          </cell>
          <cell r="B232" t="str">
            <v>HULL ST STEPHENS EXT</v>
          </cell>
          <cell r="C232">
            <v>10</v>
          </cell>
          <cell r="D232" t="str">
            <v>Oli Duckenfield</v>
          </cell>
          <cell r="E232" t="str">
            <v>Keith Meredith</v>
          </cell>
          <cell r="F232" t="str">
            <v>NORTH</v>
          </cell>
        </row>
        <row r="233">
          <cell r="A233">
            <v>2694</v>
          </cell>
          <cell r="B233" t="str">
            <v>HUNTINGDON</v>
          </cell>
          <cell r="C233">
            <v>16</v>
          </cell>
          <cell r="D233" t="str">
            <v>Peter March</v>
          </cell>
          <cell r="E233" t="str">
            <v>Keith Meredith</v>
          </cell>
          <cell r="F233" t="str">
            <v>NORTH</v>
          </cell>
        </row>
        <row r="234">
          <cell r="A234">
            <v>2695</v>
          </cell>
          <cell r="B234" t="str">
            <v>HYTHE</v>
          </cell>
          <cell r="C234">
            <v>25</v>
          </cell>
          <cell r="D234" t="str">
            <v>Vaughan Armstrong</v>
          </cell>
          <cell r="E234" t="str">
            <v>Louise Duncan</v>
          </cell>
          <cell r="F234" t="str">
            <v>SOUTH</v>
          </cell>
        </row>
        <row r="235">
          <cell r="A235">
            <v>2733</v>
          </cell>
          <cell r="B235" t="str">
            <v>ILKESTON EXTRA</v>
          </cell>
          <cell r="C235">
            <v>7</v>
          </cell>
          <cell r="D235" t="str">
            <v>Jon Hudson</v>
          </cell>
          <cell r="E235" t="str">
            <v>Keith Meredith</v>
          </cell>
          <cell r="F235" t="str">
            <v>NORTH</v>
          </cell>
        </row>
        <row r="236">
          <cell r="A236">
            <v>5109</v>
          </cell>
          <cell r="B236" t="str">
            <v>INGLEBY BARWICK</v>
          </cell>
          <cell r="C236">
            <v>5</v>
          </cell>
          <cell r="D236" t="str">
            <v>Dave McGarry</v>
          </cell>
          <cell r="E236" t="str">
            <v>Keith Meredith</v>
          </cell>
          <cell r="F236" t="str">
            <v>NORTH</v>
          </cell>
        </row>
        <row r="237">
          <cell r="A237">
            <v>2737</v>
          </cell>
          <cell r="B237" t="str">
            <v>INVERNESS EXTRA</v>
          </cell>
          <cell r="C237">
            <v>1</v>
          </cell>
          <cell r="D237" t="str">
            <v>Roger Mutch</v>
          </cell>
          <cell r="E237" t="str">
            <v>Keith Meredith</v>
          </cell>
          <cell r="F237" t="str">
            <v>NORTH</v>
          </cell>
        </row>
        <row r="238">
          <cell r="A238">
            <v>2734</v>
          </cell>
          <cell r="B238" t="str">
            <v>INVERNESS INSHES</v>
          </cell>
          <cell r="C238">
            <v>1</v>
          </cell>
          <cell r="D238" t="str">
            <v>Roger Mutch</v>
          </cell>
          <cell r="E238" t="str">
            <v>Keith Meredith</v>
          </cell>
          <cell r="F238" t="str">
            <v>NORTH</v>
          </cell>
        </row>
        <row r="239">
          <cell r="A239">
            <v>2736</v>
          </cell>
          <cell r="B239" t="str">
            <v>INVERURIE EXTRA</v>
          </cell>
          <cell r="C239">
            <v>1</v>
          </cell>
          <cell r="D239" t="str">
            <v>Roger Mutch</v>
          </cell>
          <cell r="E239" t="str">
            <v>Keith Meredith</v>
          </cell>
          <cell r="F239" t="str">
            <v>NORTH</v>
          </cell>
        </row>
        <row r="240">
          <cell r="A240">
            <v>2748</v>
          </cell>
          <cell r="B240" t="str">
            <v>IPSWICH EXTRA</v>
          </cell>
          <cell r="C240">
            <v>17</v>
          </cell>
          <cell r="D240" t="str">
            <v>Simon Jackson</v>
          </cell>
          <cell r="E240" t="str">
            <v>Louise Duncan</v>
          </cell>
          <cell r="F240" t="str">
            <v>SOUTH</v>
          </cell>
        </row>
        <row r="241">
          <cell r="A241">
            <v>2744</v>
          </cell>
          <cell r="B241" t="str">
            <v>IRLAM EXTRA</v>
          </cell>
          <cell r="C241">
            <v>9</v>
          </cell>
          <cell r="D241" t="str">
            <v>Alan Horton</v>
          </cell>
          <cell r="E241" t="str">
            <v>Keith Meredith</v>
          </cell>
          <cell r="F241" t="str">
            <v>NORTH</v>
          </cell>
        </row>
        <row r="242">
          <cell r="A242">
            <v>2742</v>
          </cell>
          <cell r="B242" t="str">
            <v>IRVINE RIVERWAY EXTRA</v>
          </cell>
          <cell r="C242">
            <v>2</v>
          </cell>
          <cell r="D242" t="str">
            <v>Lindsay Campbell</v>
          </cell>
          <cell r="E242" t="str">
            <v>Keith Meredith</v>
          </cell>
          <cell r="F242" t="str">
            <v>NORTH</v>
          </cell>
        </row>
        <row r="243">
          <cell r="A243">
            <v>2765</v>
          </cell>
          <cell r="B243" t="str">
            <v>KENSINGTON</v>
          </cell>
          <cell r="C243">
            <v>24</v>
          </cell>
          <cell r="D243" t="str">
            <v>Govind Bhanderi</v>
          </cell>
          <cell r="E243" t="str">
            <v>Louise Duncan</v>
          </cell>
          <cell r="F243" t="str">
            <v>SOUTH</v>
          </cell>
        </row>
        <row r="244">
          <cell r="A244">
            <v>2767</v>
          </cell>
          <cell r="B244" t="str">
            <v>KETTERING EXTRA</v>
          </cell>
          <cell r="C244">
            <v>16</v>
          </cell>
          <cell r="D244" t="str">
            <v>Peter March</v>
          </cell>
          <cell r="E244" t="str">
            <v>Keith Meredith</v>
          </cell>
          <cell r="F244" t="str">
            <v>NORTH</v>
          </cell>
        </row>
        <row r="245">
          <cell r="A245">
            <v>2770</v>
          </cell>
          <cell r="B245" t="str">
            <v>KIDDERMINSTER</v>
          </cell>
          <cell r="C245">
            <v>15</v>
          </cell>
          <cell r="D245" t="str">
            <v>Paul Barnes</v>
          </cell>
          <cell r="E245" t="str">
            <v>Keith Meredith</v>
          </cell>
          <cell r="F245" t="str">
            <v>NORTH</v>
          </cell>
        </row>
        <row r="246">
          <cell r="A246">
            <v>5968</v>
          </cell>
          <cell r="B246" t="str">
            <v xml:space="preserve">KILMARNOCK EXT </v>
          </cell>
          <cell r="C246">
            <v>2</v>
          </cell>
          <cell r="D246" t="str">
            <v>Lindsay Campbell</v>
          </cell>
          <cell r="E246" t="str">
            <v>Keith Meredith</v>
          </cell>
          <cell r="F246" t="str">
            <v>NORTH</v>
          </cell>
        </row>
        <row r="247">
          <cell r="A247">
            <v>6814</v>
          </cell>
          <cell r="B247" t="str">
            <v>KINGS LYNN EXTRA</v>
          </cell>
          <cell r="C247">
            <v>16</v>
          </cell>
          <cell r="D247" t="str">
            <v>Peter March</v>
          </cell>
          <cell r="E247" t="str">
            <v>Keith Meredith</v>
          </cell>
          <cell r="F247" t="str">
            <v>NORTH</v>
          </cell>
        </row>
        <row r="248">
          <cell r="A248">
            <v>2797</v>
          </cell>
          <cell r="B248" t="str">
            <v>KNOCKNAGONEY</v>
          </cell>
          <cell r="C248">
            <v>4</v>
          </cell>
          <cell r="D248" t="str">
            <v>Cathal Tinnelly</v>
          </cell>
          <cell r="E248" t="str">
            <v>Keith Meredith</v>
          </cell>
          <cell r="F248" t="str">
            <v>NORTH</v>
          </cell>
        </row>
        <row r="249">
          <cell r="A249">
            <v>2819</v>
          </cell>
          <cell r="B249" t="str">
            <v>L/STER HAMILTON EXTRA</v>
          </cell>
          <cell r="C249">
            <v>16</v>
          </cell>
          <cell r="D249" t="str">
            <v>Peter March</v>
          </cell>
          <cell r="E249" t="str">
            <v>Keith Meredith</v>
          </cell>
          <cell r="F249" t="str">
            <v>NORTH</v>
          </cell>
        </row>
        <row r="250">
          <cell r="A250">
            <v>2394</v>
          </cell>
          <cell r="B250" t="str">
            <v>LAKESIDE EXTRA</v>
          </cell>
          <cell r="C250">
            <v>24</v>
          </cell>
          <cell r="D250" t="str">
            <v>Govind Bhanderi</v>
          </cell>
          <cell r="E250" t="str">
            <v>Louise Duncan</v>
          </cell>
          <cell r="F250" t="str">
            <v>SOUTH</v>
          </cell>
        </row>
        <row r="251">
          <cell r="A251">
            <v>2800</v>
          </cell>
          <cell r="B251" t="str">
            <v>LAUNCESTON</v>
          </cell>
          <cell r="C251">
            <v>23</v>
          </cell>
          <cell r="D251" t="str">
            <v>Nick Muge</v>
          </cell>
          <cell r="E251" t="str">
            <v>Louise Duncan</v>
          </cell>
          <cell r="F251" t="str">
            <v>SOUTH</v>
          </cell>
        </row>
        <row r="252">
          <cell r="A252">
            <v>3333</v>
          </cell>
          <cell r="B252" t="str">
            <v>LEA VALLEY EXTRA</v>
          </cell>
          <cell r="C252">
            <v>24</v>
          </cell>
          <cell r="D252" t="str">
            <v>Govind Bhanderi</v>
          </cell>
          <cell r="E252" t="str">
            <v>Louise Duncan</v>
          </cell>
          <cell r="F252" t="str">
            <v>SOUTH</v>
          </cell>
        </row>
        <row r="253">
          <cell r="A253">
            <v>2813</v>
          </cell>
          <cell r="B253" t="str">
            <v>LEAMINGTON SPA METRO</v>
          </cell>
          <cell r="C253">
            <v>19</v>
          </cell>
          <cell r="D253" t="str">
            <v>Chris Ashton</v>
          </cell>
          <cell r="E253" t="str">
            <v>Louise Duncan</v>
          </cell>
          <cell r="F253" t="str">
            <v>SOUTH</v>
          </cell>
        </row>
        <row r="254">
          <cell r="A254">
            <v>2812</v>
          </cell>
          <cell r="B254" t="str">
            <v>LEATHERHEAD</v>
          </cell>
          <cell r="C254">
            <v>21</v>
          </cell>
          <cell r="D254" t="str">
            <v>Jason Stanning</v>
          </cell>
          <cell r="E254" t="str">
            <v>Louise Duncan</v>
          </cell>
          <cell r="F254" t="str">
            <v>SOUTH</v>
          </cell>
        </row>
        <row r="255">
          <cell r="A255">
            <v>2947</v>
          </cell>
          <cell r="B255" t="str">
            <v>LEE MILL EXTRA</v>
          </cell>
          <cell r="C255">
            <v>23</v>
          </cell>
          <cell r="D255" t="str">
            <v>Nick Muge</v>
          </cell>
          <cell r="E255" t="str">
            <v>Louise Duncan</v>
          </cell>
          <cell r="F255" t="str">
            <v>SOUTH</v>
          </cell>
        </row>
        <row r="256">
          <cell r="A256">
            <v>2814</v>
          </cell>
          <cell r="B256" t="str">
            <v>LEEDS ROUNDHAY</v>
          </cell>
          <cell r="C256">
            <v>10</v>
          </cell>
          <cell r="D256" t="str">
            <v>Oli Duckenfield</v>
          </cell>
          <cell r="E256" t="str">
            <v>Keith Meredith</v>
          </cell>
          <cell r="F256" t="str">
            <v>NORTH</v>
          </cell>
        </row>
        <row r="257">
          <cell r="A257">
            <v>2808</v>
          </cell>
          <cell r="B257" t="str">
            <v>LEEDS SEACROFT EXTRA</v>
          </cell>
          <cell r="C257">
            <v>10</v>
          </cell>
          <cell r="D257" t="str">
            <v>Oli Duckenfield</v>
          </cell>
          <cell r="E257" t="str">
            <v>Keith Meredith</v>
          </cell>
          <cell r="F257" t="str">
            <v>NORTH</v>
          </cell>
        </row>
        <row r="258">
          <cell r="A258">
            <v>2846</v>
          </cell>
          <cell r="B258" t="str">
            <v>LEICESTER EXTRA</v>
          </cell>
          <cell r="C258">
            <v>16</v>
          </cell>
          <cell r="D258" t="str">
            <v>Peter March</v>
          </cell>
          <cell r="E258" t="str">
            <v>Keith Meredith</v>
          </cell>
          <cell r="F258" t="str">
            <v>NORTH</v>
          </cell>
        </row>
        <row r="259">
          <cell r="A259">
            <v>6476</v>
          </cell>
          <cell r="B259" t="str">
            <v>LEIGH EXTRA</v>
          </cell>
          <cell r="C259">
            <v>8</v>
          </cell>
          <cell r="D259" t="str">
            <v>Craig Roberts</v>
          </cell>
          <cell r="E259" t="str">
            <v>Keith Meredith</v>
          </cell>
          <cell r="F259" t="str">
            <v>NORTH</v>
          </cell>
        </row>
        <row r="260">
          <cell r="A260">
            <v>2825</v>
          </cell>
          <cell r="B260" t="str">
            <v>LEIGHTON BUZZARD</v>
          </cell>
          <cell r="C260">
            <v>14</v>
          </cell>
          <cell r="D260" t="str">
            <v>Grant Chapman</v>
          </cell>
          <cell r="E260" t="str">
            <v>Louise Duncan</v>
          </cell>
          <cell r="F260" t="str">
            <v>SOUTH</v>
          </cell>
        </row>
        <row r="261">
          <cell r="A261">
            <v>2822</v>
          </cell>
          <cell r="B261" t="str">
            <v>LEWES</v>
          </cell>
          <cell r="C261">
            <v>21</v>
          </cell>
          <cell r="D261" t="str">
            <v>Jason Stanning</v>
          </cell>
          <cell r="E261" t="str">
            <v>Louise Duncan</v>
          </cell>
          <cell r="F261" t="str">
            <v>SOUTH</v>
          </cell>
        </row>
        <row r="262">
          <cell r="A262">
            <v>2821</v>
          </cell>
          <cell r="B262" t="str">
            <v>LEWISHAM</v>
          </cell>
          <cell r="C262">
            <v>24</v>
          </cell>
          <cell r="D262" t="str">
            <v>Govind Bhanderi</v>
          </cell>
          <cell r="E262" t="str">
            <v>Louise Duncan</v>
          </cell>
          <cell r="F262" t="str">
            <v>SOUTH</v>
          </cell>
        </row>
        <row r="263">
          <cell r="A263">
            <v>2804</v>
          </cell>
          <cell r="B263" t="str">
            <v>LEYLAND EXTRA</v>
          </cell>
          <cell r="C263">
            <v>8</v>
          </cell>
          <cell r="D263" t="str">
            <v>Craig Roberts</v>
          </cell>
          <cell r="E263" t="str">
            <v>Keith Meredith</v>
          </cell>
          <cell r="F263" t="str">
            <v>NORTH</v>
          </cell>
        </row>
        <row r="264">
          <cell r="A264">
            <v>2806</v>
          </cell>
          <cell r="B264" t="str">
            <v>LEYTONSTONE</v>
          </cell>
          <cell r="C264">
            <v>24</v>
          </cell>
          <cell r="D264" t="str">
            <v>Govind Bhanderi</v>
          </cell>
          <cell r="E264" t="str">
            <v>Louise Duncan</v>
          </cell>
          <cell r="F264" t="str">
            <v>SOUTH</v>
          </cell>
        </row>
        <row r="265">
          <cell r="A265">
            <v>5852</v>
          </cell>
          <cell r="B265" t="str">
            <v>LICHFIELD EXTRA</v>
          </cell>
          <cell r="C265">
            <v>11</v>
          </cell>
          <cell r="D265" t="str">
            <v>Kevin Leach</v>
          </cell>
          <cell r="E265" t="str">
            <v>Keith Meredith</v>
          </cell>
          <cell r="F265" t="str">
            <v>NORTH</v>
          </cell>
        </row>
        <row r="266">
          <cell r="A266">
            <v>4362</v>
          </cell>
          <cell r="B266" t="str">
            <v>LINCOLN</v>
          </cell>
          <cell r="C266">
            <v>7</v>
          </cell>
          <cell r="D266" t="str">
            <v>Jon Hudson</v>
          </cell>
          <cell r="E266" t="str">
            <v>Keith Meredith</v>
          </cell>
          <cell r="F266" t="str">
            <v>NORTH</v>
          </cell>
        </row>
        <row r="267">
          <cell r="A267">
            <v>2840</v>
          </cell>
          <cell r="B267" t="str">
            <v>LISBURN BENTRIM ROAD</v>
          </cell>
          <cell r="C267">
            <v>4</v>
          </cell>
          <cell r="D267" t="str">
            <v>Cathal Tinnelly</v>
          </cell>
          <cell r="E267" t="str">
            <v>Keith Meredith</v>
          </cell>
          <cell r="F267" t="str">
            <v>NORTH</v>
          </cell>
        </row>
        <row r="268">
          <cell r="A268">
            <v>2838</v>
          </cell>
          <cell r="B268" t="str">
            <v>LISNAGELVIN</v>
          </cell>
          <cell r="C268">
            <v>4</v>
          </cell>
          <cell r="D268" t="str">
            <v>Cathal Tinnelly</v>
          </cell>
          <cell r="E268" t="str">
            <v>Keith Meredith</v>
          </cell>
          <cell r="F268" t="str">
            <v>NORTH</v>
          </cell>
        </row>
        <row r="269">
          <cell r="A269">
            <v>5301</v>
          </cell>
          <cell r="B269" t="str">
            <v>LITHERLAND</v>
          </cell>
          <cell r="C269">
            <v>8</v>
          </cell>
          <cell r="D269" t="str">
            <v>Craig Roberts</v>
          </cell>
          <cell r="E269" t="str">
            <v>Keith Meredith</v>
          </cell>
          <cell r="F269" t="str">
            <v>NORTH</v>
          </cell>
        </row>
        <row r="270">
          <cell r="A270">
            <v>2833</v>
          </cell>
          <cell r="B270" t="str">
            <v>LITTLEHAMPTON</v>
          </cell>
          <cell r="C270">
            <v>21</v>
          </cell>
          <cell r="D270" t="str">
            <v>Jason Stanning</v>
          </cell>
          <cell r="E270" t="str">
            <v>Louise Duncan</v>
          </cell>
          <cell r="F270" t="str">
            <v>SOUTH</v>
          </cell>
        </row>
        <row r="271">
          <cell r="A271">
            <v>2993</v>
          </cell>
          <cell r="B271" t="str">
            <v>LIVERPOOL OLD SWAN</v>
          </cell>
          <cell r="C271">
            <v>8</v>
          </cell>
          <cell r="D271" t="str">
            <v>Craig Roberts</v>
          </cell>
          <cell r="E271" t="str">
            <v>Keith Meredith</v>
          </cell>
          <cell r="F271" t="str">
            <v>NORTH</v>
          </cell>
        </row>
        <row r="272">
          <cell r="A272">
            <v>6191</v>
          </cell>
          <cell r="B272" t="str">
            <v>LLANDRINDOD WELLS</v>
          </cell>
          <cell r="C272">
            <v>13</v>
          </cell>
          <cell r="D272" t="str">
            <v>Chris Parsons</v>
          </cell>
          <cell r="E272" t="str">
            <v>Louise Duncan</v>
          </cell>
          <cell r="F272" t="str">
            <v>SOUTH</v>
          </cell>
        </row>
        <row r="273">
          <cell r="A273">
            <v>2836</v>
          </cell>
          <cell r="B273" t="str">
            <v>LLANDUDNO JUNCTION</v>
          </cell>
          <cell r="C273">
            <v>11</v>
          </cell>
          <cell r="D273" t="str">
            <v>Kevin Leach</v>
          </cell>
          <cell r="E273" t="str">
            <v>Keith Meredith</v>
          </cell>
          <cell r="F273" t="str">
            <v>NORTH</v>
          </cell>
        </row>
        <row r="274">
          <cell r="A274">
            <v>2835</v>
          </cell>
          <cell r="B274" t="str">
            <v>LLANELLI EXTRA</v>
          </cell>
          <cell r="C274">
            <v>12</v>
          </cell>
          <cell r="D274" t="str">
            <v xml:space="preserve">Natasha Price </v>
          </cell>
          <cell r="E274" t="str">
            <v>Louise Duncan</v>
          </cell>
          <cell r="F274" t="str">
            <v>SOUTH</v>
          </cell>
        </row>
        <row r="275">
          <cell r="A275">
            <v>2949</v>
          </cell>
          <cell r="B275" t="str">
            <v>LONG EATON EXTRA</v>
          </cell>
          <cell r="C275">
            <v>7</v>
          </cell>
          <cell r="D275" t="str">
            <v>Jon Hudson</v>
          </cell>
          <cell r="E275" t="str">
            <v>Keith Meredith</v>
          </cell>
          <cell r="F275" t="str">
            <v>NORTH</v>
          </cell>
        </row>
        <row r="276">
          <cell r="A276">
            <v>2850</v>
          </cell>
          <cell r="B276" t="str">
            <v>LONGTON EXTRA</v>
          </cell>
          <cell r="C276">
            <v>9</v>
          </cell>
          <cell r="D276" t="str">
            <v>Alan Horton</v>
          </cell>
          <cell r="E276" t="str">
            <v>Keith Meredith</v>
          </cell>
          <cell r="F276" t="str">
            <v>NORTH</v>
          </cell>
        </row>
        <row r="277">
          <cell r="A277">
            <v>2849</v>
          </cell>
          <cell r="B277" t="str">
            <v>LOUGHBOROUGH EXTRA</v>
          </cell>
          <cell r="C277">
            <v>16</v>
          </cell>
          <cell r="D277" t="str">
            <v>Peter March</v>
          </cell>
          <cell r="E277" t="str">
            <v>Keith Meredith</v>
          </cell>
          <cell r="F277" t="str">
            <v>NORTH</v>
          </cell>
        </row>
        <row r="278">
          <cell r="A278">
            <v>6135</v>
          </cell>
          <cell r="B278" t="str">
            <v>LOUGHBOROUGH RUSHES</v>
          </cell>
          <cell r="C278">
            <v>16</v>
          </cell>
          <cell r="D278" t="str">
            <v>Peter March</v>
          </cell>
          <cell r="E278" t="str">
            <v>Keith Meredith</v>
          </cell>
          <cell r="F278" t="str">
            <v>NORTH</v>
          </cell>
        </row>
        <row r="279">
          <cell r="A279">
            <v>2848</v>
          </cell>
          <cell r="B279" t="str">
            <v xml:space="preserve">LOWESTOFT </v>
          </cell>
          <cell r="C279">
            <v>17</v>
          </cell>
          <cell r="D279" t="str">
            <v>Simon Jackson</v>
          </cell>
          <cell r="E279" t="str">
            <v>Louise Duncan</v>
          </cell>
          <cell r="F279" t="str">
            <v>SOUTH</v>
          </cell>
        </row>
        <row r="280">
          <cell r="A280">
            <v>2856</v>
          </cell>
          <cell r="B280" t="str">
            <v>LUDLOW</v>
          </cell>
          <cell r="C280">
            <v>13</v>
          </cell>
          <cell r="D280" t="str">
            <v>Chris Parsons</v>
          </cell>
          <cell r="E280" t="str">
            <v>Louise Duncan</v>
          </cell>
          <cell r="F280" t="str">
            <v>SOUTH</v>
          </cell>
        </row>
        <row r="281">
          <cell r="A281">
            <v>2857</v>
          </cell>
          <cell r="B281" t="str">
            <v>LUNSFORD PARK</v>
          </cell>
          <cell r="C281">
            <v>26</v>
          </cell>
          <cell r="D281" t="str">
            <v>Wes Hammond</v>
          </cell>
          <cell r="E281" t="str">
            <v>Louise Duncan</v>
          </cell>
          <cell r="F281" t="str">
            <v>SOUTH</v>
          </cell>
        </row>
        <row r="282">
          <cell r="A282">
            <v>2885</v>
          </cell>
          <cell r="B282" t="str">
            <v>M K KINGSTON EXTRA</v>
          </cell>
          <cell r="C282">
            <v>14</v>
          </cell>
          <cell r="D282" t="str">
            <v>Grant Chapman</v>
          </cell>
          <cell r="E282" t="str">
            <v>Louise Duncan</v>
          </cell>
          <cell r="F282" t="str">
            <v>SOUTH</v>
          </cell>
        </row>
        <row r="283">
          <cell r="A283">
            <v>2876</v>
          </cell>
          <cell r="B283" t="str">
            <v>MACCLESFIELD 2</v>
          </cell>
          <cell r="C283">
            <v>9</v>
          </cell>
          <cell r="D283" t="str">
            <v>Alan Horton</v>
          </cell>
          <cell r="E283" t="str">
            <v>Keith Meredith</v>
          </cell>
          <cell r="F283" t="str">
            <v>NORTH</v>
          </cell>
        </row>
        <row r="284">
          <cell r="A284">
            <v>2860</v>
          </cell>
          <cell r="B284" t="str">
            <v>MAIDSTONE GROVE</v>
          </cell>
          <cell r="C284">
            <v>26</v>
          </cell>
          <cell r="D284" t="str">
            <v>Wes Hammond</v>
          </cell>
          <cell r="E284" t="str">
            <v>Louise Duncan</v>
          </cell>
          <cell r="F284" t="str">
            <v>SOUTH</v>
          </cell>
        </row>
        <row r="285">
          <cell r="A285">
            <v>2882</v>
          </cell>
          <cell r="B285" t="str">
            <v>MALDON</v>
          </cell>
          <cell r="C285">
            <v>17</v>
          </cell>
          <cell r="D285" t="str">
            <v>Simon Jackson</v>
          </cell>
          <cell r="E285" t="str">
            <v>Louise Duncan</v>
          </cell>
          <cell r="F285" t="str">
            <v>SOUTH</v>
          </cell>
        </row>
        <row r="286">
          <cell r="A286">
            <v>5566</v>
          </cell>
          <cell r="B286" t="str">
            <v>MANCHESTER GORTN EXT</v>
          </cell>
          <cell r="C286">
            <v>9</v>
          </cell>
          <cell r="D286" t="str">
            <v>Alan Horton</v>
          </cell>
          <cell r="E286" t="str">
            <v>Keith Meredith</v>
          </cell>
          <cell r="F286" t="str">
            <v>NORTH</v>
          </cell>
        </row>
        <row r="287">
          <cell r="A287">
            <v>5437</v>
          </cell>
          <cell r="B287" t="str">
            <v>MANSFIELD CHESTFD EXT</v>
          </cell>
          <cell r="C287">
            <v>7</v>
          </cell>
          <cell r="D287" t="str">
            <v>Jon Hudson</v>
          </cell>
          <cell r="E287" t="str">
            <v>Keith Meredith</v>
          </cell>
          <cell r="F287" t="str">
            <v>NORTH</v>
          </cell>
        </row>
        <row r="288">
          <cell r="A288">
            <v>5379</v>
          </cell>
          <cell r="B288" t="str">
            <v>MANSFIELD EXTRA</v>
          </cell>
          <cell r="C288">
            <v>7</v>
          </cell>
          <cell r="D288" t="str">
            <v>Jon Hudson</v>
          </cell>
          <cell r="E288" t="str">
            <v>Keith Meredith</v>
          </cell>
          <cell r="F288" t="str">
            <v>NORTH</v>
          </cell>
        </row>
        <row r="289">
          <cell r="A289">
            <v>5657</v>
          </cell>
          <cell r="B289" t="str">
            <v>MARCH</v>
          </cell>
          <cell r="C289">
            <v>16</v>
          </cell>
          <cell r="D289" t="str">
            <v>Peter March</v>
          </cell>
          <cell r="E289" t="str">
            <v>Keith Meredith</v>
          </cell>
          <cell r="F289" t="str">
            <v>NORTH</v>
          </cell>
        </row>
        <row r="290">
          <cell r="A290">
            <v>2877</v>
          </cell>
          <cell r="B290" t="str">
            <v>MARTLESHAM</v>
          </cell>
          <cell r="C290">
            <v>17</v>
          </cell>
          <cell r="D290" t="str">
            <v>Simon Jackson</v>
          </cell>
          <cell r="E290" t="str">
            <v>Louise Duncan</v>
          </cell>
          <cell r="F290" t="str">
            <v>SOUTH</v>
          </cell>
        </row>
        <row r="291">
          <cell r="A291">
            <v>2900</v>
          </cell>
          <cell r="B291" t="str">
            <v>MEIR</v>
          </cell>
          <cell r="C291">
            <v>9</v>
          </cell>
          <cell r="D291" t="str">
            <v>Alan Horton</v>
          </cell>
          <cell r="E291" t="str">
            <v>Keith Meredith</v>
          </cell>
          <cell r="F291" t="str">
            <v>NORTH</v>
          </cell>
        </row>
        <row r="292">
          <cell r="A292">
            <v>2909</v>
          </cell>
          <cell r="B292" t="str">
            <v>MERTHYRT STN YARD EXT</v>
          </cell>
          <cell r="C292">
            <v>12</v>
          </cell>
          <cell r="D292" t="str">
            <v xml:space="preserve">Natasha Price </v>
          </cell>
          <cell r="E292" t="str">
            <v>Louise Duncan</v>
          </cell>
          <cell r="F292" t="str">
            <v>SOUTH</v>
          </cell>
        </row>
        <row r="293">
          <cell r="A293">
            <v>6025</v>
          </cell>
          <cell r="B293" t="str">
            <v>MIDDLETON EXTRA</v>
          </cell>
          <cell r="C293">
            <v>6</v>
          </cell>
          <cell r="D293" t="str">
            <v>Alan Horton</v>
          </cell>
          <cell r="E293" t="str">
            <v>Keith Meredith</v>
          </cell>
          <cell r="F293" t="str">
            <v>NORTH</v>
          </cell>
        </row>
        <row r="294">
          <cell r="A294">
            <v>2880</v>
          </cell>
          <cell r="B294" t="str">
            <v>MIDSOMER NORTON</v>
          </cell>
          <cell r="C294">
            <v>23</v>
          </cell>
          <cell r="D294" t="str">
            <v>Nick Muge</v>
          </cell>
          <cell r="E294" t="str">
            <v>Louise Duncan</v>
          </cell>
          <cell r="F294" t="str">
            <v>SOUTH</v>
          </cell>
        </row>
        <row r="295">
          <cell r="A295">
            <v>2576</v>
          </cell>
          <cell r="B295" t="str">
            <v>MILNGAVIE</v>
          </cell>
          <cell r="C295">
            <v>2</v>
          </cell>
          <cell r="D295" t="str">
            <v>Lindsay Campbell</v>
          </cell>
          <cell r="E295" t="str">
            <v>Keith Meredith</v>
          </cell>
          <cell r="F295" t="str">
            <v>NORTH</v>
          </cell>
        </row>
        <row r="296">
          <cell r="A296">
            <v>2889</v>
          </cell>
          <cell r="B296" t="str">
            <v>MILTON</v>
          </cell>
          <cell r="C296">
            <v>16</v>
          </cell>
          <cell r="D296" t="str">
            <v>Peter March</v>
          </cell>
          <cell r="E296" t="str">
            <v>Keith Meredith</v>
          </cell>
          <cell r="F296" t="str">
            <v>NORTH</v>
          </cell>
        </row>
        <row r="297">
          <cell r="A297">
            <v>2898</v>
          </cell>
          <cell r="B297" t="str">
            <v>MILTON KEYNES BLETCHLEY</v>
          </cell>
          <cell r="C297">
            <v>14</v>
          </cell>
          <cell r="D297" t="str">
            <v>Grant Chapman</v>
          </cell>
          <cell r="E297" t="str">
            <v>Louise Duncan</v>
          </cell>
          <cell r="F297" t="str">
            <v>SOUTH</v>
          </cell>
        </row>
        <row r="298">
          <cell r="A298">
            <v>2896</v>
          </cell>
          <cell r="B298" t="str">
            <v>MILTON KEYNES WOLVERT</v>
          </cell>
          <cell r="C298">
            <v>14</v>
          </cell>
          <cell r="D298" t="str">
            <v>Grant Chapman</v>
          </cell>
          <cell r="E298" t="str">
            <v>Louise Duncan</v>
          </cell>
          <cell r="F298" t="str">
            <v>SOUTH</v>
          </cell>
        </row>
        <row r="299">
          <cell r="A299">
            <v>2907</v>
          </cell>
          <cell r="B299" t="str">
            <v>MONTROSE</v>
          </cell>
          <cell r="C299">
            <v>1</v>
          </cell>
          <cell r="D299" t="str">
            <v>Roger Mutch</v>
          </cell>
          <cell r="E299" t="str">
            <v>Keith Meredith</v>
          </cell>
          <cell r="F299" t="str">
            <v>NORTH</v>
          </cell>
        </row>
        <row r="300">
          <cell r="A300">
            <v>6193</v>
          </cell>
          <cell r="B300" t="str">
            <v>MUSSELBURGH EXTRA</v>
          </cell>
          <cell r="C300">
            <v>2</v>
          </cell>
          <cell r="D300" t="str">
            <v>Lindsay Campbell</v>
          </cell>
          <cell r="E300" t="str">
            <v>Keith Meredith</v>
          </cell>
          <cell r="F300" t="str">
            <v>NORTH</v>
          </cell>
        </row>
        <row r="301">
          <cell r="A301">
            <v>2918</v>
          </cell>
          <cell r="B301" t="str">
            <v>NEATH ABBEY</v>
          </cell>
          <cell r="C301">
            <v>12</v>
          </cell>
          <cell r="D301" t="str">
            <v xml:space="preserve">Natasha Price </v>
          </cell>
          <cell r="E301" t="str">
            <v>Louise Duncan</v>
          </cell>
          <cell r="F301" t="str">
            <v>SOUTH</v>
          </cell>
        </row>
        <row r="302">
          <cell r="A302">
            <v>2934</v>
          </cell>
          <cell r="B302" t="str">
            <v>NEW MALDEN EXTRA</v>
          </cell>
          <cell r="C302">
            <v>21</v>
          </cell>
          <cell r="D302" t="str">
            <v>Jason Stanning</v>
          </cell>
          <cell r="E302" t="str">
            <v>Louise Duncan</v>
          </cell>
          <cell r="F302" t="str">
            <v>SOUTH</v>
          </cell>
        </row>
        <row r="303">
          <cell r="A303">
            <v>2924</v>
          </cell>
          <cell r="B303" t="str">
            <v>NEW MILTON</v>
          </cell>
          <cell r="C303">
            <v>25</v>
          </cell>
          <cell r="D303" t="str">
            <v>Vaughan Armstrong</v>
          </cell>
          <cell r="E303" t="str">
            <v>Louise Duncan</v>
          </cell>
          <cell r="F303" t="str">
            <v>SOUTH</v>
          </cell>
        </row>
        <row r="304">
          <cell r="A304">
            <v>2995</v>
          </cell>
          <cell r="B304" t="str">
            <v>NEW OLLERTON</v>
          </cell>
          <cell r="C304">
            <v>7</v>
          </cell>
          <cell r="D304" t="str">
            <v>Jon Hudson</v>
          </cell>
          <cell r="E304" t="str">
            <v>Keith Meredith</v>
          </cell>
          <cell r="F304" t="str">
            <v>NORTH</v>
          </cell>
        </row>
        <row r="305">
          <cell r="A305">
            <v>2933</v>
          </cell>
          <cell r="B305" t="str">
            <v>NEW OSCOTT EXTRA</v>
          </cell>
          <cell r="C305">
            <v>15</v>
          </cell>
          <cell r="D305" t="str">
            <v>Paul Barnes</v>
          </cell>
          <cell r="E305" t="str">
            <v>Keith Meredith</v>
          </cell>
          <cell r="F305" t="str">
            <v>NORTH</v>
          </cell>
        </row>
        <row r="306">
          <cell r="A306">
            <v>2919</v>
          </cell>
          <cell r="B306" t="str">
            <v>NEWBURY</v>
          </cell>
          <cell r="C306">
            <v>19</v>
          </cell>
          <cell r="D306" t="str">
            <v>Chris Ashton</v>
          </cell>
          <cell r="E306" t="str">
            <v>Louise Duncan</v>
          </cell>
          <cell r="F306" t="str">
            <v>SOUTH</v>
          </cell>
        </row>
        <row r="307">
          <cell r="A307">
            <v>2917</v>
          </cell>
          <cell r="B307" t="str">
            <v>NEWCASTLE U/T EXTRA</v>
          </cell>
          <cell r="C307">
            <v>5</v>
          </cell>
          <cell r="D307" t="str">
            <v>Dave McGarry</v>
          </cell>
          <cell r="E307" t="str">
            <v>Keith Meredith</v>
          </cell>
          <cell r="F307" t="str">
            <v>NORTH</v>
          </cell>
        </row>
        <row r="308">
          <cell r="A308">
            <v>4483</v>
          </cell>
          <cell r="B308" t="str">
            <v>NEWMARKET</v>
          </cell>
          <cell r="C308">
            <v>17</v>
          </cell>
          <cell r="D308" t="str">
            <v>Simon Jackson</v>
          </cell>
          <cell r="E308" t="str">
            <v>Louise Duncan</v>
          </cell>
          <cell r="F308" t="str">
            <v>SOUTH</v>
          </cell>
        </row>
        <row r="309">
          <cell r="A309">
            <v>6459</v>
          </cell>
          <cell r="B309" t="str">
            <v xml:space="preserve">NEWPORT   </v>
          </cell>
          <cell r="C309">
            <v>13</v>
          </cell>
          <cell r="D309" t="str">
            <v>Chris Parsons</v>
          </cell>
          <cell r="E309" t="str">
            <v>Louise Duncan</v>
          </cell>
          <cell r="F309" t="str">
            <v>SOUTH</v>
          </cell>
        </row>
        <row r="310">
          <cell r="A310">
            <v>2931</v>
          </cell>
          <cell r="B310" t="str">
            <v>NEWPORT GWENT EXTRA</v>
          </cell>
          <cell r="C310">
            <v>13</v>
          </cell>
          <cell r="D310" t="str">
            <v>Chris Parsons</v>
          </cell>
          <cell r="E310" t="str">
            <v>Louise Duncan</v>
          </cell>
          <cell r="F310" t="str">
            <v>SOUTH</v>
          </cell>
        </row>
        <row r="311">
          <cell r="A311">
            <v>5031</v>
          </cell>
          <cell r="B311" t="str">
            <v>NEWRY</v>
          </cell>
          <cell r="C311">
            <v>4</v>
          </cell>
          <cell r="D311" t="str">
            <v>Cathal Tinnelly</v>
          </cell>
          <cell r="E311" t="str">
            <v>Keith Meredith</v>
          </cell>
          <cell r="F311" t="str">
            <v>NORTH</v>
          </cell>
        </row>
        <row r="312">
          <cell r="A312">
            <v>2920</v>
          </cell>
          <cell r="B312" t="str">
            <v>NEWTON ABBOT</v>
          </cell>
          <cell r="C312">
            <v>23</v>
          </cell>
          <cell r="D312" t="str">
            <v>Nick Muge</v>
          </cell>
          <cell r="E312" t="str">
            <v>Louise Duncan</v>
          </cell>
          <cell r="F312" t="str">
            <v>SOUTH</v>
          </cell>
        </row>
        <row r="313">
          <cell r="A313">
            <v>2916</v>
          </cell>
          <cell r="B313" t="str">
            <v>NEWTON AYCLIFFE</v>
          </cell>
          <cell r="C313">
            <v>5</v>
          </cell>
          <cell r="D313" t="str">
            <v>Dave McGarry</v>
          </cell>
          <cell r="E313" t="str">
            <v>Keith Meredith</v>
          </cell>
          <cell r="F313" t="str">
            <v>NORTH</v>
          </cell>
        </row>
        <row r="314">
          <cell r="A314">
            <v>2715</v>
          </cell>
          <cell r="B314" t="str">
            <v>NEWTOWNABBEY</v>
          </cell>
          <cell r="C314">
            <v>4</v>
          </cell>
          <cell r="D314" t="str">
            <v>Cathal Tinnelly</v>
          </cell>
          <cell r="E314" t="str">
            <v>Keith Meredith</v>
          </cell>
          <cell r="F314" t="str">
            <v>NORTH</v>
          </cell>
        </row>
        <row r="315">
          <cell r="A315">
            <v>6270</v>
          </cell>
          <cell r="B315" t="str">
            <v>NEWTOWNARDS</v>
          </cell>
          <cell r="C315">
            <v>4</v>
          </cell>
          <cell r="D315" t="str">
            <v>Cathal Tinnelly</v>
          </cell>
          <cell r="E315" t="str">
            <v>Keith Meredith</v>
          </cell>
          <cell r="F315" t="str">
            <v>NORTH</v>
          </cell>
        </row>
        <row r="316">
          <cell r="A316">
            <v>5131</v>
          </cell>
          <cell r="B316" t="str">
            <v>NEWTOWNBREDA</v>
          </cell>
          <cell r="C316">
            <v>4</v>
          </cell>
          <cell r="D316" t="str">
            <v>Cathal Tinnelly</v>
          </cell>
          <cell r="E316" t="str">
            <v>Keith Meredith</v>
          </cell>
          <cell r="F316" t="str">
            <v>NORTH</v>
          </cell>
        </row>
        <row r="317">
          <cell r="A317">
            <v>2969</v>
          </cell>
          <cell r="B317" t="str">
            <v>NORTH SHIELDS EXTRA</v>
          </cell>
          <cell r="C317">
            <v>5</v>
          </cell>
          <cell r="D317" t="str">
            <v>Dave McGarry</v>
          </cell>
          <cell r="E317" t="str">
            <v>Keith Meredith</v>
          </cell>
          <cell r="F317" t="str">
            <v>NORTH</v>
          </cell>
        </row>
        <row r="318">
          <cell r="A318">
            <v>2952</v>
          </cell>
          <cell r="B318" t="str">
            <v>NORTHAMPTON SOUTH EXT</v>
          </cell>
          <cell r="C318">
            <v>14</v>
          </cell>
          <cell r="D318" t="str">
            <v>Grant Chapman</v>
          </cell>
          <cell r="E318" t="str">
            <v>Louise Duncan</v>
          </cell>
          <cell r="F318" t="str">
            <v>SOUTH</v>
          </cell>
        </row>
        <row r="319">
          <cell r="A319">
            <v>6506</v>
          </cell>
          <cell r="B319" t="str">
            <v>NORTHCOTT</v>
          </cell>
          <cell r="C319">
            <v>4</v>
          </cell>
          <cell r="D319" t="str">
            <v>Cathal Tinnelly</v>
          </cell>
          <cell r="E319" t="str">
            <v>Keith Meredith</v>
          </cell>
          <cell r="F319" t="str">
            <v>NORTH</v>
          </cell>
        </row>
        <row r="320">
          <cell r="A320">
            <v>2943</v>
          </cell>
          <cell r="B320" t="str">
            <v>NORTHWICH</v>
          </cell>
          <cell r="C320">
            <v>9</v>
          </cell>
          <cell r="D320" t="str">
            <v>Alan Horton</v>
          </cell>
          <cell r="E320" t="str">
            <v>Keith Meredith</v>
          </cell>
          <cell r="F320" t="str">
            <v>NORTH</v>
          </cell>
        </row>
        <row r="321">
          <cell r="A321">
            <v>2962</v>
          </cell>
          <cell r="B321" t="str">
            <v>NORWICH</v>
          </cell>
          <cell r="C321">
            <v>17</v>
          </cell>
          <cell r="D321" t="str">
            <v>Simon Jackson</v>
          </cell>
          <cell r="E321" t="str">
            <v>Louise Duncan</v>
          </cell>
          <cell r="F321" t="str">
            <v>SOUTH</v>
          </cell>
        </row>
        <row r="322">
          <cell r="A322">
            <v>2955</v>
          </cell>
          <cell r="B322" t="str">
            <v>NORWICH EXTRA</v>
          </cell>
          <cell r="C322">
            <v>17</v>
          </cell>
          <cell r="D322" t="str">
            <v>Simon Jackson</v>
          </cell>
          <cell r="E322" t="str">
            <v>Louise Duncan</v>
          </cell>
          <cell r="F322" t="str">
            <v>SOUTH</v>
          </cell>
        </row>
        <row r="323">
          <cell r="A323">
            <v>5329</v>
          </cell>
          <cell r="B323" t="str">
            <v>NOTTINGHAM BEESTON</v>
          </cell>
          <cell r="C323">
            <v>7</v>
          </cell>
          <cell r="D323" t="str">
            <v>Jon Hudson</v>
          </cell>
          <cell r="E323" t="str">
            <v>Keith Meredith</v>
          </cell>
          <cell r="F323" t="str">
            <v>NORTH</v>
          </cell>
        </row>
        <row r="324">
          <cell r="A324">
            <v>2964</v>
          </cell>
          <cell r="B324" t="str">
            <v>NOTTINGHAM CARLTON</v>
          </cell>
          <cell r="C324">
            <v>7</v>
          </cell>
          <cell r="D324" t="str">
            <v>Jon Hudson</v>
          </cell>
          <cell r="E324" t="str">
            <v>Keith Meredith</v>
          </cell>
          <cell r="F324" t="str">
            <v>NORTH</v>
          </cell>
        </row>
        <row r="325">
          <cell r="A325">
            <v>5378</v>
          </cell>
          <cell r="B325" t="str">
            <v>NOTTINGHAM TV EXTRA</v>
          </cell>
          <cell r="C325">
            <v>7</v>
          </cell>
          <cell r="D325" t="str">
            <v>Jon Hudson</v>
          </cell>
          <cell r="E325" t="str">
            <v>Keith Meredith</v>
          </cell>
          <cell r="F325" t="str">
            <v>NORTH</v>
          </cell>
        </row>
        <row r="326">
          <cell r="A326">
            <v>2992</v>
          </cell>
          <cell r="B326" t="str">
            <v xml:space="preserve">OLDHAM  </v>
          </cell>
          <cell r="C326">
            <v>6</v>
          </cell>
          <cell r="D326" t="str">
            <v>Alan Horton</v>
          </cell>
          <cell r="E326" t="str">
            <v>Keith Meredith</v>
          </cell>
          <cell r="F326" t="str">
            <v>NORTH</v>
          </cell>
        </row>
        <row r="327">
          <cell r="A327">
            <v>5731</v>
          </cell>
          <cell r="B327" t="str">
            <v>OLDHAM HUDDRSFLD RD</v>
          </cell>
          <cell r="C327">
            <v>6</v>
          </cell>
          <cell r="D327" t="str">
            <v>Alan Horton</v>
          </cell>
          <cell r="E327" t="str">
            <v>Keith Meredith</v>
          </cell>
          <cell r="F327" t="str">
            <v>NORTH</v>
          </cell>
        </row>
        <row r="328">
          <cell r="A328">
            <v>5904</v>
          </cell>
          <cell r="B328" t="str">
            <v>ORPINGTON EXTRA</v>
          </cell>
          <cell r="C328">
            <v>26</v>
          </cell>
          <cell r="D328" t="str">
            <v>Wes Hammond</v>
          </cell>
          <cell r="E328" t="str">
            <v>Louise Duncan</v>
          </cell>
          <cell r="F328" t="str">
            <v>SOUTH</v>
          </cell>
        </row>
        <row r="329">
          <cell r="A329">
            <v>2128</v>
          </cell>
          <cell r="B329" t="str">
            <v>OSTERLEY EXTRA</v>
          </cell>
          <cell r="C329">
            <v>20</v>
          </cell>
          <cell r="D329" t="str">
            <v>Samira Ali</v>
          </cell>
          <cell r="E329" t="str">
            <v>Louise Duncan</v>
          </cell>
          <cell r="F329" t="str">
            <v>SOUTH</v>
          </cell>
        </row>
        <row r="330">
          <cell r="A330">
            <v>2994</v>
          </cell>
          <cell r="B330" t="str">
            <v>OXFORD 2</v>
          </cell>
          <cell r="C330">
            <v>14</v>
          </cell>
          <cell r="D330" t="str">
            <v>Grant Chapman</v>
          </cell>
          <cell r="E330" t="str">
            <v>Louise Duncan</v>
          </cell>
          <cell r="F330" t="str">
            <v>SOUTH</v>
          </cell>
        </row>
        <row r="331">
          <cell r="A331">
            <v>6296</v>
          </cell>
          <cell r="B331" t="str">
            <v>PARK ROAD</v>
          </cell>
          <cell r="C331">
            <v>8</v>
          </cell>
          <cell r="D331" t="str">
            <v>Craig Roberts</v>
          </cell>
          <cell r="E331" t="str">
            <v>Keith Meredith</v>
          </cell>
          <cell r="F331" t="str">
            <v>NORTH</v>
          </cell>
        </row>
        <row r="332">
          <cell r="A332">
            <v>3017</v>
          </cell>
          <cell r="B332" t="str">
            <v>PEMBROKE DOCK</v>
          </cell>
          <cell r="C332">
            <v>12</v>
          </cell>
          <cell r="D332" t="str">
            <v xml:space="preserve">Natasha Price </v>
          </cell>
          <cell r="E332" t="str">
            <v>Louise Duncan</v>
          </cell>
          <cell r="F332" t="str">
            <v>SOUTH</v>
          </cell>
        </row>
        <row r="333">
          <cell r="A333">
            <v>3005</v>
          </cell>
          <cell r="B333" t="str">
            <v>PERTH EDINBURGH RD</v>
          </cell>
          <cell r="C333">
            <v>1</v>
          </cell>
          <cell r="D333" t="str">
            <v>Roger Mutch</v>
          </cell>
          <cell r="E333" t="str">
            <v>Keith Meredith</v>
          </cell>
          <cell r="F333" t="str">
            <v>NORTH</v>
          </cell>
        </row>
        <row r="334">
          <cell r="A334">
            <v>3008</v>
          </cell>
          <cell r="B334" t="str">
            <v>PERTH EXTRA</v>
          </cell>
          <cell r="C334">
            <v>1</v>
          </cell>
          <cell r="D334" t="str">
            <v>Roger Mutch</v>
          </cell>
          <cell r="E334" t="str">
            <v>Keith Meredith</v>
          </cell>
          <cell r="F334" t="str">
            <v>NORTH</v>
          </cell>
        </row>
        <row r="335">
          <cell r="A335">
            <v>3009</v>
          </cell>
          <cell r="B335" t="str">
            <v>PETERBOROUGH EXTRA</v>
          </cell>
          <cell r="C335">
            <v>16</v>
          </cell>
          <cell r="D335" t="str">
            <v>Peter March</v>
          </cell>
          <cell r="E335" t="str">
            <v>Keith Meredith</v>
          </cell>
          <cell r="F335" t="str">
            <v>NORTH</v>
          </cell>
        </row>
        <row r="336">
          <cell r="A336">
            <v>3060</v>
          </cell>
          <cell r="B336" t="str">
            <v>PITSEA EXTRA</v>
          </cell>
          <cell r="C336">
            <v>24</v>
          </cell>
          <cell r="D336" t="str">
            <v>Govind Bhanderi</v>
          </cell>
          <cell r="E336" t="str">
            <v>Louise Duncan</v>
          </cell>
          <cell r="F336" t="str">
            <v>SOUTH</v>
          </cell>
        </row>
        <row r="337">
          <cell r="A337">
            <v>3031</v>
          </cell>
          <cell r="B337" t="str">
            <v>PLYMOUTH ROBOROUGH</v>
          </cell>
          <cell r="C337">
            <v>23</v>
          </cell>
          <cell r="D337" t="str">
            <v>Nick Muge</v>
          </cell>
          <cell r="E337" t="str">
            <v>Louise Duncan</v>
          </cell>
          <cell r="F337" t="str">
            <v>SOUTH</v>
          </cell>
        </row>
        <row r="338">
          <cell r="A338">
            <v>3039</v>
          </cell>
          <cell r="B338" t="str">
            <v>PLYMOUTH TRANSIT WAY</v>
          </cell>
          <cell r="C338">
            <v>23</v>
          </cell>
          <cell r="D338" t="str">
            <v>Nick Muge</v>
          </cell>
          <cell r="E338" t="str">
            <v>Louise Duncan</v>
          </cell>
          <cell r="F338" t="str">
            <v>SOUTH</v>
          </cell>
        </row>
        <row r="339">
          <cell r="A339">
            <v>3032</v>
          </cell>
          <cell r="B339" t="str">
            <v>PONDERS END EXTRA</v>
          </cell>
          <cell r="C339">
            <v>20</v>
          </cell>
          <cell r="D339" t="str">
            <v>Samira Ali</v>
          </cell>
          <cell r="E339" t="str">
            <v>Louise Duncan</v>
          </cell>
          <cell r="F339" t="str">
            <v>SOUTH</v>
          </cell>
        </row>
        <row r="340">
          <cell r="A340">
            <v>3027</v>
          </cell>
          <cell r="B340" t="str">
            <v>PONTYPOOL</v>
          </cell>
          <cell r="C340">
            <v>13</v>
          </cell>
          <cell r="D340" t="str">
            <v>Chris Parsons</v>
          </cell>
          <cell r="E340" t="str">
            <v>Louise Duncan</v>
          </cell>
          <cell r="F340" t="str">
            <v>SOUTH</v>
          </cell>
        </row>
        <row r="341">
          <cell r="A341">
            <v>3063</v>
          </cell>
          <cell r="B341" t="str">
            <v>PONTYPRIDD</v>
          </cell>
          <cell r="C341">
            <v>12</v>
          </cell>
          <cell r="D341" t="str">
            <v xml:space="preserve">Natasha Price </v>
          </cell>
          <cell r="E341" t="str">
            <v>Louise Duncan</v>
          </cell>
          <cell r="F341" t="str">
            <v>SOUTH</v>
          </cell>
        </row>
        <row r="342">
          <cell r="A342">
            <v>3036</v>
          </cell>
          <cell r="B342" t="str">
            <v>POOLE EXTRA</v>
          </cell>
          <cell r="C342">
            <v>25</v>
          </cell>
          <cell r="D342" t="str">
            <v>Vaughan Armstrong</v>
          </cell>
          <cell r="E342" t="str">
            <v>Louise Duncan</v>
          </cell>
          <cell r="F342" t="str">
            <v>SOUTH</v>
          </cell>
        </row>
        <row r="343">
          <cell r="A343">
            <v>3040</v>
          </cell>
          <cell r="B343" t="str">
            <v>POOLE FLEETS EXTRA</v>
          </cell>
          <cell r="C343">
            <v>25</v>
          </cell>
          <cell r="D343" t="str">
            <v>Vaughan Armstrong</v>
          </cell>
          <cell r="E343" t="str">
            <v>Louise Duncan</v>
          </cell>
          <cell r="F343" t="str">
            <v>SOUTH</v>
          </cell>
        </row>
        <row r="344">
          <cell r="A344">
            <v>5441</v>
          </cell>
          <cell r="B344" t="str">
            <v>PORT GLASGOW</v>
          </cell>
          <cell r="C344">
            <v>2</v>
          </cell>
          <cell r="D344" t="str">
            <v>Lindsay Campbell</v>
          </cell>
          <cell r="E344" t="str">
            <v>Keith Meredith</v>
          </cell>
          <cell r="F344" t="str">
            <v>NORTH</v>
          </cell>
        </row>
        <row r="345">
          <cell r="A345">
            <v>3056</v>
          </cell>
          <cell r="B345" t="str">
            <v>PORT TALBOT EAST BANK</v>
          </cell>
          <cell r="C345">
            <v>12</v>
          </cell>
          <cell r="D345" t="str">
            <v xml:space="preserve">Natasha Price </v>
          </cell>
          <cell r="E345" t="str">
            <v>Louise Duncan</v>
          </cell>
          <cell r="F345" t="str">
            <v>SOUTH</v>
          </cell>
        </row>
        <row r="346">
          <cell r="A346">
            <v>4579</v>
          </cell>
          <cell r="B346" t="str">
            <v>PORTSMOUTH</v>
          </cell>
          <cell r="C346">
            <v>25</v>
          </cell>
          <cell r="D346" t="str">
            <v>Vaughan Armstrong</v>
          </cell>
          <cell r="E346" t="str">
            <v>Louise Duncan</v>
          </cell>
          <cell r="F346" t="str">
            <v>SOUTH</v>
          </cell>
        </row>
        <row r="347">
          <cell r="A347">
            <v>3055</v>
          </cell>
          <cell r="B347" t="str">
            <v>PORTSMOUTH N H EXTRA</v>
          </cell>
          <cell r="C347">
            <v>25</v>
          </cell>
          <cell r="D347" t="str">
            <v>Vaughan Armstrong</v>
          </cell>
          <cell r="E347" t="str">
            <v>Louise Duncan</v>
          </cell>
          <cell r="F347" t="str">
            <v>SOUTH</v>
          </cell>
        </row>
        <row r="348">
          <cell r="A348">
            <v>3050</v>
          </cell>
          <cell r="B348" t="str">
            <v>POTTERS BAR</v>
          </cell>
          <cell r="C348">
            <v>20</v>
          </cell>
          <cell r="D348" t="str">
            <v>Samira Ali</v>
          </cell>
          <cell r="E348" t="str">
            <v>Louise Duncan</v>
          </cell>
          <cell r="F348" t="str">
            <v>SOUTH</v>
          </cell>
        </row>
        <row r="349">
          <cell r="A349">
            <v>3065</v>
          </cell>
          <cell r="B349" t="str">
            <v>PRESCOT EXTRA</v>
          </cell>
          <cell r="C349">
            <v>8</v>
          </cell>
          <cell r="D349" t="str">
            <v>Craig Roberts</v>
          </cell>
          <cell r="E349" t="str">
            <v>Keith Meredith</v>
          </cell>
          <cell r="F349" t="str">
            <v>NORTH</v>
          </cell>
        </row>
        <row r="350">
          <cell r="A350">
            <v>6797</v>
          </cell>
          <cell r="B350" t="str">
            <v>PRESTATYN</v>
          </cell>
          <cell r="C350">
            <v>11</v>
          </cell>
          <cell r="D350" t="str">
            <v>Kevin Leach</v>
          </cell>
          <cell r="E350" t="str">
            <v>Keith Meredith</v>
          </cell>
          <cell r="F350" t="str">
            <v>NORTH</v>
          </cell>
        </row>
        <row r="351">
          <cell r="A351">
            <v>3041</v>
          </cell>
          <cell r="B351" t="str">
            <v>PRESTWICH</v>
          </cell>
          <cell r="C351">
            <v>6</v>
          </cell>
          <cell r="D351" t="str">
            <v>Alan Horton</v>
          </cell>
          <cell r="E351" t="str">
            <v>Keith Meredith</v>
          </cell>
          <cell r="F351" t="str">
            <v>NORTH</v>
          </cell>
        </row>
        <row r="352">
          <cell r="A352">
            <v>3066</v>
          </cell>
          <cell r="B352" t="str">
            <v>PURLEY EXTRA</v>
          </cell>
          <cell r="C352">
            <v>26</v>
          </cell>
          <cell r="D352" t="str">
            <v>Wes Hammond</v>
          </cell>
          <cell r="E352" t="str">
            <v>Louise Duncan</v>
          </cell>
          <cell r="F352" t="str">
            <v>SOUTH</v>
          </cell>
        </row>
        <row r="353">
          <cell r="A353">
            <v>3074</v>
          </cell>
          <cell r="B353" t="str">
            <v>QUEDGELEY</v>
          </cell>
          <cell r="C353">
            <v>19</v>
          </cell>
          <cell r="D353" t="str">
            <v>Chris Ashton</v>
          </cell>
          <cell r="E353" t="str">
            <v>Louise Duncan</v>
          </cell>
          <cell r="F353" t="str">
            <v>SOUTH</v>
          </cell>
        </row>
        <row r="354">
          <cell r="A354">
            <v>3086</v>
          </cell>
          <cell r="B354" t="str">
            <v>RAINHAM</v>
          </cell>
          <cell r="C354">
            <v>24</v>
          </cell>
          <cell r="D354" t="str">
            <v>Govind Bhanderi</v>
          </cell>
          <cell r="E354" t="str">
            <v>Louise Duncan</v>
          </cell>
          <cell r="F354" t="str">
            <v>SOUTH</v>
          </cell>
        </row>
        <row r="355">
          <cell r="A355">
            <v>3095</v>
          </cell>
          <cell r="B355" t="str">
            <v>READING</v>
          </cell>
          <cell r="C355">
            <v>19</v>
          </cell>
          <cell r="D355" t="str">
            <v>Chris Ashton</v>
          </cell>
          <cell r="E355" t="str">
            <v>Louise Duncan</v>
          </cell>
          <cell r="F355" t="str">
            <v>SOUTH</v>
          </cell>
        </row>
        <row r="356">
          <cell r="A356">
            <v>5528</v>
          </cell>
          <cell r="B356" t="str">
            <v>READING WEST EXTRA</v>
          </cell>
          <cell r="C356">
            <v>19</v>
          </cell>
          <cell r="D356" t="str">
            <v>Chris Ashton</v>
          </cell>
          <cell r="E356" t="str">
            <v>Louise Duncan</v>
          </cell>
          <cell r="F356" t="str">
            <v>SOUTH</v>
          </cell>
        </row>
        <row r="357">
          <cell r="A357">
            <v>3084</v>
          </cell>
          <cell r="B357" t="str">
            <v>REDDITCH EXTRA</v>
          </cell>
          <cell r="C357">
            <v>19</v>
          </cell>
          <cell r="D357" t="str">
            <v>Chris Ashton</v>
          </cell>
          <cell r="E357" t="str">
            <v>Louise Duncan</v>
          </cell>
          <cell r="F357" t="str">
            <v>SOUTH</v>
          </cell>
        </row>
        <row r="358">
          <cell r="A358">
            <v>5170</v>
          </cell>
          <cell r="B358" t="str">
            <v>REDRUTH EXTRA</v>
          </cell>
          <cell r="C358">
            <v>23</v>
          </cell>
          <cell r="D358" t="str">
            <v>Nick Muge</v>
          </cell>
          <cell r="E358" t="str">
            <v>Louise Duncan</v>
          </cell>
          <cell r="F358" t="str">
            <v>SOUTH</v>
          </cell>
        </row>
        <row r="359">
          <cell r="A359">
            <v>6225</v>
          </cell>
          <cell r="B359" t="str">
            <v>RISCA EXTRA</v>
          </cell>
          <cell r="C359">
            <v>13</v>
          </cell>
          <cell r="D359" t="str">
            <v>Chris Parsons</v>
          </cell>
          <cell r="E359" t="str">
            <v>Louise Duncan</v>
          </cell>
          <cell r="F359" t="str">
            <v>SOUTH</v>
          </cell>
        </row>
        <row r="360">
          <cell r="A360">
            <v>3101</v>
          </cell>
          <cell r="B360" t="str">
            <v>ROCHDALE</v>
          </cell>
          <cell r="C360">
            <v>6</v>
          </cell>
          <cell r="D360" t="str">
            <v>Alan Horton</v>
          </cell>
          <cell r="E360" t="str">
            <v>Keith Meredith</v>
          </cell>
          <cell r="F360" t="str">
            <v>NORTH</v>
          </cell>
        </row>
        <row r="361">
          <cell r="A361">
            <v>3107</v>
          </cell>
          <cell r="B361" t="str">
            <v>ROMFORD  EXTRA</v>
          </cell>
          <cell r="C361">
            <v>24</v>
          </cell>
          <cell r="D361" t="str">
            <v>Govind Bhanderi</v>
          </cell>
          <cell r="E361" t="str">
            <v>Louise Duncan</v>
          </cell>
          <cell r="F361" t="str">
            <v>SOUTH</v>
          </cell>
        </row>
        <row r="362">
          <cell r="A362">
            <v>3120</v>
          </cell>
          <cell r="B362" t="str">
            <v>ROMFORD GALLWS CN EXT</v>
          </cell>
          <cell r="C362">
            <v>24</v>
          </cell>
          <cell r="D362" t="str">
            <v>Govind Bhanderi</v>
          </cell>
          <cell r="E362" t="str">
            <v>Louise Duncan</v>
          </cell>
          <cell r="F362" t="str">
            <v>SOUTH</v>
          </cell>
        </row>
        <row r="363">
          <cell r="A363">
            <v>4505</v>
          </cell>
          <cell r="B363" t="str">
            <v>ROTHERHAM</v>
          </cell>
          <cell r="C363">
            <v>10</v>
          </cell>
          <cell r="D363" t="str">
            <v>Oli Duckenfield</v>
          </cell>
          <cell r="E363" t="str">
            <v>Keith Meredith</v>
          </cell>
          <cell r="F363" t="str">
            <v>NORTH</v>
          </cell>
        </row>
        <row r="364">
          <cell r="A364">
            <v>3108</v>
          </cell>
          <cell r="B364" t="str">
            <v>ROYSTON</v>
          </cell>
          <cell r="C364">
            <v>17</v>
          </cell>
          <cell r="D364" t="str">
            <v>Simon Jackson</v>
          </cell>
          <cell r="E364" t="str">
            <v>Louise Duncan</v>
          </cell>
          <cell r="F364" t="str">
            <v>SOUTH</v>
          </cell>
        </row>
        <row r="365">
          <cell r="A365">
            <v>3115</v>
          </cell>
          <cell r="B365" t="str">
            <v>RUGBY</v>
          </cell>
          <cell r="C365">
            <v>15</v>
          </cell>
          <cell r="D365" t="str">
            <v>Paul Barnes</v>
          </cell>
          <cell r="E365" t="str">
            <v>Keith Meredith</v>
          </cell>
          <cell r="F365" t="str">
            <v>NORTH</v>
          </cell>
        </row>
        <row r="366">
          <cell r="A366">
            <v>6481</v>
          </cell>
          <cell r="B366" t="str">
            <v>RUGELEY</v>
          </cell>
          <cell r="C366">
            <v>11</v>
          </cell>
          <cell r="D366" t="str">
            <v>Kevin Leach</v>
          </cell>
          <cell r="E366" t="str">
            <v>Keith Meredith</v>
          </cell>
          <cell r="F366" t="str">
            <v>NORTH</v>
          </cell>
        </row>
        <row r="367">
          <cell r="A367">
            <v>5293</v>
          </cell>
          <cell r="B367" t="str">
            <v>RUTHERGLEN EXTRA</v>
          </cell>
          <cell r="C367">
            <v>2</v>
          </cell>
          <cell r="D367" t="str">
            <v>Lindsay Campbell</v>
          </cell>
          <cell r="E367" t="str">
            <v>Keith Meredith</v>
          </cell>
          <cell r="F367" t="str">
            <v>NORTH</v>
          </cell>
        </row>
        <row r="368">
          <cell r="A368">
            <v>5567</v>
          </cell>
          <cell r="B368" t="str">
            <v>RYDE EXTRA</v>
          </cell>
          <cell r="C368">
            <v>25</v>
          </cell>
          <cell r="D368" t="str">
            <v>Vaughan Armstrong</v>
          </cell>
          <cell r="E368" t="str">
            <v>Louise Duncan</v>
          </cell>
          <cell r="F368" t="str">
            <v>SOUTH</v>
          </cell>
        </row>
        <row r="369">
          <cell r="A369">
            <v>3147</v>
          </cell>
          <cell r="B369" t="str">
            <v>SALE</v>
          </cell>
          <cell r="C369">
            <v>9</v>
          </cell>
          <cell r="D369" t="str">
            <v>Alan Horton</v>
          </cell>
          <cell r="E369" t="str">
            <v>Keith Meredith</v>
          </cell>
          <cell r="F369" t="str">
            <v>NORTH</v>
          </cell>
        </row>
        <row r="370">
          <cell r="A370">
            <v>6646</v>
          </cell>
          <cell r="B370" t="str">
            <v>SALFORD</v>
          </cell>
          <cell r="C370">
            <v>9</v>
          </cell>
          <cell r="D370" t="str">
            <v>Alan Horton</v>
          </cell>
          <cell r="E370" t="str">
            <v>Keith Meredith</v>
          </cell>
          <cell r="F370" t="str">
            <v>NORTH</v>
          </cell>
        </row>
        <row r="371">
          <cell r="A371">
            <v>3133</v>
          </cell>
          <cell r="B371" t="str">
            <v>SALISBURY 2 EXTRA</v>
          </cell>
          <cell r="C371">
            <v>25</v>
          </cell>
          <cell r="D371" t="str">
            <v>Vaughan Armstrong</v>
          </cell>
          <cell r="E371" t="str">
            <v>Louise Duncan</v>
          </cell>
          <cell r="F371" t="str">
            <v>SOUTH</v>
          </cell>
        </row>
        <row r="372">
          <cell r="A372">
            <v>3149</v>
          </cell>
          <cell r="B372" t="str">
            <v>SANDHURST EXTRA</v>
          </cell>
          <cell r="C372">
            <v>21</v>
          </cell>
          <cell r="D372" t="str">
            <v>Jason Stanning</v>
          </cell>
          <cell r="E372" t="str">
            <v>Louise Duncan</v>
          </cell>
          <cell r="F372" t="str">
            <v>SOUTH</v>
          </cell>
        </row>
        <row r="373">
          <cell r="A373">
            <v>3243</v>
          </cell>
          <cell r="B373" t="str">
            <v>SCUNTHORPE</v>
          </cell>
          <cell r="C373">
            <v>10</v>
          </cell>
          <cell r="D373" t="str">
            <v>Oli Duckenfield</v>
          </cell>
          <cell r="E373" t="str">
            <v>Keith Meredith</v>
          </cell>
          <cell r="F373" t="str">
            <v>NORTH</v>
          </cell>
        </row>
        <row r="374">
          <cell r="A374">
            <v>6457</v>
          </cell>
          <cell r="B374" t="str">
            <v>SEATON</v>
          </cell>
          <cell r="C374">
            <v>23</v>
          </cell>
          <cell r="D374" t="str">
            <v>Nick Muge</v>
          </cell>
          <cell r="E374" t="str">
            <v>Louise Duncan</v>
          </cell>
          <cell r="F374" t="str">
            <v>SOUTH</v>
          </cell>
        </row>
        <row r="375">
          <cell r="A375">
            <v>3137</v>
          </cell>
          <cell r="B375" t="str">
            <v>SEVENOAKS</v>
          </cell>
          <cell r="C375">
            <v>26</v>
          </cell>
          <cell r="D375" t="str">
            <v>Wes Hammond</v>
          </cell>
          <cell r="E375" t="str">
            <v>Louise Duncan</v>
          </cell>
          <cell r="F375" t="str">
            <v>SOUTH</v>
          </cell>
        </row>
        <row r="376">
          <cell r="A376">
            <v>3384</v>
          </cell>
          <cell r="B376" t="str">
            <v>SHAFTSBURY</v>
          </cell>
          <cell r="C376">
            <v>25</v>
          </cell>
          <cell r="D376" t="str">
            <v>Vaughan Armstrong</v>
          </cell>
          <cell r="E376" t="str">
            <v>Louise Duncan</v>
          </cell>
          <cell r="F376" t="str">
            <v>SOUTH</v>
          </cell>
        </row>
        <row r="377">
          <cell r="A377">
            <v>3179</v>
          </cell>
          <cell r="B377" t="str">
            <v>SHEERNESS</v>
          </cell>
          <cell r="C377">
            <v>26</v>
          </cell>
          <cell r="D377" t="str">
            <v>Wes Hammond</v>
          </cell>
          <cell r="E377" t="str">
            <v>Louise Duncan</v>
          </cell>
          <cell r="F377" t="str">
            <v>SOUTH</v>
          </cell>
        </row>
        <row r="378">
          <cell r="A378">
            <v>6401</v>
          </cell>
          <cell r="B378" t="str">
            <v xml:space="preserve">SHEFFIELD  </v>
          </cell>
          <cell r="C378">
            <v>10</v>
          </cell>
          <cell r="D378" t="str">
            <v>Oli Duckenfield</v>
          </cell>
          <cell r="E378" t="str">
            <v>Keith Meredith</v>
          </cell>
          <cell r="F378" t="str">
            <v>NORTH</v>
          </cell>
        </row>
        <row r="379">
          <cell r="A379">
            <v>3181</v>
          </cell>
          <cell r="B379" t="str">
            <v>SHEFFIELD ABBEYDALE</v>
          </cell>
          <cell r="C379">
            <v>10</v>
          </cell>
          <cell r="D379" t="str">
            <v>Oli Duckenfield</v>
          </cell>
          <cell r="E379" t="str">
            <v>Keith Meredith</v>
          </cell>
          <cell r="F379" t="str">
            <v>NORTH</v>
          </cell>
        </row>
        <row r="380">
          <cell r="A380">
            <v>5438</v>
          </cell>
          <cell r="B380" t="str">
            <v xml:space="preserve">SHEPTON MALLET </v>
          </cell>
          <cell r="C380">
            <v>23</v>
          </cell>
          <cell r="D380" t="str">
            <v>Nick Muge</v>
          </cell>
          <cell r="E380" t="str">
            <v>Louise Duncan</v>
          </cell>
          <cell r="F380" t="str">
            <v>SOUTH</v>
          </cell>
        </row>
        <row r="381">
          <cell r="A381">
            <v>3178</v>
          </cell>
          <cell r="B381" t="str">
            <v>SHOREHAM</v>
          </cell>
          <cell r="C381">
            <v>21</v>
          </cell>
          <cell r="D381" t="str">
            <v>Jason Stanning</v>
          </cell>
          <cell r="E381" t="str">
            <v>Louise Duncan</v>
          </cell>
          <cell r="F381" t="str">
            <v>SOUTH</v>
          </cell>
        </row>
        <row r="382">
          <cell r="A382">
            <v>5332</v>
          </cell>
          <cell r="B382" t="str">
            <v>SHREWSBURY EXTRA</v>
          </cell>
          <cell r="C382">
            <v>15</v>
          </cell>
          <cell r="D382" t="str">
            <v>Paul Barnes</v>
          </cell>
          <cell r="E382" t="str">
            <v>Keith Meredith</v>
          </cell>
          <cell r="F382" t="str">
            <v>NORTH</v>
          </cell>
        </row>
        <row r="383">
          <cell r="A383">
            <v>3180</v>
          </cell>
          <cell r="B383" t="str">
            <v>SIDCUP</v>
          </cell>
          <cell r="C383">
            <v>26</v>
          </cell>
          <cell r="D383" t="str">
            <v>Wes Hammond</v>
          </cell>
          <cell r="E383" t="str">
            <v>Louise Duncan</v>
          </cell>
          <cell r="F383" t="str">
            <v>SOUTH</v>
          </cell>
        </row>
        <row r="384">
          <cell r="A384">
            <v>3228</v>
          </cell>
          <cell r="B384" t="str">
            <v>SKEGNESS</v>
          </cell>
          <cell r="C384">
            <v>7</v>
          </cell>
          <cell r="D384" t="str">
            <v>Jon Hudson</v>
          </cell>
          <cell r="E384" t="str">
            <v>Keith Meredith</v>
          </cell>
          <cell r="F384" t="str">
            <v>NORTH</v>
          </cell>
        </row>
        <row r="385">
          <cell r="A385">
            <v>5982</v>
          </cell>
          <cell r="B385" t="str">
            <v>SKIPTON</v>
          </cell>
          <cell r="C385">
            <v>6</v>
          </cell>
          <cell r="D385" t="str">
            <v>Oli Duckenfield</v>
          </cell>
          <cell r="E385" t="str">
            <v>Keith Meredith</v>
          </cell>
          <cell r="F385" t="str">
            <v>NORTH</v>
          </cell>
        </row>
        <row r="386">
          <cell r="A386">
            <v>3164</v>
          </cell>
          <cell r="B386" t="str">
            <v>SLEAFORD</v>
          </cell>
          <cell r="C386">
            <v>7</v>
          </cell>
          <cell r="D386" t="str">
            <v>Jon Hudson</v>
          </cell>
          <cell r="E386" t="str">
            <v>Keith Meredith</v>
          </cell>
          <cell r="F386" t="str">
            <v>NORTH</v>
          </cell>
        </row>
        <row r="387">
          <cell r="A387">
            <v>5135</v>
          </cell>
          <cell r="B387" t="str">
            <v>SLOUGH WELLINGTON EXT</v>
          </cell>
          <cell r="C387">
            <v>20</v>
          </cell>
          <cell r="D387" t="str">
            <v>Samira Ali</v>
          </cell>
          <cell r="E387" t="str">
            <v>Louise Duncan</v>
          </cell>
          <cell r="F387" t="str">
            <v>SOUTH</v>
          </cell>
        </row>
        <row r="388">
          <cell r="A388">
            <v>3188</v>
          </cell>
          <cell r="B388" t="str">
            <v>SOLIHULL EXTRA</v>
          </cell>
          <cell r="C388">
            <v>15</v>
          </cell>
          <cell r="D388" t="str">
            <v>Paul Barnes</v>
          </cell>
          <cell r="E388" t="str">
            <v>Keith Meredith</v>
          </cell>
          <cell r="F388" t="str">
            <v>NORTH</v>
          </cell>
        </row>
        <row r="389">
          <cell r="A389">
            <v>3214</v>
          </cell>
          <cell r="B389" t="str">
            <v xml:space="preserve">SOUTH QUEENSFERRY </v>
          </cell>
          <cell r="C389">
            <v>2</v>
          </cell>
          <cell r="D389" t="str">
            <v>Lindsay Campbell</v>
          </cell>
          <cell r="E389" t="str">
            <v>Keith Meredith</v>
          </cell>
          <cell r="F389" t="str">
            <v>NORTH</v>
          </cell>
        </row>
        <row r="390">
          <cell r="A390">
            <v>5182</v>
          </cell>
          <cell r="B390" t="str">
            <v xml:space="preserve">SOUTH WIGSTON </v>
          </cell>
          <cell r="C390">
            <v>16</v>
          </cell>
          <cell r="D390" t="str">
            <v>Peter March</v>
          </cell>
          <cell r="E390" t="str">
            <v>Keith Meredith</v>
          </cell>
          <cell r="F390" t="str">
            <v>NORTH</v>
          </cell>
        </row>
        <row r="391">
          <cell r="A391">
            <v>3190</v>
          </cell>
          <cell r="B391" t="str">
            <v>SOUTHAMPTON</v>
          </cell>
          <cell r="C391">
            <v>25</v>
          </cell>
          <cell r="D391" t="str">
            <v>Vaughan Armstrong</v>
          </cell>
          <cell r="E391" t="str">
            <v>Louise Duncan</v>
          </cell>
          <cell r="F391" t="str">
            <v>SOUTH</v>
          </cell>
        </row>
        <row r="392">
          <cell r="A392">
            <v>3177</v>
          </cell>
          <cell r="B392" t="str">
            <v>SOUTHEND</v>
          </cell>
          <cell r="C392">
            <v>24</v>
          </cell>
          <cell r="D392" t="str">
            <v>Govind Bhanderi</v>
          </cell>
          <cell r="E392" t="str">
            <v>Louise Duncan</v>
          </cell>
          <cell r="F392" t="str">
            <v>SOUTH</v>
          </cell>
        </row>
        <row r="393">
          <cell r="A393">
            <v>3193</v>
          </cell>
          <cell r="B393" t="str">
            <v>SOUTHPORT EXTRA</v>
          </cell>
          <cell r="C393">
            <v>8</v>
          </cell>
          <cell r="D393" t="str">
            <v>Craig Roberts</v>
          </cell>
          <cell r="E393" t="str">
            <v>Keith Meredith</v>
          </cell>
          <cell r="F393" t="str">
            <v>NORTH</v>
          </cell>
        </row>
        <row r="394">
          <cell r="A394">
            <v>5422</v>
          </cell>
          <cell r="B394" t="str">
            <v>SPRINGHILL 2</v>
          </cell>
          <cell r="C394">
            <v>4</v>
          </cell>
          <cell r="D394" t="str">
            <v>Cathal Tinnelly</v>
          </cell>
          <cell r="E394" t="str">
            <v>Keith Meredith</v>
          </cell>
          <cell r="F394" t="str">
            <v>NORTH</v>
          </cell>
        </row>
        <row r="395">
          <cell r="A395">
            <v>3142</v>
          </cell>
          <cell r="B395" t="str">
            <v>ST AUSTELL 2</v>
          </cell>
          <cell r="C395">
            <v>23</v>
          </cell>
          <cell r="D395" t="str">
            <v>Nick Muge</v>
          </cell>
          <cell r="E395" t="str">
            <v>Louise Duncan</v>
          </cell>
          <cell r="F395" t="str">
            <v>SOUTH</v>
          </cell>
        </row>
        <row r="396">
          <cell r="A396">
            <v>6504</v>
          </cell>
          <cell r="B396" t="str">
            <v>St HELENS</v>
          </cell>
          <cell r="C396">
            <v>8</v>
          </cell>
          <cell r="D396" t="str">
            <v>Craig Roberts</v>
          </cell>
          <cell r="E396" t="str">
            <v>Keith Meredith</v>
          </cell>
          <cell r="F396" t="str">
            <v>NORTH</v>
          </cell>
        </row>
        <row r="397">
          <cell r="A397">
            <v>3145</v>
          </cell>
          <cell r="B397" t="str">
            <v>ST NEOTS</v>
          </cell>
          <cell r="C397">
            <v>16</v>
          </cell>
          <cell r="D397" t="str">
            <v>Peter March</v>
          </cell>
          <cell r="E397" t="str">
            <v>Keith Meredith</v>
          </cell>
          <cell r="F397" t="str">
            <v>NORTH</v>
          </cell>
        </row>
        <row r="398">
          <cell r="A398">
            <v>3398</v>
          </cell>
          <cell r="B398" t="str">
            <v>STAFFORD</v>
          </cell>
          <cell r="C398">
            <v>11</v>
          </cell>
          <cell r="D398" t="str">
            <v>Kevin Leach</v>
          </cell>
          <cell r="E398" t="str">
            <v>Keith Meredith</v>
          </cell>
          <cell r="F398" t="str">
            <v>NORTH</v>
          </cell>
        </row>
        <row r="399">
          <cell r="A399">
            <v>3202</v>
          </cell>
          <cell r="B399" t="str">
            <v xml:space="preserve">STAYLBRIDGE </v>
          </cell>
          <cell r="C399">
            <v>9</v>
          </cell>
          <cell r="D399" t="str">
            <v>Alan Horton</v>
          </cell>
          <cell r="E399" t="str">
            <v>Keith Meredith</v>
          </cell>
          <cell r="F399" t="str">
            <v>NORTH</v>
          </cell>
        </row>
        <row r="400">
          <cell r="A400">
            <v>3213</v>
          </cell>
          <cell r="B400" t="str">
            <v>STEVENAGE EXTRA</v>
          </cell>
          <cell r="C400">
            <v>17</v>
          </cell>
          <cell r="D400" t="str">
            <v>Simon Jackson</v>
          </cell>
          <cell r="E400" t="str">
            <v>Louise Duncan</v>
          </cell>
          <cell r="F400" t="str">
            <v>SOUTH</v>
          </cell>
        </row>
        <row r="401">
          <cell r="A401">
            <v>3237</v>
          </cell>
          <cell r="B401" t="str">
            <v>STIRLING</v>
          </cell>
          <cell r="C401">
            <v>1</v>
          </cell>
          <cell r="D401" t="str">
            <v>Roger Mutch</v>
          </cell>
          <cell r="E401" t="str">
            <v>Keith Meredith</v>
          </cell>
          <cell r="F401" t="str">
            <v>NORTH</v>
          </cell>
        </row>
        <row r="402">
          <cell r="A402">
            <v>3378</v>
          </cell>
          <cell r="B402" t="str">
            <v>STOCKPORT EXTRA</v>
          </cell>
          <cell r="C402">
            <v>9</v>
          </cell>
          <cell r="D402" t="str">
            <v>Alan Horton</v>
          </cell>
          <cell r="E402" t="str">
            <v>Keith Meredith</v>
          </cell>
          <cell r="F402" t="str">
            <v>NORTH</v>
          </cell>
        </row>
        <row r="403">
          <cell r="A403">
            <v>2971</v>
          </cell>
          <cell r="B403" t="str">
            <v>STOCKTON EXTRA</v>
          </cell>
          <cell r="C403">
            <v>5</v>
          </cell>
          <cell r="D403" t="str">
            <v>Dave McGarry</v>
          </cell>
          <cell r="E403" t="str">
            <v>Keith Meredith</v>
          </cell>
          <cell r="F403" t="str">
            <v>NORTH</v>
          </cell>
        </row>
        <row r="404">
          <cell r="A404">
            <v>3239</v>
          </cell>
          <cell r="B404" t="str">
            <v>STOKE</v>
          </cell>
          <cell r="C404">
            <v>9</v>
          </cell>
          <cell r="D404" t="str">
            <v>Alan Horton</v>
          </cell>
          <cell r="E404" t="str">
            <v>Keith Meredith</v>
          </cell>
          <cell r="F404" t="str">
            <v>NORTH</v>
          </cell>
        </row>
        <row r="405">
          <cell r="A405">
            <v>4357</v>
          </cell>
          <cell r="B405" t="str">
            <v>STOURBRIDGE</v>
          </cell>
          <cell r="C405">
            <v>15</v>
          </cell>
          <cell r="D405" t="str">
            <v>Paul Barnes</v>
          </cell>
          <cell r="E405" t="str">
            <v>Keith Meredith</v>
          </cell>
          <cell r="F405" t="str">
            <v>NORTH</v>
          </cell>
        </row>
        <row r="406">
          <cell r="A406">
            <v>3240</v>
          </cell>
          <cell r="B406" t="str">
            <v>STOWMARKET</v>
          </cell>
          <cell r="C406">
            <v>17</v>
          </cell>
          <cell r="D406" t="str">
            <v>Simon Jackson</v>
          </cell>
          <cell r="E406" t="str">
            <v>Louise Duncan</v>
          </cell>
          <cell r="F406" t="str">
            <v>SOUTH</v>
          </cell>
        </row>
        <row r="407">
          <cell r="A407">
            <v>3212</v>
          </cell>
          <cell r="B407" t="str">
            <v>STRATFORD UPON AVON</v>
          </cell>
          <cell r="C407">
            <v>19</v>
          </cell>
          <cell r="D407" t="str">
            <v>Chris Ashton</v>
          </cell>
          <cell r="E407" t="str">
            <v>Louise Duncan</v>
          </cell>
          <cell r="F407" t="str">
            <v>SOUTH</v>
          </cell>
        </row>
        <row r="408">
          <cell r="A408">
            <v>4342</v>
          </cell>
          <cell r="B408" t="str">
            <v>STREATHAM</v>
          </cell>
          <cell r="C408">
            <v>26</v>
          </cell>
          <cell r="D408" t="str">
            <v>Wes Hammond</v>
          </cell>
          <cell r="E408" t="str">
            <v>Louise Duncan</v>
          </cell>
          <cell r="F408" t="str">
            <v>SOUTH</v>
          </cell>
        </row>
        <row r="409">
          <cell r="A409">
            <v>5458</v>
          </cell>
          <cell r="B409" t="str">
            <v>STRETFORD</v>
          </cell>
          <cell r="C409">
            <v>9</v>
          </cell>
          <cell r="D409" t="str">
            <v>Alan Horton</v>
          </cell>
          <cell r="E409" t="str">
            <v>Keith Meredith</v>
          </cell>
          <cell r="F409" t="str">
            <v>NORTH</v>
          </cell>
        </row>
        <row r="410">
          <cell r="A410">
            <v>3200</v>
          </cell>
          <cell r="B410" t="str">
            <v>STROUD</v>
          </cell>
          <cell r="C410">
            <v>19</v>
          </cell>
          <cell r="D410" t="str">
            <v>Chris Ashton</v>
          </cell>
          <cell r="E410" t="str">
            <v>Louise Duncan</v>
          </cell>
          <cell r="F410" t="str">
            <v>SOUTH</v>
          </cell>
        </row>
        <row r="411">
          <cell r="A411">
            <v>3234</v>
          </cell>
          <cell r="B411" t="str">
            <v>SUDBURY</v>
          </cell>
          <cell r="C411">
            <v>17</v>
          </cell>
          <cell r="D411" t="str">
            <v>Simon Jackson</v>
          </cell>
          <cell r="E411" t="str">
            <v>Louise Duncan</v>
          </cell>
          <cell r="F411" t="str">
            <v>SOUTH</v>
          </cell>
        </row>
        <row r="412">
          <cell r="A412">
            <v>3220</v>
          </cell>
          <cell r="B412" t="str">
            <v>SUNBURY EXTRA</v>
          </cell>
          <cell r="C412">
            <v>21</v>
          </cell>
          <cell r="D412" t="str">
            <v>Jason Stanning</v>
          </cell>
          <cell r="E412" t="str">
            <v>Louise Duncan</v>
          </cell>
          <cell r="F412" t="str">
            <v>SOUTH</v>
          </cell>
        </row>
        <row r="413">
          <cell r="A413">
            <v>6653</v>
          </cell>
          <cell r="B413" t="str">
            <v>SUNDERLAND EXTRA</v>
          </cell>
          <cell r="C413">
            <v>5</v>
          </cell>
          <cell r="D413" t="str">
            <v>Dave McGarry</v>
          </cell>
          <cell r="E413" t="str">
            <v>Keith Meredith</v>
          </cell>
          <cell r="F413" t="str">
            <v>NORTH</v>
          </cell>
        </row>
        <row r="414">
          <cell r="A414">
            <v>3205</v>
          </cell>
          <cell r="B414" t="str">
            <v>SURREY QUAYS EXTRA</v>
          </cell>
          <cell r="C414">
            <v>24</v>
          </cell>
          <cell r="D414" t="str">
            <v>Govind Bhanderi</v>
          </cell>
          <cell r="E414" t="str">
            <v>Louise Duncan</v>
          </cell>
          <cell r="F414" t="str">
            <v>SOUTH</v>
          </cell>
        </row>
        <row r="415">
          <cell r="A415">
            <v>3235</v>
          </cell>
          <cell r="B415" t="str">
            <v>SUTTON-CHEAM EXTRA</v>
          </cell>
          <cell r="C415">
            <v>21</v>
          </cell>
          <cell r="D415" t="str">
            <v>Jason Stanning</v>
          </cell>
          <cell r="E415" t="str">
            <v>Louise Duncan</v>
          </cell>
          <cell r="F415" t="str">
            <v>SOUTH</v>
          </cell>
        </row>
        <row r="416">
          <cell r="A416">
            <v>3219</v>
          </cell>
          <cell r="B416" t="str">
            <v>SWANSEA EXTRA</v>
          </cell>
          <cell r="C416">
            <v>12</v>
          </cell>
          <cell r="D416" t="str">
            <v xml:space="preserve">Natasha Price </v>
          </cell>
          <cell r="E416" t="str">
            <v>Louise Duncan</v>
          </cell>
          <cell r="F416" t="str">
            <v>SOUTH</v>
          </cell>
        </row>
        <row r="417">
          <cell r="A417">
            <v>5249</v>
          </cell>
          <cell r="B417" t="str">
            <v>SWANSEA LLANSMLET EXT</v>
          </cell>
          <cell r="C417">
            <v>12</v>
          </cell>
          <cell r="D417" t="str">
            <v xml:space="preserve">Natasha Price </v>
          </cell>
          <cell r="E417" t="str">
            <v>Louise Duncan</v>
          </cell>
          <cell r="F417" t="str">
            <v>SOUTH</v>
          </cell>
        </row>
        <row r="418">
          <cell r="A418">
            <v>3241</v>
          </cell>
          <cell r="B418" t="str">
            <v>SWANSEA MARINA</v>
          </cell>
          <cell r="C418">
            <v>12</v>
          </cell>
          <cell r="D418" t="str">
            <v xml:space="preserve">Natasha Price </v>
          </cell>
          <cell r="E418" t="str">
            <v>Louise Duncan</v>
          </cell>
          <cell r="F418" t="str">
            <v>SOUTH</v>
          </cell>
        </row>
        <row r="419">
          <cell r="A419">
            <v>3230</v>
          </cell>
          <cell r="B419" t="str">
            <v>SWINDON EXTRA</v>
          </cell>
          <cell r="C419">
            <v>19</v>
          </cell>
          <cell r="D419" t="str">
            <v>Chris Ashton</v>
          </cell>
          <cell r="E419" t="str">
            <v>Louise Duncan</v>
          </cell>
          <cell r="F419" t="str">
            <v>SOUTH</v>
          </cell>
        </row>
        <row r="420">
          <cell r="A420">
            <v>2799</v>
          </cell>
          <cell r="B420" t="str">
            <v>TALBOT GREEN EXTRA</v>
          </cell>
          <cell r="C420">
            <v>12</v>
          </cell>
          <cell r="D420" t="str">
            <v xml:space="preserve">Natasha Price </v>
          </cell>
          <cell r="E420" t="str">
            <v>Louise Duncan</v>
          </cell>
          <cell r="F420" t="str">
            <v>SOUTH</v>
          </cell>
        </row>
        <row r="421">
          <cell r="A421">
            <v>3281</v>
          </cell>
          <cell r="B421" t="str">
            <v>TAUNTON</v>
          </cell>
          <cell r="C421">
            <v>23</v>
          </cell>
          <cell r="D421" t="str">
            <v>Nick Muge</v>
          </cell>
          <cell r="E421" t="str">
            <v>Louise Duncan</v>
          </cell>
          <cell r="F421" t="str">
            <v>SOUTH</v>
          </cell>
        </row>
        <row r="422">
          <cell r="A422">
            <v>3290</v>
          </cell>
          <cell r="B422" t="str">
            <v>TELFORD EXTRA</v>
          </cell>
          <cell r="C422">
            <v>15</v>
          </cell>
          <cell r="D422" t="str">
            <v>Paul Barnes</v>
          </cell>
          <cell r="E422" t="str">
            <v>Keith Meredith</v>
          </cell>
          <cell r="F422" t="str">
            <v>NORTH</v>
          </cell>
        </row>
        <row r="423">
          <cell r="A423">
            <v>3301</v>
          </cell>
          <cell r="B423" t="str">
            <v>THETFORD</v>
          </cell>
          <cell r="C423">
            <v>17</v>
          </cell>
          <cell r="D423" t="str">
            <v>Simon Jackson</v>
          </cell>
          <cell r="E423" t="str">
            <v>Louise Duncan</v>
          </cell>
          <cell r="F423" t="str">
            <v>SOUTH</v>
          </cell>
        </row>
        <row r="424">
          <cell r="A424">
            <v>3300</v>
          </cell>
          <cell r="B424" t="str">
            <v>THORNTON HEATH</v>
          </cell>
          <cell r="C424">
            <v>26</v>
          </cell>
          <cell r="D424" t="str">
            <v>Wes Hammond</v>
          </cell>
          <cell r="E424" t="str">
            <v>Louise Duncan</v>
          </cell>
          <cell r="F424" t="str">
            <v>SOUTH</v>
          </cell>
        </row>
        <row r="425">
          <cell r="A425">
            <v>5138</v>
          </cell>
          <cell r="B425" t="str">
            <v>TIVERTON BLUNDELLS</v>
          </cell>
          <cell r="C425">
            <v>23</v>
          </cell>
          <cell r="D425" t="str">
            <v>Nick Muge</v>
          </cell>
          <cell r="E425" t="str">
            <v>Louise Duncan</v>
          </cell>
          <cell r="F425" t="str">
            <v>SOUTH</v>
          </cell>
        </row>
        <row r="426">
          <cell r="A426">
            <v>3297</v>
          </cell>
          <cell r="B426" t="str">
            <v>TOTON</v>
          </cell>
          <cell r="C426">
            <v>7</v>
          </cell>
          <cell r="D426" t="str">
            <v>Jon Hudson</v>
          </cell>
          <cell r="E426" t="str">
            <v>Keith Meredith</v>
          </cell>
          <cell r="F426" t="str">
            <v>NORTH</v>
          </cell>
        </row>
        <row r="427">
          <cell r="A427">
            <v>3316</v>
          </cell>
          <cell r="B427" t="str">
            <v>TROWBRIDGE EXTRA</v>
          </cell>
          <cell r="C427">
            <v>19</v>
          </cell>
          <cell r="D427" t="str">
            <v>Chris Ashton</v>
          </cell>
          <cell r="E427" t="str">
            <v>Louise Duncan</v>
          </cell>
          <cell r="F427" t="str">
            <v>SOUTH</v>
          </cell>
        </row>
        <row r="428">
          <cell r="A428">
            <v>3310</v>
          </cell>
          <cell r="B428" t="str">
            <v>TRURO</v>
          </cell>
          <cell r="C428">
            <v>23</v>
          </cell>
          <cell r="D428" t="str">
            <v>Nick Muge</v>
          </cell>
          <cell r="E428" t="str">
            <v>Louise Duncan</v>
          </cell>
          <cell r="F428" t="str">
            <v>SOUTH</v>
          </cell>
        </row>
        <row r="429">
          <cell r="A429">
            <v>3324</v>
          </cell>
          <cell r="B429" t="str">
            <v>TWICKENHAM EXTRA</v>
          </cell>
          <cell r="C429">
            <v>21</v>
          </cell>
          <cell r="D429" t="str">
            <v>Jason Stanning</v>
          </cell>
          <cell r="E429" t="str">
            <v>Louise Duncan</v>
          </cell>
          <cell r="F429" t="str">
            <v>SOUTH</v>
          </cell>
        </row>
        <row r="430">
          <cell r="A430">
            <v>3330</v>
          </cell>
          <cell r="B430" t="str">
            <v>UCKFIELD</v>
          </cell>
          <cell r="C430">
            <v>21</v>
          </cell>
          <cell r="D430" t="str">
            <v>Jason Stanning</v>
          </cell>
          <cell r="E430" t="str">
            <v>Louise Duncan</v>
          </cell>
          <cell r="F430" t="str">
            <v>SOUTH</v>
          </cell>
        </row>
        <row r="431">
          <cell r="A431">
            <v>3327</v>
          </cell>
          <cell r="B431" t="str">
            <v>UTTOXETER</v>
          </cell>
          <cell r="C431">
            <v>11</v>
          </cell>
          <cell r="D431" t="str">
            <v>Kevin Leach</v>
          </cell>
          <cell r="E431" t="str">
            <v>Keith Meredith</v>
          </cell>
          <cell r="F431" t="str">
            <v>NORTH</v>
          </cell>
        </row>
        <row r="432">
          <cell r="A432">
            <v>3344</v>
          </cell>
          <cell r="B432" t="str">
            <v>WADEBRIDGE</v>
          </cell>
          <cell r="C432">
            <v>23</v>
          </cell>
          <cell r="D432" t="str">
            <v>Nick Muge</v>
          </cell>
          <cell r="E432" t="str">
            <v>Louise Duncan</v>
          </cell>
          <cell r="F432" t="str">
            <v>SOUTH</v>
          </cell>
        </row>
        <row r="433">
          <cell r="A433">
            <v>6017</v>
          </cell>
          <cell r="B433" t="str">
            <v>WALKDEN EXTRA</v>
          </cell>
          <cell r="C433">
            <v>6</v>
          </cell>
          <cell r="D433" t="str">
            <v>Craig Roberts</v>
          </cell>
          <cell r="E433" t="str">
            <v>Keith Meredith</v>
          </cell>
          <cell r="F433" t="str">
            <v>NORTH</v>
          </cell>
        </row>
        <row r="434">
          <cell r="A434">
            <v>6161</v>
          </cell>
          <cell r="B434" t="str">
            <v>WALSALL COLLEGE EXTRA</v>
          </cell>
          <cell r="C434">
            <v>15</v>
          </cell>
          <cell r="D434" t="str">
            <v>Paul Barnes</v>
          </cell>
          <cell r="E434" t="str">
            <v>Keith Meredith</v>
          </cell>
          <cell r="F434" t="str">
            <v>NORTH</v>
          </cell>
        </row>
        <row r="435">
          <cell r="A435">
            <v>3356</v>
          </cell>
          <cell r="B435" t="str">
            <v>WALTHAM ABBEY</v>
          </cell>
          <cell r="C435">
            <v>20</v>
          </cell>
          <cell r="D435" t="str">
            <v>Samira Ali</v>
          </cell>
          <cell r="E435" t="str">
            <v>Louise Duncan</v>
          </cell>
          <cell r="F435" t="str">
            <v>SOUTH</v>
          </cell>
        </row>
        <row r="436">
          <cell r="A436">
            <v>3345</v>
          </cell>
          <cell r="B436" t="str">
            <v>WARRINGTON EXTRA</v>
          </cell>
          <cell r="C436">
            <v>11</v>
          </cell>
          <cell r="D436" t="str">
            <v>Kevin Leach</v>
          </cell>
          <cell r="E436" t="str">
            <v>Keith Meredith</v>
          </cell>
          <cell r="F436" t="str">
            <v>NORTH</v>
          </cell>
        </row>
        <row r="437">
          <cell r="A437">
            <v>3370</v>
          </cell>
          <cell r="B437" t="str">
            <v>WARWICK</v>
          </cell>
          <cell r="C437">
            <v>19</v>
          </cell>
          <cell r="D437" t="str">
            <v>Chris Ashton</v>
          </cell>
          <cell r="E437" t="str">
            <v>Louise Duncan</v>
          </cell>
          <cell r="F437" t="str">
            <v>SOUTH</v>
          </cell>
        </row>
        <row r="438">
          <cell r="A438">
            <v>3372</v>
          </cell>
          <cell r="B438" t="str">
            <v>WATFORD EXTRA</v>
          </cell>
          <cell r="C438">
            <v>20</v>
          </cell>
          <cell r="D438" t="str">
            <v>Samira Ali</v>
          </cell>
          <cell r="E438" t="str">
            <v>Louise Duncan</v>
          </cell>
          <cell r="F438" t="str">
            <v>SOUTH</v>
          </cell>
        </row>
        <row r="439">
          <cell r="A439">
            <v>3347</v>
          </cell>
          <cell r="B439" t="str">
            <v>WATH-UPON-DEARNE EXT</v>
          </cell>
          <cell r="C439">
            <v>10</v>
          </cell>
          <cell r="D439" t="str">
            <v>Oli Duckenfield</v>
          </cell>
          <cell r="E439" t="str">
            <v>Keith Meredith</v>
          </cell>
          <cell r="F439" t="str">
            <v>NORTH</v>
          </cell>
        </row>
        <row r="440">
          <cell r="A440">
            <v>3380</v>
          </cell>
          <cell r="B440" t="str">
            <v>WELLINGBOROUGH 2</v>
          </cell>
          <cell r="C440">
            <v>16</v>
          </cell>
          <cell r="D440" t="str">
            <v>Peter March</v>
          </cell>
          <cell r="E440" t="str">
            <v>Keith Meredith</v>
          </cell>
          <cell r="F440" t="str">
            <v>NORTH</v>
          </cell>
        </row>
        <row r="441">
          <cell r="A441">
            <v>6208</v>
          </cell>
          <cell r="B441" t="str">
            <v>WELSHPOOL</v>
          </cell>
          <cell r="C441">
            <v>15</v>
          </cell>
          <cell r="D441" t="str">
            <v>Paul Barnes</v>
          </cell>
          <cell r="E441" t="str">
            <v>Keith Meredith</v>
          </cell>
          <cell r="F441" t="str">
            <v>NORTH</v>
          </cell>
        </row>
        <row r="442">
          <cell r="A442">
            <v>2122</v>
          </cell>
          <cell r="B442" t="str">
            <v>Wembley BRENT PARK</v>
          </cell>
          <cell r="C442">
            <v>20</v>
          </cell>
          <cell r="D442" t="str">
            <v>Samira Ali</v>
          </cell>
          <cell r="E442" t="str">
            <v>Louise Duncan</v>
          </cell>
          <cell r="F442" t="str">
            <v>SOUTH</v>
          </cell>
        </row>
        <row r="443">
          <cell r="A443">
            <v>2335</v>
          </cell>
          <cell r="B443" t="str">
            <v>WEST BROMWICH EXTRA</v>
          </cell>
          <cell r="C443">
            <v>15</v>
          </cell>
          <cell r="D443" t="str">
            <v>Paul Barnes</v>
          </cell>
          <cell r="E443" t="str">
            <v>Keith Meredith</v>
          </cell>
          <cell r="F443" t="str">
            <v>NORTH</v>
          </cell>
        </row>
        <row r="444">
          <cell r="A444">
            <v>6056</v>
          </cell>
          <cell r="B444" t="str">
            <v>WEST DURRINGTON EXTRA</v>
          </cell>
          <cell r="C444">
            <v>21</v>
          </cell>
          <cell r="D444" t="str">
            <v>Jason Stanning</v>
          </cell>
          <cell r="E444" t="str">
            <v>Louise Duncan</v>
          </cell>
          <cell r="F444" t="str">
            <v>SOUTH</v>
          </cell>
        </row>
        <row r="445">
          <cell r="A445">
            <v>5126</v>
          </cell>
          <cell r="B445" t="str">
            <v>WESTHILL</v>
          </cell>
          <cell r="C445">
            <v>1</v>
          </cell>
          <cell r="D445" t="str">
            <v>Roger Mutch</v>
          </cell>
          <cell r="E445" t="str">
            <v>Keith Meredith</v>
          </cell>
          <cell r="F445" t="str">
            <v>NORTH</v>
          </cell>
        </row>
        <row r="446">
          <cell r="A446">
            <v>3377</v>
          </cell>
          <cell r="B446" t="str">
            <v>WESTON FAVELL EXTRA</v>
          </cell>
          <cell r="C446">
            <v>14</v>
          </cell>
          <cell r="D446" t="str">
            <v>Grant Chapman</v>
          </cell>
          <cell r="E446" t="str">
            <v>Louise Duncan</v>
          </cell>
          <cell r="F446" t="str">
            <v>SOUTH</v>
          </cell>
        </row>
        <row r="447">
          <cell r="A447">
            <v>3387</v>
          </cell>
          <cell r="B447" t="str">
            <v>WESTON SUPER MARE</v>
          </cell>
          <cell r="C447">
            <v>13</v>
          </cell>
          <cell r="D447" t="str">
            <v>Chris Parsons</v>
          </cell>
          <cell r="E447" t="str">
            <v>Louise Duncan</v>
          </cell>
          <cell r="F447" t="str">
            <v>SOUTH</v>
          </cell>
        </row>
        <row r="448">
          <cell r="A448">
            <v>3394</v>
          </cell>
          <cell r="B448" t="str">
            <v>WHITEHAVEN</v>
          </cell>
          <cell r="C448">
            <v>8</v>
          </cell>
          <cell r="D448" t="str">
            <v>Craig Roberts</v>
          </cell>
          <cell r="E448" t="str">
            <v>Keith Meredith</v>
          </cell>
          <cell r="F448" t="str">
            <v>NORTH</v>
          </cell>
        </row>
        <row r="449">
          <cell r="A449">
            <v>3401</v>
          </cell>
          <cell r="B449" t="str">
            <v>WHITSTABLE EXTRA</v>
          </cell>
          <cell r="C449">
            <v>26</v>
          </cell>
          <cell r="D449" t="str">
            <v>Wes Hammond</v>
          </cell>
          <cell r="E449" t="str">
            <v>Louise Duncan</v>
          </cell>
          <cell r="F449" t="str">
            <v>SOUTH</v>
          </cell>
        </row>
        <row r="450">
          <cell r="A450">
            <v>5330</v>
          </cell>
          <cell r="B450" t="str">
            <v>WICK</v>
          </cell>
          <cell r="C450">
            <v>1</v>
          </cell>
          <cell r="D450" t="str">
            <v>Roger Mutch</v>
          </cell>
          <cell r="E450" t="str">
            <v>Keith Meredith</v>
          </cell>
          <cell r="F450" t="str">
            <v>NORTH</v>
          </cell>
        </row>
        <row r="451">
          <cell r="A451">
            <v>6477</v>
          </cell>
          <cell r="B451" t="str">
            <v>WIDNES</v>
          </cell>
          <cell r="C451">
            <v>11</v>
          </cell>
          <cell r="D451" t="str">
            <v>Kevin Leach</v>
          </cell>
          <cell r="E451" t="str">
            <v>Keith Meredith</v>
          </cell>
          <cell r="F451" t="str">
            <v>NORTH</v>
          </cell>
        </row>
        <row r="452">
          <cell r="A452">
            <v>3426</v>
          </cell>
          <cell r="B452" t="str">
            <v>WIGAN EXTRA</v>
          </cell>
          <cell r="C452">
            <v>8</v>
          </cell>
          <cell r="D452" t="str">
            <v>Craig Roberts</v>
          </cell>
          <cell r="E452" t="str">
            <v>Keith Meredith</v>
          </cell>
          <cell r="F452" t="str">
            <v>NORTH</v>
          </cell>
        </row>
        <row r="453">
          <cell r="A453">
            <v>5503</v>
          </cell>
          <cell r="B453" t="str">
            <v xml:space="preserve">WILLENHALL </v>
          </cell>
          <cell r="C453">
            <v>15</v>
          </cell>
          <cell r="D453" t="str">
            <v>Paul Barnes</v>
          </cell>
          <cell r="E453" t="str">
            <v>Keith Meredith</v>
          </cell>
          <cell r="F453" t="str">
            <v>NORTH</v>
          </cell>
        </row>
        <row r="454">
          <cell r="A454">
            <v>3406</v>
          </cell>
          <cell r="B454" t="str">
            <v>WINCHESTER</v>
          </cell>
          <cell r="C454">
            <v>25</v>
          </cell>
          <cell r="D454" t="str">
            <v>Vaughan Armstrong</v>
          </cell>
          <cell r="E454" t="str">
            <v>Louise Duncan</v>
          </cell>
          <cell r="F454" t="str">
            <v>SOUTH</v>
          </cell>
        </row>
        <row r="455">
          <cell r="A455">
            <v>4375</v>
          </cell>
          <cell r="B455" t="str">
            <v>WISBECH</v>
          </cell>
          <cell r="C455">
            <v>16</v>
          </cell>
          <cell r="D455" t="str">
            <v>Peter March</v>
          </cell>
          <cell r="E455" t="str">
            <v>Keith Meredith</v>
          </cell>
          <cell r="F455" t="str">
            <v>NORTH</v>
          </cell>
        </row>
        <row r="456">
          <cell r="A456">
            <v>5133</v>
          </cell>
          <cell r="B456" t="str">
            <v>WISHAW</v>
          </cell>
          <cell r="C456">
            <v>2</v>
          </cell>
          <cell r="D456" t="str">
            <v>Lindsay Campbell</v>
          </cell>
          <cell r="E456" t="str">
            <v>Keith Meredith</v>
          </cell>
          <cell r="F456" t="str">
            <v>NORTH</v>
          </cell>
        </row>
        <row r="457">
          <cell r="A457">
            <v>3422</v>
          </cell>
          <cell r="B457" t="str">
            <v>WOODFORD GREEN</v>
          </cell>
          <cell r="C457">
            <v>24</v>
          </cell>
          <cell r="D457" t="str">
            <v>Govind Bhanderi</v>
          </cell>
          <cell r="E457" t="str">
            <v>Louise Duncan</v>
          </cell>
          <cell r="F457" t="str">
            <v>SOUTH</v>
          </cell>
        </row>
        <row r="458">
          <cell r="A458">
            <v>6785</v>
          </cell>
          <cell r="B458" t="str">
            <v>WOOLWICH</v>
          </cell>
          <cell r="C458">
            <v>24</v>
          </cell>
          <cell r="D458" t="str">
            <v>Govind Bhanderi</v>
          </cell>
          <cell r="E458" t="str">
            <v>Louise Duncan</v>
          </cell>
          <cell r="F458" t="str">
            <v>SOUTH</v>
          </cell>
        </row>
        <row r="459">
          <cell r="A459">
            <v>3440</v>
          </cell>
          <cell r="B459" t="str">
            <v>WORCESTER</v>
          </cell>
          <cell r="C459">
            <v>13</v>
          </cell>
          <cell r="D459" t="str">
            <v>Chris Parsons</v>
          </cell>
          <cell r="E459" t="str">
            <v>Louise Duncan</v>
          </cell>
          <cell r="F459" t="str">
            <v>SOUTH</v>
          </cell>
        </row>
        <row r="460">
          <cell r="A460">
            <v>3430</v>
          </cell>
          <cell r="B460" t="str">
            <v>WORCESTER 1</v>
          </cell>
          <cell r="C460">
            <v>13</v>
          </cell>
          <cell r="D460" t="str">
            <v>Chris Parsons</v>
          </cell>
          <cell r="E460" t="str">
            <v>Louise Duncan</v>
          </cell>
          <cell r="F460" t="str">
            <v>SOUTH</v>
          </cell>
        </row>
        <row r="461">
          <cell r="A461">
            <v>3439</v>
          </cell>
          <cell r="B461" t="str">
            <v>WORKSOP</v>
          </cell>
          <cell r="C461">
            <v>7</v>
          </cell>
          <cell r="D461" t="str">
            <v>Jon Hudson</v>
          </cell>
          <cell r="E461" t="str">
            <v>Keith Meredith</v>
          </cell>
          <cell r="F461" t="str">
            <v>NORTH</v>
          </cell>
        </row>
        <row r="462">
          <cell r="A462">
            <v>3433</v>
          </cell>
          <cell r="B462" t="str">
            <v>WREXHAM EXTRA</v>
          </cell>
          <cell r="C462">
            <v>11</v>
          </cell>
          <cell r="D462" t="str">
            <v>Kevin Leach</v>
          </cell>
          <cell r="E462" t="str">
            <v>Keith Meredith</v>
          </cell>
          <cell r="F462" t="str">
            <v>NORTH</v>
          </cell>
        </row>
        <row r="463">
          <cell r="A463">
            <v>6463</v>
          </cell>
          <cell r="B463" t="str">
            <v>YARDLEY</v>
          </cell>
          <cell r="C463">
            <v>15</v>
          </cell>
          <cell r="D463" t="str">
            <v>Paul Barnes</v>
          </cell>
          <cell r="E463" t="str">
            <v>Keith Meredith</v>
          </cell>
          <cell r="F463" t="str">
            <v>NORTH</v>
          </cell>
        </row>
        <row r="464">
          <cell r="A464">
            <v>6420</v>
          </cell>
          <cell r="B464" t="str">
            <v>YATE</v>
          </cell>
          <cell r="C464">
            <v>13</v>
          </cell>
          <cell r="D464" t="str">
            <v>Chris Parsons</v>
          </cell>
          <cell r="E464" t="str">
            <v>Louise Duncan</v>
          </cell>
          <cell r="F464" t="str">
            <v>SOUTH</v>
          </cell>
        </row>
        <row r="465">
          <cell r="A465">
            <v>3470</v>
          </cell>
          <cell r="B465" t="str">
            <v>YEADING EXTRA</v>
          </cell>
          <cell r="C465">
            <v>20</v>
          </cell>
          <cell r="D465" t="str">
            <v>Samira Ali</v>
          </cell>
          <cell r="E465" t="str">
            <v>Louise Duncan</v>
          </cell>
          <cell r="F465" t="str">
            <v>SOUTH</v>
          </cell>
        </row>
        <row r="466">
          <cell r="A466">
            <v>3493</v>
          </cell>
          <cell r="B466" t="str">
            <v>YEOVIL EXTRA</v>
          </cell>
          <cell r="C466">
            <v>25</v>
          </cell>
          <cell r="D466" t="str">
            <v>Vaughan Armstrong</v>
          </cell>
          <cell r="E466" t="str">
            <v>Louise Duncan</v>
          </cell>
          <cell r="F466" t="str">
            <v>SOUTH</v>
          </cell>
        </row>
        <row r="467">
          <cell r="A467">
            <v>6163</v>
          </cell>
          <cell r="B467" t="str">
            <v>YIEWSLEY</v>
          </cell>
          <cell r="C467">
            <v>21</v>
          </cell>
          <cell r="D467" t="str">
            <v>Jason Stanning</v>
          </cell>
          <cell r="E467" t="str">
            <v>Louise Duncan</v>
          </cell>
          <cell r="F467" t="str">
            <v>SOUTH</v>
          </cell>
        </row>
        <row r="468">
          <cell r="A468">
            <v>3480</v>
          </cell>
          <cell r="B468" t="str">
            <v>YORK EXTRA</v>
          </cell>
          <cell r="C468">
            <v>10</v>
          </cell>
          <cell r="D468" t="str">
            <v>Oli Duckenfield</v>
          </cell>
          <cell r="E468" t="str">
            <v>Keith Meredith</v>
          </cell>
          <cell r="F468" t="str">
            <v>NORTH</v>
          </cell>
        </row>
        <row r="469">
          <cell r="A469">
            <v>3488</v>
          </cell>
          <cell r="B469" t="str">
            <v>YORK TADCASTER RD EXT</v>
          </cell>
          <cell r="C469">
            <v>10</v>
          </cell>
          <cell r="D469" t="str">
            <v>Oli Duckenfield</v>
          </cell>
          <cell r="E469" t="str">
            <v>Keith Meredith</v>
          </cell>
          <cell r="F469" t="str">
            <v>NORTH</v>
          </cell>
        </row>
        <row r="470">
          <cell r="A470">
            <v>3476</v>
          </cell>
          <cell r="B470" t="str">
            <v>YSTRAD MYNACH</v>
          </cell>
          <cell r="C470">
            <v>12</v>
          </cell>
          <cell r="D470" t="str">
            <v xml:space="preserve">Natasha Price </v>
          </cell>
          <cell r="E470" t="str">
            <v>Louise Duncan</v>
          </cell>
          <cell r="F470" t="str">
            <v>SOUTH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K288"/>
  <sheetViews>
    <sheetView showGridLines="0" tabSelected="1" topLeftCell="A103" zoomScale="63" zoomScaleNormal="63" workbookViewId="0">
      <selection activeCell="AC137" sqref="AC137"/>
    </sheetView>
  </sheetViews>
  <sheetFormatPr defaultColWidth="9.140625" defaultRowHeight="15" x14ac:dyDescent="0.25"/>
  <cols>
    <col min="1" max="1" width="31.5703125" style="18" bestFit="1" customWidth="1"/>
    <col min="2" max="2" width="29.42578125" style="18" customWidth="1"/>
    <col min="3" max="3" width="13.42578125" style="21" customWidth="1"/>
    <col min="4" max="5" width="6.5703125" style="18" customWidth="1"/>
    <col min="6" max="7" width="6.5703125" style="28" customWidth="1"/>
    <col min="8" max="9" width="6.5703125" style="18" customWidth="1"/>
    <col min="10" max="11" width="6.5703125" style="28" customWidth="1"/>
    <col min="12" max="13" width="6.5703125" style="18" customWidth="1"/>
    <col min="14" max="15" width="6.5703125" style="28" customWidth="1"/>
    <col min="16" max="17" width="6.5703125" style="18" customWidth="1"/>
    <col min="18" max="19" width="6.5703125" style="28" customWidth="1"/>
    <col min="20" max="21" width="6.5703125" style="18" customWidth="1"/>
    <col min="22" max="23" width="6.5703125" style="28" customWidth="1"/>
    <col min="24" max="25" width="6.5703125" style="18" customWidth="1"/>
    <col min="26" max="27" width="6.5703125" style="28" customWidth="1"/>
    <col min="28" max="29" width="6.5703125" style="18" customWidth="1"/>
    <col min="30" max="31" width="6.5703125" style="28" customWidth="1"/>
    <col min="32" max="39" width="6" style="28" hidden="1" customWidth="1"/>
    <col min="40" max="40" width="14" style="18" hidden="1" customWidth="1"/>
    <col min="41" max="41" width="11.42578125" style="22" customWidth="1"/>
    <col min="42" max="42" width="14.5703125" style="21" bestFit="1" customWidth="1"/>
    <col min="43" max="43" width="20.140625" style="18" hidden="1" customWidth="1"/>
    <col min="44" max="46" width="9.140625" style="18" hidden="1" customWidth="1"/>
    <col min="47" max="49" width="11" style="18" hidden="1" customWidth="1"/>
    <col min="50" max="53" width="9.140625" style="18" hidden="1" customWidth="1"/>
    <col min="54" max="54" width="11.42578125" style="18" hidden="1" customWidth="1"/>
    <col min="55" max="55" width="10.140625" style="18" hidden="1" customWidth="1"/>
    <col min="56" max="56" width="9.140625" style="22" hidden="1" customWidth="1"/>
    <col min="57" max="58" width="9.140625" style="18" hidden="1" customWidth="1"/>
    <col min="59" max="59" width="9.140625" style="18" customWidth="1"/>
    <col min="60" max="62" width="9.140625" style="33" customWidth="1"/>
    <col min="63" max="63" width="9.140625" style="33"/>
    <col min="64" max="16384" width="9.140625" style="18"/>
  </cols>
  <sheetData>
    <row r="1" spans="1:54" ht="15.75" thickBot="1" x14ac:dyDescent="0.3">
      <c r="A1" s="45" t="s">
        <v>827</v>
      </c>
      <c r="B1" s="146" t="s">
        <v>0</v>
      </c>
      <c r="E1" s="27"/>
      <c r="H1" s="27"/>
      <c r="I1" s="27"/>
      <c r="L1" s="27"/>
      <c r="M1" s="27"/>
      <c r="P1" s="27"/>
      <c r="Q1" s="27"/>
      <c r="T1" s="27"/>
      <c r="U1" s="27"/>
      <c r="X1" s="27"/>
      <c r="Y1" s="27"/>
      <c r="AB1" s="27"/>
      <c r="AC1" s="27"/>
      <c r="AN1" s="27"/>
      <c r="AO1" s="27"/>
      <c r="AP1" s="27"/>
    </row>
    <row r="2" spans="1:54" ht="7.5" customHeight="1" x14ac:dyDescent="0.25">
      <c r="C2" s="118"/>
      <c r="D2" s="119"/>
      <c r="E2" s="226" t="s">
        <v>834</v>
      </c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227"/>
      <c r="U2" s="227"/>
      <c r="V2" s="227"/>
      <c r="W2" s="227"/>
      <c r="X2" s="227"/>
      <c r="Y2" s="227"/>
      <c r="Z2" s="227"/>
      <c r="AA2" s="228"/>
      <c r="AB2" s="217" t="s">
        <v>1</v>
      </c>
      <c r="AC2" s="218"/>
      <c r="AD2" s="218"/>
      <c r="AE2" s="218"/>
      <c r="AF2" s="218"/>
      <c r="AG2" s="218"/>
      <c r="AH2" s="218"/>
      <c r="AI2" s="218"/>
      <c r="AJ2" s="218"/>
      <c r="AK2" s="218"/>
      <c r="AL2" s="218"/>
      <c r="AM2" s="218"/>
      <c r="AN2" s="218"/>
      <c r="AO2" s="218"/>
      <c r="AP2" s="219"/>
    </row>
    <row r="3" spans="1:54" ht="15" customHeight="1" x14ac:dyDescent="0.25">
      <c r="A3" s="18" t="s">
        <v>2</v>
      </c>
      <c r="B3" s="93">
        <v>2560</v>
      </c>
      <c r="C3" s="118"/>
      <c r="D3" s="119"/>
      <c r="E3" s="229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  <c r="S3" s="230"/>
      <c r="T3" s="230"/>
      <c r="U3" s="230"/>
      <c r="V3" s="230"/>
      <c r="W3" s="230"/>
      <c r="X3" s="230"/>
      <c r="Y3" s="230"/>
      <c r="Z3" s="230"/>
      <c r="AA3" s="231"/>
      <c r="AB3" s="220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  <c r="AP3" s="222"/>
    </row>
    <row r="4" spans="1:54" ht="15" customHeight="1" thickBot="1" x14ac:dyDescent="0.3">
      <c r="A4" s="18" t="s">
        <v>3</v>
      </c>
      <c r="B4" s="26" t="str">
        <f>VLOOKUP(B3,'Op Model Hours'!$A$2:$B$940,2,FALSE)</f>
        <v>GATWICK EXTRA</v>
      </c>
      <c r="C4" s="118"/>
      <c r="D4" s="119"/>
      <c r="E4" s="229"/>
      <c r="F4" s="230"/>
      <c r="G4" s="230"/>
      <c r="H4" s="230"/>
      <c r="I4" s="230"/>
      <c r="J4" s="230"/>
      <c r="K4" s="230"/>
      <c r="L4" s="230"/>
      <c r="M4" s="230"/>
      <c r="N4" s="230"/>
      <c r="O4" s="230"/>
      <c r="P4" s="230"/>
      <c r="Q4" s="230"/>
      <c r="R4" s="230"/>
      <c r="S4" s="230"/>
      <c r="T4" s="230"/>
      <c r="U4" s="230"/>
      <c r="V4" s="230"/>
      <c r="W4" s="230"/>
      <c r="X4" s="230"/>
      <c r="Y4" s="230"/>
      <c r="Z4" s="230"/>
      <c r="AA4" s="231"/>
      <c r="AB4" s="220"/>
      <c r="AC4" s="221"/>
      <c r="AD4" s="221"/>
      <c r="AE4" s="221"/>
      <c r="AF4" s="221"/>
      <c r="AG4" s="221"/>
      <c r="AH4" s="221"/>
      <c r="AI4" s="221"/>
      <c r="AJ4" s="221"/>
      <c r="AK4" s="221"/>
      <c r="AL4" s="221"/>
      <c r="AM4" s="221"/>
      <c r="AN4" s="221"/>
      <c r="AO4" s="221"/>
      <c r="AP4" s="222"/>
    </row>
    <row r="5" spans="1:54" ht="15" customHeight="1" thickBot="1" x14ac:dyDescent="0.3">
      <c r="A5" s="18" t="s">
        <v>4</v>
      </c>
      <c r="B5" s="94">
        <v>4</v>
      </c>
      <c r="C5" s="118"/>
      <c r="D5" s="119"/>
      <c r="E5" s="229"/>
      <c r="F5" s="230"/>
      <c r="G5" s="230"/>
      <c r="H5" s="230"/>
      <c r="I5" s="230"/>
      <c r="J5" s="230"/>
      <c r="K5" s="230"/>
      <c r="L5" s="230"/>
      <c r="M5" s="230"/>
      <c r="N5" s="230"/>
      <c r="O5" s="230"/>
      <c r="P5" s="230"/>
      <c r="Q5" s="230"/>
      <c r="R5" s="230"/>
      <c r="S5" s="230"/>
      <c r="T5" s="230"/>
      <c r="U5" s="230"/>
      <c r="V5" s="230"/>
      <c r="W5" s="230"/>
      <c r="X5" s="230"/>
      <c r="Y5" s="230"/>
      <c r="Z5" s="230"/>
      <c r="AA5" s="231"/>
      <c r="AB5" s="223" t="s">
        <v>5</v>
      </c>
      <c r="AC5" s="224"/>
      <c r="AD5" s="250" t="s">
        <v>6</v>
      </c>
      <c r="AE5" s="251"/>
      <c r="AF5" s="251"/>
      <c r="AG5" s="251"/>
      <c r="AH5" s="251"/>
      <c r="AI5" s="251"/>
      <c r="AJ5" s="251"/>
      <c r="AK5" s="251"/>
      <c r="AL5" s="251"/>
      <c r="AM5" s="251"/>
      <c r="AN5" s="251"/>
      <c r="AO5" s="251"/>
      <c r="AP5" s="252"/>
    </row>
    <row r="6" spans="1:54" ht="15" customHeight="1" thickBot="1" x14ac:dyDescent="0.3">
      <c r="A6" s="18" t="s">
        <v>7</v>
      </c>
      <c r="B6" s="18">
        <f>VLOOKUP(B5,Data!A12:B24,2,)</f>
        <v>5</v>
      </c>
      <c r="C6" s="118"/>
      <c r="D6" s="119"/>
      <c r="E6" s="229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0"/>
      <c r="T6" s="230"/>
      <c r="U6" s="230"/>
      <c r="V6" s="230"/>
      <c r="W6" s="230"/>
      <c r="X6" s="230"/>
      <c r="Y6" s="230"/>
      <c r="Z6" s="230"/>
      <c r="AA6" s="231"/>
      <c r="AB6" s="223" t="s">
        <v>8</v>
      </c>
      <c r="AC6" s="224"/>
      <c r="AD6" s="253" t="s">
        <v>9</v>
      </c>
      <c r="AE6" s="254"/>
      <c r="AF6" s="254"/>
      <c r="AG6" s="254"/>
      <c r="AH6" s="254"/>
      <c r="AI6" s="254"/>
      <c r="AJ6" s="254"/>
      <c r="AK6" s="254"/>
      <c r="AL6" s="254"/>
      <c r="AM6" s="254"/>
      <c r="AN6" s="254"/>
      <c r="AO6" s="254"/>
      <c r="AP6" s="255"/>
    </row>
    <row r="7" spans="1:54" ht="15" customHeight="1" thickBot="1" x14ac:dyDescent="0.3">
      <c r="A7" s="216" t="s">
        <v>749</v>
      </c>
      <c r="B7" s="216"/>
      <c r="C7" s="118"/>
      <c r="D7" s="119"/>
      <c r="E7" s="229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0"/>
      <c r="V7" s="230"/>
      <c r="W7" s="230"/>
      <c r="X7" s="230"/>
      <c r="Y7" s="230"/>
      <c r="Z7" s="230"/>
      <c r="AA7" s="231"/>
      <c r="AB7" s="223" t="s">
        <v>10</v>
      </c>
      <c r="AC7" s="224"/>
      <c r="AD7" s="256" t="s">
        <v>11</v>
      </c>
      <c r="AE7" s="257"/>
      <c r="AF7" s="257"/>
      <c r="AG7" s="257"/>
      <c r="AH7" s="257"/>
      <c r="AI7" s="257"/>
      <c r="AJ7" s="257"/>
      <c r="AK7" s="257"/>
      <c r="AL7" s="257"/>
      <c r="AM7" s="257"/>
      <c r="AN7" s="257"/>
      <c r="AO7" s="257"/>
      <c r="AP7" s="258"/>
    </row>
    <row r="8" spans="1:54" ht="15" customHeight="1" thickBot="1" x14ac:dyDescent="0.3">
      <c r="A8" s="18" t="s">
        <v>12</v>
      </c>
      <c r="B8" s="25">
        <f>VLOOKUP(B3,'Op Model Hours'!A2:G550,6,FALSE)</f>
        <v>36</v>
      </c>
      <c r="C8" s="120">
        <v>36</v>
      </c>
      <c r="D8" s="121"/>
      <c r="E8" s="229"/>
      <c r="F8" s="230"/>
      <c r="G8" s="230"/>
      <c r="H8" s="230"/>
      <c r="I8" s="230"/>
      <c r="J8" s="230"/>
      <c r="K8" s="230"/>
      <c r="L8" s="230"/>
      <c r="M8" s="230"/>
      <c r="N8" s="230"/>
      <c r="O8" s="230"/>
      <c r="P8" s="230"/>
      <c r="Q8" s="230"/>
      <c r="R8" s="230"/>
      <c r="S8" s="230"/>
      <c r="T8" s="230"/>
      <c r="U8" s="230"/>
      <c r="V8" s="230"/>
      <c r="W8" s="230"/>
      <c r="X8" s="230"/>
      <c r="Y8" s="230"/>
      <c r="Z8" s="230"/>
      <c r="AA8" s="231"/>
      <c r="AB8" s="223" t="s">
        <v>13</v>
      </c>
      <c r="AC8" s="224"/>
      <c r="AD8" s="259" t="s">
        <v>14</v>
      </c>
      <c r="AE8" s="260"/>
      <c r="AF8" s="260"/>
      <c r="AG8" s="260"/>
      <c r="AH8" s="260"/>
      <c r="AI8" s="260"/>
      <c r="AJ8" s="260"/>
      <c r="AK8" s="260"/>
      <c r="AL8" s="260"/>
      <c r="AM8" s="260"/>
      <c r="AN8" s="260"/>
      <c r="AO8" s="260"/>
      <c r="AP8" s="261"/>
    </row>
    <row r="9" spans="1:54" ht="15" customHeight="1" thickBot="1" x14ac:dyDescent="0.35">
      <c r="A9" s="18" t="s">
        <v>15</v>
      </c>
      <c r="B9" s="25">
        <f>VLOOKUP(B3,'Op Model Hours'!A2:G550,3,FALSE)</f>
        <v>99.5</v>
      </c>
      <c r="C9" s="118"/>
      <c r="D9" s="119"/>
      <c r="E9" s="229"/>
      <c r="F9" s="230"/>
      <c r="G9" s="230"/>
      <c r="H9" s="230"/>
      <c r="I9" s="230"/>
      <c r="J9" s="230"/>
      <c r="K9" s="230"/>
      <c r="L9" s="230"/>
      <c r="M9" s="230"/>
      <c r="N9" s="230"/>
      <c r="O9" s="230"/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0"/>
      <c r="AA9" s="231"/>
      <c r="AB9" s="223" t="s">
        <v>16</v>
      </c>
      <c r="AC9" s="224"/>
      <c r="AD9" s="262" t="s">
        <v>17</v>
      </c>
      <c r="AE9" s="263"/>
      <c r="AF9" s="263"/>
      <c r="AG9" s="263"/>
      <c r="AH9" s="263"/>
      <c r="AI9" s="263"/>
      <c r="AJ9" s="263"/>
      <c r="AK9" s="263"/>
      <c r="AL9" s="263"/>
      <c r="AM9" s="263"/>
      <c r="AN9" s="263"/>
      <c r="AO9" s="263"/>
      <c r="AP9" s="264"/>
    </row>
    <row r="10" spans="1:54" ht="15" customHeight="1" x14ac:dyDescent="0.3">
      <c r="A10" s="18" t="s">
        <v>18</v>
      </c>
      <c r="B10" s="25">
        <f>VLOOKUP(B3,'Op Model Hours'!A2:G550,5,FALSE)</f>
        <v>0</v>
      </c>
      <c r="C10" s="118"/>
      <c r="D10" s="119"/>
      <c r="E10" s="229"/>
      <c r="F10" s="230"/>
      <c r="G10" s="230"/>
      <c r="H10" s="230"/>
      <c r="I10" s="230"/>
      <c r="J10" s="230"/>
      <c r="K10" s="230"/>
      <c r="L10" s="230"/>
      <c r="M10" s="230"/>
      <c r="N10" s="230"/>
      <c r="O10" s="230"/>
      <c r="P10" s="230"/>
      <c r="Q10" s="230"/>
      <c r="R10" s="230"/>
      <c r="S10" s="230"/>
      <c r="T10" s="230"/>
      <c r="U10" s="230"/>
      <c r="V10" s="230"/>
      <c r="W10" s="230"/>
      <c r="X10" s="230"/>
      <c r="Y10" s="230"/>
      <c r="Z10" s="230"/>
      <c r="AA10" s="231"/>
      <c r="AB10" s="91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75"/>
      <c r="AP10" s="75"/>
    </row>
    <row r="11" spans="1:54" ht="15" customHeight="1" x14ac:dyDescent="0.3">
      <c r="A11" s="18" t="s">
        <v>19</v>
      </c>
      <c r="B11" s="25">
        <f>B8+B9+B10</f>
        <v>135.5</v>
      </c>
      <c r="C11" s="118"/>
      <c r="D11" s="119"/>
      <c r="E11" s="229"/>
      <c r="F11" s="230"/>
      <c r="G11" s="230"/>
      <c r="H11" s="230"/>
      <c r="I11" s="230"/>
      <c r="J11" s="230"/>
      <c r="K11" s="230"/>
      <c r="L11" s="230"/>
      <c r="M11" s="230"/>
      <c r="N11" s="230"/>
      <c r="O11" s="230"/>
      <c r="P11" s="230"/>
      <c r="Q11" s="230"/>
      <c r="R11" s="230"/>
      <c r="S11" s="230"/>
      <c r="T11" s="230"/>
      <c r="U11" s="230"/>
      <c r="V11" s="230"/>
      <c r="W11" s="230"/>
      <c r="X11" s="230"/>
      <c r="Y11" s="230"/>
      <c r="Z11" s="230"/>
      <c r="AA11" s="231"/>
      <c r="AB11" s="91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53"/>
      <c r="AP11" s="75"/>
    </row>
    <row r="12" spans="1:54" ht="15" customHeight="1" x14ac:dyDescent="0.3">
      <c r="A12" s="18" t="s">
        <v>20</v>
      </c>
      <c r="B12" s="25">
        <f>SUMIFS(C34:C51,A34:A51,Data!A3)</f>
        <v>36</v>
      </c>
      <c r="C12" s="118"/>
      <c r="D12" s="119"/>
      <c r="E12" s="229"/>
      <c r="F12" s="230"/>
      <c r="G12" s="230"/>
      <c r="H12" s="230"/>
      <c r="I12" s="230"/>
      <c r="J12" s="230"/>
      <c r="K12" s="230"/>
      <c r="L12" s="230"/>
      <c r="M12" s="230"/>
      <c r="N12" s="230"/>
      <c r="O12" s="230"/>
      <c r="P12" s="230"/>
      <c r="Q12" s="230"/>
      <c r="R12" s="230"/>
      <c r="S12" s="230"/>
      <c r="T12" s="230"/>
      <c r="U12" s="230"/>
      <c r="V12" s="230"/>
      <c r="W12" s="230"/>
      <c r="X12" s="230"/>
      <c r="Y12" s="230"/>
      <c r="Z12" s="230"/>
      <c r="AA12" s="231"/>
      <c r="AB12" s="91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53"/>
      <c r="AP12" s="75"/>
    </row>
    <row r="13" spans="1:54" ht="15" customHeight="1" x14ac:dyDescent="0.25">
      <c r="A13" s="18" t="s">
        <v>21</v>
      </c>
      <c r="B13" s="18">
        <f>SUMIFS(C34:C51,A34:A51,Data!A5)</f>
        <v>100.5</v>
      </c>
      <c r="C13" s="122" t="s">
        <v>22</v>
      </c>
      <c r="D13" s="119"/>
      <c r="E13" s="229"/>
      <c r="F13" s="230"/>
      <c r="G13" s="230"/>
      <c r="H13" s="230"/>
      <c r="I13" s="230"/>
      <c r="J13" s="230"/>
      <c r="K13" s="230"/>
      <c r="L13" s="230"/>
      <c r="M13" s="230"/>
      <c r="N13" s="230"/>
      <c r="O13" s="230"/>
      <c r="P13" s="230"/>
      <c r="Q13" s="230"/>
      <c r="R13" s="230"/>
      <c r="S13" s="230"/>
      <c r="T13" s="230"/>
      <c r="U13" s="230"/>
      <c r="V13" s="230"/>
      <c r="W13" s="230"/>
      <c r="X13" s="230"/>
      <c r="Y13" s="230"/>
      <c r="Z13" s="230"/>
      <c r="AA13" s="231"/>
      <c r="AB13" s="91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53"/>
      <c r="AP13" s="53"/>
    </row>
    <row r="14" spans="1:54" ht="15" customHeight="1" x14ac:dyDescent="0.25">
      <c r="A14" s="18" t="s">
        <v>23</v>
      </c>
      <c r="B14" s="18">
        <f>SUMIFS(C34:C51,A34:A51,Data!A9)</f>
        <v>0</v>
      </c>
      <c r="C14" s="122"/>
      <c r="D14" s="119"/>
      <c r="E14" s="229"/>
      <c r="F14" s="230"/>
      <c r="G14" s="230"/>
      <c r="H14" s="230"/>
      <c r="I14" s="230"/>
      <c r="J14" s="230"/>
      <c r="K14" s="230"/>
      <c r="L14" s="230"/>
      <c r="M14" s="230"/>
      <c r="N14" s="230"/>
      <c r="O14" s="230"/>
      <c r="P14" s="230"/>
      <c r="Q14" s="230"/>
      <c r="R14" s="230"/>
      <c r="S14" s="230"/>
      <c r="T14" s="230"/>
      <c r="U14" s="230"/>
      <c r="V14" s="230"/>
      <c r="W14" s="230"/>
      <c r="X14" s="230"/>
      <c r="Y14" s="230"/>
      <c r="Z14" s="230"/>
      <c r="AA14" s="231"/>
      <c r="AB14" s="91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53"/>
      <c r="AP14" s="53"/>
    </row>
    <row r="15" spans="1:54" ht="15" customHeight="1" x14ac:dyDescent="0.25">
      <c r="A15" s="18" t="s">
        <v>24</v>
      </c>
      <c r="B15" s="18">
        <f>SUMIFS(C34:C51,A34:A51,Data!A4)</f>
        <v>0</v>
      </c>
      <c r="C15" s="122"/>
      <c r="D15" s="119"/>
      <c r="E15" s="229"/>
      <c r="F15" s="230"/>
      <c r="G15" s="230"/>
      <c r="H15" s="230"/>
      <c r="I15" s="230"/>
      <c r="J15" s="230"/>
      <c r="K15" s="230"/>
      <c r="L15" s="230"/>
      <c r="M15" s="230"/>
      <c r="N15" s="230"/>
      <c r="O15" s="230"/>
      <c r="P15" s="230"/>
      <c r="Q15" s="230"/>
      <c r="R15" s="230"/>
      <c r="S15" s="230"/>
      <c r="T15" s="230"/>
      <c r="U15" s="230"/>
      <c r="V15" s="230"/>
      <c r="W15" s="230"/>
      <c r="X15" s="230"/>
      <c r="Y15" s="230"/>
      <c r="Z15" s="230"/>
      <c r="AA15" s="231"/>
      <c r="AB15" s="91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53"/>
      <c r="AP15" s="53"/>
    </row>
    <row r="16" spans="1:54" ht="15" customHeight="1" x14ac:dyDescent="0.25">
      <c r="A16" s="18" t="s">
        <v>25</v>
      </c>
      <c r="B16" s="18">
        <f>IFERROR((B12+B13+B14+B15)-(B8+B9+B10),0)</f>
        <v>1</v>
      </c>
      <c r="C16" s="132"/>
      <c r="D16" s="119"/>
      <c r="E16" s="229"/>
      <c r="F16" s="230"/>
      <c r="G16" s="230"/>
      <c r="H16" s="230"/>
      <c r="I16" s="230"/>
      <c r="J16" s="230"/>
      <c r="K16" s="230"/>
      <c r="L16" s="230"/>
      <c r="M16" s="230"/>
      <c r="N16" s="230"/>
      <c r="O16" s="230"/>
      <c r="P16" s="230"/>
      <c r="Q16" s="230"/>
      <c r="R16" s="230"/>
      <c r="S16" s="230"/>
      <c r="T16" s="230"/>
      <c r="U16" s="230"/>
      <c r="V16" s="230"/>
      <c r="W16" s="230"/>
      <c r="X16" s="230"/>
      <c r="Y16" s="230"/>
      <c r="Z16" s="230"/>
      <c r="AA16" s="231"/>
      <c r="AB16" s="91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53"/>
      <c r="AP16" s="53"/>
      <c r="BB16" s="22" t="s">
        <v>5</v>
      </c>
    </row>
    <row r="17" spans="1:54" ht="8.1" customHeight="1" x14ac:dyDescent="0.25">
      <c r="C17" s="118"/>
      <c r="D17" s="119"/>
      <c r="E17" s="229"/>
      <c r="F17" s="230"/>
      <c r="G17" s="230"/>
      <c r="H17" s="230"/>
      <c r="I17" s="230"/>
      <c r="J17" s="230"/>
      <c r="K17" s="230"/>
      <c r="L17" s="230"/>
      <c r="M17" s="230"/>
      <c r="N17" s="230"/>
      <c r="O17" s="230"/>
      <c r="P17" s="230"/>
      <c r="Q17" s="230"/>
      <c r="R17" s="230"/>
      <c r="S17" s="230"/>
      <c r="T17" s="230"/>
      <c r="U17" s="230"/>
      <c r="V17" s="230"/>
      <c r="W17" s="230"/>
      <c r="X17" s="230"/>
      <c r="Y17" s="230"/>
      <c r="Z17" s="230"/>
      <c r="AA17" s="231"/>
      <c r="AB17" s="91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53"/>
      <c r="AP17" s="53"/>
      <c r="BB17" s="22" t="s">
        <v>8</v>
      </c>
    </row>
    <row r="18" spans="1:54" ht="15" customHeight="1" x14ac:dyDescent="0.25">
      <c r="A18" s="216" t="s">
        <v>750</v>
      </c>
      <c r="B18" s="216"/>
      <c r="C18" s="118"/>
      <c r="D18" s="119"/>
      <c r="E18" s="229"/>
      <c r="F18" s="230"/>
      <c r="G18" s="230"/>
      <c r="H18" s="230"/>
      <c r="I18" s="230"/>
      <c r="J18" s="230"/>
      <c r="K18" s="230"/>
      <c r="L18" s="230"/>
      <c r="M18" s="230"/>
      <c r="N18" s="230"/>
      <c r="O18" s="230"/>
      <c r="P18" s="230"/>
      <c r="Q18" s="230"/>
      <c r="R18" s="230"/>
      <c r="S18" s="230"/>
      <c r="T18" s="230"/>
      <c r="U18" s="230"/>
      <c r="V18" s="230"/>
      <c r="W18" s="230"/>
      <c r="X18" s="230"/>
      <c r="Y18" s="230"/>
      <c r="Z18" s="230"/>
      <c r="AA18" s="231"/>
      <c r="AB18" s="91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53"/>
      <c r="AP18" s="53"/>
      <c r="BB18" s="22" t="s">
        <v>10</v>
      </c>
    </row>
    <row r="19" spans="1:54" ht="15" customHeight="1" x14ac:dyDescent="0.25">
      <c r="A19" s="18" t="s">
        <v>12</v>
      </c>
      <c r="B19" s="25">
        <f>IF(C34="",0,SUM(C34*B6))</f>
        <v>180</v>
      </c>
      <c r="C19" s="212"/>
      <c r="D19" s="119"/>
      <c r="E19" s="229"/>
      <c r="F19" s="230"/>
      <c r="G19" s="230"/>
      <c r="H19" s="230"/>
      <c r="I19" s="230"/>
      <c r="J19" s="230"/>
      <c r="K19" s="230"/>
      <c r="L19" s="230"/>
      <c r="M19" s="230"/>
      <c r="N19" s="230"/>
      <c r="O19" s="230"/>
      <c r="P19" s="230"/>
      <c r="Q19" s="230"/>
      <c r="R19" s="230"/>
      <c r="S19" s="230"/>
      <c r="T19" s="230"/>
      <c r="U19" s="230"/>
      <c r="V19" s="230"/>
      <c r="W19" s="230"/>
      <c r="X19" s="230"/>
      <c r="Y19" s="230"/>
      <c r="Z19" s="230"/>
      <c r="AA19" s="231"/>
      <c r="AB19" s="91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31"/>
      <c r="BB19" s="22" t="s">
        <v>13</v>
      </c>
    </row>
    <row r="20" spans="1:54" ht="15" customHeight="1" x14ac:dyDescent="0.25">
      <c r="A20" s="18" t="s">
        <v>26</v>
      </c>
      <c r="B20" s="18">
        <f>(SUMIF(AQ34:AQ139,Data!A3,Forecast!AR34:AR139))</f>
        <v>172</v>
      </c>
      <c r="C20" s="212"/>
      <c r="D20" s="119"/>
      <c r="E20" s="229"/>
      <c r="F20" s="230"/>
      <c r="G20" s="230"/>
      <c r="H20" s="230"/>
      <c r="I20" s="230"/>
      <c r="J20" s="230"/>
      <c r="K20" s="230"/>
      <c r="L20" s="230"/>
      <c r="M20" s="230"/>
      <c r="N20" s="230"/>
      <c r="O20" s="230"/>
      <c r="P20" s="230"/>
      <c r="Q20" s="230"/>
      <c r="R20" s="230"/>
      <c r="S20" s="230"/>
      <c r="T20" s="230"/>
      <c r="U20" s="230"/>
      <c r="V20" s="230"/>
      <c r="W20" s="230"/>
      <c r="X20" s="230"/>
      <c r="Y20" s="230"/>
      <c r="Z20" s="230"/>
      <c r="AA20" s="231"/>
      <c r="AB20" s="91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31"/>
      <c r="BB20" s="22" t="s">
        <v>16</v>
      </c>
    </row>
    <row r="21" spans="1:54" ht="15" customHeight="1" x14ac:dyDescent="0.25">
      <c r="A21" s="18" t="s">
        <v>18</v>
      </c>
      <c r="B21" s="18">
        <f>IF(C35="",0,SUM(C35*B6))</f>
        <v>0</v>
      </c>
      <c r="C21" s="145"/>
      <c r="D21" s="119"/>
      <c r="E21" s="229"/>
      <c r="F21" s="230"/>
      <c r="G21" s="230"/>
      <c r="H21" s="230"/>
      <c r="I21" s="230"/>
      <c r="J21" s="230"/>
      <c r="K21" s="230"/>
      <c r="L21" s="230"/>
      <c r="M21" s="230"/>
      <c r="N21" s="230"/>
      <c r="O21" s="230"/>
      <c r="P21" s="230"/>
      <c r="Q21" s="230"/>
      <c r="R21" s="230"/>
      <c r="S21" s="230"/>
      <c r="T21" s="230"/>
      <c r="U21" s="230"/>
      <c r="V21" s="230"/>
      <c r="W21" s="230"/>
      <c r="X21" s="230"/>
      <c r="Y21" s="230"/>
      <c r="Z21" s="230"/>
      <c r="AA21" s="231"/>
      <c r="AB21" s="91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31"/>
      <c r="BB21" s="22"/>
    </row>
    <row r="22" spans="1:54" ht="15" customHeight="1" x14ac:dyDescent="0.25">
      <c r="A22" s="18" t="s">
        <v>27</v>
      </c>
      <c r="B22" s="18">
        <f>SUMIF(AQ34:AQ139,Data!A9,Forecast!AR34:AR139)</f>
        <v>0</v>
      </c>
      <c r="C22" s="145"/>
      <c r="D22" s="119"/>
      <c r="E22" s="229"/>
      <c r="F22" s="230"/>
      <c r="G22" s="230"/>
      <c r="H22" s="230"/>
      <c r="I22" s="230"/>
      <c r="J22" s="230"/>
      <c r="K22" s="230"/>
      <c r="L22" s="230"/>
      <c r="M22" s="230"/>
      <c r="N22" s="230"/>
      <c r="O22" s="230"/>
      <c r="P22" s="230"/>
      <c r="Q22" s="230"/>
      <c r="R22" s="230"/>
      <c r="S22" s="230"/>
      <c r="T22" s="230"/>
      <c r="U22" s="230"/>
      <c r="V22" s="230"/>
      <c r="W22" s="230"/>
      <c r="X22" s="230"/>
      <c r="Y22" s="230"/>
      <c r="Z22" s="230"/>
      <c r="AA22" s="231"/>
      <c r="AB22" s="91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31"/>
    </row>
    <row r="23" spans="1:54" ht="15" customHeight="1" x14ac:dyDescent="0.25">
      <c r="A23" s="18" t="s">
        <v>15</v>
      </c>
      <c r="B23" s="18">
        <f>IF(C34&gt;0,  D26+D27, IF(C51&gt;0, D26+D28, IF(C35&gt;0, D26+D30, IF(B10&gt;0, D26, (B11*B6)))))</f>
        <v>497.5</v>
      </c>
      <c r="C23" s="124"/>
      <c r="D23" s="155"/>
      <c r="E23" s="229"/>
      <c r="F23" s="230"/>
      <c r="G23" s="230"/>
      <c r="H23" s="230"/>
      <c r="I23" s="230"/>
      <c r="J23" s="230"/>
      <c r="K23" s="230"/>
      <c r="L23" s="230"/>
      <c r="M23" s="230"/>
      <c r="N23" s="230"/>
      <c r="O23" s="230"/>
      <c r="P23" s="230"/>
      <c r="Q23" s="230"/>
      <c r="R23" s="230"/>
      <c r="S23" s="230"/>
      <c r="T23" s="230"/>
      <c r="U23" s="230"/>
      <c r="V23" s="230"/>
      <c r="W23" s="230"/>
      <c r="X23" s="230"/>
      <c r="Y23" s="230"/>
      <c r="Z23" s="230"/>
      <c r="AA23" s="231"/>
      <c r="AB23" s="91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31"/>
    </row>
    <row r="24" spans="1:54" ht="16.5" customHeight="1" x14ac:dyDescent="0.25">
      <c r="A24" s="18" t="s">
        <v>28</v>
      </c>
      <c r="B24" s="18">
        <f>SUMIF(AQ34:AQ139,Data!A5,Forecast!AR34:AR139)</f>
        <v>533</v>
      </c>
      <c r="C24" s="120" t="s">
        <v>29</v>
      </c>
      <c r="D24" s="121"/>
      <c r="E24" s="229"/>
      <c r="F24" s="230"/>
      <c r="G24" s="230"/>
      <c r="H24" s="230"/>
      <c r="I24" s="230"/>
      <c r="J24" s="230"/>
      <c r="K24" s="230"/>
      <c r="L24" s="230"/>
      <c r="M24" s="230"/>
      <c r="N24" s="230"/>
      <c r="O24" s="230"/>
      <c r="P24" s="230"/>
      <c r="Q24" s="230"/>
      <c r="R24" s="230"/>
      <c r="S24" s="230"/>
      <c r="T24" s="230"/>
      <c r="U24" s="230"/>
      <c r="V24" s="230"/>
      <c r="W24" s="230"/>
      <c r="X24" s="230"/>
      <c r="Y24" s="230"/>
      <c r="Z24" s="230"/>
      <c r="AA24" s="231"/>
      <c r="AB24" s="91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31"/>
    </row>
    <row r="25" spans="1:54" ht="16.5" customHeight="1" thickBot="1" x14ac:dyDescent="0.3">
      <c r="A25" s="18" t="s">
        <v>30</v>
      </c>
      <c r="B25" s="18">
        <f>IF(C51="",0,SUM(C51*B6))</f>
        <v>0</v>
      </c>
      <c r="C25" s="127" t="s">
        <v>31</v>
      </c>
      <c r="D25" s="123"/>
      <c r="E25" s="229"/>
      <c r="F25" s="230"/>
      <c r="G25" s="230"/>
      <c r="H25" s="230"/>
      <c r="I25" s="230"/>
      <c r="J25" s="230"/>
      <c r="K25" s="230"/>
      <c r="L25" s="230"/>
      <c r="M25" s="230"/>
      <c r="N25" s="230"/>
      <c r="O25" s="230"/>
      <c r="P25" s="230"/>
      <c r="Q25" s="230"/>
      <c r="R25" s="230"/>
      <c r="S25" s="230"/>
      <c r="T25" s="230"/>
      <c r="U25" s="230"/>
      <c r="V25" s="230"/>
      <c r="W25" s="230"/>
      <c r="X25" s="230"/>
      <c r="Y25" s="230"/>
      <c r="Z25" s="230"/>
      <c r="AA25" s="231"/>
      <c r="AB25" s="91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</row>
    <row r="26" spans="1:54" ht="16.5" customHeight="1" x14ac:dyDescent="0.25">
      <c r="A26" s="18" t="s">
        <v>32</v>
      </c>
      <c r="B26" s="18">
        <f>SUMIF(AQ34:AQ139,Data!A4,Forecast!AR34:AR139)</f>
        <v>0</v>
      </c>
      <c r="C26" s="125">
        <f>VLOOKUP(B3,'Op Model Hours'!A2:G550,4,FALSE)*B6</f>
        <v>0</v>
      </c>
      <c r="D26" s="126">
        <f>(B9*B6)</f>
        <v>497.5</v>
      </c>
      <c r="E26" s="241" t="s">
        <v>740</v>
      </c>
      <c r="F26" s="242"/>
      <c r="G26" s="242"/>
      <c r="H26" s="242"/>
      <c r="I26" s="242"/>
      <c r="J26" s="242"/>
      <c r="K26" s="242"/>
      <c r="L26" s="242"/>
      <c r="M26" s="242"/>
      <c r="N26" s="242"/>
      <c r="O26" s="242"/>
      <c r="P26" s="242"/>
      <c r="Q26" s="242"/>
      <c r="R26" s="242"/>
      <c r="S26" s="242"/>
      <c r="T26" s="242"/>
      <c r="U26" s="242"/>
      <c r="V26" s="242"/>
      <c r="W26" s="242"/>
      <c r="X26" s="232">
        <f>SUM(ASM!B2,ASM!J2,ASM!N2)-SUM(ASM!R2,ASM!S2,ASM!T2,ASM!AH2)</f>
        <v>468</v>
      </c>
      <c r="Y26" s="233"/>
      <c r="Z26" s="233"/>
      <c r="AA26" s="234"/>
      <c r="AB26" s="91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</row>
    <row r="27" spans="1:54" ht="15" customHeight="1" x14ac:dyDescent="0.25">
      <c r="A27" s="18" t="s">
        <v>33</v>
      </c>
      <c r="B27" s="154">
        <f>IFERROR((B20+B22+B24+B26)-(B25+B23+B21+B19+C26),0)</f>
        <v>27.5</v>
      </c>
      <c r="C27" s="120"/>
      <c r="D27" s="126">
        <f>(B8-C34)*B6</f>
        <v>0</v>
      </c>
      <c r="E27" s="243"/>
      <c r="F27" s="244"/>
      <c r="G27" s="244"/>
      <c r="H27" s="244"/>
      <c r="I27" s="244"/>
      <c r="J27" s="244"/>
      <c r="K27" s="244"/>
      <c r="L27" s="244"/>
      <c r="M27" s="244"/>
      <c r="N27" s="244"/>
      <c r="O27" s="244"/>
      <c r="P27" s="244"/>
      <c r="Q27" s="244"/>
      <c r="R27" s="244"/>
      <c r="S27" s="244"/>
      <c r="T27" s="244"/>
      <c r="U27" s="244"/>
      <c r="V27" s="244"/>
      <c r="W27" s="244"/>
      <c r="X27" s="235"/>
      <c r="Y27" s="236"/>
      <c r="Z27" s="236"/>
      <c r="AA27" s="237"/>
      <c r="AB27" s="91"/>
      <c r="AC27" s="248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</row>
    <row r="28" spans="1:54" ht="15" customHeight="1" thickBot="1" x14ac:dyDescent="0.3">
      <c r="A28" s="225" t="str">
        <f>IF(B27&gt;=0.1,"Warning you are overspent - Please contact your ASM")</f>
        <v>Warning you are overspent - Please contact your ASM</v>
      </c>
      <c r="B28" s="225"/>
      <c r="C28" s="121"/>
      <c r="D28" s="126">
        <f>(B8-C51)*B6</f>
        <v>180</v>
      </c>
      <c r="E28" s="245"/>
      <c r="F28" s="246"/>
      <c r="G28" s="246"/>
      <c r="H28" s="246"/>
      <c r="I28" s="246"/>
      <c r="J28" s="246"/>
      <c r="K28" s="246"/>
      <c r="L28" s="246"/>
      <c r="M28" s="246"/>
      <c r="N28" s="246"/>
      <c r="O28" s="246"/>
      <c r="P28" s="246"/>
      <c r="Q28" s="246"/>
      <c r="R28" s="246"/>
      <c r="S28" s="246"/>
      <c r="T28" s="246"/>
      <c r="U28" s="246"/>
      <c r="V28" s="246"/>
      <c r="W28" s="246"/>
      <c r="X28" s="238"/>
      <c r="Y28" s="239"/>
      <c r="Z28" s="239"/>
      <c r="AA28" s="240"/>
      <c r="AB28" s="91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</row>
    <row r="29" spans="1:54" ht="15" hidden="1" customHeight="1" x14ac:dyDescent="0.25">
      <c r="A29" s="18" t="s">
        <v>34</v>
      </c>
      <c r="B29" s="23" t="e">
        <f>#REF!</f>
        <v>#REF!</v>
      </c>
      <c r="C29" s="156"/>
      <c r="D29" s="157"/>
    </row>
    <row r="30" spans="1:54" x14ac:dyDescent="0.25">
      <c r="B30" s="23"/>
      <c r="C30" s="156"/>
      <c r="D30" s="126">
        <f>(B10-C35)*B6</f>
        <v>0</v>
      </c>
    </row>
    <row r="31" spans="1:54" ht="24.95" customHeight="1" x14ac:dyDescent="0.25">
      <c r="A31" s="186" t="str">
        <f>VLOOKUP($B$5,Data!A25:AO36,2,FALSE)</f>
        <v>Week 14</v>
      </c>
      <c r="B31" s="187"/>
      <c r="C31" s="188"/>
      <c r="D31" s="186" t="str">
        <f>VLOOKUP($B$5,Data!A25:AO36,3,FALSE)</f>
        <v>May 30th</v>
      </c>
      <c r="E31" s="187"/>
      <c r="F31" s="187"/>
      <c r="G31" s="188"/>
      <c r="H31" s="186" t="str">
        <f>VLOOKUP($B$5,Data!A25:AO36,4,FALSE)</f>
        <v>31st</v>
      </c>
      <c r="I31" s="187"/>
      <c r="J31" s="187"/>
      <c r="K31" s="188"/>
      <c r="L31" s="186" t="str">
        <f>VLOOKUP($B$5,Data!A25:AO36,5,FALSE)</f>
        <v>June 1st</v>
      </c>
      <c r="M31" s="187"/>
      <c r="N31" s="187"/>
      <c r="O31" s="188"/>
      <c r="P31" s="186" t="str">
        <f>VLOOKUP($B$5,Data!A25:AO36,6,FALSE)</f>
        <v>2nd</v>
      </c>
      <c r="Q31" s="187"/>
      <c r="R31" s="187"/>
      <c r="S31" s="188"/>
      <c r="T31" s="186" t="str">
        <f>VLOOKUP($B$5,Data!A25:AO36,7,FALSE)</f>
        <v>3rd</v>
      </c>
      <c r="U31" s="187"/>
      <c r="V31" s="187"/>
      <c r="W31" s="188"/>
      <c r="X31" s="186" t="str">
        <f>VLOOKUP($B$5,Data!A25:AO36,8,FALSE)</f>
        <v>4th</v>
      </c>
      <c r="Y31" s="187"/>
      <c r="Z31" s="187"/>
      <c r="AA31" s="188"/>
      <c r="AB31" s="186" t="str">
        <f>VLOOKUP($B$5,Data!A25:AO36,9,FALSE)</f>
        <v>5th</v>
      </c>
      <c r="AC31" s="187"/>
      <c r="AD31" s="187"/>
      <c r="AE31" s="188"/>
      <c r="AF31" s="54"/>
      <c r="AG31" s="54"/>
      <c r="AH31" s="54"/>
      <c r="AI31" s="54"/>
      <c r="AJ31" s="54"/>
      <c r="AK31" s="54"/>
      <c r="AL31" s="54"/>
      <c r="AM31" s="54"/>
      <c r="AN31" s="54"/>
      <c r="AO31" s="186" t="s">
        <v>35</v>
      </c>
      <c r="AP31" s="188"/>
    </row>
    <row r="32" spans="1:54" ht="30" x14ac:dyDescent="0.25">
      <c r="A32" s="7" t="s">
        <v>36</v>
      </c>
      <c r="B32" s="52" t="s">
        <v>37</v>
      </c>
      <c r="C32" s="9" t="s">
        <v>38</v>
      </c>
      <c r="D32" s="213" t="s">
        <v>39</v>
      </c>
      <c r="E32" s="214"/>
      <c r="F32" s="214"/>
      <c r="G32" s="215"/>
      <c r="H32" s="177" t="s">
        <v>645</v>
      </c>
      <c r="I32" s="178"/>
      <c r="J32" s="178"/>
      <c r="K32" s="179"/>
      <c r="L32" s="177" t="s">
        <v>41</v>
      </c>
      <c r="M32" s="178"/>
      <c r="N32" s="178"/>
      <c r="O32" s="179"/>
      <c r="P32" s="177" t="s">
        <v>42</v>
      </c>
      <c r="Q32" s="178"/>
      <c r="R32" s="178"/>
      <c r="S32" s="179"/>
      <c r="T32" s="177" t="s">
        <v>43</v>
      </c>
      <c r="U32" s="178"/>
      <c r="V32" s="178"/>
      <c r="W32" s="179"/>
      <c r="X32" s="177" t="s">
        <v>44</v>
      </c>
      <c r="Y32" s="178"/>
      <c r="Z32" s="178"/>
      <c r="AA32" s="179"/>
      <c r="AB32" s="177" t="s">
        <v>45</v>
      </c>
      <c r="AC32" s="178"/>
      <c r="AD32" s="178"/>
      <c r="AE32" s="178"/>
      <c r="AF32" s="24" t="s">
        <v>46</v>
      </c>
      <c r="AG32" s="24" t="s">
        <v>47</v>
      </c>
      <c r="AH32" s="24" t="s">
        <v>48</v>
      </c>
      <c r="AI32" s="24" t="s">
        <v>49</v>
      </c>
      <c r="AJ32" s="24" t="s">
        <v>50</v>
      </c>
      <c r="AK32" s="24" t="s">
        <v>49</v>
      </c>
      <c r="AL32" s="24" t="s">
        <v>51</v>
      </c>
      <c r="AM32" s="24" t="s">
        <v>47</v>
      </c>
      <c r="AN32" s="29" t="s">
        <v>52</v>
      </c>
      <c r="AO32" s="32" t="s">
        <v>53</v>
      </c>
      <c r="AP32" s="71" t="s">
        <v>54</v>
      </c>
      <c r="AT32" s="144" t="s">
        <v>55</v>
      </c>
      <c r="AU32" s="144" t="s">
        <v>56</v>
      </c>
      <c r="AV32" s="144" t="s">
        <v>57</v>
      </c>
      <c r="AW32" s="144" t="s">
        <v>58</v>
      </c>
      <c r="AX32" s="144" t="s">
        <v>59</v>
      </c>
      <c r="AY32" s="144" t="s">
        <v>60</v>
      </c>
      <c r="AZ32" s="144" t="s">
        <v>61</v>
      </c>
      <c r="BA32" s="31"/>
    </row>
    <row r="33" spans="1:53" x14ac:dyDescent="0.25">
      <c r="A33" s="19"/>
      <c r="B33" s="20"/>
      <c r="C33" s="12"/>
      <c r="D33" s="143" t="s">
        <v>62</v>
      </c>
      <c r="E33" s="144" t="s">
        <v>63</v>
      </c>
      <c r="F33" s="6" t="s">
        <v>64</v>
      </c>
      <c r="G33" s="42" t="s">
        <v>65</v>
      </c>
      <c r="H33" s="143" t="s">
        <v>62</v>
      </c>
      <c r="I33" s="144" t="s">
        <v>63</v>
      </c>
      <c r="J33" s="6" t="s">
        <v>64</v>
      </c>
      <c r="K33" s="42" t="s">
        <v>65</v>
      </c>
      <c r="L33" s="143" t="s">
        <v>62</v>
      </c>
      <c r="M33" s="144" t="s">
        <v>63</v>
      </c>
      <c r="N33" s="6" t="s">
        <v>64</v>
      </c>
      <c r="O33" s="42" t="s">
        <v>65</v>
      </c>
      <c r="P33" s="143" t="s">
        <v>62</v>
      </c>
      <c r="Q33" s="144" t="s">
        <v>63</v>
      </c>
      <c r="R33" s="6" t="s">
        <v>64</v>
      </c>
      <c r="S33" s="42" t="s">
        <v>65</v>
      </c>
      <c r="T33" s="143" t="s">
        <v>62</v>
      </c>
      <c r="U33" s="144" t="s">
        <v>63</v>
      </c>
      <c r="V33" s="6" t="s">
        <v>64</v>
      </c>
      <c r="W33" s="42" t="s">
        <v>65</v>
      </c>
      <c r="X33" s="143" t="s">
        <v>62</v>
      </c>
      <c r="Y33" s="144" t="s">
        <v>63</v>
      </c>
      <c r="Z33" s="6" t="s">
        <v>64</v>
      </c>
      <c r="AA33" s="42" t="s">
        <v>65</v>
      </c>
      <c r="AB33" s="143" t="s">
        <v>62</v>
      </c>
      <c r="AC33" s="144" t="s">
        <v>63</v>
      </c>
      <c r="AD33" s="42" t="s">
        <v>64</v>
      </c>
      <c r="AE33" s="64" t="s">
        <v>65</v>
      </c>
      <c r="AF33" s="42"/>
      <c r="AG33" s="42"/>
      <c r="AH33" s="42"/>
      <c r="AI33" s="42"/>
      <c r="AJ33" s="42"/>
      <c r="AK33" s="42"/>
      <c r="AL33" s="42"/>
      <c r="AM33" s="42"/>
      <c r="AN33" s="30"/>
      <c r="AO33" s="68"/>
      <c r="AP33" s="72"/>
      <c r="AT33" s="31"/>
      <c r="AU33" s="31"/>
      <c r="AV33" s="31"/>
      <c r="AW33" s="31"/>
      <c r="AX33" s="31"/>
      <c r="AY33" s="31"/>
    </row>
    <row r="34" spans="1:53" x14ac:dyDescent="0.25">
      <c r="A34" s="89" t="s">
        <v>66</v>
      </c>
      <c r="B34" s="94" t="s">
        <v>832</v>
      </c>
      <c r="C34" s="158">
        <v>36</v>
      </c>
      <c r="D34" s="136"/>
      <c r="E34" s="137"/>
      <c r="F34" s="147"/>
      <c r="G34" s="147"/>
      <c r="H34" s="136"/>
      <c r="I34" s="137"/>
      <c r="J34" s="147"/>
      <c r="K34" s="147"/>
      <c r="L34" s="136">
        <v>0.375</v>
      </c>
      <c r="M34" s="137">
        <v>0.75</v>
      </c>
      <c r="N34" s="147">
        <v>6.25E-2</v>
      </c>
      <c r="O34" s="147"/>
      <c r="P34" s="136">
        <v>0.375</v>
      </c>
      <c r="Q34" s="137">
        <v>0.75</v>
      </c>
      <c r="R34" s="147">
        <v>6.25E-2</v>
      </c>
      <c r="S34" s="147"/>
      <c r="T34" s="136">
        <v>0.375</v>
      </c>
      <c r="U34" s="137">
        <v>0.66666666666666663</v>
      </c>
      <c r="V34" s="147">
        <v>4.1666666666666664E-2</v>
      </c>
      <c r="W34" s="147"/>
      <c r="X34" s="136"/>
      <c r="Y34" s="137"/>
      <c r="Z34" s="147"/>
      <c r="AA34" s="147"/>
      <c r="AB34" s="136">
        <v>0.375</v>
      </c>
      <c r="AC34" s="137">
        <v>0.75</v>
      </c>
      <c r="AD34" s="147">
        <v>6.25E-2</v>
      </c>
      <c r="AE34" s="147"/>
      <c r="AF34" s="43"/>
      <c r="AG34" s="46">
        <f>F34*24</f>
        <v>0</v>
      </c>
      <c r="AH34" s="47">
        <f>J34*24</f>
        <v>0</v>
      </c>
      <c r="AI34" s="47">
        <f>N34*24</f>
        <v>1.5</v>
      </c>
      <c r="AJ34" s="47">
        <f>R34*24</f>
        <v>1.5</v>
      </c>
      <c r="AK34" s="47">
        <f>V34*24</f>
        <v>1</v>
      </c>
      <c r="AL34" s="47">
        <f>Z34*24</f>
        <v>0</v>
      </c>
      <c r="AM34" s="48">
        <f>AD34*24</f>
        <v>1.5</v>
      </c>
      <c r="AN34" s="65">
        <f t="shared" ref="AN34:AN51" si="0">AZ34+AY34+AX34+AW34+AV34+AU34+AT34-AF34</f>
        <v>28.5</v>
      </c>
      <c r="AO34" s="69">
        <f t="shared" ref="AO34:AO51" si="1">IF(AN34&gt;$C34,(AN34-$C34),0)</f>
        <v>0</v>
      </c>
      <c r="AP34" s="73">
        <f t="shared" ref="AP34:AP51" si="2">AN34</f>
        <v>28.5</v>
      </c>
      <c r="AQ34" s="33" t="s">
        <v>66</v>
      </c>
      <c r="AR34" s="18">
        <f>SUMIF($A34:$A51,AQ34,$AP34:$AP51)</f>
        <v>28.5</v>
      </c>
      <c r="AT34" s="34">
        <f t="shared" ref="AT34:AT51" si="3">(E34-D34)*24-AG34</f>
        <v>0</v>
      </c>
      <c r="AU34" s="34">
        <f t="shared" ref="AU34:AU51" si="4">(I34-H34)*24-AH34</f>
        <v>0</v>
      </c>
      <c r="AV34" s="34">
        <f t="shared" ref="AV34:AV51" si="5">(M34-L34)*24-AI34</f>
        <v>7.5</v>
      </c>
      <c r="AW34" s="34">
        <f t="shared" ref="AW34:AW51" si="6">(Q34-P34)*24-AJ34</f>
        <v>7.5</v>
      </c>
      <c r="AX34" s="34">
        <f t="shared" ref="AX34:AX51" si="7">(U34-T34)*24-AK34</f>
        <v>5.9999999999999991</v>
      </c>
      <c r="AY34" s="34">
        <f t="shared" ref="AY34:AY51" si="8">(Y34-X34)*24-AL34</f>
        <v>0</v>
      </c>
      <c r="AZ34" s="34">
        <f t="shared" ref="AZ34:AZ51" si="9">(AC34-AB34)*24-AM34</f>
        <v>7.5</v>
      </c>
      <c r="BA34" s="36"/>
    </row>
    <row r="35" spans="1:53" x14ac:dyDescent="0.25">
      <c r="A35" s="89" t="s">
        <v>67</v>
      </c>
      <c r="B35" s="94"/>
      <c r="C35" s="158"/>
      <c r="D35" s="138"/>
      <c r="E35" s="139"/>
      <c r="F35" s="148"/>
      <c r="G35" s="148"/>
      <c r="H35" s="138"/>
      <c r="I35" s="139"/>
      <c r="J35" s="148"/>
      <c r="K35" s="148"/>
      <c r="L35" s="138"/>
      <c r="M35" s="139"/>
      <c r="N35" s="148"/>
      <c r="O35" s="148"/>
      <c r="P35" s="138"/>
      <c r="Q35" s="139"/>
      <c r="R35" s="148"/>
      <c r="S35" s="148"/>
      <c r="T35" s="138"/>
      <c r="U35" s="139"/>
      <c r="V35" s="148"/>
      <c r="W35" s="148"/>
      <c r="X35" s="138"/>
      <c r="Y35" s="139"/>
      <c r="Z35" s="148"/>
      <c r="AA35" s="148"/>
      <c r="AB35" s="138"/>
      <c r="AC35" s="139"/>
      <c r="AD35" s="148"/>
      <c r="AE35" s="148"/>
      <c r="AF35" s="44"/>
      <c r="AG35" s="49">
        <f>F35*24</f>
        <v>0</v>
      </c>
      <c r="AH35" s="50">
        <f>J35*24</f>
        <v>0</v>
      </c>
      <c r="AI35" s="50">
        <f>N35*24</f>
        <v>0</v>
      </c>
      <c r="AJ35" s="50">
        <f>R35*24</f>
        <v>0</v>
      </c>
      <c r="AK35" s="50">
        <f>V35*24</f>
        <v>0</v>
      </c>
      <c r="AL35" s="50">
        <f>Z35*24</f>
        <v>0</v>
      </c>
      <c r="AM35" s="51">
        <f>AD35*24</f>
        <v>0</v>
      </c>
      <c r="AN35" s="35">
        <f t="shared" si="0"/>
        <v>0</v>
      </c>
      <c r="AO35" s="69">
        <f t="shared" si="1"/>
        <v>0</v>
      </c>
      <c r="AP35" s="73">
        <f t="shared" si="2"/>
        <v>0</v>
      </c>
      <c r="AQ35" s="18" t="s">
        <v>67</v>
      </c>
      <c r="AR35" s="18">
        <f>SUMIF($A$34:$A$51,AQ35,$AP$34:$AP$51)</f>
        <v>0</v>
      </c>
      <c r="AT35" s="36">
        <f t="shared" si="3"/>
        <v>0</v>
      </c>
      <c r="AU35" s="36">
        <f t="shared" si="4"/>
        <v>0</v>
      </c>
      <c r="AV35" s="36">
        <f t="shared" si="5"/>
        <v>0</v>
      </c>
      <c r="AW35" s="36">
        <f t="shared" si="6"/>
        <v>0</v>
      </c>
      <c r="AX35" s="36">
        <f t="shared" si="7"/>
        <v>0</v>
      </c>
      <c r="AY35" s="36">
        <f t="shared" si="8"/>
        <v>0</v>
      </c>
      <c r="AZ35" s="36">
        <f t="shared" si="9"/>
        <v>0</v>
      </c>
      <c r="BA35" s="36"/>
    </row>
    <row r="36" spans="1:53" x14ac:dyDescent="0.25">
      <c r="A36" s="89" t="s">
        <v>68</v>
      </c>
      <c r="B36" s="159" t="s">
        <v>828</v>
      </c>
      <c r="C36" s="160">
        <v>36</v>
      </c>
      <c r="D36" s="138"/>
      <c r="E36" s="139"/>
      <c r="F36" s="148"/>
      <c r="G36" s="148"/>
      <c r="H36" s="138">
        <v>0.375</v>
      </c>
      <c r="I36" s="139">
        <v>0.75</v>
      </c>
      <c r="J36" s="148">
        <v>6.25E-2</v>
      </c>
      <c r="K36" s="148" t="s">
        <v>8</v>
      </c>
      <c r="L36" s="138">
        <v>0.375</v>
      </c>
      <c r="M36" s="139">
        <v>0.75</v>
      </c>
      <c r="N36" s="148">
        <v>6.25E-2</v>
      </c>
      <c r="O36" s="148"/>
      <c r="P36" s="138">
        <v>0.375</v>
      </c>
      <c r="Q36" s="139">
        <v>0.75</v>
      </c>
      <c r="R36" s="148">
        <v>6.25E-2</v>
      </c>
      <c r="S36" s="148"/>
      <c r="T36" s="138">
        <v>0.375</v>
      </c>
      <c r="U36" s="139">
        <v>0.75</v>
      </c>
      <c r="V36" s="148">
        <v>6.25E-2</v>
      </c>
      <c r="W36" s="148" t="s">
        <v>5</v>
      </c>
      <c r="X36" s="138">
        <v>0.375</v>
      </c>
      <c r="Y36" s="139">
        <v>0.66666666666666663</v>
      </c>
      <c r="Z36" s="148">
        <v>4.1666666666666664E-2</v>
      </c>
      <c r="AA36" s="148" t="s">
        <v>5</v>
      </c>
      <c r="AB36" s="138"/>
      <c r="AC36" s="139"/>
      <c r="AD36" s="148"/>
      <c r="AE36" s="148"/>
      <c r="AF36" s="44"/>
      <c r="AG36" s="49">
        <f t="shared" ref="AG36:AG51" si="10">F36*24</f>
        <v>0</v>
      </c>
      <c r="AH36" s="50">
        <f t="shared" ref="AH36:AH51" si="11">J36*24</f>
        <v>1.5</v>
      </c>
      <c r="AI36" s="50">
        <f t="shared" ref="AI36:AI51" si="12">N36*24</f>
        <v>1.5</v>
      </c>
      <c r="AJ36" s="50">
        <f t="shared" ref="AJ36:AJ51" si="13">R36*24</f>
        <v>1.5</v>
      </c>
      <c r="AK36" s="50">
        <f t="shared" ref="AK36:AK51" si="14">V36*24</f>
        <v>1.5</v>
      </c>
      <c r="AL36" s="50">
        <f t="shared" ref="AL36:AL51" si="15">Z36*24</f>
        <v>1</v>
      </c>
      <c r="AM36" s="51">
        <f t="shared" ref="AM36:AM51" si="16">AD36*24</f>
        <v>0</v>
      </c>
      <c r="AN36" s="66">
        <f t="shared" si="0"/>
        <v>36</v>
      </c>
      <c r="AO36" s="69">
        <f t="shared" si="1"/>
        <v>0</v>
      </c>
      <c r="AP36" s="73">
        <f t="shared" si="2"/>
        <v>36</v>
      </c>
      <c r="AQ36" s="33" t="s">
        <v>69</v>
      </c>
      <c r="AR36" s="18">
        <f>SUMIF($A$34:$A$51,AQ36,$AP$34:$AP$51)</f>
        <v>0</v>
      </c>
      <c r="AT36" s="36">
        <f t="shared" si="3"/>
        <v>0</v>
      </c>
      <c r="AU36" s="36">
        <f t="shared" si="4"/>
        <v>7.5</v>
      </c>
      <c r="AV36" s="36">
        <f t="shared" si="5"/>
        <v>7.5</v>
      </c>
      <c r="AW36" s="36">
        <f t="shared" si="6"/>
        <v>7.5</v>
      </c>
      <c r="AX36" s="36">
        <f t="shared" si="7"/>
        <v>7.5</v>
      </c>
      <c r="AY36" s="36">
        <f t="shared" si="8"/>
        <v>5.9999999999999991</v>
      </c>
      <c r="AZ36" s="36">
        <f t="shared" si="9"/>
        <v>0</v>
      </c>
      <c r="BA36" s="36"/>
    </row>
    <row r="37" spans="1:53" x14ac:dyDescent="0.25">
      <c r="A37" s="89" t="s">
        <v>68</v>
      </c>
      <c r="B37" s="159"/>
      <c r="C37" s="160"/>
      <c r="D37" s="138"/>
      <c r="E37" s="139"/>
      <c r="F37" s="148"/>
      <c r="G37" s="148"/>
      <c r="H37" s="138"/>
      <c r="I37" s="139"/>
      <c r="J37" s="148"/>
      <c r="K37" s="148"/>
      <c r="L37" s="138"/>
      <c r="M37" s="139"/>
      <c r="N37" s="148"/>
      <c r="O37" s="148"/>
      <c r="P37" s="138"/>
      <c r="Q37" s="139"/>
      <c r="R37" s="148"/>
      <c r="S37" s="148"/>
      <c r="T37" s="138"/>
      <c r="U37" s="139"/>
      <c r="V37" s="148"/>
      <c r="W37" s="148"/>
      <c r="X37" s="138"/>
      <c r="Y37" s="139"/>
      <c r="Z37" s="148"/>
      <c r="AA37" s="148"/>
      <c r="AB37" s="138"/>
      <c r="AC37" s="139"/>
      <c r="AD37" s="148"/>
      <c r="AE37" s="148"/>
      <c r="AF37" s="44"/>
      <c r="AG37" s="49">
        <f t="shared" si="10"/>
        <v>0</v>
      </c>
      <c r="AH37" s="50">
        <f t="shared" si="11"/>
        <v>0</v>
      </c>
      <c r="AI37" s="50">
        <f t="shared" si="12"/>
        <v>0</v>
      </c>
      <c r="AJ37" s="50">
        <f t="shared" si="13"/>
        <v>0</v>
      </c>
      <c r="AK37" s="50">
        <f t="shared" si="14"/>
        <v>0</v>
      </c>
      <c r="AL37" s="50">
        <f t="shared" si="15"/>
        <v>0</v>
      </c>
      <c r="AM37" s="51">
        <f t="shared" si="16"/>
        <v>0</v>
      </c>
      <c r="AN37" s="66">
        <f t="shared" si="0"/>
        <v>0</v>
      </c>
      <c r="AO37" s="69">
        <f t="shared" si="1"/>
        <v>0</v>
      </c>
      <c r="AP37" s="73">
        <f t="shared" si="2"/>
        <v>0</v>
      </c>
      <c r="AQ37" s="33" t="s">
        <v>68</v>
      </c>
      <c r="AR37" s="18">
        <f>SUMIF($A$34:$A$51,AQ37,$AP$34:$AP$51)</f>
        <v>114.5</v>
      </c>
      <c r="AT37" s="36">
        <f t="shared" si="3"/>
        <v>0</v>
      </c>
      <c r="AU37" s="36">
        <f t="shared" si="4"/>
        <v>0</v>
      </c>
      <c r="AV37" s="36">
        <f t="shared" si="5"/>
        <v>0</v>
      </c>
      <c r="AW37" s="36">
        <f t="shared" si="6"/>
        <v>0</v>
      </c>
      <c r="AX37" s="36">
        <f t="shared" si="7"/>
        <v>0</v>
      </c>
      <c r="AY37" s="36">
        <f t="shared" si="8"/>
        <v>0</v>
      </c>
      <c r="AZ37" s="36">
        <f t="shared" si="9"/>
        <v>0</v>
      </c>
      <c r="BA37" s="36"/>
    </row>
    <row r="38" spans="1:53" x14ac:dyDescent="0.25">
      <c r="A38" s="89" t="s">
        <v>68</v>
      </c>
      <c r="B38" s="159" t="s">
        <v>829</v>
      </c>
      <c r="C38" s="160">
        <v>29.5</v>
      </c>
      <c r="D38" s="138"/>
      <c r="E38" s="139"/>
      <c r="F38" s="148"/>
      <c r="G38" s="148"/>
      <c r="H38" s="138"/>
      <c r="I38" s="139"/>
      <c r="J38" s="148"/>
      <c r="K38" s="148"/>
      <c r="L38" s="138"/>
      <c r="M38" s="139"/>
      <c r="N38" s="148"/>
      <c r="O38" s="148"/>
      <c r="P38" s="138">
        <v>0.375</v>
      </c>
      <c r="Q38" s="139">
        <v>0.72916666666666663</v>
      </c>
      <c r="R38" s="148">
        <v>6.25E-2</v>
      </c>
      <c r="S38" s="148"/>
      <c r="T38" s="138">
        <v>0.375</v>
      </c>
      <c r="U38" s="139">
        <v>0.75</v>
      </c>
      <c r="V38" s="148">
        <v>6.25E-2</v>
      </c>
      <c r="W38" s="148"/>
      <c r="X38" s="138">
        <v>0.375</v>
      </c>
      <c r="Y38" s="139">
        <v>0.75</v>
      </c>
      <c r="Z38" s="148">
        <v>6.25E-2</v>
      </c>
      <c r="AA38" s="148"/>
      <c r="AB38" s="138">
        <v>0.375</v>
      </c>
      <c r="AC38" s="139">
        <v>0.75</v>
      </c>
      <c r="AD38" s="148">
        <v>6.25E-2</v>
      </c>
      <c r="AE38" s="148"/>
      <c r="AF38" s="44"/>
      <c r="AG38" s="49">
        <f t="shared" si="10"/>
        <v>0</v>
      </c>
      <c r="AH38" s="50">
        <f t="shared" si="11"/>
        <v>0</v>
      </c>
      <c r="AI38" s="50">
        <f t="shared" si="12"/>
        <v>0</v>
      </c>
      <c r="AJ38" s="50">
        <f t="shared" si="13"/>
        <v>1.5</v>
      </c>
      <c r="AK38" s="50">
        <f t="shared" si="14"/>
        <v>1.5</v>
      </c>
      <c r="AL38" s="50">
        <f t="shared" si="15"/>
        <v>1.5</v>
      </c>
      <c r="AM38" s="51">
        <f t="shared" si="16"/>
        <v>1.5</v>
      </c>
      <c r="AN38" s="66">
        <f t="shared" si="0"/>
        <v>29.5</v>
      </c>
      <c r="AO38" s="69">
        <f>IF(AN38&gt;$C38,(AN38-$C38),0)</f>
        <v>0</v>
      </c>
      <c r="AP38" s="73">
        <f t="shared" si="2"/>
        <v>29.5</v>
      </c>
      <c r="AQ38" s="33"/>
      <c r="AT38" s="36">
        <f t="shared" si="3"/>
        <v>0</v>
      </c>
      <c r="AU38" s="36">
        <f t="shared" si="4"/>
        <v>0</v>
      </c>
      <c r="AV38" s="36">
        <f t="shared" si="5"/>
        <v>0</v>
      </c>
      <c r="AW38" s="36">
        <f t="shared" si="6"/>
        <v>7</v>
      </c>
      <c r="AX38" s="36">
        <f t="shared" si="7"/>
        <v>7.5</v>
      </c>
      <c r="AY38" s="36">
        <f t="shared" si="8"/>
        <v>7.5</v>
      </c>
      <c r="AZ38" s="36">
        <f t="shared" si="9"/>
        <v>7.5</v>
      </c>
      <c r="BA38" s="36"/>
    </row>
    <row r="39" spans="1:53" x14ac:dyDescent="0.25">
      <c r="A39" s="89" t="s">
        <v>68</v>
      </c>
      <c r="B39" s="159"/>
      <c r="C39" s="160"/>
      <c r="D39" s="138"/>
      <c r="E39" s="139"/>
      <c r="F39" s="148"/>
      <c r="G39" s="148"/>
      <c r="H39" s="138"/>
      <c r="I39" s="139"/>
      <c r="J39" s="148"/>
      <c r="K39" s="148"/>
      <c r="L39" s="138"/>
      <c r="M39" s="139"/>
      <c r="N39" s="148"/>
      <c r="O39" s="148"/>
      <c r="P39" s="138"/>
      <c r="Q39" s="139"/>
      <c r="R39" s="148"/>
      <c r="S39" s="148"/>
      <c r="T39" s="138"/>
      <c r="U39" s="139"/>
      <c r="V39" s="148"/>
      <c r="W39" s="148"/>
      <c r="X39" s="138"/>
      <c r="Y39" s="139"/>
      <c r="Z39" s="148"/>
      <c r="AA39" s="148"/>
      <c r="AB39" s="138"/>
      <c r="AC39" s="139"/>
      <c r="AD39" s="148"/>
      <c r="AE39" s="148"/>
      <c r="AF39" s="44"/>
      <c r="AG39" s="49">
        <f t="shared" ref="AG39:AG46" si="17">F39*24</f>
        <v>0</v>
      </c>
      <c r="AH39" s="50">
        <f t="shared" ref="AH39:AH46" si="18">J39*24</f>
        <v>0</v>
      </c>
      <c r="AI39" s="50">
        <f t="shared" ref="AI39:AI46" si="19">N39*24</f>
        <v>0</v>
      </c>
      <c r="AJ39" s="50">
        <f t="shared" ref="AJ39:AJ46" si="20">R39*24</f>
        <v>0</v>
      </c>
      <c r="AK39" s="50">
        <f t="shared" ref="AK39:AK46" si="21">V39*24</f>
        <v>0</v>
      </c>
      <c r="AL39" s="50">
        <f t="shared" ref="AL39:AL46" si="22">Z39*24</f>
        <v>0</v>
      </c>
      <c r="AM39" s="51">
        <f t="shared" ref="AM39:AM46" si="23">AD39*24</f>
        <v>0</v>
      </c>
      <c r="AN39" s="66">
        <f t="shared" ref="AN39:AN46" si="24">AZ39+AY39+AX39+AW39+AV39+AU39+AT39-AF39</f>
        <v>0</v>
      </c>
      <c r="AO39" s="69">
        <f t="shared" ref="AO39:AO46" si="25">IF(AN39&gt;$C39,(AN39-$C39),0)</f>
        <v>0</v>
      </c>
      <c r="AP39" s="73">
        <f t="shared" si="2"/>
        <v>0</v>
      </c>
      <c r="AQ39" s="33"/>
      <c r="AT39" s="36">
        <f t="shared" ref="AT39:AT46" si="26">(E39-D39)*24-AG39</f>
        <v>0</v>
      </c>
      <c r="AU39" s="36">
        <f t="shared" ref="AU39:AU46" si="27">(I39-H39)*24-AH39</f>
        <v>0</v>
      </c>
      <c r="AV39" s="36">
        <f t="shared" ref="AV39:AV46" si="28">(M39-L39)*24-AI39</f>
        <v>0</v>
      </c>
      <c r="AW39" s="36">
        <f t="shared" ref="AW39:AW46" si="29">(Q39-P39)*24-AJ39</f>
        <v>0</v>
      </c>
      <c r="AX39" s="36">
        <f t="shared" ref="AX39:AX46" si="30">(U39-T39)*24-AK39</f>
        <v>0</v>
      </c>
      <c r="AY39" s="36">
        <f t="shared" ref="AY39:AY46" si="31">(Y39-X39)*24-AL39</f>
        <v>0</v>
      </c>
      <c r="AZ39" s="36">
        <f t="shared" ref="AZ39:AZ46" si="32">(AC39-AB39)*24-AM39</f>
        <v>0</v>
      </c>
      <c r="BA39" s="36"/>
    </row>
    <row r="40" spans="1:53" x14ac:dyDescent="0.25">
      <c r="A40" s="89" t="s">
        <v>68</v>
      </c>
      <c r="B40" s="135" t="s">
        <v>830</v>
      </c>
      <c r="C40" s="142">
        <v>17.5</v>
      </c>
      <c r="D40" s="138">
        <v>0.41666666666666669</v>
      </c>
      <c r="E40" s="139">
        <v>0.66666666666666663</v>
      </c>
      <c r="F40" s="148">
        <v>2.0833333333333332E-2</v>
      </c>
      <c r="G40" s="148"/>
      <c r="H40" s="138">
        <v>0.375</v>
      </c>
      <c r="I40" s="139">
        <v>0.75</v>
      </c>
      <c r="J40" s="148">
        <v>6.25E-2</v>
      </c>
      <c r="K40" s="148" t="s">
        <v>8</v>
      </c>
      <c r="L40" s="138">
        <v>0.5</v>
      </c>
      <c r="M40" s="139">
        <v>0.75</v>
      </c>
      <c r="N40" s="148">
        <v>2.0833333333333332E-2</v>
      </c>
      <c r="O40" s="148"/>
      <c r="P40" s="138"/>
      <c r="Q40" s="139"/>
      <c r="R40" s="148"/>
      <c r="S40" s="148"/>
      <c r="T40" s="138"/>
      <c r="U40" s="139"/>
      <c r="V40" s="148"/>
      <c r="W40" s="148"/>
      <c r="X40" s="138"/>
      <c r="Y40" s="139"/>
      <c r="Z40" s="148"/>
      <c r="AA40" s="148"/>
      <c r="AB40" s="138"/>
      <c r="AC40" s="139"/>
      <c r="AD40" s="148"/>
      <c r="AE40" s="148"/>
      <c r="AF40" s="44"/>
      <c r="AG40" s="49">
        <f t="shared" si="17"/>
        <v>0.5</v>
      </c>
      <c r="AH40" s="50">
        <f t="shared" si="18"/>
        <v>1.5</v>
      </c>
      <c r="AI40" s="50">
        <f t="shared" si="19"/>
        <v>0.5</v>
      </c>
      <c r="AJ40" s="50">
        <f t="shared" si="20"/>
        <v>0</v>
      </c>
      <c r="AK40" s="50">
        <f t="shared" si="21"/>
        <v>0</v>
      </c>
      <c r="AL40" s="50">
        <f t="shared" si="22"/>
        <v>0</v>
      </c>
      <c r="AM40" s="51">
        <f t="shared" si="23"/>
        <v>0</v>
      </c>
      <c r="AN40" s="66">
        <f t="shared" si="24"/>
        <v>18.5</v>
      </c>
      <c r="AO40" s="69">
        <f t="shared" si="25"/>
        <v>1</v>
      </c>
      <c r="AP40" s="73">
        <f t="shared" si="2"/>
        <v>18.5</v>
      </c>
      <c r="AQ40" s="33"/>
      <c r="AT40" s="36">
        <f t="shared" si="26"/>
        <v>5.4999999999999982</v>
      </c>
      <c r="AU40" s="36">
        <f t="shared" si="27"/>
        <v>7.5</v>
      </c>
      <c r="AV40" s="36">
        <f t="shared" si="28"/>
        <v>5.5</v>
      </c>
      <c r="AW40" s="36">
        <f t="shared" si="29"/>
        <v>0</v>
      </c>
      <c r="AX40" s="36">
        <f t="shared" si="30"/>
        <v>0</v>
      </c>
      <c r="AY40" s="36">
        <f t="shared" si="31"/>
        <v>0</v>
      </c>
      <c r="AZ40" s="36">
        <f t="shared" si="32"/>
        <v>0</v>
      </c>
      <c r="BA40" s="36"/>
    </row>
    <row r="41" spans="1:53" x14ac:dyDescent="0.25">
      <c r="A41" s="89" t="s">
        <v>68</v>
      </c>
      <c r="B41" s="135"/>
      <c r="C41" s="142"/>
      <c r="D41" s="138"/>
      <c r="E41" s="139"/>
      <c r="F41" s="148"/>
      <c r="G41" s="148"/>
      <c r="H41" s="138"/>
      <c r="I41" s="139"/>
      <c r="J41" s="148"/>
      <c r="K41" s="148"/>
      <c r="L41" s="138"/>
      <c r="M41" s="139"/>
      <c r="N41" s="148"/>
      <c r="O41" s="148"/>
      <c r="P41" s="138"/>
      <c r="Q41" s="139"/>
      <c r="R41" s="148"/>
      <c r="S41" s="148"/>
      <c r="T41" s="138"/>
      <c r="U41" s="139"/>
      <c r="V41" s="148"/>
      <c r="W41" s="148"/>
      <c r="X41" s="138"/>
      <c r="Y41" s="139"/>
      <c r="Z41" s="148"/>
      <c r="AA41" s="148"/>
      <c r="AB41" s="138"/>
      <c r="AC41" s="139"/>
      <c r="AD41" s="148"/>
      <c r="AE41" s="148"/>
      <c r="AF41" s="44"/>
      <c r="AG41" s="49">
        <f t="shared" si="17"/>
        <v>0</v>
      </c>
      <c r="AH41" s="50">
        <f t="shared" si="18"/>
        <v>0</v>
      </c>
      <c r="AI41" s="50">
        <f t="shared" si="19"/>
        <v>0</v>
      </c>
      <c r="AJ41" s="50">
        <f t="shared" si="20"/>
        <v>0</v>
      </c>
      <c r="AK41" s="50">
        <f t="shared" si="21"/>
        <v>0</v>
      </c>
      <c r="AL41" s="50">
        <f t="shared" si="22"/>
        <v>0</v>
      </c>
      <c r="AM41" s="51">
        <f t="shared" si="23"/>
        <v>0</v>
      </c>
      <c r="AN41" s="66">
        <f t="shared" si="24"/>
        <v>0</v>
      </c>
      <c r="AO41" s="69">
        <f t="shared" si="25"/>
        <v>0</v>
      </c>
      <c r="AP41" s="73">
        <f t="shared" si="2"/>
        <v>0</v>
      </c>
      <c r="AQ41" s="33"/>
      <c r="AT41" s="36">
        <f t="shared" si="26"/>
        <v>0</v>
      </c>
      <c r="AU41" s="36">
        <f t="shared" si="27"/>
        <v>0</v>
      </c>
      <c r="AV41" s="36">
        <f t="shared" si="28"/>
        <v>0</v>
      </c>
      <c r="AW41" s="36">
        <f t="shared" si="29"/>
        <v>0</v>
      </c>
      <c r="AX41" s="36">
        <f t="shared" si="30"/>
        <v>0</v>
      </c>
      <c r="AY41" s="36">
        <f t="shared" si="31"/>
        <v>0</v>
      </c>
      <c r="AZ41" s="36">
        <f t="shared" si="32"/>
        <v>0</v>
      </c>
      <c r="BA41" s="36"/>
    </row>
    <row r="42" spans="1:53" x14ac:dyDescent="0.25">
      <c r="A42" s="89" t="s">
        <v>68</v>
      </c>
      <c r="B42" s="135" t="s">
        <v>831</v>
      </c>
      <c r="C42" s="142">
        <v>17.5</v>
      </c>
      <c r="D42" s="138">
        <v>0.41666666666666669</v>
      </c>
      <c r="E42" s="139">
        <v>0.66666666666666663</v>
      </c>
      <c r="F42" s="148">
        <v>2.0833333333333332E-2</v>
      </c>
      <c r="G42" s="148"/>
      <c r="H42" s="138"/>
      <c r="I42" s="139"/>
      <c r="J42" s="148"/>
      <c r="K42" s="148"/>
      <c r="L42" s="138"/>
      <c r="M42" s="139"/>
      <c r="N42" s="148"/>
      <c r="O42" s="148"/>
      <c r="P42" s="138"/>
      <c r="Q42" s="139"/>
      <c r="R42" s="148"/>
      <c r="S42" s="148"/>
      <c r="T42" s="138">
        <v>0.45833333333333331</v>
      </c>
      <c r="U42" s="139">
        <v>0.75</v>
      </c>
      <c r="V42" s="148">
        <v>2.0833333333333332E-2</v>
      </c>
      <c r="W42" s="148" t="s">
        <v>10</v>
      </c>
      <c r="X42" s="138">
        <v>0.375</v>
      </c>
      <c r="Y42" s="139">
        <v>0.625</v>
      </c>
      <c r="Z42" s="148">
        <v>2.0833333333333332E-2</v>
      </c>
      <c r="AA42" s="148"/>
      <c r="AB42" s="138">
        <v>0.5</v>
      </c>
      <c r="AC42" s="139">
        <v>0.75</v>
      </c>
      <c r="AD42" s="148">
        <v>2.0833333333333332E-2</v>
      </c>
      <c r="AE42" s="148"/>
      <c r="AF42" s="44"/>
      <c r="AG42" s="49">
        <f t="shared" si="17"/>
        <v>0.5</v>
      </c>
      <c r="AH42" s="50">
        <f t="shared" si="18"/>
        <v>0</v>
      </c>
      <c r="AI42" s="50">
        <f t="shared" si="19"/>
        <v>0</v>
      </c>
      <c r="AJ42" s="50">
        <f t="shared" si="20"/>
        <v>0</v>
      </c>
      <c r="AK42" s="50">
        <f t="shared" si="21"/>
        <v>0.5</v>
      </c>
      <c r="AL42" s="50">
        <f t="shared" si="22"/>
        <v>0.5</v>
      </c>
      <c r="AM42" s="51">
        <f t="shared" si="23"/>
        <v>0.5</v>
      </c>
      <c r="AN42" s="66">
        <f t="shared" si="24"/>
        <v>23</v>
      </c>
      <c r="AO42" s="69">
        <f t="shared" si="25"/>
        <v>5.5</v>
      </c>
      <c r="AP42" s="73">
        <f t="shared" si="2"/>
        <v>23</v>
      </c>
      <c r="AQ42" s="33"/>
      <c r="AT42" s="36">
        <f t="shared" si="26"/>
        <v>5.4999999999999982</v>
      </c>
      <c r="AU42" s="36">
        <f t="shared" si="27"/>
        <v>0</v>
      </c>
      <c r="AV42" s="36">
        <f t="shared" si="28"/>
        <v>0</v>
      </c>
      <c r="AW42" s="36">
        <f t="shared" si="29"/>
        <v>0</v>
      </c>
      <c r="AX42" s="36">
        <f t="shared" si="30"/>
        <v>6.5</v>
      </c>
      <c r="AY42" s="36">
        <f t="shared" si="31"/>
        <v>5.5</v>
      </c>
      <c r="AZ42" s="36">
        <f t="shared" si="32"/>
        <v>5.5</v>
      </c>
      <c r="BA42" s="36"/>
    </row>
    <row r="43" spans="1:53" x14ac:dyDescent="0.25">
      <c r="A43" s="89" t="s">
        <v>68</v>
      </c>
      <c r="B43" s="135"/>
      <c r="C43" s="142"/>
      <c r="D43" s="138"/>
      <c r="E43" s="139"/>
      <c r="F43" s="148"/>
      <c r="G43" s="148"/>
      <c r="H43" s="138"/>
      <c r="I43" s="139"/>
      <c r="J43" s="148"/>
      <c r="K43" s="148"/>
      <c r="L43" s="138"/>
      <c r="M43" s="139"/>
      <c r="N43" s="148"/>
      <c r="O43" s="148"/>
      <c r="P43" s="138"/>
      <c r="Q43" s="139"/>
      <c r="R43" s="148"/>
      <c r="S43" s="148"/>
      <c r="T43" s="138"/>
      <c r="U43" s="139"/>
      <c r="V43" s="148"/>
      <c r="W43" s="148"/>
      <c r="X43" s="138"/>
      <c r="Y43" s="139"/>
      <c r="Z43" s="148"/>
      <c r="AA43" s="148"/>
      <c r="AB43" s="138"/>
      <c r="AC43" s="139"/>
      <c r="AD43" s="148"/>
      <c r="AE43" s="148"/>
      <c r="AF43" s="44"/>
      <c r="AG43" s="49">
        <f t="shared" si="17"/>
        <v>0</v>
      </c>
      <c r="AH43" s="50">
        <f t="shared" si="18"/>
        <v>0</v>
      </c>
      <c r="AI43" s="50">
        <f t="shared" si="19"/>
        <v>0</v>
      </c>
      <c r="AJ43" s="50">
        <f t="shared" si="20"/>
        <v>0</v>
      </c>
      <c r="AK43" s="50">
        <f t="shared" si="21"/>
        <v>0</v>
      </c>
      <c r="AL43" s="50">
        <f t="shared" si="22"/>
        <v>0</v>
      </c>
      <c r="AM43" s="51">
        <f t="shared" si="23"/>
        <v>0</v>
      </c>
      <c r="AN43" s="66">
        <f t="shared" si="24"/>
        <v>0</v>
      </c>
      <c r="AO43" s="69">
        <f t="shared" si="25"/>
        <v>0</v>
      </c>
      <c r="AP43" s="73">
        <f t="shared" si="2"/>
        <v>0</v>
      </c>
      <c r="AQ43" s="33"/>
      <c r="AT43" s="36">
        <f t="shared" si="26"/>
        <v>0</v>
      </c>
      <c r="AU43" s="36">
        <f t="shared" si="27"/>
        <v>0</v>
      </c>
      <c r="AV43" s="36">
        <f t="shared" si="28"/>
        <v>0</v>
      </c>
      <c r="AW43" s="36">
        <f t="shared" si="29"/>
        <v>0</v>
      </c>
      <c r="AX43" s="36">
        <f t="shared" si="30"/>
        <v>0</v>
      </c>
      <c r="AY43" s="36">
        <f t="shared" si="31"/>
        <v>0</v>
      </c>
      <c r="AZ43" s="36">
        <f t="shared" si="32"/>
        <v>0</v>
      </c>
      <c r="BA43" s="36"/>
    </row>
    <row r="44" spans="1:53" x14ac:dyDescent="0.25">
      <c r="A44" s="89" t="s">
        <v>68</v>
      </c>
      <c r="B44" s="135" t="s">
        <v>835</v>
      </c>
      <c r="C44" s="142"/>
      <c r="D44" s="138"/>
      <c r="E44" s="139"/>
      <c r="F44" s="148"/>
      <c r="G44" s="148"/>
      <c r="H44" s="138"/>
      <c r="I44" s="139"/>
      <c r="J44" s="148"/>
      <c r="K44" s="148"/>
      <c r="L44" s="138"/>
      <c r="M44" s="139"/>
      <c r="N44" s="148"/>
      <c r="O44" s="148"/>
      <c r="P44" s="138"/>
      <c r="Q44" s="139"/>
      <c r="R44" s="148"/>
      <c r="S44" s="148"/>
      <c r="T44" s="138"/>
      <c r="U44" s="139"/>
      <c r="V44" s="148"/>
      <c r="W44" s="148"/>
      <c r="X44" s="138"/>
      <c r="Y44" s="139"/>
      <c r="Z44" s="148"/>
      <c r="AA44" s="148"/>
      <c r="AB44" s="138"/>
      <c r="AC44" s="139"/>
      <c r="AD44" s="148"/>
      <c r="AE44" s="148"/>
      <c r="AF44" s="44"/>
      <c r="AG44" s="49">
        <f t="shared" si="17"/>
        <v>0</v>
      </c>
      <c r="AH44" s="50">
        <f t="shared" si="18"/>
        <v>0</v>
      </c>
      <c r="AI44" s="50">
        <f t="shared" si="19"/>
        <v>0</v>
      </c>
      <c r="AJ44" s="50">
        <f t="shared" si="20"/>
        <v>0</v>
      </c>
      <c r="AK44" s="50">
        <f t="shared" si="21"/>
        <v>0</v>
      </c>
      <c r="AL44" s="50">
        <f t="shared" si="22"/>
        <v>0</v>
      </c>
      <c r="AM44" s="51">
        <f t="shared" si="23"/>
        <v>0</v>
      </c>
      <c r="AN44" s="66">
        <f t="shared" si="24"/>
        <v>0</v>
      </c>
      <c r="AO44" s="69">
        <f t="shared" si="25"/>
        <v>0</v>
      </c>
      <c r="AP44" s="73">
        <f t="shared" si="2"/>
        <v>0</v>
      </c>
      <c r="AQ44" s="33"/>
      <c r="AT44" s="36">
        <f t="shared" si="26"/>
        <v>0</v>
      </c>
      <c r="AU44" s="36">
        <f t="shared" si="27"/>
        <v>0</v>
      </c>
      <c r="AV44" s="36">
        <f t="shared" si="28"/>
        <v>0</v>
      </c>
      <c r="AW44" s="36">
        <f t="shared" si="29"/>
        <v>0</v>
      </c>
      <c r="AX44" s="36">
        <f t="shared" si="30"/>
        <v>0</v>
      </c>
      <c r="AY44" s="36">
        <f t="shared" si="31"/>
        <v>0</v>
      </c>
      <c r="AZ44" s="36">
        <f t="shared" si="32"/>
        <v>0</v>
      </c>
      <c r="BA44" s="36"/>
    </row>
    <row r="45" spans="1:53" x14ac:dyDescent="0.25">
      <c r="A45" s="89" t="s">
        <v>68</v>
      </c>
      <c r="B45" s="135" t="s">
        <v>833</v>
      </c>
      <c r="C45" s="142"/>
      <c r="D45" s="138"/>
      <c r="E45" s="139"/>
      <c r="F45" s="148"/>
      <c r="G45" s="148"/>
      <c r="H45" s="138"/>
      <c r="I45" s="139"/>
      <c r="J45" s="148"/>
      <c r="K45" s="148"/>
      <c r="L45" s="138"/>
      <c r="M45" s="139"/>
      <c r="N45" s="148"/>
      <c r="O45" s="148"/>
      <c r="P45" s="138"/>
      <c r="Q45" s="139"/>
      <c r="R45" s="148"/>
      <c r="S45" s="148"/>
      <c r="T45" s="138"/>
      <c r="U45" s="139"/>
      <c r="V45" s="148"/>
      <c r="W45" s="148"/>
      <c r="X45" s="138">
        <v>0.41666666666666669</v>
      </c>
      <c r="Y45" s="139">
        <v>0.75</v>
      </c>
      <c r="Z45" s="148">
        <v>2.0833333333333332E-2</v>
      </c>
      <c r="AA45" s="148"/>
      <c r="AB45" s="138"/>
      <c r="AC45" s="139"/>
      <c r="AD45" s="148"/>
      <c r="AE45" s="148"/>
      <c r="AF45" s="44"/>
      <c r="AG45" s="49">
        <f t="shared" si="17"/>
        <v>0</v>
      </c>
      <c r="AH45" s="50">
        <f t="shared" si="18"/>
        <v>0</v>
      </c>
      <c r="AI45" s="50">
        <f t="shared" si="19"/>
        <v>0</v>
      </c>
      <c r="AJ45" s="50">
        <f t="shared" si="20"/>
        <v>0</v>
      </c>
      <c r="AK45" s="50">
        <f t="shared" si="21"/>
        <v>0</v>
      </c>
      <c r="AL45" s="50">
        <f t="shared" si="22"/>
        <v>0.5</v>
      </c>
      <c r="AM45" s="51">
        <f t="shared" si="23"/>
        <v>0</v>
      </c>
      <c r="AN45" s="66">
        <f t="shared" si="24"/>
        <v>7.5</v>
      </c>
      <c r="AO45" s="69">
        <f t="shared" si="25"/>
        <v>7.5</v>
      </c>
      <c r="AP45" s="73">
        <f t="shared" si="2"/>
        <v>7.5</v>
      </c>
      <c r="AQ45" s="33"/>
      <c r="AT45" s="36">
        <f t="shared" si="26"/>
        <v>0</v>
      </c>
      <c r="AU45" s="36">
        <f t="shared" si="27"/>
        <v>0</v>
      </c>
      <c r="AV45" s="36">
        <f t="shared" si="28"/>
        <v>0</v>
      </c>
      <c r="AW45" s="36">
        <f t="shared" si="29"/>
        <v>0</v>
      </c>
      <c r="AX45" s="36">
        <f t="shared" si="30"/>
        <v>0</v>
      </c>
      <c r="AY45" s="36">
        <f t="shared" si="31"/>
        <v>7.5</v>
      </c>
      <c r="AZ45" s="36">
        <f t="shared" si="32"/>
        <v>0</v>
      </c>
      <c r="BA45" s="36"/>
    </row>
    <row r="46" spans="1:53" x14ac:dyDescent="0.25">
      <c r="A46" s="89" t="s">
        <v>68</v>
      </c>
      <c r="B46" s="135"/>
      <c r="C46" s="142"/>
      <c r="D46" s="138"/>
      <c r="E46" s="139"/>
      <c r="F46" s="148"/>
      <c r="G46" s="148"/>
      <c r="H46" s="138"/>
      <c r="I46" s="139"/>
      <c r="J46" s="148"/>
      <c r="K46" s="148"/>
      <c r="L46" s="138"/>
      <c r="M46" s="139"/>
      <c r="N46" s="148"/>
      <c r="O46" s="148"/>
      <c r="P46" s="138"/>
      <c r="Q46" s="139"/>
      <c r="R46" s="148"/>
      <c r="S46" s="148"/>
      <c r="T46" s="138"/>
      <c r="U46" s="139"/>
      <c r="V46" s="148"/>
      <c r="W46" s="148"/>
      <c r="X46" s="138"/>
      <c r="Y46" s="139"/>
      <c r="Z46" s="148"/>
      <c r="AA46" s="148"/>
      <c r="AB46" s="138"/>
      <c r="AC46" s="139"/>
      <c r="AD46" s="148"/>
      <c r="AE46" s="148"/>
      <c r="AF46" s="44"/>
      <c r="AG46" s="49">
        <f t="shared" si="17"/>
        <v>0</v>
      </c>
      <c r="AH46" s="50">
        <f t="shared" si="18"/>
        <v>0</v>
      </c>
      <c r="AI46" s="50">
        <f t="shared" si="19"/>
        <v>0</v>
      </c>
      <c r="AJ46" s="50">
        <f t="shared" si="20"/>
        <v>0</v>
      </c>
      <c r="AK46" s="50">
        <f t="shared" si="21"/>
        <v>0</v>
      </c>
      <c r="AL46" s="50">
        <f t="shared" si="22"/>
        <v>0</v>
      </c>
      <c r="AM46" s="51">
        <f t="shared" si="23"/>
        <v>0</v>
      </c>
      <c r="AN46" s="66">
        <f t="shared" si="24"/>
        <v>0</v>
      </c>
      <c r="AO46" s="69">
        <f t="shared" si="25"/>
        <v>0</v>
      </c>
      <c r="AP46" s="73">
        <f t="shared" si="2"/>
        <v>0</v>
      </c>
      <c r="AQ46" s="33"/>
      <c r="AT46" s="36">
        <f t="shared" si="26"/>
        <v>0</v>
      </c>
      <c r="AU46" s="36">
        <f t="shared" si="27"/>
        <v>0</v>
      </c>
      <c r="AV46" s="36">
        <f t="shared" si="28"/>
        <v>0</v>
      </c>
      <c r="AW46" s="36">
        <f t="shared" si="29"/>
        <v>0</v>
      </c>
      <c r="AX46" s="36">
        <f t="shared" si="30"/>
        <v>0</v>
      </c>
      <c r="AY46" s="36">
        <f t="shared" si="31"/>
        <v>0</v>
      </c>
      <c r="AZ46" s="36">
        <f t="shared" si="32"/>
        <v>0</v>
      </c>
      <c r="BA46" s="36"/>
    </row>
    <row r="47" spans="1:53" x14ac:dyDescent="0.25">
      <c r="A47" s="89" t="s">
        <v>68</v>
      </c>
      <c r="B47" s="95"/>
      <c r="C47" s="142"/>
      <c r="D47" s="138"/>
      <c r="E47" s="139"/>
      <c r="F47" s="148"/>
      <c r="G47" s="148"/>
      <c r="H47" s="138"/>
      <c r="I47" s="139"/>
      <c r="J47" s="148"/>
      <c r="K47" s="148"/>
      <c r="L47" s="138"/>
      <c r="M47" s="139"/>
      <c r="N47" s="148"/>
      <c r="O47" s="148"/>
      <c r="P47" s="138"/>
      <c r="Q47" s="139"/>
      <c r="R47" s="148"/>
      <c r="S47" s="148"/>
      <c r="T47" s="138"/>
      <c r="U47" s="139"/>
      <c r="V47" s="148"/>
      <c r="W47" s="148"/>
      <c r="X47" s="138"/>
      <c r="Y47" s="139"/>
      <c r="Z47" s="148"/>
      <c r="AA47" s="148"/>
      <c r="AB47" s="138"/>
      <c r="AC47" s="139"/>
      <c r="AD47" s="148"/>
      <c r="AE47" s="148"/>
      <c r="AF47" s="44"/>
      <c r="AG47" s="49">
        <f t="shared" si="10"/>
        <v>0</v>
      </c>
      <c r="AH47" s="50">
        <f t="shared" si="11"/>
        <v>0</v>
      </c>
      <c r="AI47" s="50">
        <f t="shared" si="12"/>
        <v>0</v>
      </c>
      <c r="AJ47" s="50">
        <f t="shared" si="13"/>
        <v>0</v>
      </c>
      <c r="AK47" s="50">
        <f t="shared" si="14"/>
        <v>0</v>
      </c>
      <c r="AL47" s="50">
        <f t="shared" si="15"/>
        <v>0</v>
      </c>
      <c r="AM47" s="51">
        <f t="shared" si="16"/>
        <v>0</v>
      </c>
      <c r="AN47" s="66">
        <f t="shared" si="0"/>
        <v>0</v>
      </c>
      <c r="AO47" s="69">
        <f t="shared" si="1"/>
        <v>0</v>
      </c>
      <c r="AP47" s="73">
        <f t="shared" si="2"/>
        <v>0</v>
      </c>
      <c r="AQ47" s="33"/>
      <c r="AT47" s="36">
        <f t="shared" si="3"/>
        <v>0</v>
      </c>
      <c r="AU47" s="36">
        <f t="shared" si="4"/>
        <v>0</v>
      </c>
      <c r="AV47" s="36">
        <f t="shared" si="5"/>
        <v>0</v>
      </c>
      <c r="AW47" s="36">
        <f t="shared" si="6"/>
        <v>0</v>
      </c>
      <c r="AX47" s="36">
        <f t="shared" si="7"/>
        <v>0</v>
      </c>
      <c r="AY47" s="36">
        <f t="shared" si="8"/>
        <v>0</v>
      </c>
      <c r="AZ47" s="36">
        <f t="shared" si="9"/>
        <v>0</v>
      </c>
      <c r="BA47" s="36"/>
    </row>
    <row r="48" spans="1:53" x14ac:dyDescent="0.25">
      <c r="A48" s="89" t="s">
        <v>68</v>
      </c>
      <c r="B48" s="95"/>
      <c r="C48" s="142"/>
      <c r="D48" s="138"/>
      <c r="E48" s="139"/>
      <c r="F48" s="148"/>
      <c r="G48" s="148"/>
      <c r="H48" s="138"/>
      <c r="I48" s="139"/>
      <c r="J48" s="148"/>
      <c r="K48" s="148"/>
      <c r="L48" s="138"/>
      <c r="M48" s="139"/>
      <c r="N48" s="148"/>
      <c r="O48" s="148"/>
      <c r="P48" s="138"/>
      <c r="Q48" s="139"/>
      <c r="R48" s="148"/>
      <c r="S48" s="148"/>
      <c r="T48" s="138"/>
      <c r="U48" s="139"/>
      <c r="V48" s="148"/>
      <c r="W48" s="148"/>
      <c r="X48" s="138"/>
      <c r="Y48" s="139"/>
      <c r="Z48" s="148"/>
      <c r="AA48" s="148"/>
      <c r="AB48" s="138"/>
      <c r="AC48" s="139"/>
      <c r="AD48" s="148"/>
      <c r="AE48" s="148"/>
      <c r="AF48" s="44"/>
      <c r="AG48" s="49">
        <f t="shared" si="10"/>
        <v>0</v>
      </c>
      <c r="AH48" s="50">
        <f t="shared" si="11"/>
        <v>0</v>
      </c>
      <c r="AI48" s="50">
        <f t="shared" si="12"/>
        <v>0</v>
      </c>
      <c r="AJ48" s="50">
        <f t="shared" si="13"/>
        <v>0</v>
      </c>
      <c r="AK48" s="50">
        <f t="shared" si="14"/>
        <v>0</v>
      </c>
      <c r="AL48" s="50">
        <f t="shared" si="15"/>
        <v>0</v>
      </c>
      <c r="AM48" s="51">
        <f t="shared" si="16"/>
        <v>0</v>
      </c>
      <c r="AN48" s="66">
        <f t="shared" si="0"/>
        <v>0</v>
      </c>
      <c r="AO48" s="69">
        <f t="shared" si="1"/>
        <v>0</v>
      </c>
      <c r="AP48" s="73">
        <f t="shared" si="2"/>
        <v>0</v>
      </c>
      <c r="AT48" s="36">
        <f t="shared" si="3"/>
        <v>0</v>
      </c>
      <c r="AU48" s="36">
        <f t="shared" si="4"/>
        <v>0</v>
      </c>
      <c r="AV48" s="36">
        <f t="shared" si="5"/>
        <v>0</v>
      </c>
      <c r="AW48" s="36">
        <f t="shared" si="6"/>
        <v>0</v>
      </c>
      <c r="AX48" s="36">
        <f t="shared" si="7"/>
        <v>0</v>
      </c>
      <c r="AY48" s="36">
        <f t="shared" si="8"/>
        <v>0</v>
      </c>
      <c r="AZ48" s="36">
        <f t="shared" si="9"/>
        <v>0</v>
      </c>
      <c r="BA48" s="36"/>
    </row>
    <row r="49" spans="1:53" x14ac:dyDescent="0.25">
      <c r="A49" s="89" t="s">
        <v>68</v>
      </c>
      <c r="B49" s="95"/>
      <c r="C49" s="142"/>
      <c r="D49" s="138"/>
      <c r="E49" s="139"/>
      <c r="F49" s="148"/>
      <c r="G49" s="148"/>
      <c r="H49" s="138"/>
      <c r="I49" s="139"/>
      <c r="J49" s="148"/>
      <c r="K49" s="148"/>
      <c r="L49" s="138"/>
      <c r="M49" s="139"/>
      <c r="N49" s="148"/>
      <c r="O49" s="148"/>
      <c r="P49" s="138"/>
      <c r="Q49" s="139"/>
      <c r="R49" s="148"/>
      <c r="S49" s="148"/>
      <c r="T49" s="138"/>
      <c r="U49" s="139"/>
      <c r="V49" s="148"/>
      <c r="W49" s="148"/>
      <c r="X49" s="138"/>
      <c r="Y49" s="139"/>
      <c r="Z49" s="148"/>
      <c r="AA49" s="148"/>
      <c r="AB49" s="138"/>
      <c r="AC49" s="139"/>
      <c r="AD49" s="148"/>
      <c r="AE49" s="148"/>
      <c r="AF49" s="44"/>
      <c r="AG49" s="49">
        <f t="shared" si="10"/>
        <v>0</v>
      </c>
      <c r="AH49" s="50">
        <f t="shared" si="11"/>
        <v>0</v>
      </c>
      <c r="AI49" s="50">
        <f t="shared" si="12"/>
        <v>0</v>
      </c>
      <c r="AJ49" s="50">
        <f t="shared" si="13"/>
        <v>0</v>
      </c>
      <c r="AK49" s="50">
        <f t="shared" si="14"/>
        <v>0</v>
      </c>
      <c r="AL49" s="50">
        <f t="shared" si="15"/>
        <v>0</v>
      </c>
      <c r="AM49" s="51">
        <f t="shared" si="16"/>
        <v>0</v>
      </c>
      <c r="AN49" s="66">
        <f t="shared" si="0"/>
        <v>0</v>
      </c>
      <c r="AO49" s="69">
        <f t="shared" si="1"/>
        <v>0</v>
      </c>
      <c r="AP49" s="73">
        <f t="shared" si="2"/>
        <v>0</v>
      </c>
      <c r="AT49" s="36">
        <f t="shared" si="3"/>
        <v>0</v>
      </c>
      <c r="AU49" s="36">
        <f t="shared" si="4"/>
        <v>0</v>
      </c>
      <c r="AV49" s="36">
        <f t="shared" si="5"/>
        <v>0</v>
      </c>
      <c r="AW49" s="36">
        <f t="shared" si="6"/>
        <v>0</v>
      </c>
      <c r="AX49" s="36">
        <f t="shared" si="7"/>
        <v>0</v>
      </c>
      <c r="AY49" s="36">
        <f t="shared" si="8"/>
        <v>0</v>
      </c>
      <c r="AZ49" s="36">
        <f t="shared" si="9"/>
        <v>0</v>
      </c>
      <c r="BA49" s="36"/>
    </row>
    <row r="50" spans="1:53" x14ac:dyDescent="0.25">
      <c r="A50" s="89" t="s">
        <v>68</v>
      </c>
      <c r="B50" s="95"/>
      <c r="C50" s="142"/>
      <c r="D50" s="140"/>
      <c r="E50" s="141"/>
      <c r="F50" s="149"/>
      <c r="G50" s="149"/>
      <c r="H50" s="140"/>
      <c r="I50" s="141"/>
      <c r="J50" s="149"/>
      <c r="K50" s="149"/>
      <c r="L50" s="140"/>
      <c r="M50" s="141"/>
      <c r="N50" s="149"/>
      <c r="O50" s="149"/>
      <c r="P50" s="140"/>
      <c r="Q50" s="141"/>
      <c r="R50" s="149"/>
      <c r="S50" s="149"/>
      <c r="T50" s="140"/>
      <c r="U50" s="141"/>
      <c r="V50" s="149"/>
      <c r="W50" s="149"/>
      <c r="X50" s="140"/>
      <c r="Y50" s="141"/>
      <c r="Z50" s="149"/>
      <c r="AA50" s="149"/>
      <c r="AB50" s="140"/>
      <c r="AC50" s="141"/>
      <c r="AD50" s="149"/>
      <c r="AE50" s="149"/>
      <c r="AF50" s="44"/>
      <c r="AG50" s="49">
        <f t="shared" si="10"/>
        <v>0</v>
      </c>
      <c r="AH50" s="50">
        <f t="shared" si="11"/>
        <v>0</v>
      </c>
      <c r="AI50" s="50">
        <f t="shared" si="12"/>
        <v>0</v>
      </c>
      <c r="AJ50" s="50">
        <f t="shared" si="13"/>
        <v>0</v>
      </c>
      <c r="AK50" s="50">
        <f t="shared" si="14"/>
        <v>0</v>
      </c>
      <c r="AL50" s="50">
        <f t="shared" si="15"/>
        <v>0</v>
      </c>
      <c r="AM50" s="51">
        <f t="shared" si="16"/>
        <v>0</v>
      </c>
      <c r="AN50" s="66">
        <f t="shared" si="0"/>
        <v>0</v>
      </c>
      <c r="AO50" s="69">
        <f t="shared" si="1"/>
        <v>0</v>
      </c>
      <c r="AP50" s="73">
        <f t="shared" si="2"/>
        <v>0</v>
      </c>
      <c r="AS50" s="28"/>
      <c r="AT50" s="36">
        <f t="shared" si="3"/>
        <v>0</v>
      </c>
      <c r="AU50" s="36">
        <f t="shared" si="4"/>
        <v>0</v>
      </c>
      <c r="AV50" s="36">
        <f t="shared" si="5"/>
        <v>0</v>
      </c>
      <c r="AW50" s="36">
        <f t="shared" si="6"/>
        <v>0</v>
      </c>
      <c r="AX50" s="36">
        <f t="shared" si="7"/>
        <v>0</v>
      </c>
      <c r="AY50" s="36">
        <f t="shared" si="8"/>
        <v>0</v>
      </c>
      <c r="AZ50" s="36">
        <f t="shared" si="9"/>
        <v>0</v>
      </c>
      <c r="BA50" s="36"/>
    </row>
    <row r="51" spans="1:53" x14ac:dyDescent="0.25">
      <c r="A51" s="90" t="s">
        <v>69</v>
      </c>
      <c r="B51" s="96"/>
      <c r="C51" s="97"/>
      <c r="D51" s="98"/>
      <c r="E51" s="99"/>
      <c r="F51" s="100"/>
      <c r="G51" s="100"/>
      <c r="H51" s="98"/>
      <c r="I51" s="99"/>
      <c r="J51" s="100"/>
      <c r="K51" s="100"/>
      <c r="L51" s="98"/>
      <c r="M51" s="99"/>
      <c r="N51" s="100"/>
      <c r="O51" s="100"/>
      <c r="P51" s="98"/>
      <c r="Q51" s="99"/>
      <c r="R51" s="100"/>
      <c r="S51" s="100"/>
      <c r="T51" s="98"/>
      <c r="U51" s="99"/>
      <c r="V51" s="100"/>
      <c r="W51" s="100"/>
      <c r="X51" s="98"/>
      <c r="Y51" s="99"/>
      <c r="Z51" s="100"/>
      <c r="AA51" s="100"/>
      <c r="AB51" s="98"/>
      <c r="AC51" s="99"/>
      <c r="AD51" s="100"/>
      <c r="AE51" s="100"/>
      <c r="AF51" s="55"/>
      <c r="AG51" s="56">
        <f t="shared" si="10"/>
        <v>0</v>
      </c>
      <c r="AH51" s="57">
        <f t="shared" si="11"/>
        <v>0</v>
      </c>
      <c r="AI51" s="57">
        <f t="shared" si="12"/>
        <v>0</v>
      </c>
      <c r="AJ51" s="57">
        <f t="shared" si="13"/>
        <v>0</v>
      </c>
      <c r="AK51" s="57">
        <f t="shared" si="14"/>
        <v>0</v>
      </c>
      <c r="AL51" s="57">
        <f t="shared" si="15"/>
        <v>0</v>
      </c>
      <c r="AM51" s="58">
        <f t="shared" si="16"/>
        <v>0</v>
      </c>
      <c r="AN51" s="67">
        <f t="shared" si="0"/>
        <v>0</v>
      </c>
      <c r="AO51" s="70">
        <f t="shared" si="1"/>
        <v>0</v>
      </c>
      <c r="AP51" s="74">
        <f t="shared" si="2"/>
        <v>0</v>
      </c>
      <c r="AT51" s="37">
        <f t="shared" si="3"/>
        <v>0</v>
      </c>
      <c r="AU51" s="37">
        <f t="shared" si="4"/>
        <v>0</v>
      </c>
      <c r="AV51" s="37">
        <f t="shared" si="5"/>
        <v>0</v>
      </c>
      <c r="AW51" s="37">
        <f t="shared" si="6"/>
        <v>0</v>
      </c>
      <c r="AX51" s="37">
        <f t="shared" si="7"/>
        <v>0</v>
      </c>
      <c r="AY51" s="37">
        <f t="shared" si="8"/>
        <v>0</v>
      </c>
      <c r="AZ51" s="37">
        <f t="shared" si="9"/>
        <v>0</v>
      </c>
      <c r="BA51" s="36"/>
    </row>
    <row r="52" spans="1:53" x14ac:dyDescent="0.25">
      <c r="AO52" s="70">
        <f>SUM(AO34:AO51)</f>
        <v>14</v>
      </c>
      <c r="AP52" s="151">
        <f>SUM(AP34:AP51)</f>
        <v>143</v>
      </c>
    </row>
    <row r="54" spans="1:53" ht="24.95" customHeight="1" x14ac:dyDescent="0.25">
      <c r="A54" s="186" t="str">
        <f>VLOOKUP($B$5,Data!A25:AO36,10,FALSE)</f>
        <v>Week 15</v>
      </c>
      <c r="B54" s="187"/>
      <c r="C54" s="188"/>
      <c r="D54" s="186" t="str">
        <f>VLOOKUP($B$5,Data!A25:AO36,11,FALSE)</f>
        <v>June 6th</v>
      </c>
      <c r="E54" s="187"/>
      <c r="F54" s="187"/>
      <c r="G54" s="188"/>
      <c r="H54" s="186" t="str">
        <f>VLOOKUP($B$5,Data!A25:AO36,12,FALSE)</f>
        <v>7th</v>
      </c>
      <c r="I54" s="187"/>
      <c r="J54" s="187"/>
      <c r="K54" s="188"/>
      <c r="L54" s="186" t="str">
        <f>VLOOKUP($B$5,Data!A25:AO36,13,FALSE)</f>
        <v>8th</v>
      </c>
      <c r="M54" s="187"/>
      <c r="N54" s="187"/>
      <c r="O54" s="188"/>
      <c r="P54" s="186" t="str">
        <f>VLOOKUP($B$5,Data!A25:AO36,14,FALSE)</f>
        <v>9th</v>
      </c>
      <c r="Q54" s="187"/>
      <c r="R54" s="187"/>
      <c r="S54" s="188"/>
      <c r="T54" s="186" t="str">
        <f>VLOOKUP($B$5,Data!A25:AO36,15,FALSE)</f>
        <v>10th</v>
      </c>
      <c r="U54" s="187"/>
      <c r="V54" s="187"/>
      <c r="W54" s="188"/>
      <c r="X54" s="186" t="str">
        <f>VLOOKUP($B$5,Data!A25:AO36,16,FALSE)</f>
        <v>11th</v>
      </c>
      <c r="Y54" s="187"/>
      <c r="Z54" s="187"/>
      <c r="AA54" s="188"/>
      <c r="AB54" s="186" t="str">
        <f>VLOOKUP($B$5,Data!A25:AO36,17,FALSE)</f>
        <v>12th</v>
      </c>
      <c r="AC54" s="187"/>
      <c r="AD54" s="187"/>
      <c r="AE54" s="188"/>
      <c r="AF54" s="196"/>
      <c r="AG54" s="196"/>
      <c r="AH54" s="196"/>
      <c r="AI54" s="196"/>
      <c r="AJ54" s="196"/>
      <c r="AK54" s="196"/>
      <c r="AL54" s="196"/>
      <c r="AM54" s="54"/>
      <c r="AN54" s="54"/>
      <c r="AO54" s="186" t="s">
        <v>35</v>
      </c>
      <c r="AP54" s="188"/>
    </row>
    <row r="55" spans="1:53" ht="30" x14ac:dyDescent="0.25">
      <c r="A55" s="7" t="s">
        <v>36</v>
      </c>
      <c r="B55" s="52" t="s">
        <v>37</v>
      </c>
      <c r="C55" s="9" t="s">
        <v>38</v>
      </c>
      <c r="D55" s="213" t="s">
        <v>39</v>
      </c>
      <c r="E55" s="214"/>
      <c r="F55" s="214"/>
      <c r="G55" s="215"/>
      <c r="H55" s="177" t="s">
        <v>40</v>
      </c>
      <c r="I55" s="178"/>
      <c r="J55" s="178"/>
      <c r="K55" s="179"/>
      <c r="L55" s="177" t="s">
        <v>41</v>
      </c>
      <c r="M55" s="178"/>
      <c r="N55" s="178"/>
      <c r="O55" s="179"/>
      <c r="P55" s="177" t="s">
        <v>42</v>
      </c>
      <c r="Q55" s="178"/>
      <c r="R55" s="178"/>
      <c r="S55" s="179"/>
      <c r="T55" s="177" t="s">
        <v>43</v>
      </c>
      <c r="U55" s="178"/>
      <c r="V55" s="178"/>
      <c r="W55" s="179"/>
      <c r="X55" s="177" t="s">
        <v>44</v>
      </c>
      <c r="Y55" s="178"/>
      <c r="Z55" s="178"/>
      <c r="AA55" s="179"/>
      <c r="AB55" s="177" t="s">
        <v>45</v>
      </c>
      <c r="AC55" s="178"/>
      <c r="AD55" s="178"/>
      <c r="AE55" s="178"/>
      <c r="AF55" s="24" t="s">
        <v>46</v>
      </c>
      <c r="AG55" s="24"/>
      <c r="AH55" s="24"/>
      <c r="AI55" s="24"/>
      <c r="AJ55" s="24"/>
      <c r="AK55" s="24"/>
      <c r="AL55" s="24"/>
      <c r="AM55" s="24"/>
      <c r="AN55" s="29" t="s">
        <v>52</v>
      </c>
      <c r="AO55" s="32" t="s">
        <v>53</v>
      </c>
      <c r="AP55" s="71" t="s">
        <v>54</v>
      </c>
      <c r="AT55" s="144" t="s">
        <v>55</v>
      </c>
      <c r="AU55" s="144" t="s">
        <v>56</v>
      </c>
      <c r="AV55" s="144" t="s">
        <v>57</v>
      </c>
      <c r="AW55" s="144" t="s">
        <v>58</v>
      </c>
      <c r="AX55" s="144" t="s">
        <v>59</v>
      </c>
      <c r="AY55" s="144" t="s">
        <v>60</v>
      </c>
      <c r="AZ55" s="144" t="s">
        <v>61</v>
      </c>
      <c r="BA55" s="31"/>
    </row>
    <row r="56" spans="1:53" x14ac:dyDescent="0.25">
      <c r="A56" s="7"/>
      <c r="B56" s="8"/>
      <c r="C56" s="9"/>
      <c r="D56" s="143" t="s">
        <v>62</v>
      </c>
      <c r="E56" s="144" t="s">
        <v>63</v>
      </c>
      <c r="F56" s="6" t="s">
        <v>64</v>
      </c>
      <c r="G56" s="42" t="s">
        <v>65</v>
      </c>
      <c r="H56" s="143" t="s">
        <v>62</v>
      </c>
      <c r="I56" s="144" t="s">
        <v>63</v>
      </c>
      <c r="J56" s="6" t="s">
        <v>64</v>
      </c>
      <c r="K56" s="42" t="s">
        <v>65</v>
      </c>
      <c r="L56" s="143" t="s">
        <v>62</v>
      </c>
      <c r="M56" s="144" t="s">
        <v>63</v>
      </c>
      <c r="N56" s="6" t="s">
        <v>64</v>
      </c>
      <c r="O56" s="42" t="s">
        <v>65</v>
      </c>
      <c r="P56" s="143" t="s">
        <v>62</v>
      </c>
      <c r="Q56" s="144" t="s">
        <v>63</v>
      </c>
      <c r="R56" s="6" t="s">
        <v>64</v>
      </c>
      <c r="S56" s="42" t="s">
        <v>65</v>
      </c>
      <c r="T56" s="143" t="s">
        <v>62</v>
      </c>
      <c r="U56" s="144" t="s">
        <v>63</v>
      </c>
      <c r="V56" s="6" t="s">
        <v>64</v>
      </c>
      <c r="W56" s="42" t="s">
        <v>65</v>
      </c>
      <c r="X56" s="143" t="s">
        <v>62</v>
      </c>
      <c r="Y56" s="144" t="s">
        <v>63</v>
      </c>
      <c r="Z56" s="6" t="s">
        <v>64</v>
      </c>
      <c r="AA56" s="42" t="s">
        <v>65</v>
      </c>
      <c r="AB56" s="143" t="s">
        <v>62</v>
      </c>
      <c r="AC56" s="144" t="s">
        <v>63</v>
      </c>
      <c r="AD56" s="42" t="s">
        <v>64</v>
      </c>
      <c r="AE56" s="64" t="s">
        <v>65</v>
      </c>
      <c r="AF56" s="42"/>
      <c r="AG56" s="42"/>
      <c r="AH56" s="42"/>
      <c r="AI56" s="42"/>
      <c r="AJ56" s="42"/>
      <c r="AK56" s="42"/>
      <c r="AL56" s="42"/>
      <c r="AM56" s="42"/>
      <c r="AN56" s="30"/>
      <c r="AO56" s="68"/>
      <c r="AP56" s="72"/>
      <c r="AT56" s="24"/>
      <c r="AU56" s="24"/>
      <c r="AV56" s="24"/>
      <c r="AW56" s="24"/>
      <c r="AX56" s="24"/>
      <c r="AY56" s="24"/>
    </row>
    <row r="57" spans="1:53" x14ac:dyDescent="0.25">
      <c r="A57" s="89" t="s">
        <v>66</v>
      </c>
      <c r="B57" s="39" t="str">
        <f t="shared" ref="B57:C74" si="33">B34</f>
        <v>Gillian</v>
      </c>
      <c r="C57" s="14">
        <f t="shared" si="33"/>
        <v>36</v>
      </c>
      <c r="D57" s="136"/>
      <c r="E57" s="137"/>
      <c r="F57" s="147"/>
      <c r="G57" s="147"/>
      <c r="H57" s="136">
        <v>0.375</v>
      </c>
      <c r="I57" s="137">
        <v>0.75</v>
      </c>
      <c r="J57" s="147">
        <v>6.25E-2</v>
      </c>
      <c r="K57" s="147"/>
      <c r="L57" s="136">
        <v>0.375</v>
      </c>
      <c r="M57" s="137">
        <v>0.75</v>
      </c>
      <c r="N57" s="147">
        <v>6.25E-2</v>
      </c>
      <c r="O57" s="147"/>
      <c r="P57" s="136">
        <v>0.375</v>
      </c>
      <c r="Q57" s="137">
        <v>0.75</v>
      </c>
      <c r="R57" s="147">
        <v>6.25E-2</v>
      </c>
      <c r="S57" s="147"/>
      <c r="T57" s="136"/>
      <c r="U57" s="137"/>
      <c r="V57" s="147"/>
      <c r="W57" s="147"/>
      <c r="X57" s="136">
        <v>0.375</v>
      </c>
      <c r="Y57" s="137">
        <v>0.66666666666666663</v>
      </c>
      <c r="Z57" s="147">
        <v>4.1666666666666664E-2</v>
      </c>
      <c r="AA57" s="147"/>
      <c r="AB57" s="136">
        <v>0.375</v>
      </c>
      <c r="AC57" s="137">
        <v>0.75</v>
      </c>
      <c r="AD57" s="147">
        <v>6.25E-2</v>
      </c>
      <c r="AE57" s="147"/>
      <c r="AF57" s="43"/>
      <c r="AG57" s="46">
        <f>F57*24</f>
        <v>0</v>
      </c>
      <c r="AH57" s="47">
        <f>J57*24</f>
        <v>1.5</v>
      </c>
      <c r="AI57" s="47">
        <f>N57*24</f>
        <v>1.5</v>
      </c>
      <c r="AJ57" s="47">
        <f>R57*24</f>
        <v>1.5</v>
      </c>
      <c r="AK57" s="47">
        <f>V57*24</f>
        <v>0</v>
      </c>
      <c r="AL57" s="47">
        <f>Z57*24</f>
        <v>1</v>
      </c>
      <c r="AM57" s="48">
        <f>AD57*24</f>
        <v>1.5</v>
      </c>
      <c r="AN57" s="32">
        <f t="shared" ref="AN57:AN74" si="34">AZ57+AY57+AX57+AW57+AV57+AU57+AT57-AF57</f>
        <v>36</v>
      </c>
      <c r="AO57" s="69">
        <f t="shared" ref="AO57:AO74" si="35">IF(AN57&gt;$C57,(AN57-$C57),0)</f>
        <v>0</v>
      </c>
      <c r="AP57" s="73">
        <f t="shared" ref="AP57:AP74" si="36">AN57</f>
        <v>36</v>
      </c>
      <c r="AQ57" s="33" t="s">
        <v>66</v>
      </c>
      <c r="AR57" s="18">
        <f>SUMIF($A$57:$A$74,AQ57,$AP$57:$AP$74)</f>
        <v>36</v>
      </c>
      <c r="AT57" s="34">
        <f t="shared" ref="AT57:AT74" si="37">(E57-D57)*24-AG57</f>
        <v>0</v>
      </c>
      <c r="AU57" s="34">
        <f t="shared" ref="AU57:AU74" si="38">(I57-H57)*24-AH57</f>
        <v>7.5</v>
      </c>
      <c r="AV57" s="34">
        <f t="shared" ref="AV57:AV74" si="39">(M57-L57)*24-AI57</f>
        <v>7.5</v>
      </c>
      <c r="AW57" s="34">
        <f t="shared" ref="AW57:AW74" si="40">(Q57-P57)*24-AJ57</f>
        <v>7.5</v>
      </c>
      <c r="AX57" s="34">
        <f t="shared" ref="AX57:AX74" si="41">(U57-T57)*24-AK57</f>
        <v>0</v>
      </c>
      <c r="AY57" s="34">
        <f t="shared" ref="AY57:AY74" si="42">(Y57-X57)*24-AL57</f>
        <v>5.9999999999999991</v>
      </c>
      <c r="AZ57" s="34">
        <f t="shared" ref="AZ57:AZ74" si="43">(AC57-AB57)*24-AM57</f>
        <v>7.5</v>
      </c>
      <c r="BA57" s="36"/>
    </row>
    <row r="58" spans="1:53" x14ac:dyDescent="0.25">
      <c r="A58" s="89" t="s">
        <v>67</v>
      </c>
      <c r="B58" s="39">
        <f t="shared" si="33"/>
        <v>0</v>
      </c>
      <c r="C58" s="14">
        <f t="shared" si="33"/>
        <v>0</v>
      </c>
      <c r="D58" s="138"/>
      <c r="E58" s="139"/>
      <c r="F58" s="148"/>
      <c r="G58" s="148"/>
      <c r="H58" s="138"/>
      <c r="I58" s="139"/>
      <c r="J58" s="148"/>
      <c r="K58" s="148"/>
      <c r="L58" s="138"/>
      <c r="M58" s="139"/>
      <c r="N58" s="148"/>
      <c r="O58" s="148"/>
      <c r="P58" s="138"/>
      <c r="Q58" s="139"/>
      <c r="R58" s="148"/>
      <c r="S58" s="148"/>
      <c r="T58" s="138"/>
      <c r="U58" s="139"/>
      <c r="V58" s="148"/>
      <c r="W58" s="148"/>
      <c r="X58" s="138"/>
      <c r="Y58" s="139"/>
      <c r="Z58" s="148"/>
      <c r="AA58" s="148"/>
      <c r="AB58" s="138"/>
      <c r="AC58" s="139"/>
      <c r="AD58" s="148"/>
      <c r="AE58" s="148"/>
      <c r="AF58" s="43"/>
      <c r="AG58" s="46">
        <f>F58*24</f>
        <v>0</v>
      </c>
      <c r="AH58" s="47">
        <f>J58*24</f>
        <v>0</v>
      </c>
      <c r="AI58" s="47">
        <f>N58*24</f>
        <v>0</v>
      </c>
      <c r="AJ58" s="47">
        <f>R58*24</f>
        <v>0</v>
      </c>
      <c r="AK58" s="47">
        <f>V58*24</f>
        <v>0</v>
      </c>
      <c r="AL58" s="47">
        <f>Z58*24</f>
        <v>0</v>
      </c>
      <c r="AM58" s="48">
        <f>AD58*24</f>
        <v>0</v>
      </c>
      <c r="AN58" s="32">
        <f t="shared" ref="AN58" si="44">AZ58+AY58+AX58+AW58+AV58+AU58+AT58-AF58</f>
        <v>0</v>
      </c>
      <c r="AO58" s="69">
        <f t="shared" ref="AO58" si="45">IF(AN58&gt;$C58,(AN58-$C58),0)</f>
        <v>0</v>
      </c>
      <c r="AP58" s="73">
        <f t="shared" ref="AP58" si="46">AN58</f>
        <v>0</v>
      </c>
      <c r="AQ58" s="18" t="s">
        <v>67</v>
      </c>
      <c r="AR58" s="18">
        <f>SUMIF($A$57:$A$74,AQ58,$AP$57:$AP$74)</f>
        <v>0</v>
      </c>
      <c r="AT58" s="36">
        <f t="shared" si="37"/>
        <v>0</v>
      </c>
      <c r="AU58" s="36">
        <f t="shared" si="38"/>
        <v>0</v>
      </c>
      <c r="AV58" s="36">
        <f t="shared" si="39"/>
        <v>0</v>
      </c>
      <c r="AW58" s="36">
        <f t="shared" si="40"/>
        <v>0</v>
      </c>
      <c r="AX58" s="36">
        <f t="shared" si="41"/>
        <v>0</v>
      </c>
      <c r="AY58" s="36">
        <f t="shared" si="42"/>
        <v>0</v>
      </c>
      <c r="AZ58" s="36">
        <f t="shared" si="43"/>
        <v>0</v>
      </c>
      <c r="BA58" s="36"/>
    </row>
    <row r="59" spans="1:53" x14ac:dyDescent="0.25">
      <c r="A59" s="89" t="s">
        <v>68</v>
      </c>
      <c r="B59" s="39" t="str">
        <f t="shared" si="33"/>
        <v>Daryl</v>
      </c>
      <c r="C59" s="14">
        <f t="shared" si="33"/>
        <v>36</v>
      </c>
      <c r="D59" s="138"/>
      <c r="E59" s="139"/>
      <c r="F59" s="148"/>
      <c r="G59" s="148"/>
      <c r="H59" s="138">
        <v>0.375</v>
      </c>
      <c r="I59" s="139">
        <v>0.75</v>
      </c>
      <c r="J59" s="148">
        <v>6.25E-2</v>
      </c>
      <c r="K59" s="148"/>
      <c r="L59" s="138">
        <v>0.375</v>
      </c>
      <c r="M59" s="139">
        <v>0.75</v>
      </c>
      <c r="N59" s="148">
        <v>6.25E-2</v>
      </c>
      <c r="O59" s="148"/>
      <c r="P59" s="138"/>
      <c r="Q59" s="139"/>
      <c r="R59" s="148"/>
      <c r="S59" s="148"/>
      <c r="T59" s="138">
        <v>0.375</v>
      </c>
      <c r="U59" s="139">
        <v>0.75</v>
      </c>
      <c r="V59" s="148">
        <v>6.25E-2</v>
      </c>
      <c r="W59" s="148"/>
      <c r="X59" s="138">
        <v>0.375</v>
      </c>
      <c r="Y59" s="139">
        <v>0.75</v>
      </c>
      <c r="Z59" s="148">
        <v>6.25E-2</v>
      </c>
      <c r="AA59" s="148"/>
      <c r="AB59" s="138">
        <v>0.375</v>
      </c>
      <c r="AC59" s="139">
        <v>0.66666666666666663</v>
      </c>
      <c r="AD59" s="148">
        <v>4.1666666666666664E-2</v>
      </c>
      <c r="AE59" s="148"/>
      <c r="AF59" s="44"/>
      <c r="AG59" s="49">
        <f t="shared" ref="AG59:AG74" si="47">F59*24</f>
        <v>0</v>
      </c>
      <c r="AH59" s="50">
        <f t="shared" ref="AH59:AH74" si="48">J59*24</f>
        <v>1.5</v>
      </c>
      <c r="AI59" s="50">
        <f t="shared" ref="AI59:AI74" si="49">N59*24</f>
        <v>1.5</v>
      </c>
      <c r="AJ59" s="50">
        <f t="shared" ref="AJ59:AJ74" si="50">R59*24</f>
        <v>0</v>
      </c>
      <c r="AK59" s="50">
        <f t="shared" ref="AK59:AK74" si="51">V59*24</f>
        <v>1.5</v>
      </c>
      <c r="AL59" s="50">
        <f t="shared" ref="AL59:AL74" si="52">Z59*24</f>
        <v>1.5</v>
      </c>
      <c r="AM59" s="51">
        <f t="shared" ref="AM59:AM74" si="53">AD59*24</f>
        <v>1</v>
      </c>
      <c r="AN59" s="35">
        <f t="shared" si="34"/>
        <v>36</v>
      </c>
      <c r="AO59" s="69">
        <f t="shared" si="35"/>
        <v>0</v>
      </c>
      <c r="AP59" s="73">
        <f t="shared" si="36"/>
        <v>36</v>
      </c>
      <c r="AQ59" s="33" t="s">
        <v>69</v>
      </c>
      <c r="AR59" s="18">
        <f>SUMIF($A$57:$A$74,AQ59,$AP$57:$AP$74)</f>
        <v>0</v>
      </c>
      <c r="AT59" s="36">
        <f t="shared" si="37"/>
        <v>0</v>
      </c>
      <c r="AU59" s="36">
        <f t="shared" si="38"/>
        <v>7.5</v>
      </c>
      <c r="AV59" s="36">
        <f t="shared" si="39"/>
        <v>7.5</v>
      </c>
      <c r="AW59" s="36">
        <f t="shared" si="40"/>
        <v>0</v>
      </c>
      <c r="AX59" s="36">
        <f t="shared" si="41"/>
        <v>7.5</v>
      </c>
      <c r="AY59" s="36">
        <f t="shared" si="42"/>
        <v>7.5</v>
      </c>
      <c r="AZ59" s="36">
        <f t="shared" si="43"/>
        <v>5.9999999999999991</v>
      </c>
      <c r="BA59" s="36"/>
    </row>
    <row r="60" spans="1:53" x14ac:dyDescent="0.25">
      <c r="A60" s="89" t="s">
        <v>68</v>
      </c>
      <c r="B60" s="39">
        <f t="shared" si="33"/>
        <v>0</v>
      </c>
      <c r="C60" s="14">
        <f t="shared" si="33"/>
        <v>0</v>
      </c>
      <c r="D60" s="138"/>
      <c r="E60" s="139"/>
      <c r="F60" s="148"/>
      <c r="G60" s="148"/>
      <c r="H60" s="138"/>
      <c r="I60" s="139"/>
      <c r="J60" s="148"/>
      <c r="K60" s="148"/>
      <c r="L60" s="138"/>
      <c r="M60" s="139"/>
      <c r="N60" s="148"/>
      <c r="O60" s="148"/>
      <c r="P60" s="138"/>
      <c r="Q60" s="139"/>
      <c r="R60" s="148"/>
      <c r="S60" s="148"/>
      <c r="T60" s="138"/>
      <c r="U60" s="139"/>
      <c r="V60" s="148"/>
      <c r="W60" s="148"/>
      <c r="X60" s="138"/>
      <c r="Y60" s="139"/>
      <c r="Z60" s="148"/>
      <c r="AA60" s="148"/>
      <c r="AB60" s="138"/>
      <c r="AC60" s="139"/>
      <c r="AD60" s="148"/>
      <c r="AE60" s="148"/>
      <c r="AF60" s="44"/>
      <c r="AG60" s="49">
        <f t="shared" si="47"/>
        <v>0</v>
      </c>
      <c r="AH60" s="50">
        <f t="shared" si="48"/>
        <v>0</v>
      </c>
      <c r="AI60" s="50">
        <f t="shared" si="49"/>
        <v>0</v>
      </c>
      <c r="AJ60" s="50">
        <f t="shared" si="50"/>
        <v>0</v>
      </c>
      <c r="AK60" s="50">
        <f t="shared" si="51"/>
        <v>0</v>
      </c>
      <c r="AL60" s="50">
        <f t="shared" si="52"/>
        <v>0</v>
      </c>
      <c r="AM60" s="51">
        <f t="shared" si="53"/>
        <v>0</v>
      </c>
      <c r="AN60" s="35">
        <f t="shared" si="34"/>
        <v>0</v>
      </c>
      <c r="AO60" s="69">
        <f t="shared" si="35"/>
        <v>0</v>
      </c>
      <c r="AP60" s="73">
        <f t="shared" si="36"/>
        <v>0</v>
      </c>
      <c r="AQ60" s="33" t="s">
        <v>68</v>
      </c>
      <c r="AR60" s="18">
        <f>SUMIF($A$57:$A$74,AQ60,$AP$57:$AP$74)</f>
        <v>101.5</v>
      </c>
      <c r="AT60" s="36">
        <f t="shared" si="37"/>
        <v>0</v>
      </c>
      <c r="AU60" s="36">
        <f t="shared" si="38"/>
        <v>0</v>
      </c>
      <c r="AV60" s="36">
        <f t="shared" si="39"/>
        <v>0</v>
      </c>
      <c r="AW60" s="36">
        <f t="shared" si="40"/>
        <v>0</v>
      </c>
      <c r="AX60" s="36">
        <f t="shared" si="41"/>
        <v>0</v>
      </c>
      <c r="AY60" s="36">
        <f t="shared" si="42"/>
        <v>0</v>
      </c>
      <c r="AZ60" s="36">
        <f t="shared" si="43"/>
        <v>0</v>
      </c>
      <c r="BA60" s="36"/>
    </row>
    <row r="61" spans="1:53" x14ac:dyDescent="0.25">
      <c r="A61" s="89" t="s">
        <v>68</v>
      </c>
      <c r="B61" s="39" t="str">
        <f t="shared" si="33"/>
        <v>Sads</v>
      </c>
      <c r="C61" s="14">
        <f t="shared" si="33"/>
        <v>29.5</v>
      </c>
      <c r="D61" s="138"/>
      <c r="E61" s="139"/>
      <c r="F61" s="148"/>
      <c r="G61" s="148"/>
      <c r="H61" s="138"/>
      <c r="I61" s="139"/>
      <c r="J61" s="148"/>
      <c r="K61" s="148"/>
      <c r="L61" s="138"/>
      <c r="M61" s="139"/>
      <c r="N61" s="148"/>
      <c r="O61" s="148"/>
      <c r="P61" s="138">
        <v>0.375</v>
      </c>
      <c r="Q61" s="139">
        <v>0.75</v>
      </c>
      <c r="R61" s="148">
        <v>6.25E-2</v>
      </c>
      <c r="S61" s="148"/>
      <c r="T61" s="138">
        <v>0.375</v>
      </c>
      <c r="U61" s="139">
        <v>0.75</v>
      </c>
      <c r="V61" s="148">
        <v>6.25E-2</v>
      </c>
      <c r="W61" s="148"/>
      <c r="X61" s="138">
        <v>0.375</v>
      </c>
      <c r="Y61" s="139">
        <v>0.75</v>
      </c>
      <c r="Z61" s="148">
        <v>6.25E-2</v>
      </c>
      <c r="AA61" s="148"/>
      <c r="AB61" s="138">
        <v>0.39583333333333331</v>
      </c>
      <c r="AC61" s="139">
        <v>0.75</v>
      </c>
      <c r="AD61" s="148">
        <v>6.25E-2</v>
      </c>
      <c r="AE61" s="148"/>
      <c r="AF61" s="44"/>
      <c r="AG61" s="49">
        <f t="shared" si="47"/>
        <v>0</v>
      </c>
      <c r="AH61" s="50">
        <f t="shared" si="48"/>
        <v>0</v>
      </c>
      <c r="AI61" s="50">
        <f t="shared" si="49"/>
        <v>0</v>
      </c>
      <c r="AJ61" s="50">
        <f t="shared" si="50"/>
        <v>1.5</v>
      </c>
      <c r="AK61" s="50">
        <f t="shared" si="51"/>
        <v>1.5</v>
      </c>
      <c r="AL61" s="50">
        <f t="shared" si="52"/>
        <v>1.5</v>
      </c>
      <c r="AM61" s="51">
        <f t="shared" si="53"/>
        <v>1.5</v>
      </c>
      <c r="AN61" s="35">
        <f t="shared" si="34"/>
        <v>29.5</v>
      </c>
      <c r="AO61" s="69">
        <f t="shared" si="35"/>
        <v>0</v>
      </c>
      <c r="AP61" s="73">
        <f t="shared" si="36"/>
        <v>29.5</v>
      </c>
      <c r="AT61" s="36">
        <f t="shared" si="37"/>
        <v>0</v>
      </c>
      <c r="AU61" s="36">
        <f t="shared" si="38"/>
        <v>0</v>
      </c>
      <c r="AV61" s="36">
        <f t="shared" si="39"/>
        <v>0</v>
      </c>
      <c r="AW61" s="36">
        <f t="shared" si="40"/>
        <v>7.5</v>
      </c>
      <c r="AX61" s="36">
        <f t="shared" si="41"/>
        <v>7.5</v>
      </c>
      <c r="AY61" s="36">
        <f t="shared" si="42"/>
        <v>7.5</v>
      </c>
      <c r="AZ61" s="36">
        <f t="shared" si="43"/>
        <v>7</v>
      </c>
      <c r="BA61" s="36"/>
    </row>
    <row r="62" spans="1:53" x14ac:dyDescent="0.25">
      <c r="A62" s="89" t="s">
        <v>68</v>
      </c>
      <c r="B62" s="39">
        <f t="shared" si="33"/>
        <v>0</v>
      </c>
      <c r="C62" s="14">
        <f t="shared" si="33"/>
        <v>0</v>
      </c>
      <c r="D62" s="138"/>
      <c r="E62" s="139"/>
      <c r="F62" s="148"/>
      <c r="G62" s="148"/>
      <c r="H62" s="138"/>
      <c r="I62" s="139"/>
      <c r="J62" s="148"/>
      <c r="K62" s="148"/>
      <c r="L62" s="138"/>
      <c r="M62" s="139"/>
      <c r="N62" s="148"/>
      <c r="O62" s="148"/>
      <c r="P62" s="138"/>
      <c r="Q62" s="139"/>
      <c r="R62" s="148"/>
      <c r="S62" s="148"/>
      <c r="T62" s="138"/>
      <c r="U62" s="139"/>
      <c r="V62" s="148"/>
      <c r="W62" s="148"/>
      <c r="X62" s="138"/>
      <c r="Y62" s="139"/>
      <c r="Z62" s="148"/>
      <c r="AA62" s="148"/>
      <c r="AB62" s="138"/>
      <c r="AC62" s="139"/>
      <c r="AD62" s="148"/>
      <c r="AE62" s="148"/>
      <c r="AF62" s="44"/>
      <c r="AG62" s="49">
        <f t="shared" ref="AG62:AG69" si="54">F62*24</f>
        <v>0</v>
      </c>
      <c r="AH62" s="50">
        <f t="shared" ref="AH62:AH69" si="55">J62*24</f>
        <v>0</v>
      </c>
      <c r="AI62" s="50">
        <f t="shared" ref="AI62:AI69" si="56">N62*24</f>
        <v>0</v>
      </c>
      <c r="AJ62" s="50">
        <f t="shared" ref="AJ62:AJ69" si="57">R62*24</f>
        <v>0</v>
      </c>
      <c r="AK62" s="50">
        <f t="shared" ref="AK62:AK69" si="58">V62*24</f>
        <v>0</v>
      </c>
      <c r="AL62" s="50">
        <f t="shared" ref="AL62:AL69" si="59">Z62*24</f>
        <v>0</v>
      </c>
      <c r="AM62" s="51">
        <f t="shared" ref="AM62:AM69" si="60">AD62*24</f>
        <v>0</v>
      </c>
      <c r="AN62" s="35">
        <f t="shared" ref="AN62:AN69" si="61">AZ62+AY62+AX62+AW62+AV62+AU62+AT62-AF62</f>
        <v>0</v>
      </c>
      <c r="AO62" s="69">
        <f t="shared" ref="AO62:AO69" si="62">IF(AN62&gt;$C62,(AN62-$C62),0)</f>
        <v>0</v>
      </c>
      <c r="AP62" s="73">
        <f t="shared" ref="AP62:AP69" si="63">AN62</f>
        <v>0</v>
      </c>
      <c r="AT62" s="36">
        <f t="shared" ref="AT62:AT69" si="64">(E62-D62)*24-AG62</f>
        <v>0</v>
      </c>
      <c r="AU62" s="36">
        <f t="shared" ref="AU62:AU69" si="65">(I62-H62)*24-AH62</f>
        <v>0</v>
      </c>
      <c r="AV62" s="36">
        <f t="shared" ref="AV62:AV69" si="66">(M62-L62)*24-AI62</f>
        <v>0</v>
      </c>
      <c r="AW62" s="36">
        <f t="shared" ref="AW62:AW69" si="67">(Q62-P62)*24-AJ62</f>
        <v>0</v>
      </c>
      <c r="AX62" s="36">
        <f t="shared" ref="AX62:AX69" si="68">(U62-T62)*24-AK62</f>
        <v>0</v>
      </c>
      <c r="AY62" s="36">
        <f t="shared" ref="AY62:AY69" si="69">(Y62-X62)*24-AL62</f>
        <v>0</v>
      </c>
      <c r="AZ62" s="36">
        <f t="shared" ref="AZ62:AZ69" si="70">(AC62-AB62)*24-AM62</f>
        <v>0</v>
      </c>
      <c r="BA62" s="36"/>
    </row>
    <row r="63" spans="1:53" x14ac:dyDescent="0.25">
      <c r="A63" s="89" t="s">
        <v>68</v>
      </c>
      <c r="B63" s="39" t="str">
        <f t="shared" si="33"/>
        <v>Olivia</v>
      </c>
      <c r="C63" s="14">
        <f t="shared" si="33"/>
        <v>17.5</v>
      </c>
      <c r="D63" s="138">
        <v>0.41666666666666669</v>
      </c>
      <c r="E63" s="139">
        <v>0.66666666666666663</v>
      </c>
      <c r="F63" s="148">
        <v>2.0833333333333332E-2</v>
      </c>
      <c r="G63" s="148"/>
      <c r="H63" s="138">
        <v>0.45833333333333331</v>
      </c>
      <c r="I63" s="139">
        <v>0.75</v>
      </c>
      <c r="J63" s="148">
        <v>2.0833333333333332E-2</v>
      </c>
      <c r="K63" s="148" t="s">
        <v>5</v>
      </c>
      <c r="L63" s="138">
        <v>0.5</v>
      </c>
      <c r="M63" s="139">
        <v>0.75</v>
      </c>
      <c r="N63" s="148">
        <v>2.0833333333333332E-2</v>
      </c>
      <c r="O63" s="148" t="s">
        <v>5</v>
      </c>
      <c r="P63" s="138"/>
      <c r="Q63" s="139"/>
      <c r="R63" s="148"/>
      <c r="S63" s="148"/>
      <c r="T63" s="138"/>
      <c r="U63" s="139"/>
      <c r="V63" s="148"/>
      <c r="W63" s="148"/>
      <c r="X63" s="138"/>
      <c r="Y63" s="139"/>
      <c r="Z63" s="148"/>
      <c r="AA63" s="148"/>
      <c r="AB63" s="138"/>
      <c r="AC63" s="139"/>
      <c r="AD63" s="148"/>
      <c r="AE63" s="148"/>
      <c r="AF63" s="44"/>
      <c r="AG63" s="49">
        <f t="shared" si="54"/>
        <v>0.5</v>
      </c>
      <c r="AH63" s="50">
        <f t="shared" si="55"/>
        <v>0.5</v>
      </c>
      <c r="AI63" s="50">
        <f t="shared" si="56"/>
        <v>0.5</v>
      </c>
      <c r="AJ63" s="50">
        <f t="shared" si="57"/>
        <v>0</v>
      </c>
      <c r="AK63" s="50">
        <f t="shared" si="58"/>
        <v>0</v>
      </c>
      <c r="AL63" s="50">
        <f t="shared" si="59"/>
        <v>0</v>
      </c>
      <c r="AM63" s="51">
        <f t="shared" si="60"/>
        <v>0</v>
      </c>
      <c r="AN63" s="35">
        <f t="shared" si="61"/>
        <v>17.5</v>
      </c>
      <c r="AO63" s="69">
        <f t="shared" si="62"/>
        <v>0</v>
      </c>
      <c r="AP63" s="73">
        <f t="shared" si="63"/>
        <v>17.5</v>
      </c>
      <c r="AQ63" s="33"/>
      <c r="AT63" s="36">
        <f t="shared" si="64"/>
        <v>5.4999999999999982</v>
      </c>
      <c r="AU63" s="36">
        <f t="shared" si="65"/>
        <v>6.5</v>
      </c>
      <c r="AV63" s="36">
        <f t="shared" si="66"/>
        <v>5.5</v>
      </c>
      <c r="AW63" s="36">
        <f t="shared" si="67"/>
        <v>0</v>
      </c>
      <c r="AX63" s="36">
        <f t="shared" si="68"/>
        <v>0</v>
      </c>
      <c r="AY63" s="36">
        <f t="shared" si="69"/>
        <v>0</v>
      </c>
      <c r="AZ63" s="36">
        <f t="shared" si="70"/>
        <v>0</v>
      </c>
      <c r="BA63" s="36"/>
    </row>
    <row r="64" spans="1:53" x14ac:dyDescent="0.25">
      <c r="A64" s="89" t="s">
        <v>68</v>
      </c>
      <c r="B64" s="39">
        <f t="shared" si="33"/>
        <v>0</v>
      </c>
      <c r="C64" s="14">
        <f t="shared" si="33"/>
        <v>0</v>
      </c>
      <c r="D64" s="138"/>
      <c r="E64" s="139"/>
      <c r="F64" s="148"/>
      <c r="G64" s="148"/>
      <c r="H64" s="138"/>
      <c r="I64" s="139"/>
      <c r="J64" s="148"/>
      <c r="K64" s="148"/>
      <c r="L64" s="138"/>
      <c r="M64" s="139"/>
      <c r="N64" s="148"/>
      <c r="O64" s="148"/>
      <c r="P64" s="138"/>
      <c r="Q64" s="139"/>
      <c r="R64" s="148"/>
      <c r="S64" s="148"/>
      <c r="T64" s="138"/>
      <c r="U64" s="139"/>
      <c r="V64" s="148"/>
      <c r="W64" s="148"/>
      <c r="X64" s="138"/>
      <c r="Y64" s="139"/>
      <c r="Z64" s="148"/>
      <c r="AA64" s="148"/>
      <c r="AB64" s="138"/>
      <c r="AC64" s="139"/>
      <c r="AD64" s="148"/>
      <c r="AE64" s="148"/>
      <c r="AF64" s="44"/>
      <c r="AG64" s="49">
        <f t="shared" si="54"/>
        <v>0</v>
      </c>
      <c r="AH64" s="50">
        <f t="shared" si="55"/>
        <v>0</v>
      </c>
      <c r="AI64" s="50">
        <f t="shared" si="56"/>
        <v>0</v>
      </c>
      <c r="AJ64" s="50">
        <f t="shared" si="57"/>
        <v>0</v>
      </c>
      <c r="AK64" s="50">
        <f t="shared" si="58"/>
        <v>0</v>
      </c>
      <c r="AL64" s="50">
        <f t="shared" si="59"/>
        <v>0</v>
      </c>
      <c r="AM64" s="51">
        <f t="shared" si="60"/>
        <v>0</v>
      </c>
      <c r="AN64" s="35">
        <f t="shared" si="61"/>
        <v>0</v>
      </c>
      <c r="AO64" s="69">
        <f t="shared" si="62"/>
        <v>0</v>
      </c>
      <c r="AP64" s="73">
        <f t="shared" si="63"/>
        <v>0</v>
      </c>
      <c r="AQ64" s="33"/>
      <c r="AT64" s="36">
        <f t="shared" si="64"/>
        <v>0</v>
      </c>
      <c r="AU64" s="36">
        <f t="shared" si="65"/>
        <v>0</v>
      </c>
      <c r="AV64" s="36">
        <f t="shared" si="66"/>
        <v>0</v>
      </c>
      <c r="AW64" s="36">
        <f t="shared" si="67"/>
        <v>0</v>
      </c>
      <c r="AX64" s="36">
        <f t="shared" si="68"/>
        <v>0</v>
      </c>
      <c r="AY64" s="36">
        <f t="shared" si="69"/>
        <v>0</v>
      </c>
      <c r="AZ64" s="36">
        <f t="shared" si="70"/>
        <v>0</v>
      </c>
      <c r="BA64" s="36"/>
    </row>
    <row r="65" spans="1:53" x14ac:dyDescent="0.25">
      <c r="A65" s="89" t="s">
        <v>68</v>
      </c>
      <c r="B65" s="39" t="str">
        <f t="shared" si="33"/>
        <v>Erin</v>
      </c>
      <c r="C65" s="14">
        <f t="shared" si="33"/>
        <v>17.5</v>
      </c>
      <c r="D65" s="138">
        <v>0.41666666666666669</v>
      </c>
      <c r="E65" s="139">
        <v>0.66666666666666663</v>
      </c>
      <c r="F65" s="148">
        <v>2.0833333333333332E-2</v>
      </c>
      <c r="G65" s="148"/>
      <c r="H65" s="138"/>
      <c r="I65" s="139"/>
      <c r="J65" s="148"/>
      <c r="K65" s="148"/>
      <c r="L65" s="138"/>
      <c r="M65" s="139"/>
      <c r="N65" s="148"/>
      <c r="O65" s="148"/>
      <c r="P65" s="138">
        <v>0.45833333333333331</v>
      </c>
      <c r="Q65" s="139">
        <v>0.75</v>
      </c>
      <c r="R65" s="148">
        <v>2.0833333333333332E-2</v>
      </c>
      <c r="S65" s="148"/>
      <c r="T65" s="138"/>
      <c r="U65" s="139"/>
      <c r="V65" s="148"/>
      <c r="W65" s="148"/>
      <c r="X65" s="138"/>
      <c r="Y65" s="139"/>
      <c r="Z65" s="148"/>
      <c r="AA65" s="148"/>
      <c r="AB65" s="138"/>
      <c r="AC65" s="139"/>
      <c r="AD65" s="148"/>
      <c r="AE65" s="148"/>
      <c r="AF65" s="44"/>
      <c r="AG65" s="49">
        <f t="shared" si="54"/>
        <v>0.5</v>
      </c>
      <c r="AH65" s="50">
        <f t="shared" si="55"/>
        <v>0</v>
      </c>
      <c r="AI65" s="50">
        <f t="shared" si="56"/>
        <v>0</v>
      </c>
      <c r="AJ65" s="50">
        <f t="shared" si="57"/>
        <v>0.5</v>
      </c>
      <c r="AK65" s="50">
        <f t="shared" si="58"/>
        <v>0</v>
      </c>
      <c r="AL65" s="50">
        <f t="shared" si="59"/>
        <v>0</v>
      </c>
      <c r="AM65" s="51">
        <f t="shared" si="60"/>
        <v>0</v>
      </c>
      <c r="AN65" s="35">
        <f t="shared" si="61"/>
        <v>11.999999999999998</v>
      </c>
      <c r="AO65" s="69">
        <f t="shared" si="62"/>
        <v>0</v>
      </c>
      <c r="AP65" s="73">
        <f t="shared" si="63"/>
        <v>11.999999999999998</v>
      </c>
      <c r="AQ65" s="33"/>
      <c r="AT65" s="36">
        <f t="shared" si="64"/>
        <v>5.4999999999999982</v>
      </c>
      <c r="AU65" s="36">
        <f t="shared" si="65"/>
        <v>0</v>
      </c>
      <c r="AV65" s="36">
        <f t="shared" si="66"/>
        <v>0</v>
      </c>
      <c r="AW65" s="36">
        <f t="shared" si="67"/>
        <v>6.5</v>
      </c>
      <c r="AX65" s="36">
        <f t="shared" si="68"/>
        <v>0</v>
      </c>
      <c r="AY65" s="36">
        <f t="shared" si="69"/>
        <v>0</v>
      </c>
      <c r="AZ65" s="36">
        <f t="shared" si="70"/>
        <v>0</v>
      </c>
      <c r="BA65" s="36"/>
    </row>
    <row r="66" spans="1:53" x14ac:dyDescent="0.25">
      <c r="A66" s="89" t="s">
        <v>68</v>
      </c>
      <c r="B66" s="39">
        <f t="shared" si="33"/>
        <v>0</v>
      </c>
      <c r="C66" s="14">
        <f t="shared" si="33"/>
        <v>0</v>
      </c>
      <c r="D66" s="138"/>
      <c r="E66" s="139"/>
      <c r="F66" s="148"/>
      <c r="G66" s="148"/>
      <c r="H66" s="138"/>
      <c r="I66" s="139"/>
      <c r="J66" s="148"/>
      <c r="K66" s="148"/>
      <c r="L66" s="138"/>
      <c r="M66" s="139"/>
      <c r="N66" s="148"/>
      <c r="O66" s="148"/>
      <c r="P66" s="138"/>
      <c r="Q66" s="139"/>
      <c r="R66" s="148"/>
      <c r="S66" s="148"/>
      <c r="T66" s="138"/>
      <c r="U66" s="139"/>
      <c r="V66" s="148"/>
      <c r="W66" s="148"/>
      <c r="X66" s="138"/>
      <c r="Y66" s="139"/>
      <c r="Z66" s="148"/>
      <c r="AA66" s="148"/>
      <c r="AB66" s="138"/>
      <c r="AC66" s="139"/>
      <c r="AD66" s="148"/>
      <c r="AE66" s="148"/>
      <c r="AF66" s="44"/>
      <c r="AG66" s="49">
        <f t="shared" si="54"/>
        <v>0</v>
      </c>
      <c r="AH66" s="50">
        <f t="shared" si="55"/>
        <v>0</v>
      </c>
      <c r="AI66" s="50">
        <f t="shared" si="56"/>
        <v>0</v>
      </c>
      <c r="AJ66" s="50">
        <f t="shared" si="57"/>
        <v>0</v>
      </c>
      <c r="AK66" s="50">
        <f t="shared" si="58"/>
        <v>0</v>
      </c>
      <c r="AL66" s="50">
        <f t="shared" si="59"/>
        <v>0</v>
      </c>
      <c r="AM66" s="51">
        <f t="shared" si="60"/>
        <v>0</v>
      </c>
      <c r="AN66" s="35">
        <f t="shared" si="61"/>
        <v>0</v>
      </c>
      <c r="AO66" s="69">
        <f t="shared" si="62"/>
        <v>0</v>
      </c>
      <c r="AP66" s="73">
        <f t="shared" si="63"/>
        <v>0</v>
      </c>
      <c r="AQ66" s="33"/>
      <c r="AT66" s="36">
        <f t="shared" si="64"/>
        <v>0</v>
      </c>
      <c r="AU66" s="36">
        <f t="shared" si="65"/>
        <v>0</v>
      </c>
      <c r="AV66" s="36">
        <f t="shared" si="66"/>
        <v>0</v>
      </c>
      <c r="AW66" s="36">
        <f t="shared" si="67"/>
        <v>0</v>
      </c>
      <c r="AX66" s="36">
        <f t="shared" si="68"/>
        <v>0</v>
      </c>
      <c r="AY66" s="36">
        <f t="shared" si="69"/>
        <v>0</v>
      </c>
      <c r="AZ66" s="36">
        <f t="shared" si="70"/>
        <v>0</v>
      </c>
      <c r="BA66" s="36"/>
    </row>
    <row r="67" spans="1:53" x14ac:dyDescent="0.25">
      <c r="A67" s="89" t="s">
        <v>68</v>
      </c>
      <c r="B67" s="39" t="str">
        <f t="shared" si="33"/>
        <v>sophie crawley cover</v>
      </c>
      <c r="C67" s="14">
        <f t="shared" si="33"/>
        <v>0</v>
      </c>
      <c r="D67" s="138"/>
      <c r="E67" s="139"/>
      <c r="F67" s="148"/>
      <c r="G67" s="148"/>
      <c r="H67" s="138">
        <v>0.45833333333333331</v>
      </c>
      <c r="I67" s="139">
        <v>0.75</v>
      </c>
      <c r="J67" s="148">
        <v>2.0833333333333332E-2</v>
      </c>
      <c r="K67" s="148"/>
      <c r="L67" s="138"/>
      <c r="M67" s="139"/>
      <c r="N67" s="148"/>
      <c r="O67" s="148"/>
      <c r="P67" s="138"/>
      <c r="Q67" s="139"/>
      <c r="R67" s="148"/>
      <c r="S67" s="148"/>
      <c r="T67" s="138"/>
      <c r="U67" s="139"/>
      <c r="V67" s="148"/>
      <c r="W67" s="148"/>
      <c r="X67" s="138"/>
      <c r="Y67" s="139"/>
      <c r="Z67" s="148"/>
      <c r="AA67" s="148"/>
      <c r="AB67" s="138"/>
      <c r="AC67" s="139"/>
      <c r="AD67" s="148"/>
      <c r="AE67" s="148"/>
      <c r="AF67" s="44"/>
      <c r="AG67" s="49">
        <f t="shared" si="54"/>
        <v>0</v>
      </c>
      <c r="AH67" s="50">
        <f t="shared" si="55"/>
        <v>0.5</v>
      </c>
      <c r="AI67" s="50">
        <f t="shared" si="56"/>
        <v>0</v>
      </c>
      <c r="AJ67" s="50">
        <f t="shared" si="57"/>
        <v>0</v>
      </c>
      <c r="AK67" s="50">
        <f t="shared" si="58"/>
        <v>0</v>
      </c>
      <c r="AL67" s="50">
        <f t="shared" si="59"/>
        <v>0</v>
      </c>
      <c r="AM67" s="51">
        <f t="shared" si="60"/>
        <v>0</v>
      </c>
      <c r="AN67" s="35">
        <f t="shared" si="61"/>
        <v>6.5</v>
      </c>
      <c r="AO67" s="69">
        <f t="shared" si="62"/>
        <v>6.5</v>
      </c>
      <c r="AP67" s="73">
        <f t="shared" si="63"/>
        <v>6.5</v>
      </c>
      <c r="AQ67" s="33"/>
      <c r="AT67" s="36">
        <f t="shared" si="64"/>
        <v>0</v>
      </c>
      <c r="AU67" s="36">
        <f t="shared" si="65"/>
        <v>6.5</v>
      </c>
      <c r="AV67" s="36">
        <f t="shared" si="66"/>
        <v>0</v>
      </c>
      <c r="AW67" s="36">
        <f t="shared" si="67"/>
        <v>0</v>
      </c>
      <c r="AX67" s="36">
        <f t="shared" si="68"/>
        <v>0</v>
      </c>
      <c r="AY67" s="36">
        <f t="shared" si="69"/>
        <v>0</v>
      </c>
      <c r="AZ67" s="36">
        <f t="shared" si="70"/>
        <v>0</v>
      </c>
      <c r="BA67" s="36"/>
    </row>
    <row r="68" spans="1:53" x14ac:dyDescent="0.25">
      <c r="A68" s="89" t="s">
        <v>68</v>
      </c>
      <c r="B68" s="39" t="str">
        <f t="shared" si="33"/>
        <v>debs crawley cover</v>
      </c>
      <c r="C68" s="14">
        <f t="shared" si="33"/>
        <v>0</v>
      </c>
      <c r="D68" s="138"/>
      <c r="E68" s="139"/>
      <c r="F68" s="148"/>
      <c r="G68" s="148"/>
      <c r="H68" s="138"/>
      <c r="I68" s="139"/>
      <c r="J68" s="148"/>
      <c r="K68" s="148"/>
      <c r="L68" s="138"/>
      <c r="M68" s="139"/>
      <c r="N68" s="148"/>
      <c r="O68" s="148"/>
      <c r="P68" s="138"/>
      <c r="Q68" s="139"/>
      <c r="R68" s="148"/>
      <c r="S68" s="148"/>
      <c r="T68" s="138"/>
      <c r="U68" s="139"/>
      <c r="V68" s="148"/>
      <c r="W68" s="148"/>
      <c r="X68" s="138"/>
      <c r="Y68" s="139"/>
      <c r="Z68" s="148"/>
      <c r="AA68" s="148"/>
      <c r="AB68" s="138"/>
      <c r="AC68" s="139"/>
      <c r="AD68" s="148"/>
      <c r="AE68" s="148"/>
      <c r="AF68" s="44"/>
      <c r="AG68" s="49">
        <f t="shared" si="54"/>
        <v>0</v>
      </c>
      <c r="AH68" s="50">
        <f t="shared" si="55"/>
        <v>0</v>
      </c>
      <c r="AI68" s="50">
        <f t="shared" si="56"/>
        <v>0</v>
      </c>
      <c r="AJ68" s="50">
        <f t="shared" si="57"/>
        <v>0</v>
      </c>
      <c r="AK68" s="50">
        <f t="shared" si="58"/>
        <v>0</v>
      </c>
      <c r="AL68" s="50">
        <f t="shared" si="59"/>
        <v>0</v>
      </c>
      <c r="AM68" s="51">
        <f t="shared" si="60"/>
        <v>0</v>
      </c>
      <c r="AN68" s="35">
        <f t="shared" si="61"/>
        <v>0</v>
      </c>
      <c r="AO68" s="69">
        <f t="shared" si="62"/>
        <v>0</v>
      </c>
      <c r="AP68" s="73">
        <f t="shared" si="63"/>
        <v>0</v>
      </c>
      <c r="AQ68" s="33"/>
      <c r="AT68" s="36">
        <f t="shared" si="64"/>
        <v>0</v>
      </c>
      <c r="AU68" s="36">
        <f t="shared" si="65"/>
        <v>0</v>
      </c>
      <c r="AV68" s="36">
        <f t="shared" si="66"/>
        <v>0</v>
      </c>
      <c r="AW68" s="36">
        <f t="shared" si="67"/>
        <v>0</v>
      </c>
      <c r="AX68" s="36">
        <f t="shared" si="68"/>
        <v>0</v>
      </c>
      <c r="AY68" s="36">
        <f t="shared" si="69"/>
        <v>0</v>
      </c>
      <c r="AZ68" s="36">
        <f t="shared" si="70"/>
        <v>0</v>
      </c>
      <c r="BA68" s="36"/>
    </row>
    <row r="69" spans="1:53" x14ac:dyDescent="0.25">
      <c r="A69" s="89" t="s">
        <v>68</v>
      </c>
      <c r="B69" s="39">
        <f t="shared" si="33"/>
        <v>0</v>
      </c>
      <c r="C69" s="14">
        <f t="shared" si="33"/>
        <v>0</v>
      </c>
      <c r="D69" s="138"/>
      <c r="E69" s="139"/>
      <c r="F69" s="148"/>
      <c r="G69" s="148"/>
      <c r="H69" s="138"/>
      <c r="I69" s="139"/>
      <c r="J69" s="148"/>
      <c r="K69" s="148"/>
      <c r="L69" s="138"/>
      <c r="M69" s="139"/>
      <c r="N69" s="148"/>
      <c r="O69" s="148"/>
      <c r="P69" s="138"/>
      <c r="Q69" s="139"/>
      <c r="R69" s="148"/>
      <c r="S69" s="148"/>
      <c r="T69" s="138"/>
      <c r="U69" s="139"/>
      <c r="V69" s="148"/>
      <c r="W69" s="148"/>
      <c r="X69" s="138"/>
      <c r="Y69" s="139"/>
      <c r="Z69" s="148"/>
      <c r="AA69" s="148"/>
      <c r="AB69" s="138"/>
      <c r="AC69" s="139"/>
      <c r="AD69" s="148"/>
      <c r="AE69" s="148"/>
      <c r="AF69" s="44"/>
      <c r="AG69" s="49">
        <f t="shared" si="54"/>
        <v>0</v>
      </c>
      <c r="AH69" s="50">
        <f t="shared" si="55"/>
        <v>0</v>
      </c>
      <c r="AI69" s="50">
        <f t="shared" si="56"/>
        <v>0</v>
      </c>
      <c r="AJ69" s="50">
        <f t="shared" si="57"/>
        <v>0</v>
      </c>
      <c r="AK69" s="50">
        <f t="shared" si="58"/>
        <v>0</v>
      </c>
      <c r="AL69" s="50">
        <f t="shared" si="59"/>
        <v>0</v>
      </c>
      <c r="AM69" s="51">
        <f t="shared" si="60"/>
        <v>0</v>
      </c>
      <c r="AN69" s="35">
        <f t="shared" si="61"/>
        <v>0</v>
      </c>
      <c r="AO69" s="69">
        <f t="shared" si="62"/>
        <v>0</v>
      </c>
      <c r="AP69" s="73">
        <f t="shared" si="63"/>
        <v>0</v>
      </c>
      <c r="AQ69" s="33"/>
      <c r="AT69" s="36">
        <f t="shared" si="64"/>
        <v>0</v>
      </c>
      <c r="AU69" s="36">
        <f t="shared" si="65"/>
        <v>0</v>
      </c>
      <c r="AV69" s="36">
        <f t="shared" si="66"/>
        <v>0</v>
      </c>
      <c r="AW69" s="36">
        <f t="shared" si="67"/>
        <v>0</v>
      </c>
      <c r="AX69" s="36">
        <f t="shared" si="68"/>
        <v>0</v>
      </c>
      <c r="AY69" s="36">
        <f t="shared" si="69"/>
        <v>0</v>
      </c>
      <c r="AZ69" s="36">
        <f t="shared" si="70"/>
        <v>0</v>
      </c>
      <c r="BA69" s="36"/>
    </row>
    <row r="70" spans="1:53" x14ac:dyDescent="0.25">
      <c r="A70" s="89" t="s">
        <v>68</v>
      </c>
      <c r="B70" s="39">
        <f t="shared" si="33"/>
        <v>0</v>
      </c>
      <c r="C70" s="14">
        <f t="shared" si="33"/>
        <v>0</v>
      </c>
      <c r="D70" s="138"/>
      <c r="E70" s="139"/>
      <c r="F70" s="148"/>
      <c r="G70" s="148"/>
      <c r="H70" s="138"/>
      <c r="I70" s="139"/>
      <c r="J70" s="148"/>
      <c r="K70" s="148"/>
      <c r="L70" s="138"/>
      <c r="M70" s="139"/>
      <c r="N70" s="148"/>
      <c r="O70" s="148"/>
      <c r="P70" s="138"/>
      <c r="Q70" s="139"/>
      <c r="R70" s="148"/>
      <c r="S70" s="148"/>
      <c r="T70" s="138"/>
      <c r="U70" s="139"/>
      <c r="V70" s="148"/>
      <c r="W70" s="148"/>
      <c r="X70" s="138"/>
      <c r="Y70" s="139"/>
      <c r="Z70" s="148"/>
      <c r="AA70" s="148"/>
      <c r="AB70" s="138"/>
      <c r="AC70" s="139"/>
      <c r="AD70" s="148"/>
      <c r="AE70" s="148"/>
      <c r="AF70" s="44"/>
      <c r="AG70" s="49">
        <f t="shared" si="47"/>
        <v>0</v>
      </c>
      <c r="AH70" s="50">
        <f t="shared" si="48"/>
        <v>0</v>
      </c>
      <c r="AI70" s="50">
        <f t="shared" si="49"/>
        <v>0</v>
      </c>
      <c r="AJ70" s="50">
        <f t="shared" si="50"/>
        <v>0</v>
      </c>
      <c r="AK70" s="50">
        <f t="shared" si="51"/>
        <v>0</v>
      </c>
      <c r="AL70" s="50">
        <f t="shared" si="52"/>
        <v>0</v>
      </c>
      <c r="AM70" s="51">
        <f t="shared" si="53"/>
        <v>0</v>
      </c>
      <c r="AN70" s="35">
        <f t="shared" si="34"/>
        <v>0</v>
      </c>
      <c r="AO70" s="69">
        <f t="shared" si="35"/>
        <v>0</v>
      </c>
      <c r="AP70" s="73">
        <f t="shared" si="36"/>
        <v>0</v>
      </c>
      <c r="AQ70" s="33"/>
      <c r="AT70" s="36">
        <f t="shared" si="37"/>
        <v>0</v>
      </c>
      <c r="AU70" s="36">
        <f t="shared" si="38"/>
        <v>0</v>
      </c>
      <c r="AV70" s="36">
        <f t="shared" si="39"/>
        <v>0</v>
      </c>
      <c r="AW70" s="36">
        <f t="shared" si="40"/>
        <v>0</v>
      </c>
      <c r="AX70" s="36">
        <f t="shared" si="41"/>
        <v>0</v>
      </c>
      <c r="AY70" s="36">
        <f t="shared" si="42"/>
        <v>0</v>
      </c>
      <c r="AZ70" s="36">
        <f t="shared" si="43"/>
        <v>0</v>
      </c>
      <c r="BA70" s="36"/>
    </row>
    <row r="71" spans="1:53" x14ac:dyDescent="0.25">
      <c r="A71" s="89" t="s">
        <v>68</v>
      </c>
      <c r="B71" s="39">
        <f t="shared" si="33"/>
        <v>0</v>
      </c>
      <c r="C71" s="14">
        <f t="shared" si="33"/>
        <v>0</v>
      </c>
      <c r="D71" s="138"/>
      <c r="E71" s="139"/>
      <c r="F71" s="148"/>
      <c r="G71" s="148"/>
      <c r="H71" s="138"/>
      <c r="I71" s="139"/>
      <c r="J71" s="148"/>
      <c r="K71" s="148"/>
      <c r="L71" s="138"/>
      <c r="M71" s="139"/>
      <c r="N71" s="148"/>
      <c r="O71" s="148"/>
      <c r="P71" s="138"/>
      <c r="Q71" s="139"/>
      <c r="R71" s="148"/>
      <c r="S71" s="148"/>
      <c r="T71" s="138"/>
      <c r="U71" s="139"/>
      <c r="V71" s="148"/>
      <c r="W71" s="148"/>
      <c r="X71" s="138"/>
      <c r="Y71" s="139"/>
      <c r="Z71" s="148"/>
      <c r="AA71" s="148"/>
      <c r="AB71" s="138"/>
      <c r="AC71" s="139"/>
      <c r="AD71" s="148"/>
      <c r="AE71" s="148"/>
      <c r="AF71" s="44"/>
      <c r="AG71" s="49">
        <f t="shared" si="47"/>
        <v>0</v>
      </c>
      <c r="AH71" s="50">
        <f t="shared" si="48"/>
        <v>0</v>
      </c>
      <c r="AI71" s="50">
        <f t="shared" si="49"/>
        <v>0</v>
      </c>
      <c r="AJ71" s="50">
        <f t="shared" si="50"/>
        <v>0</v>
      </c>
      <c r="AK71" s="50">
        <f t="shared" si="51"/>
        <v>0</v>
      </c>
      <c r="AL71" s="50">
        <f t="shared" si="52"/>
        <v>0</v>
      </c>
      <c r="AM71" s="51">
        <f t="shared" si="53"/>
        <v>0</v>
      </c>
      <c r="AN71" s="35">
        <f t="shared" si="34"/>
        <v>0</v>
      </c>
      <c r="AO71" s="69">
        <f t="shared" si="35"/>
        <v>0</v>
      </c>
      <c r="AP71" s="73">
        <f t="shared" si="36"/>
        <v>0</v>
      </c>
      <c r="AT71" s="36">
        <f t="shared" si="37"/>
        <v>0</v>
      </c>
      <c r="AU71" s="36">
        <f t="shared" si="38"/>
        <v>0</v>
      </c>
      <c r="AV71" s="36">
        <f t="shared" si="39"/>
        <v>0</v>
      </c>
      <c r="AW71" s="36">
        <f t="shared" si="40"/>
        <v>0</v>
      </c>
      <c r="AX71" s="36">
        <f t="shared" si="41"/>
        <v>0</v>
      </c>
      <c r="AY71" s="36">
        <f t="shared" si="42"/>
        <v>0</v>
      </c>
      <c r="AZ71" s="36">
        <f t="shared" si="43"/>
        <v>0</v>
      </c>
      <c r="BA71" s="36"/>
    </row>
    <row r="72" spans="1:53" x14ac:dyDescent="0.25">
      <c r="A72" s="89" t="s">
        <v>68</v>
      </c>
      <c r="B72" s="39">
        <f t="shared" si="33"/>
        <v>0</v>
      </c>
      <c r="C72" s="14">
        <f t="shared" si="33"/>
        <v>0</v>
      </c>
      <c r="D72" s="138"/>
      <c r="E72" s="139"/>
      <c r="F72" s="148"/>
      <c r="G72" s="148"/>
      <c r="H72" s="138"/>
      <c r="I72" s="139"/>
      <c r="J72" s="148"/>
      <c r="K72" s="148"/>
      <c r="L72" s="138"/>
      <c r="M72" s="139"/>
      <c r="N72" s="148"/>
      <c r="O72" s="148"/>
      <c r="P72" s="138"/>
      <c r="Q72" s="139"/>
      <c r="R72" s="148"/>
      <c r="S72" s="148"/>
      <c r="T72" s="138"/>
      <c r="U72" s="139"/>
      <c r="V72" s="148"/>
      <c r="W72" s="148"/>
      <c r="X72" s="138"/>
      <c r="Y72" s="139"/>
      <c r="Z72" s="148"/>
      <c r="AA72" s="148"/>
      <c r="AB72" s="138"/>
      <c r="AC72" s="139"/>
      <c r="AD72" s="148"/>
      <c r="AE72" s="148"/>
      <c r="AF72" s="44"/>
      <c r="AG72" s="49">
        <f t="shared" si="47"/>
        <v>0</v>
      </c>
      <c r="AH72" s="50">
        <f t="shared" si="48"/>
        <v>0</v>
      </c>
      <c r="AI72" s="50">
        <f t="shared" si="49"/>
        <v>0</v>
      </c>
      <c r="AJ72" s="50">
        <f t="shared" si="50"/>
        <v>0</v>
      </c>
      <c r="AK72" s="50">
        <f t="shared" si="51"/>
        <v>0</v>
      </c>
      <c r="AL72" s="50">
        <f t="shared" si="52"/>
        <v>0</v>
      </c>
      <c r="AM72" s="51">
        <f t="shared" si="53"/>
        <v>0</v>
      </c>
      <c r="AN72" s="35">
        <f t="shared" si="34"/>
        <v>0</v>
      </c>
      <c r="AO72" s="69">
        <f t="shared" si="35"/>
        <v>0</v>
      </c>
      <c r="AP72" s="73">
        <f t="shared" si="36"/>
        <v>0</v>
      </c>
      <c r="AT72" s="36">
        <f t="shared" si="37"/>
        <v>0</v>
      </c>
      <c r="AU72" s="36">
        <f t="shared" si="38"/>
        <v>0</v>
      </c>
      <c r="AV72" s="36">
        <f t="shared" si="39"/>
        <v>0</v>
      </c>
      <c r="AW72" s="36">
        <f t="shared" si="40"/>
        <v>0</v>
      </c>
      <c r="AX72" s="36">
        <f t="shared" si="41"/>
        <v>0</v>
      </c>
      <c r="AY72" s="36">
        <f t="shared" si="42"/>
        <v>0</v>
      </c>
      <c r="AZ72" s="36">
        <f t="shared" si="43"/>
        <v>0</v>
      </c>
      <c r="BA72" s="36"/>
    </row>
    <row r="73" spans="1:53" x14ac:dyDescent="0.25">
      <c r="A73" s="89" t="s">
        <v>68</v>
      </c>
      <c r="B73" s="39">
        <f t="shared" si="33"/>
        <v>0</v>
      </c>
      <c r="C73" s="14">
        <f t="shared" si="33"/>
        <v>0</v>
      </c>
      <c r="D73" s="140"/>
      <c r="E73" s="141"/>
      <c r="F73" s="149"/>
      <c r="G73" s="149"/>
      <c r="H73" s="140"/>
      <c r="I73" s="141"/>
      <c r="J73" s="149"/>
      <c r="K73" s="149"/>
      <c r="L73" s="140"/>
      <c r="M73" s="141"/>
      <c r="N73" s="149"/>
      <c r="O73" s="149"/>
      <c r="P73" s="140"/>
      <c r="Q73" s="141"/>
      <c r="R73" s="149"/>
      <c r="S73" s="149"/>
      <c r="T73" s="140"/>
      <c r="U73" s="141"/>
      <c r="V73" s="149"/>
      <c r="W73" s="149"/>
      <c r="X73" s="140"/>
      <c r="Y73" s="141"/>
      <c r="Z73" s="149"/>
      <c r="AA73" s="149"/>
      <c r="AB73" s="140"/>
      <c r="AC73" s="141"/>
      <c r="AD73" s="149"/>
      <c r="AE73" s="149"/>
      <c r="AF73" s="44"/>
      <c r="AG73" s="49">
        <f t="shared" si="47"/>
        <v>0</v>
      </c>
      <c r="AH73" s="50">
        <f t="shared" si="48"/>
        <v>0</v>
      </c>
      <c r="AI73" s="50">
        <f t="shared" si="49"/>
        <v>0</v>
      </c>
      <c r="AJ73" s="50">
        <f t="shared" si="50"/>
        <v>0</v>
      </c>
      <c r="AK73" s="50">
        <f t="shared" si="51"/>
        <v>0</v>
      </c>
      <c r="AL73" s="50">
        <f t="shared" si="52"/>
        <v>0</v>
      </c>
      <c r="AM73" s="51">
        <f t="shared" si="53"/>
        <v>0</v>
      </c>
      <c r="AN73" s="35">
        <f t="shared" si="34"/>
        <v>0</v>
      </c>
      <c r="AO73" s="69">
        <f t="shared" si="35"/>
        <v>0</v>
      </c>
      <c r="AP73" s="73">
        <f t="shared" si="36"/>
        <v>0</v>
      </c>
      <c r="AT73" s="36">
        <f t="shared" si="37"/>
        <v>0</v>
      </c>
      <c r="AU73" s="36">
        <f t="shared" si="38"/>
        <v>0</v>
      </c>
      <c r="AV73" s="36">
        <f t="shared" si="39"/>
        <v>0</v>
      </c>
      <c r="AW73" s="36">
        <f t="shared" si="40"/>
        <v>0</v>
      </c>
      <c r="AX73" s="36">
        <f t="shared" si="41"/>
        <v>0</v>
      </c>
      <c r="AY73" s="36">
        <f t="shared" si="42"/>
        <v>0</v>
      </c>
      <c r="AZ73" s="36">
        <f t="shared" si="43"/>
        <v>0</v>
      </c>
      <c r="BA73" s="36"/>
    </row>
    <row r="74" spans="1:53" x14ac:dyDescent="0.25">
      <c r="A74" s="60" t="str">
        <f>A51</f>
        <v>PSM Placement</v>
      </c>
      <c r="B74" s="61">
        <f t="shared" si="33"/>
        <v>0</v>
      </c>
      <c r="C74" s="62">
        <f t="shared" si="33"/>
        <v>0</v>
      </c>
      <c r="D74" s="98"/>
      <c r="E74" s="99"/>
      <c r="F74" s="100"/>
      <c r="G74" s="100"/>
      <c r="H74" s="98"/>
      <c r="I74" s="99"/>
      <c r="J74" s="100"/>
      <c r="K74" s="100"/>
      <c r="L74" s="98"/>
      <c r="M74" s="99"/>
      <c r="N74" s="100"/>
      <c r="O74" s="100"/>
      <c r="P74" s="98"/>
      <c r="Q74" s="99"/>
      <c r="R74" s="100"/>
      <c r="S74" s="100"/>
      <c r="T74" s="98"/>
      <c r="U74" s="99"/>
      <c r="V74" s="100"/>
      <c r="W74" s="100"/>
      <c r="X74" s="98"/>
      <c r="Y74" s="99"/>
      <c r="Z74" s="100"/>
      <c r="AA74" s="100"/>
      <c r="AB74" s="98"/>
      <c r="AC74" s="99"/>
      <c r="AD74" s="100"/>
      <c r="AE74" s="100"/>
      <c r="AF74" s="55"/>
      <c r="AG74" s="56">
        <f t="shared" si="47"/>
        <v>0</v>
      </c>
      <c r="AH74" s="57">
        <f t="shared" si="48"/>
        <v>0</v>
      </c>
      <c r="AI74" s="57">
        <f t="shared" si="49"/>
        <v>0</v>
      </c>
      <c r="AJ74" s="57">
        <f t="shared" si="50"/>
        <v>0</v>
      </c>
      <c r="AK74" s="57">
        <f t="shared" si="51"/>
        <v>0</v>
      </c>
      <c r="AL74" s="57">
        <f t="shared" si="52"/>
        <v>0</v>
      </c>
      <c r="AM74" s="58">
        <f t="shared" si="53"/>
        <v>0</v>
      </c>
      <c r="AN74" s="59">
        <f t="shared" si="34"/>
        <v>0</v>
      </c>
      <c r="AO74" s="70">
        <f t="shared" si="35"/>
        <v>0</v>
      </c>
      <c r="AP74" s="74">
        <f t="shared" si="36"/>
        <v>0</v>
      </c>
      <c r="AT74" s="37">
        <f t="shared" si="37"/>
        <v>0</v>
      </c>
      <c r="AU74" s="37">
        <f t="shared" si="38"/>
        <v>0</v>
      </c>
      <c r="AV74" s="37">
        <f t="shared" si="39"/>
        <v>0</v>
      </c>
      <c r="AW74" s="37">
        <f t="shared" si="40"/>
        <v>0</v>
      </c>
      <c r="AX74" s="37">
        <f t="shared" si="41"/>
        <v>0</v>
      </c>
      <c r="AY74" s="37">
        <f t="shared" si="42"/>
        <v>0</v>
      </c>
      <c r="AZ74" s="37">
        <f t="shared" si="43"/>
        <v>0</v>
      </c>
      <c r="BA74" s="36"/>
    </row>
    <row r="75" spans="1:53" x14ac:dyDescent="0.25">
      <c r="AO75" s="70">
        <f>SUM(AO57:AO74)</f>
        <v>6.5</v>
      </c>
      <c r="AP75" s="151">
        <f>SUM(AP57:AP74)</f>
        <v>137.5</v>
      </c>
    </row>
    <row r="77" spans="1:53" ht="24.95" customHeight="1" x14ac:dyDescent="0.25">
      <c r="A77" s="186" t="str">
        <f>VLOOKUP($B$5,Data!A25:AO36,18,FALSE)</f>
        <v>Week 16</v>
      </c>
      <c r="B77" s="187"/>
      <c r="C77" s="188"/>
      <c r="D77" s="186" t="str">
        <f>VLOOKUP($B$5,Data!A25:AO36,19,FALSE)</f>
        <v>June 13th</v>
      </c>
      <c r="E77" s="187"/>
      <c r="F77" s="187"/>
      <c r="G77" s="188"/>
      <c r="H77" s="186" t="str">
        <f>VLOOKUP($B$5,Data!A25:AO36,20,FALSE)</f>
        <v>14th</v>
      </c>
      <c r="I77" s="187"/>
      <c r="J77" s="187"/>
      <c r="K77" s="188"/>
      <c r="L77" s="186" t="str">
        <f>VLOOKUP($B$5,Data!A25:AO36,21,FALSE)</f>
        <v>15th</v>
      </c>
      <c r="M77" s="187"/>
      <c r="N77" s="187"/>
      <c r="O77" s="188"/>
      <c r="P77" s="186" t="str">
        <f>VLOOKUP($B$5,Data!A25:AO36,22,FALSE)</f>
        <v>16th</v>
      </c>
      <c r="Q77" s="187"/>
      <c r="R77" s="187"/>
      <c r="S77" s="188"/>
      <c r="T77" s="186" t="str">
        <f>VLOOKUP($B$5,Data!A25:AO36,23,FALSE)</f>
        <v>17th</v>
      </c>
      <c r="U77" s="187"/>
      <c r="V77" s="187"/>
      <c r="W77" s="188"/>
      <c r="X77" s="186" t="str">
        <f>VLOOKUP($B$5,Data!A25:AO36,24,FALSE)</f>
        <v>18th</v>
      </c>
      <c r="Y77" s="187"/>
      <c r="Z77" s="187"/>
      <c r="AA77" s="188"/>
      <c r="AB77" s="186" t="str">
        <f>VLOOKUP($B$5,Data!A25:AO36,25,FALSE)</f>
        <v>19th</v>
      </c>
      <c r="AC77" s="187"/>
      <c r="AD77" s="187"/>
      <c r="AE77" s="188"/>
      <c r="AF77" s="196"/>
      <c r="AG77" s="196"/>
      <c r="AH77" s="196"/>
      <c r="AI77" s="196"/>
      <c r="AJ77" s="196"/>
      <c r="AK77" s="196"/>
      <c r="AL77" s="196"/>
      <c r="AM77" s="54"/>
      <c r="AN77" s="54"/>
      <c r="AO77" s="186" t="s">
        <v>35</v>
      </c>
      <c r="AP77" s="188"/>
    </row>
    <row r="78" spans="1:53" ht="30" x14ac:dyDescent="0.25">
      <c r="A78" s="7" t="s">
        <v>36</v>
      </c>
      <c r="B78" s="52" t="s">
        <v>37</v>
      </c>
      <c r="C78" s="9" t="s">
        <v>38</v>
      </c>
      <c r="D78" s="213" t="s">
        <v>39</v>
      </c>
      <c r="E78" s="214"/>
      <c r="F78" s="214"/>
      <c r="G78" s="215"/>
      <c r="H78" s="177" t="s">
        <v>40</v>
      </c>
      <c r="I78" s="178"/>
      <c r="J78" s="178"/>
      <c r="K78" s="179"/>
      <c r="L78" s="177" t="s">
        <v>41</v>
      </c>
      <c r="M78" s="178"/>
      <c r="N78" s="178"/>
      <c r="O78" s="179"/>
      <c r="P78" s="177" t="s">
        <v>42</v>
      </c>
      <c r="Q78" s="178"/>
      <c r="R78" s="178"/>
      <c r="S78" s="179"/>
      <c r="T78" s="177" t="s">
        <v>43</v>
      </c>
      <c r="U78" s="178"/>
      <c r="V78" s="178"/>
      <c r="W78" s="179"/>
      <c r="X78" s="177" t="s">
        <v>44</v>
      </c>
      <c r="Y78" s="178"/>
      <c r="Z78" s="178"/>
      <c r="AA78" s="179"/>
      <c r="AB78" s="177" t="s">
        <v>45</v>
      </c>
      <c r="AC78" s="178"/>
      <c r="AD78" s="178"/>
      <c r="AE78" s="178"/>
      <c r="AF78" s="24" t="s">
        <v>46</v>
      </c>
      <c r="AG78" s="24"/>
      <c r="AH78" s="24"/>
      <c r="AI78" s="24"/>
      <c r="AJ78" s="24"/>
      <c r="AK78" s="24"/>
      <c r="AL78" s="24"/>
      <c r="AM78" s="24"/>
      <c r="AN78" s="29" t="s">
        <v>52</v>
      </c>
      <c r="AO78" s="32" t="s">
        <v>53</v>
      </c>
      <c r="AP78" s="71" t="s">
        <v>54</v>
      </c>
      <c r="AT78" s="144" t="s">
        <v>55</v>
      </c>
      <c r="AU78" s="144" t="s">
        <v>56</v>
      </c>
      <c r="AV78" s="144" t="s">
        <v>57</v>
      </c>
      <c r="AW78" s="144" t="s">
        <v>58</v>
      </c>
      <c r="AX78" s="144" t="s">
        <v>59</v>
      </c>
      <c r="AY78" s="144" t="s">
        <v>60</v>
      </c>
      <c r="AZ78" s="144" t="s">
        <v>61</v>
      </c>
      <c r="BA78" s="31"/>
    </row>
    <row r="79" spans="1:53" x14ac:dyDescent="0.25">
      <c r="A79" s="7"/>
      <c r="B79" s="8"/>
      <c r="C79" s="16"/>
      <c r="D79" s="143" t="s">
        <v>62</v>
      </c>
      <c r="E79" s="144" t="s">
        <v>63</v>
      </c>
      <c r="F79" s="6" t="s">
        <v>64</v>
      </c>
      <c r="G79" s="42" t="s">
        <v>65</v>
      </c>
      <c r="H79" s="143" t="s">
        <v>62</v>
      </c>
      <c r="I79" s="144" t="s">
        <v>63</v>
      </c>
      <c r="J79" s="6" t="s">
        <v>64</v>
      </c>
      <c r="K79" s="42" t="s">
        <v>65</v>
      </c>
      <c r="L79" s="143" t="s">
        <v>62</v>
      </c>
      <c r="M79" s="144" t="s">
        <v>63</v>
      </c>
      <c r="N79" s="6" t="s">
        <v>64</v>
      </c>
      <c r="O79" s="42" t="s">
        <v>65</v>
      </c>
      <c r="P79" s="143" t="s">
        <v>62</v>
      </c>
      <c r="Q79" s="144" t="s">
        <v>63</v>
      </c>
      <c r="R79" s="6" t="s">
        <v>64</v>
      </c>
      <c r="S79" s="42" t="s">
        <v>65</v>
      </c>
      <c r="T79" s="143" t="s">
        <v>62</v>
      </c>
      <c r="U79" s="144" t="s">
        <v>63</v>
      </c>
      <c r="V79" s="6" t="s">
        <v>64</v>
      </c>
      <c r="W79" s="42" t="s">
        <v>65</v>
      </c>
      <c r="X79" s="143" t="s">
        <v>62</v>
      </c>
      <c r="Y79" s="144" t="s">
        <v>63</v>
      </c>
      <c r="Z79" s="6" t="s">
        <v>64</v>
      </c>
      <c r="AA79" s="42" t="s">
        <v>65</v>
      </c>
      <c r="AB79" s="143" t="s">
        <v>62</v>
      </c>
      <c r="AC79" s="144" t="s">
        <v>63</v>
      </c>
      <c r="AD79" s="42" t="s">
        <v>64</v>
      </c>
      <c r="AE79" s="64" t="s">
        <v>65</v>
      </c>
      <c r="AF79" s="42"/>
      <c r="AG79" s="42"/>
      <c r="AH79" s="42"/>
      <c r="AI79" s="42"/>
      <c r="AJ79" s="42"/>
      <c r="AK79" s="42"/>
      <c r="AL79" s="42"/>
      <c r="AM79" s="42"/>
      <c r="AN79" s="30"/>
      <c r="AO79" s="68"/>
      <c r="AP79" s="72"/>
      <c r="AT79" s="38"/>
      <c r="AU79" s="38"/>
      <c r="AV79" s="38"/>
      <c r="AW79" s="38"/>
      <c r="AX79" s="38"/>
      <c r="AY79" s="38"/>
    </row>
    <row r="80" spans="1:53" x14ac:dyDescent="0.25">
      <c r="A80" s="89" t="s">
        <v>66</v>
      </c>
      <c r="B80" s="39" t="str">
        <f t="shared" ref="B80:C97" si="71">B57</f>
        <v>Gillian</v>
      </c>
      <c r="C80" s="14">
        <f t="shared" si="71"/>
        <v>36</v>
      </c>
      <c r="D80" s="136"/>
      <c r="E80" s="137"/>
      <c r="F80" s="147"/>
      <c r="G80" s="147"/>
      <c r="H80" s="136">
        <v>0.375</v>
      </c>
      <c r="I80" s="137">
        <v>0.75</v>
      </c>
      <c r="J80" s="147">
        <v>6.25E-2</v>
      </c>
      <c r="K80" s="147"/>
      <c r="L80" s="136">
        <v>0.375</v>
      </c>
      <c r="M80" s="137">
        <v>0.75</v>
      </c>
      <c r="N80" s="147">
        <v>6.25E-2</v>
      </c>
      <c r="O80" s="147"/>
      <c r="P80" s="136">
        <v>0.375</v>
      </c>
      <c r="Q80" s="137">
        <v>0.66666666666666663</v>
      </c>
      <c r="R80" s="147">
        <v>4.1666666666666664E-2</v>
      </c>
      <c r="S80" s="147"/>
      <c r="T80" s="136"/>
      <c r="U80" s="137"/>
      <c r="V80" s="147"/>
      <c r="W80" s="147"/>
      <c r="X80" s="136">
        <v>0.375</v>
      </c>
      <c r="Y80" s="137">
        <v>0.75</v>
      </c>
      <c r="Z80" s="147">
        <v>6.25E-2</v>
      </c>
      <c r="AA80" s="147"/>
      <c r="AB80" s="136">
        <v>0.375</v>
      </c>
      <c r="AC80" s="137">
        <v>0.75</v>
      </c>
      <c r="AD80" s="147">
        <v>6.25E-2</v>
      </c>
      <c r="AE80" s="147"/>
      <c r="AF80" s="43"/>
      <c r="AG80" s="46">
        <f>F80*24</f>
        <v>0</v>
      </c>
      <c r="AH80" s="47">
        <f>J80*24</f>
        <v>1.5</v>
      </c>
      <c r="AI80" s="47">
        <f>N80*24</f>
        <v>1.5</v>
      </c>
      <c r="AJ80" s="47">
        <f>R80*24</f>
        <v>1</v>
      </c>
      <c r="AK80" s="47">
        <f>V80*24</f>
        <v>0</v>
      </c>
      <c r="AL80" s="47">
        <f>Z80*24</f>
        <v>1.5</v>
      </c>
      <c r="AM80" s="48">
        <f>AD80*24</f>
        <v>1.5</v>
      </c>
      <c r="AN80" s="32">
        <f t="shared" ref="AN80:AN97" si="72">AZ80+AY80+AX80+AW80+AV80+AU80+AT80-AF80</f>
        <v>36</v>
      </c>
      <c r="AO80" s="69">
        <f t="shared" ref="AO80:AO97" si="73">IF(AN80&gt;$C80,(AN80-$C80),0)</f>
        <v>0</v>
      </c>
      <c r="AP80" s="73">
        <f t="shared" ref="AP80:AP97" si="74">AN80</f>
        <v>36</v>
      </c>
      <c r="AQ80" s="33" t="s">
        <v>66</v>
      </c>
      <c r="AR80" s="18">
        <f>SUMIF($A$80:$A$97,AQ80,$AP$80:$AP$97)</f>
        <v>36</v>
      </c>
      <c r="AT80" s="34">
        <f t="shared" ref="AT80:AT97" si="75">(E80-D80)*24-AG80</f>
        <v>0</v>
      </c>
      <c r="AU80" s="34">
        <f t="shared" ref="AU80:AU97" si="76">(I80-H80)*24-AH80</f>
        <v>7.5</v>
      </c>
      <c r="AV80" s="34">
        <f t="shared" ref="AV80:AV97" si="77">(M80-L80)*24-AI80</f>
        <v>7.5</v>
      </c>
      <c r="AW80" s="34">
        <f t="shared" ref="AW80:AW97" si="78">(Q80-P80)*24-AJ80</f>
        <v>5.9999999999999991</v>
      </c>
      <c r="AX80" s="34">
        <f t="shared" ref="AX80:AX97" si="79">(U80-T80)*24-AK80</f>
        <v>0</v>
      </c>
      <c r="AY80" s="34">
        <f t="shared" ref="AY80:AY97" si="80">(Y80-X80)*24-AL80</f>
        <v>7.5</v>
      </c>
      <c r="AZ80" s="34">
        <f t="shared" ref="AZ80:AZ97" si="81">(AC80-AB80)*24-AM80</f>
        <v>7.5</v>
      </c>
      <c r="BA80" s="36"/>
    </row>
    <row r="81" spans="1:53" x14ac:dyDescent="0.25">
      <c r="A81" s="89" t="s">
        <v>67</v>
      </c>
      <c r="B81" s="39">
        <f t="shared" si="71"/>
        <v>0</v>
      </c>
      <c r="C81" s="14">
        <f t="shared" si="71"/>
        <v>0</v>
      </c>
      <c r="D81" s="138"/>
      <c r="E81" s="139"/>
      <c r="F81" s="148"/>
      <c r="G81" s="148"/>
      <c r="H81" s="138"/>
      <c r="I81" s="139"/>
      <c r="J81" s="148"/>
      <c r="K81" s="148"/>
      <c r="L81" s="138"/>
      <c r="M81" s="139"/>
      <c r="N81" s="148"/>
      <c r="O81" s="148"/>
      <c r="P81" s="138"/>
      <c r="Q81" s="139"/>
      <c r="R81" s="148"/>
      <c r="S81" s="148"/>
      <c r="T81" s="138"/>
      <c r="U81" s="139"/>
      <c r="V81" s="148"/>
      <c r="W81" s="148"/>
      <c r="X81" s="138"/>
      <c r="Y81" s="139"/>
      <c r="Z81" s="148"/>
      <c r="AA81" s="148"/>
      <c r="AB81" s="138"/>
      <c r="AC81" s="139"/>
      <c r="AD81" s="148"/>
      <c r="AE81" s="148"/>
      <c r="AF81" s="43"/>
      <c r="AG81" s="46">
        <f>F81*24</f>
        <v>0</v>
      </c>
      <c r="AH81" s="47">
        <f>J81*24</f>
        <v>0</v>
      </c>
      <c r="AI81" s="47">
        <f>N81*24</f>
        <v>0</v>
      </c>
      <c r="AJ81" s="47">
        <f>R81*24</f>
        <v>0</v>
      </c>
      <c r="AK81" s="47">
        <f>V81*24</f>
        <v>0</v>
      </c>
      <c r="AL81" s="47">
        <f>Z81*24</f>
        <v>0</v>
      </c>
      <c r="AM81" s="48">
        <f>AD81*24</f>
        <v>0</v>
      </c>
      <c r="AN81" s="32">
        <f t="shared" si="72"/>
        <v>0</v>
      </c>
      <c r="AO81" s="69">
        <f t="shared" si="73"/>
        <v>0</v>
      </c>
      <c r="AP81" s="73">
        <f t="shared" si="74"/>
        <v>0</v>
      </c>
      <c r="AQ81" s="18" t="s">
        <v>67</v>
      </c>
      <c r="AR81" s="18">
        <f>SUMIF($A$80:$A$97,AQ81,$AP$80:$AP$97)</f>
        <v>0</v>
      </c>
      <c r="AT81" s="36">
        <f t="shared" si="75"/>
        <v>0</v>
      </c>
      <c r="AU81" s="36">
        <f t="shared" si="76"/>
        <v>0</v>
      </c>
      <c r="AV81" s="36">
        <f t="shared" si="77"/>
        <v>0</v>
      </c>
      <c r="AW81" s="36">
        <f t="shared" si="78"/>
        <v>0</v>
      </c>
      <c r="AX81" s="36">
        <f t="shared" si="79"/>
        <v>0</v>
      </c>
      <c r="AY81" s="36">
        <f t="shared" si="80"/>
        <v>0</v>
      </c>
      <c r="AZ81" s="36">
        <f t="shared" si="81"/>
        <v>0</v>
      </c>
      <c r="BA81" s="36"/>
    </row>
    <row r="82" spans="1:53" x14ac:dyDescent="0.25">
      <c r="A82" s="89" t="s">
        <v>68</v>
      </c>
      <c r="B82" s="39" t="str">
        <f t="shared" si="71"/>
        <v>Daryl</v>
      </c>
      <c r="C82" s="14">
        <f t="shared" si="71"/>
        <v>36</v>
      </c>
      <c r="D82" s="138"/>
      <c r="E82" s="139"/>
      <c r="F82" s="148"/>
      <c r="G82" s="148"/>
      <c r="H82" s="138">
        <v>0.375</v>
      </c>
      <c r="I82" s="139">
        <v>0.75</v>
      </c>
      <c r="J82" s="148">
        <v>6.25E-2</v>
      </c>
      <c r="K82" s="148"/>
      <c r="L82" s="138">
        <v>0.375</v>
      </c>
      <c r="M82" s="139">
        <v>0.75</v>
      </c>
      <c r="N82" s="148">
        <v>6.25E-2</v>
      </c>
      <c r="O82" s="148"/>
      <c r="P82" s="138"/>
      <c r="Q82" s="139"/>
      <c r="R82" s="148"/>
      <c r="S82" s="148"/>
      <c r="T82" s="138">
        <v>0.375</v>
      </c>
      <c r="U82" s="139">
        <v>0.75</v>
      </c>
      <c r="V82" s="148">
        <v>6.25E-2</v>
      </c>
      <c r="W82" s="148"/>
      <c r="X82" s="138">
        <v>0.375</v>
      </c>
      <c r="Y82" s="139">
        <v>0.75</v>
      </c>
      <c r="Z82" s="148">
        <v>6.25E-2</v>
      </c>
      <c r="AA82" s="148"/>
      <c r="AB82" s="138">
        <v>0.375</v>
      </c>
      <c r="AC82" s="139">
        <v>0.66666666666666663</v>
      </c>
      <c r="AD82" s="148">
        <v>4.1666666666666664E-2</v>
      </c>
      <c r="AE82" s="148"/>
      <c r="AF82" s="44"/>
      <c r="AG82" s="49">
        <f t="shared" ref="AG82:AG97" si="82">F82*24</f>
        <v>0</v>
      </c>
      <c r="AH82" s="50">
        <f t="shared" ref="AH82:AH97" si="83">J82*24</f>
        <v>1.5</v>
      </c>
      <c r="AI82" s="50">
        <f t="shared" ref="AI82:AI97" si="84">N82*24</f>
        <v>1.5</v>
      </c>
      <c r="AJ82" s="50">
        <f t="shared" ref="AJ82:AJ97" si="85">R82*24</f>
        <v>0</v>
      </c>
      <c r="AK82" s="50">
        <f t="shared" ref="AK82:AK97" si="86">V82*24</f>
        <v>1.5</v>
      </c>
      <c r="AL82" s="50">
        <f t="shared" ref="AL82:AL97" si="87">Z82*24</f>
        <v>1.5</v>
      </c>
      <c r="AM82" s="51">
        <f t="shared" ref="AM82:AM97" si="88">AD82*24</f>
        <v>1</v>
      </c>
      <c r="AN82" s="35">
        <f t="shared" si="72"/>
        <v>36</v>
      </c>
      <c r="AO82" s="69">
        <f t="shared" si="73"/>
        <v>0</v>
      </c>
      <c r="AP82" s="73">
        <f t="shared" si="74"/>
        <v>36</v>
      </c>
      <c r="AQ82" s="33" t="s">
        <v>69</v>
      </c>
      <c r="AR82" s="18">
        <f>SUMIF($A$80:$A$97,AQ82,$AP$80:$AP$97)</f>
        <v>0</v>
      </c>
      <c r="AT82" s="36">
        <f t="shared" si="75"/>
        <v>0</v>
      </c>
      <c r="AU82" s="36">
        <f t="shared" si="76"/>
        <v>7.5</v>
      </c>
      <c r="AV82" s="36">
        <f t="shared" si="77"/>
        <v>7.5</v>
      </c>
      <c r="AW82" s="36">
        <f t="shared" si="78"/>
        <v>0</v>
      </c>
      <c r="AX82" s="36">
        <f t="shared" si="79"/>
        <v>7.5</v>
      </c>
      <c r="AY82" s="36">
        <f t="shared" si="80"/>
        <v>7.5</v>
      </c>
      <c r="AZ82" s="36">
        <f t="shared" si="81"/>
        <v>5.9999999999999991</v>
      </c>
      <c r="BA82" s="36"/>
    </row>
    <row r="83" spans="1:53" x14ac:dyDescent="0.25">
      <c r="A83" s="89" t="s">
        <v>68</v>
      </c>
      <c r="B83" s="39">
        <f t="shared" si="71"/>
        <v>0</v>
      </c>
      <c r="C83" s="14">
        <f t="shared" si="71"/>
        <v>0</v>
      </c>
      <c r="D83" s="138"/>
      <c r="E83" s="139"/>
      <c r="F83" s="148"/>
      <c r="G83" s="148"/>
      <c r="H83" s="138"/>
      <c r="I83" s="139"/>
      <c r="J83" s="148"/>
      <c r="K83" s="148"/>
      <c r="L83" s="138"/>
      <c r="M83" s="139"/>
      <c r="N83" s="148"/>
      <c r="O83" s="148"/>
      <c r="P83" s="138"/>
      <c r="Q83" s="139"/>
      <c r="R83" s="148"/>
      <c r="S83" s="148"/>
      <c r="T83" s="138"/>
      <c r="U83" s="139"/>
      <c r="V83" s="148"/>
      <c r="W83" s="148"/>
      <c r="X83" s="138"/>
      <c r="Y83" s="139"/>
      <c r="Z83" s="148"/>
      <c r="AA83" s="148"/>
      <c r="AB83" s="138"/>
      <c r="AC83" s="139"/>
      <c r="AD83" s="148"/>
      <c r="AE83" s="148"/>
      <c r="AF83" s="44"/>
      <c r="AG83" s="49">
        <f t="shared" si="82"/>
        <v>0</v>
      </c>
      <c r="AH83" s="50">
        <f t="shared" si="83"/>
        <v>0</v>
      </c>
      <c r="AI83" s="50">
        <f t="shared" si="84"/>
        <v>0</v>
      </c>
      <c r="AJ83" s="50">
        <f t="shared" si="85"/>
        <v>0</v>
      </c>
      <c r="AK83" s="50">
        <f t="shared" si="86"/>
        <v>0</v>
      </c>
      <c r="AL83" s="50">
        <f t="shared" si="87"/>
        <v>0</v>
      </c>
      <c r="AM83" s="51">
        <f t="shared" si="88"/>
        <v>0</v>
      </c>
      <c r="AN83" s="35">
        <f t="shared" si="72"/>
        <v>0</v>
      </c>
      <c r="AO83" s="69">
        <f t="shared" si="73"/>
        <v>0</v>
      </c>
      <c r="AP83" s="73">
        <f t="shared" si="74"/>
        <v>0</v>
      </c>
      <c r="AQ83" s="33" t="s">
        <v>68</v>
      </c>
      <c r="AR83" s="18">
        <f>SUMIF($A$80:$A$97,AQ83,$AP$80:$AP$97)</f>
        <v>108.5</v>
      </c>
      <c r="AT83" s="36">
        <f t="shared" si="75"/>
        <v>0</v>
      </c>
      <c r="AU83" s="36">
        <f t="shared" si="76"/>
        <v>0</v>
      </c>
      <c r="AV83" s="36">
        <f t="shared" si="77"/>
        <v>0</v>
      </c>
      <c r="AW83" s="36">
        <f t="shared" si="78"/>
        <v>0</v>
      </c>
      <c r="AX83" s="36">
        <f t="shared" si="79"/>
        <v>0</v>
      </c>
      <c r="AY83" s="36">
        <f t="shared" si="80"/>
        <v>0</v>
      </c>
      <c r="AZ83" s="36">
        <f t="shared" si="81"/>
        <v>0</v>
      </c>
      <c r="BA83" s="36"/>
    </row>
    <row r="84" spans="1:53" x14ac:dyDescent="0.25">
      <c r="A84" s="89" t="s">
        <v>68</v>
      </c>
      <c r="B84" s="39" t="str">
        <f t="shared" si="71"/>
        <v>Sads</v>
      </c>
      <c r="C84" s="14">
        <f t="shared" si="71"/>
        <v>29.5</v>
      </c>
      <c r="D84" s="138"/>
      <c r="E84" s="139"/>
      <c r="F84" s="148"/>
      <c r="G84" s="148"/>
      <c r="H84" s="138"/>
      <c r="I84" s="139"/>
      <c r="J84" s="148"/>
      <c r="K84" s="148"/>
      <c r="L84" s="138"/>
      <c r="M84" s="139"/>
      <c r="N84" s="148"/>
      <c r="O84" s="148"/>
      <c r="P84" s="138">
        <v>0.375</v>
      </c>
      <c r="Q84" s="139">
        <v>0.75</v>
      </c>
      <c r="R84" s="148">
        <v>6.25E-2</v>
      </c>
      <c r="S84" s="148"/>
      <c r="T84" s="138">
        <v>0.375</v>
      </c>
      <c r="U84" s="139">
        <v>0.75</v>
      </c>
      <c r="V84" s="148">
        <v>6.25E-2</v>
      </c>
      <c r="W84" s="148" t="s">
        <v>5</v>
      </c>
      <c r="X84" s="138">
        <v>0.375</v>
      </c>
      <c r="Y84" s="139">
        <v>0.75</v>
      </c>
      <c r="Z84" s="148">
        <v>6.25E-2</v>
      </c>
      <c r="AA84" s="148" t="s">
        <v>5</v>
      </c>
      <c r="AB84" s="138">
        <v>0.39583333333333331</v>
      </c>
      <c r="AC84" s="139">
        <v>0.75</v>
      </c>
      <c r="AD84" s="148">
        <v>6.25E-2</v>
      </c>
      <c r="AE84" s="148" t="s">
        <v>5</v>
      </c>
      <c r="AF84" s="44"/>
      <c r="AG84" s="49">
        <f t="shared" si="82"/>
        <v>0</v>
      </c>
      <c r="AH84" s="50">
        <f t="shared" si="83"/>
        <v>0</v>
      </c>
      <c r="AI84" s="50">
        <f t="shared" si="84"/>
        <v>0</v>
      </c>
      <c r="AJ84" s="50">
        <f t="shared" si="85"/>
        <v>1.5</v>
      </c>
      <c r="AK84" s="50">
        <f t="shared" si="86"/>
        <v>1.5</v>
      </c>
      <c r="AL84" s="50">
        <f t="shared" si="87"/>
        <v>1.5</v>
      </c>
      <c r="AM84" s="51">
        <f t="shared" si="88"/>
        <v>1.5</v>
      </c>
      <c r="AN84" s="35">
        <f t="shared" si="72"/>
        <v>29.5</v>
      </c>
      <c r="AO84" s="69">
        <f t="shared" si="73"/>
        <v>0</v>
      </c>
      <c r="AP84" s="73">
        <f t="shared" si="74"/>
        <v>29.5</v>
      </c>
      <c r="AT84" s="36">
        <f t="shared" si="75"/>
        <v>0</v>
      </c>
      <c r="AU84" s="36">
        <f t="shared" si="76"/>
        <v>0</v>
      </c>
      <c r="AV84" s="36">
        <f t="shared" si="77"/>
        <v>0</v>
      </c>
      <c r="AW84" s="36">
        <f t="shared" si="78"/>
        <v>7.5</v>
      </c>
      <c r="AX84" s="36">
        <f t="shared" si="79"/>
        <v>7.5</v>
      </c>
      <c r="AY84" s="36">
        <f t="shared" si="80"/>
        <v>7.5</v>
      </c>
      <c r="AZ84" s="36">
        <f t="shared" si="81"/>
        <v>7</v>
      </c>
      <c r="BA84" s="36"/>
    </row>
    <row r="85" spans="1:53" x14ac:dyDescent="0.25">
      <c r="A85" s="89" t="s">
        <v>68</v>
      </c>
      <c r="B85" s="39">
        <f t="shared" si="71"/>
        <v>0</v>
      </c>
      <c r="C85" s="14">
        <f t="shared" si="71"/>
        <v>0</v>
      </c>
      <c r="D85" s="138"/>
      <c r="E85" s="139"/>
      <c r="F85" s="148"/>
      <c r="G85" s="148"/>
      <c r="H85" s="138"/>
      <c r="I85" s="139"/>
      <c r="J85" s="148"/>
      <c r="K85" s="148"/>
      <c r="L85" s="138"/>
      <c r="M85" s="139"/>
      <c r="N85" s="148"/>
      <c r="O85" s="148"/>
      <c r="P85" s="138"/>
      <c r="Q85" s="139"/>
      <c r="R85" s="148"/>
      <c r="S85" s="148"/>
      <c r="T85" s="138"/>
      <c r="U85" s="139"/>
      <c r="V85" s="148"/>
      <c r="W85" s="148"/>
      <c r="X85" s="138"/>
      <c r="Y85" s="139"/>
      <c r="Z85" s="148"/>
      <c r="AA85" s="148"/>
      <c r="AB85" s="138"/>
      <c r="AC85" s="139"/>
      <c r="AD85" s="148"/>
      <c r="AE85" s="148"/>
      <c r="AF85" s="44"/>
      <c r="AG85" s="49">
        <f t="shared" ref="AG85:AG91" si="89">F85*24</f>
        <v>0</v>
      </c>
      <c r="AH85" s="50">
        <f t="shared" ref="AH85:AH91" si="90">J85*24</f>
        <v>0</v>
      </c>
      <c r="AI85" s="50">
        <f t="shared" ref="AI85:AI91" si="91">N85*24</f>
        <v>0</v>
      </c>
      <c r="AJ85" s="50">
        <f t="shared" ref="AJ85:AJ91" si="92">R85*24</f>
        <v>0</v>
      </c>
      <c r="AK85" s="50">
        <f t="shared" ref="AK85:AK91" si="93">V85*24</f>
        <v>0</v>
      </c>
      <c r="AL85" s="50">
        <f t="shared" ref="AL85:AL91" si="94">Z85*24</f>
        <v>0</v>
      </c>
      <c r="AM85" s="51">
        <f t="shared" ref="AM85:AM91" si="95">AD85*24</f>
        <v>0</v>
      </c>
      <c r="AN85" s="35">
        <f t="shared" ref="AN85:AN91" si="96">AZ85+AY85+AX85+AW85+AV85+AU85+AT85-AF85</f>
        <v>0</v>
      </c>
      <c r="AO85" s="69">
        <f t="shared" ref="AO85:AO91" si="97">IF(AN85&gt;$C85,(AN85-$C85),0)</f>
        <v>0</v>
      </c>
      <c r="AP85" s="73">
        <f t="shared" ref="AP85:AP91" si="98">AN85</f>
        <v>0</v>
      </c>
      <c r="AT85" s="36">
        <f t="shared" ref="AT85:AT91" si="99">(E85-D85)*24-AG85</f>
        <v>0</v>
      </c>
      <c r="AU85" s="36">
        <f t="shared" ref="AU85:AU91" si="100">(I85-H85)*24-AH85</f>
        <v>0</v>
      </c>
      <c r="AV85" s="36">
        <f t="shared" ref="AV85:AV91" si="101">(M85-L85)*24-AI85</f>
        <v>0</v>
      </c>
      <c r="AW85" s="36">
        <f t="shared" ref="AW85:AW91" si="102">(Q85-P85)*24-AJ85</f>
        <v>0</v>
      </c>
      <c r="AX85" s="36">
        <f t="shared" ref="AX85:AX91" si="103">(U85-T85)*24-AK85</f>
        <v>0</v>
      </c>
      <c r="AY85" s="36">
        <f t="shared" ref="AY85:AY91" si="104">(Y85-X85)*24-AL85</f>
        <v>0</v>
      </c>
      <c r="AZ85" s="36">
        <f t="shared" ref="AZ85:AZ91" si="105">(AC85-AB85)*24-AM85</f>
        <v>0</v>
      </c>
      <c r="BA85" s="36"/>
    </row>
    <row r="86" spans="1:53" x14ac:dyDescent="0.25">
      <c r="A86" s="89" t="s">
        <v>68</v>
      </c>
      <c r="B86" s="39" t="str">
        <f t="shared" si="71"/>
        <v>Olivia</v>
      </c>
      <c r="C86" s="14">
        <f t="shared" si="71"/>
        <v>17.5</v>
      </c>
      <c r="D86" s="138">
        <v>0.41666666666666669</v>
      </c>
      <c r="E86" s="139">
        <v>0.66666666666666663</v>
      </c>
      <c r="F86" s="148">
        <v>2.0833333333333332E-2</v>
      </c>
      <c r="G86" s="148"/>
      <c r="H86" s="138">
        <v>0.45833333333333331</v>
      </c>
      <c r="I86" s="139">
        <v>0.75</v>
      </c>
      <c r="J86" s="148">
        <v>2.0833333333333332E-2</v>
      </c>
      <c r="K86" s="148"/>
      <c r="L86" s="138">
        <v>0.5</v>
      </c>
      <c r="M86" s="139">
        <v>0.75</v>
      </c>
      <c r="N86" s="148">
        <v>2.0833333333333332E-2</v>
      </c>
      <c r="O86" s="148"/>
      <c r="P86" s="138"/>
      <c r="Q86" s="139"/>
      <c r="R86" s="148"/>
      <c r="S86" s="148"/>
      <c r="T86" s="138"/>
      <c r="U86" s="139"/>
      <c r="V86" s="148"/>
      <c r="W86" s="148"/>
      <c r="X86" s="138"/>
      <c r="Y86" s="139"/>
      <c r="Z86" s="148"/>
      <c r="AA86" s="148"/>
      <c r="AB86" s="138"/>
      <c r="AC86" s="139"/>
      <c r="AD86" s="148"/>
      <c r="AE86" s="148"/>
      <c r="AF86" s="44"/>
      <c r="AG86" s="49">
        <f t="shared" si="89"/>
        <v>0.5</v>
      </c>
      <c r="AH86" s="50">
        <f t="shared" si="90"/>
        <v>0.5</v>
      </c>
      <c r="AI86" s="50">
        <f t="shared" si="91"/>
        <v>0.5</v>
      </c>
      <c r="AJ86" s="50">
        <f t="shared" si="92"/>
        <v>0</v>
      </c>
      <c r="AK86" s="50">
        <f t="shared" si="93"/>
        <v>0</v>
      </c>
      <c r="AL86" s="50">
        <f t="shared" si="94"/>
        <v>0</v>
      </c>
      <c r="AM86" s="51">
        <f t="shared" si="95"/>
        <v>0</v>
      </c>
      <c r="AN86" s="35">
        <f t="shared" si="96"/>
        <v>17.5</v>
      </c>
      <c r="AO86" s="69">
        <f t="shared" si="97"/>
        <v>0</v>
      </c>
      <c r="AP86" s="73">
        <f t="shared" si="98"/>
        <v>17.5</v>
      </c>
      <c r="AT86" s="36">
        <f t="shared" si="99"/>
        <v>5.4999999999999982</v>
      </c>
      <c r="AU86" s="36">
        <f t="shared" si="100"/>
        <v>6.5</v>
      </c>
      <c r="AV86" s="36">
        <f t="shared" si="101"/>
        <v>5.5</v>
      </c>
      <c r="AW86" s="36">
        <f t="shared" si="102"/>
        <v>0</v>
      </c>
      <c r="AX86" s="36">
        <f t="shared" si="103"/>
        <v>0</v>
      </c>
      <c r="AY86" s="36">
        <f t="shared" si="104"/>
        <v>0</v>
      </c>
      <c r="AZ86" s="36">
        <f t="shared" si="105"/>
        <v>0</v>
      </c>
      <c r="BA86" s="36"/>
    </row>
    <row r="87" spans="1:53" x14ac:dyDescent="0.25">
      <c r="A87" s="89" t="s">
        <v>68</v>
      </c>
      <c r="B87" s="39">
        <f t="shared" si="71"/>
        <v>0</v>
      </c>
      <c r="C87" s="14">
        <f t="shared" si="71"/>
        <v>0</v>
      </c>
      <c r="D87" s="138"/>
      <c r="E87" s="139"/>
      <c r="F87" s="148"/>
      <c r="G87" s="148"/>
      <c r="H87" s="138"/>
      <c r="I87" s="139"/>
      <c r="J87" s="148"/>
      <c r="K87" s="148"/>
      <c r="L87" s="138"/>
      <c r="M87" s="139"/>
      <c r="N87" s="148"/>
      <c r="O87" s="148"/>
      <c r="P87" s="138"/>
      <c r="Q87" s="139"/>
      <c r="R87" s="148"/>
      <c r="S87" s="148"/>
      <c r="T87" s="138"/>
      <c r="U87" s="139"/>
      <c r="V87" s="148"/>
      <c r="W87" s="148"/>
      <c r="X87" s="138"/>
      <c r="Y87" s="139"/>
      <c r="Z87" s="148"/>
      <c r="AA87" s="148"/>
      <c r="AB87" s="138"/>
      <c r="AC87" s="139"/>
      <c r="AD87" s="148"/>
      <c r="AE87" s="148"/>
      <c r="AF87" s="44"/>
      <c r="AG87" s="49">
        <f t="shared" si="89"/>
        <v>0</v>
      </c>
      <c r="AH87" s="50">
        <f t="shared" si="90"/>
        <v>0</v>
      </c>
      <c r="AI87" s="50">
        <f t="shared" si="91"/>
        <v>0</v>
      </c>
      <c r="AJ87" s="50">
        <f t="shared" si="92"/>
        <v>0</v>
      </c>
      <c r="AK87" s="50">
        <f t="shared" si="93"/>
        <v>0</v>
      </c>
      <c r="AL87" s="50">
        <f t="shared" si="94"/>
        <v>0</v>
      </c>
      <c r="AM87" s="51">
        <f t="shared" si="95"/>
        <v>0</v>
      </c>
      <c r="AN87" s="35">
        <f t="shared" si="96"/>
        <v>0</v>
      </c>
      <c r="AO87" s="69">
        <f t="shared" si="97"/>
        <v>0</v>
      </c>
      <c r="AP87" s="73">
        <f t="shared" si="98"/>
        <v>0</v>
      </c>
      <c r="AT87" s="36">
        <f t="shared" si="99"/>
        <v>0</v>
      </c>
      <c r="AU87" s="36">
        <f t="shared" si="100"/>
        <v>0</v>
      </c>
      <c r="AV87" s="36">
        <f t="shared" si="101"/>
        <v>0</v>
      </c>
      <c r="AW87" s="36">
        <f t="shared" si="102"/>
        <v>0</v>
      </c>
      <c r="AX87" s="36">
        <f t="shared" si="103"/>
        <v>0</v>
      </c>
      <c r="AY87" s="36">
        <f t="shared" si="104"/>
        <v>0</v>
      </c>
      <c r="AZ87" s="36">
        <f t="shared" si="105"/>
        <v>0</v>
      </c>
      <c r="BA87" s="36"/>
    </row>
    <row r="88" spans="1:53" x14ac:dyDescent="0.25">
      <c r="A88" s="89" t="s">
        <v>68</v>
      </c>
      <c r="B88" s="39" t="str">
        <f t="shared" si="71"/>
        <v>Erin</v>
      </c>
      <c r="C88" s="14">
        <f t="shared" si="71"/>
        <v>17.5</v>
      </c>
      <c r="D88" s="138">
        <v>0.41666666666666669</v>
      </c>
      <c r="E88" s="139">
        <v>0.66666666666666663</v>
      </c>
      <c r="F88" s="148">
        <v>2.0833333333333332E-2</v>
      </c>
      <c r="G88" s="148"/>
      <c r="H88" s="138"/>
      <c r="I88" s="139"/>
      <c r="J88" s="148"/>
      <c r="K88" s="148"/>
      <c r="L88" s="138">
        <v>0.41666666666666669</v>
      </c>
      <c r="M88" s="139">
        <v>0.47916666666666669</v>
      </c>
      <c r="N88" s="148"/>
      <c r="O88" s="148" t="s">
        <v>10</v>
      </c>
      <c r="P88" s="138">
        <v>0.5</v>
      </c>
      <c r="Q88" s="139">
        <v>0.75</v>
      </c>
      <c r="R88" s="148">
        <v>2.0833333333333332E-2</v>
      </c>
      <c r="S88" s="148"/>
      <c r="T88" s="138">
        <v>0.375</v>
      </c>
      <c r="U88" s="139">
        <v>0.75</v>
      </c>
      <c r="V88" s="148">
        <v>6.25E-2</v>
      </c>
      <c r="W88" s="148"/>
      <c r="X88" s="138"/>
      <c r="Y88" s="139"/>
      <c r="Z88" s="148"/>
      <c r="AA88" s="148"/>
      <c r="AB88" s="138">
        <v>0.5</v>
      </c>
      <c r="AC88" s="139">
        <v>0.75</v>
      </c>
      <c r="AD88" s="148">
        <v>2.0833333333333332E-2</v>
      </c>
      <c r="AE88" s="148"/>
      <c r="AF88" s="44"/>
      <c r="AG88" s="49">
        <f t="shared" si="89"/>
        <v>0.5</v>
      </c>
      <c r="AH88" s="50">
        <f t="shared" si="90"/>
        <v>0</v>
      </c>
      <c r="AI88" s="50">
        <f t="shared" si="91"/>
        <v>0</v>
      </c>
      <c r="AJ88" s="50">
        <f t="shared" si="92"/>
        <v>0.5</v>
      </c>
      <c r="AK88" s="50">
        <f t="shared" si="93"/>
        <v>1.5</v>
      </c>
      <c r="AL88" s="50">
        <f t="shared" si="94"/>
        <v>0</v>
      </c>
      <c r="AM88" s="51">
        <f t="shared" si="95"/>
        <v>0.5</v>
      </c>
      <c r="AN88" s="35">
        <f t="shared" si="96"/>
        <v>25.5</v>
      </c>
      <c r="AO88" s="69">
        <f t="shared" si="97"/>
        <v>8</v>
      </c>
      <c r="AP88" s="73">
        <f t="shared" si="98"/>
        <v>25.5</v>
      </c>
      <c r="AT88" s="36">
        <f t="shared" si="99"/>
        <v>5.4999999999999982</v>
      </c>
      <c r="AU88" s="36">
        <f t="shared" si="100"/>
        <v>0</v>
      </c>
      <c r="AV88" s="36">
        <f t="shared" si="101"/>
        <v>1.5</v>
      </c>
      <c r="AW88" s="36">
        <f t="shared" si="102"/>
        <v>5.5</v>
      </c>
      <c r="AX88" s="36">
        <f t="shared" si="103"/>
        <v>7.5</v>
      </c>
      <c r="AY88" s="36">
        <f t="shared" si="104"/>
        <v>0</v>
      </c>
      <c r="AZ88" s="36">
        <f t="shared" si="105"/>
        <v>5.5</v>
      </c>
      <c r="BA88" s="36"/>
    </row>
    <row r="89" spans="1:53" x14ac:dyDescent="0.25">
      <c r="A89" s="89" t="s">
        <v>68</v>
      </c>
      <c r="B89" s="39">
        <f t="shared" si="71"/>
        <v>0</v>
      </c>
      <c r="C89" s="14">
        <f t="shared" si="71"/>
        <v>0</v>
      </c>
      <c r="D89" s="138"/>
      <c r="E89" s="139"/>
      <c r="F89" s="148"/>
      <c r="G89" s="148"/>
      <c r="H89" s="138"/>
      <c r="I89" s="139"/>
      <c r="J89" s="148"/>
      <c r="K89" s="148"/>
      <c r="L89" s="138"/>
      <c r="M89" s="139"/>
      <c r="N89" s="148"/>
      <c r="O89" s="148"/>
      <c r="P89" s="138"/>
      <c r="Q89" s="139"/>
      <c r="R89" s="148"/>
      <c r="S89" s="148"/>
      <c r="T89" s="138"/>
      <c r="U89" s="139"/>
      <c r="V89" s="148"/>
      <c r="W89" s="148"/>
      <c r="X89" s="138"/>
      <c r="Y89" s="139"/>
      <c r="Z89" s="148"/>
      <c r="AA89" s="148"/>
      <c r="AB89" s="138"/>
      <c r="AC89" s="139"/>
      <c r="AD89" s="148"/>
      <c r="AE89" s="148"/>
      <c r="AF89" s="44"/>
      <c r="AG89" s="49">
        <f t="shared" si="89"/>
        <v>0</v>
      </c>
      <c r="AH89" s="50">
        <f t="shared" si="90"/>
        <v>0</v>
      </c>
      <c r="AI89" s="50">
        <f t="shared" si="91"/>
        <v>0</v>
      </c>
      <c r="AJ89" s="50">
        <f t="shared" si="92"/>
        <v>0</v>
      </c>
      <c r="AK89" s="50">
        <f t="shared" si="93"/>
        <v>0</v>
      </c>
      <c r="AL89" s="50">
        <f t="shared" si="94"/>
        <v>0</v>
      </c>
      <c r="AM89" s="51">
        <f t="shared" si="95"/>
        <v>0</v>
      </c>
      <c r="AN89" s="35">
        <f t="shared" si="96"/>
        <v>0</v>
      </c>
      <c r="AO89" s="69">
        <f t="shared" si="97"/>
        <v>0</v>
      </c>
      <c r="AP89" s="73">
        <f t="shared" si="98"/>
        <v>0</v>
      </c>
      <c r="AT89" s="36">
        <f t="shared" si="99"/>
        <v>0</v>
      </c>
      <c r="AU89" s="36">
        <f t="shared" si="100"/>
        <v>0</v>
      </c>
      <c r="AV89" s="36">
        <f t="shared" si="101"/>
        <v>0</v>
      </c>
      <c r="AW89" s="36">
        <f t="shared" si="102"/>
        <v>0</v>
      </c>
      <c r="AX89" s="36">
        <f t="shared" si="103"/>
        <v>0</v>
      </c>
      <c r="AY89" s="36">
        <f t="shared" si="104"/>
        <v>0</v>
      </c>
      <c r="AZ89" s="36">
        <f t="shared" si="105"/>
        <v>0</v>
      </c>
      <c r="BA89" s="36"/>
    </row>
    <row r="90" spans="1:53" x14ac:dyDescent="0.25">
      <c r="A90" s="89" t="s">
        <v>68</v>
      </c>
      <c r="B90" s="39" t="str">
        <f t="shared" si="71"/>
        <v>sophie crawley cover</v>
      </c>
      <c r="C90" s="14">
        <f t="shared" si="71"/>
        <v>0</v>
      </c>
      <c r="D90" s="138"/>
      <c r="E90" s="139"/>
      <c r="F90" s="148"/>
      <c r="G90" s="148"/>
      <c r="H90" s="138"/>
      <c r="I90" s="139"/>
      <c r="J90" s="148"/>
      <c r="K90" s="148"/>
      <c r="L90" s="138"/>
      <c r="M90" s="139"/>
      <c r="N90" s="148"/>
      <c r="O90" s="148"/>
      <c r="P90" s="138"/>
      <c r="Q90" s="139"/>
      <c r="R90" s="148"/>
      <c r="S90" s="148"/>
      <c r="T90" s="138"/>
      <c r="U90" s="139"/>
      <c r="V90" s="148"/>
      <c r="W90" s="148"/>
      <c r="X90" s="138"/>
      <c r="Y90" s="139"/>
      <c r="Z90" s="148"/>
      <c r="AA90" s="148"/>
      <c r="AB90" s="138"/>
      <c r="AC90" s="139"/>
      <c r="AD90" s="148"/>
      <c r="AE90" s="148"/>
      <c r="AF90" s="44"/>
      <c r="AG90" s="49">
        <f t="shared" si="89"/>
        <v>0</v>
      </c>
      <c r="AH90" s="50">
        <f t="shared" si="90"/>
        <v>0</v>
      </c>
      <c r="AI90" s="50">
        <f t="shared" si="91"/>
        <v>0</v>
      </c>
      <c r="AJ90" s="50">
        <f t="shared" si="92"/>
        <v>0</v>
      </c>
      <c r="AK90" s="50">
        <f t="shared" si="93"/>
        <v>0</v>
      </c>
      <c r="AL90" s="50">
        <f t="shared" si="94"/>
        <v>0</v>
      </c>
      <c r="AM90" s="51">
        <f t="shared" si="95"/>
        <v>0</v>
      </c>
      <c r="AN90" s="35">
        <f t="shared" si="96"/>
        <v>0</v>
      </c>
      <c r="AO90" s="69">
        <f t="shared" si="97"/>
        <v>0</v>
      </c>
      <c r="AP90" s="73">
        <f t="shared" si="98"/>
        <v>0</v>
      </c>
      <c r="AT90" s="36">
        <f t="shared" si="99"/>
        <v>0</v>
      </c>
      <c r="AU90" s="36">
        <f t="shared" si="100"/>
        <v>0</v>
      </c>
      <c r="AV90" s="36">
        <f t="shared" si="101"/>
        <v>0</v>
      </c>
      <c r="AW90" s="36">
        <f t="shared" si="102"/>
        <v>0</v>
      </c>
      <c r="AX90" s="36">
        <f t="shared" si="103"/>
        <v>0</v>
      </c>
      <c r="AY90" s="36">
        <f t="shared" si="104"/>
        <v>0</v>
      </c>
      <c r="AZ90" s="36">
        <f t="shared" si="105"/>
        <v>0</v>
      </c>
      <c r="BA90" s="36"/>
    </row>
    <row r="91" spans="1:53" x14ac:dyDescent="0.25">
      <c r="A91" s="89" t="s">
        <v>68</v>
      </c>
      <c r="B91" s="39" t="str">
        <f t="shared" si="71"/>
        <v>debs crawley cover</v>
      </c>
      <c r="C91" s="14">
        <f t="shared" si="71"/>
        <v>0</v>
      </c>
      <c r="D91" s="138"/>
      <c r="E91" s="139"/>
      <c r="F91" s="148"/>
      <c r="G91" s="148"/>
      <c r="H91" s="138"/>
      <c r="I91" s="139"/>
      <c r="J91" s="148"/>
      <c r="K91" s="148"/>
      <c r="L91" s="138"/>
      <c r="M91" s="139"/>
      <c r="N91" s="148"/>
      <c r="O91" s="148"/>
      <c r="P91" s="138"/>
      <c r="Q91" s="139"/>
      <c r="R91" s="148"/>
      <c r="S91" s="148"/>
      <c r="T91" s="138"/>
      <c r="U91" s="139"/>
      <c r="V91" s="148"/>
      <c r="W91" s="148"/>
      <c r="X91" s="138"/>
      <c r="Y91" s="139"/>
      <c r="Z91" s="148"/>
      <c r="AA91" s="148"/>
      <c r="AB91" s="138"/>
      <c r="AC91" s="139"/>
      <c r="AD91" s="148"/>
      <c r="AE91" s="148"/>
      <c r="AF91" s="44"/>
      <c r="AG91" s="49">
        <f t="shared" si="89"/>
        <v>0</v>
      </c>
      <c r="AH91" s="50">
        <f t="shared" si="90"/>
        <v>0</v>
      </c>
      <c r="AI91" s="50">
        <f t="shared" si="91"/>
        <v>0</v>
      </c>
      <c r="AJ91" s="50">
        <f t="shared" si="92"/>
        <v>0</v>
      </c>
      <c r="AK91" s="50">
        <f t="shared" si="93"/>
        <v>0</v>
      </c>
      <c r="AL91" s="50">
        <f t="shared" si="94"/>
        <v>0</v>
      </c>
      <c r="AM91" s="51">
        <f t="shared" si="95"/>
        <v>0</v>
      </c>
      <c r="AN91" s="35">
        <f t="shared" si="96"/>
        <v>0</v>
      </c>
      <c r="AO91" s="69">
        <f t="shared" si="97"/>
        <v>0</v>
      </c>
      <c r="AP91" s="73">
        <f t="shared" si="98"/>
        <v>0</v>
      </c>
      <c r="AT91" s="36">
        <f t="shared" si="99"/>
        <v>0</v>
      </c>
      <c r="AU91" s="36">
        <f t="shared" si="100"/>
        <v>0</v>
      </c>
      <c r="AV91" s="36">
        <f t="shared" si="101"/>
        <v>0</v>
      </c>
      <c r="AW91" s="36">
        <f t="shared" si="102"/>
        <v>0</v>
      </c>
      <c r="AX91" s="36">
        <f t="shared" si="103"/>
        <v>0</v>
      </c>
      <c r="AY91" s="36">
        <f t="shared" si="104"/>
        <v>0</v>
      </c>
      <c r="AZ91" s="36">
        <f t="shared" si="105"/>
        <v>0</v>
      </c>
      <c r="BA91" s="36"/>
    </row>
    <row r="92" spans="1:53" x14ac:dyDescent="0.25">
      <c r="A92" s="89" t="s">
        <v>68</v>
      </c>
      <c r="B92" s="39">
        <f t="shared" si="71"/>
        <v>0</v>
      </c>
      <c r="C92" s="14">
        <f t="shared" si="71"/>
        <v>0</v>
      </c>
      <c r="D92" s="138"/>
      <c r="E92" s="139"/>
      <c r="F92" s="148"/>
      <c r="G92" s="148"/>
      <c r="H92" s="138"/>
      <c r="I92" s="139"/>
      <c r="J92" s="148"/>
      <c r="K92" s="148"/>
      <c r="L92" s="138"/>
      <c r="M92" s="139"/>
      <c r="N92" s="148"/>
      <c r="O92" s="148"/>
      <c r="P92" s="138"/>
      <c r="Q92" s="139"/>
      <c r="R92" s="148"/>
      <c r="S92" s="148"/>
      <c r="T92" s="138"/>
      <c r="U92" s="139"/>
      <c r="V92" s="148"/>
      <c r="W92" s="148"/>
      <c r="X92" s="138"/>
      <c r="Y92" s="139"/>
      <c r="Z92" s="148"/>
      <c r="AA92" s="148"/>
      <c r="AB92" s="138"/>
      <c r="AC92" s="139"/>
      <c r="AD92" s="148"/>
      <c r="AE92" s="148"/>
      <c r="AF92" s="44"/>
      <c r="AG92" s="49">
        <f t="shared" si="82"/>
        <v>0</v>
      </c>
      <c r="AH92" s="50">
        <f t="shared" si="83"/>
        <v>0</v>
      </c>
      <c r="AI92" s="50">
        <f t="shared" si="84"/>
        <v>0</v>
      </c>
      <c r="AJ92" s="50">
        <f t="shared" si="85"/>
        <v>0</v>
      </c>
      <c r="AK92" s="50">
        <f t="shared" si="86"/>
        <v>0</v>
      </c>
      <c r="AL92" s="50">
        <f t="shared" si="87"/>
        <v>0</v>
      </c>
      <c r="AM92" s="51">
        <f t="shared" si="88"/>
        <v>0</v>
      </c>
      <c r="AN92" s="35">
        <f t="shared" si="72"/>
        <v>0</v>
      </c>
      <c r="AO92" s="69">
        <f t="shared" si="73"/>
        <v>0</v>
      </c>
      <c r="AP92" s="73">
        <f t="shared" si="74"/>
        <v>0</v>
      </c>
      <c r="AQ92" s="33"/>
      <c r="AT92" s="36">
        <f t="shared" si="75"/>
        <v>0</v>
      </c>
      <c r="AU92" s="36">
        <f t="shared" si="76"/>
        <v>0</v>
      </c>
      <c r="AV92" s="36">
        <f t="shared" si="77"/>
        <v>0</v>
      </c>
      <c r="AW92" s="36">
        <f t="shared" si="78"/>
        <v>0</v>
      </c>
      <c r="AX92" s="36">
        <f t="shared" si="79"/>
        <v>0</v>
      </c>
      <c r="AY92" s="36">
        <f t="shared" si="80"/>
        <v>0</v>
      </c>
      <c r="AZ92" s="36">
        <f t="shared" si="81"/>
        <v>0</v>
      </c>
      <c r="BA92" s="36"/>
    </row>
    <row r="93" spans="1:53" x14ac:dyDescent="0.25">
      <c r="A93" s="89" t="s">
        <v>68</v>
      </c>
      <c r="B93" s="39">
        <f t="shared" si="71"/>
        <v>0</v>
      </c>
      <c r="C93" s="14">
        <f t="shared" si="71"/>
        <v>0</v>
      </c>
      <c r="D93" s="138"/>
      <c r="E93" s="139"/>
      <c r="F93" s="148"/>
      <c r="G93" s="148"/>
      <c r="H93" s="138"/>
      <c r="I93" s="139"/>
      <c r="J93" s="148"/>
      <c r="K93" s="148"/>
      <c r="L93" s="138"/>
      <c r="M93" s="139"/>
      <c r="N93" s="148"/>
      <c r="O93" s="148"/>
      <c r="P93" s="138"/>
      <c r="Q93" s="139"/>
      <c r="R93" s="148"/>
      <c r="S93" s="148"/>
      <c r="T93" s="138"/>
      <c r="U93" s="139"/>
      <c r="V93" s="148"/>
      <c r="W93" s="148"/>
      <c r="X93" s="138"/>
      <c r="Y93" s="139"/>
      <c r="Z93" s="148"/>
      <c r="AA93" s="148"/>
      <c r="AB93" s="138"/>
      <c r="AC93" s="139"/>
      <c r="AD93" s="148"/>
      <c r="AE93" s="148"/>
      <c r="AF93" s="44"/>
      <c r="AG93" s="49">
        <f t="shared" si="82"/>
        <v>0</v>
      </c>
      <c r="AH93" s="50">
        <f t="shared" si="83"/>
        <v>0</v>
      </c>
      <c r="AI93" s="50">
        <f t="shared" si="84"/>
        <v>0</v>
      </c>
      <c r="AJ93" s="50">
        <f t="shared" si="85"/>
        <v>0</v>
      </c>
      <c r="AK93" s="50">
        <f t="shared" si="86"/>
        <v>0</v>
      </c>
      <c r="AL93" s="50">
        <f t="shared" si="87"/>
        <v>0</v>
      </c>
      <c r="AM93" s="51">
        <f t="shared" si="88"/>
        <v>0</v>
      </c>
      <c r="AN93" s="35">
        <f t="shared" si="72"/>
        <v>0</v>
      </c>
      <c r="AO93" s="69">
        <f t="shared" si="73"/>
        <v>0</v>
      </c>
      <c r="AP93" s="73">
        <f t="shared" si="74"/>
        <v>0</v>
      </c>
      <c r="AQ93" s="33"/>
      <c r="AT93" s="36">
        <f t="shared" si="75"/>
        <v>0</v>
      </c>
      <c r="AU93" s="36">
        <f t="shared" si="76"/>
        <v>0</v>
      </c>
      <c r="AV93" s="36">
        <f t="shared" si="77"/>
        <v>0</v>
      </c>
      <c r="AW93" s="36">
        <f t="shared" si="78"/>
        <v>0</v>
      </c>
      <c r="AX93" s="36">
        <f t="shared" si="79"/>
        <v>0</v>
      </c>
      <c r="AY93" s="36">
        <f t="shared" si="80"/>
        <v>0</v>
      </c>
      <c r="AZ93" s="36">
        <f t="shared" si="81"/>
        <v>0</v>
      </c>
      <c r="BA93" s="36"/>
    </row>
    <row r="94" spans="1:53" x14ac:dyDescent="0.25">
      <c r="A94" s="89" t="s">
        <v>68</v>
      </c>
      <c r="B94" s="39">
        <f t="shared" si="71"/>
        <v>0</v>
      </c>
      <c r="C94" s="14">
        <f t="shared" si="71"/>
        <v>0</v>
      </c>
      <c r="D94" s="138"/>
      <c r="E94" s="139"/>
      <c r="F94" s="148"/>
      <c r="G94" s="148"/>
      <c r="H94" s="138"/>
      <c r="I94" s="139"/>
      <c r="J94" s="148"/>
      <c r="K94" s="148"/>
      <c r="L94" s="138"/>
      <c r="M94" s="139"/>
      <c r="N94" s="148"/>
      <c r="O94" s="148"/>
      <c r="P94" s="138"/>
      <c r="Q94" s="139"/>
      <c r="R94" s="148"/>
      <c r="S94" s="148"/>
      <c r="T94" s="138"/>
      <c r="U94" s="139"/>
      <c r="V94" s="148"/>
      <c r="W94" s="148"/>
      <c r="X94" s="138"/>
      <c r="Y94" s="139"/>
      <c r="Z94" s="148"/>
      <c r="AA94" s="148"/>
      <c r="AB94" s="138"/>
      <c r="AC94" s="139"/>
      <c r="AD94" s="148"/>
      <c r="AE94" s="148"/>
      <c r="AF94" s="44"/>
      <c r="AG94" s="49">
        <f t="shared" si="82"/>
        <v>0</v>
      </c>
      <c r="AH94" s="50">
        <f t="shared" si="83"/>
        <v>0</v>
      </c>
      <c r="AI94" s="50">
        <f t="shared" si="84"/>
        <v>0</v>
      </c>
      <c r="AJ94" s="50">
        <f t="shared" si="85"/>
        <v>0</v>
      </c>
      <c r="AK94" s="50">
        <f t="shared" si="86"/>
        <v>0</v>
      </c>
      <c r="AL94" s="50">
        <f t="shared" si="87"/>
        <v>0</v>
      </c>
      <c r="AM94" s="51">
        <f t="shared" si="88"/>
        <v>0</v>
      </c>
      <c r="AN94" s="35">
        <f t="shared" si="72"/>
        <v>0</v>
      </c>
      <c r="AO94" s="69">
        <f t="shared" si="73"/>
        <v>0</v>
      </c>
      <c r="AP94" s="73">
        <f t="shared" si="74"/>
        <v>0</v>
      </c>
      <c r="AT94" s="36">
        <f t="shared" si="75"/>
        <v>0</v>
      </c>
      <c r="AU94" s="36">
        <f t="shared" si="76"/>
        <v>0</v>
      </c>
      <c r="AV94" s="36">
        <f t="shared" si="77"/>
        <v>0</v>
      </c>
      <c r="AW94" s="36">
        <f t="shared" si="78"/>
        <v>0</v>
      </c>
      <c r="AX94" s="36">
        <f t="shared" si="79"/>
        <v>0</v>
      </c>
      <c r="AY94" s="36">
        <f t="shared" si="80"/>
        <v>0</v>
      </c>
      <c r="AZ94" s="36">
        <f t="shared" si="81"/>
        <v>0</v>
      </c>
      <c r="BA94" s="36"/>
    </row>
    <row r="95" spans="1:53" x14ac:dyDescent="0.25">
      <c r="A95" s="89" t="s">
        <v>68</v>
      </c>
      <c r="B95" s="39">
        <f t="shared" si="71"/>
        <v>0</v>
      </c>
      <c r="C95" s="14">
        <f t="shared" si="71"/>
        <v>0</v>
      </c>
      <c r="D95" s="138"/>
      <c r="E95" s="139"/>
      <c r="F95" s="148"/>
      <c r="G95" s="148"/>
      <c r="H95" s="138"/>
      <c r="I95" s="139"/>
      <c r="J95" s="148"/>
      <c r="K95" s="148"/>
      <c r="L95" s="138"/>
      <c r="M95" s="139"/>
      <c r="N95" s="148"/>
      <c r="O95" s="148"/>
      <c r="P95" s="138"/>
      <c r="Q95" s="139"/>
      <c r="R95" s="148"/>
      <c r="S95" s="148"/>
      <c r="T95" s="138"/>
      <c r="U95" s="139"/>
      <c r="V95" s="148"/>
      <c r="W95" s="148"/>
      <c r="X95" s="138"/>
      <c r="Y95" s="139"/>
      <c r="Z95" s="148"/>
      <c r="AA95" s="148"/>
      <c r="AB95" s="138"/>
      <c r="AC95" s="139"/>
      <c r="AD95" s="148"/>
      <c r="AE95" s="148"/>
      <c r="AF95" s="44"/>
      <c r="AG95" s="49">
        <f t="shared" si="82"/>
        <v>0</v>
      </c>
      <c r="AH95" s="50">
        <f t="shared" si="83"/>
        <v>0</v>
      </c>
      <c r="AI95" s="50">
        <f t="shared" si="84"/>
        <v>0</v>
      </c>
      <c r="AJ95" s="50">
        <f t="shared" si="85"/>
        <v>0</v>
      </c>
      <c r="AK95" s="50">
        <f t="shared" si="86"/>
        <v>0</v>
      </c>
      <c r="AL95" s="50">
        <f t="shared" si="87"/>
        <v>0</v>
      </c>
      <c r="AM95" s="51">
        <f t="shared" si="88"/>
        <v>0</v>
      </c>
      <c r="AN95" s="35">
        <f t="shared" si="72"/>
        <v>0</v>
      </c>
      <c r="AO95" s="69">
        <f t="shared" si="73"/>
        <v>0</v>
      </c>
      <c r="AP95" s="73">
        <f t="shared" si="74"/>
        <v>0</v>
      </c>
      <c r="AT95" s="36">
        <f t="shared" si="75"/>
        <v>0</v>
      </c>
      <c r="AU95" s="36">
        <f t="shared" si="76"/>
        <v>0</v>
      </c>
      <c r="AV95" s="36">
        <f t="shared" si="77"/>
        <v>0</v>
      </c>
      <c r="AW95" s="36">
        <f t="shared" si="78"/>
        <v>0</v>
      </c>
      <c r="AX95" s="36">
        <f t="shared" si="79"/>
        <v>0</v>
      </c>
      <c r="AY95" s="36">
        <f t="shared" si="80"/>
        <v>0</v>
      </c>
      <c r="AZ95" s="36">
        <f t="shared" si="81"/>
        <v>0</v>
      </c>
      <c r="BA95" s="36"/>
    </row>
    <row r="96" spans="1:53" x14ac:dyDescent="0.25">
      <c r="A96" s="89" t="s">
        <v>68</v>
      </c>
      <c r="B96" s="39">
        <f t="shared" si="71"/>
        <v>0</v>
      </c>
      <c r="C96" s="14">
        <f t="shared" si="71"/>
        <v>0</v>
      </c>
      <c r="D96" s="140"/>
      <c r="E96" s="141"/>
      <c r="F96" s="149"/>
      <c r="G96" s="149"/>
      <c r="H96" s="140"/>
      <c r="I96" s="141"/>
      <c r="J96" s="149"/>
      <c r="K96" s="149"/>
      <c r="L96" s="140"/>
      <c r="M96" s="141"/>
      <c r="N96" s="149"/>
      <c r="O96" s="149"/>
      <c r="P96" s="140"/>
      <c r="Q96" s="141"/>
      <c r="R96" s="149"/>
      <c r="S96" s="149"/>
      <c r="T96" s="140"/>
      <c r="U96" s="141"/>
      <c r="V96" s="149"/>
      <c r="W96" s="149"/>
      <c r="X96" s="140"/>
      <c r="Y96" s="141"/>
      <c r="Z96" s="149"/>
      <c r="AA96" s="149"/>
      <c r="AB96" s="140"/>
      <c r="AC96" s="141"/>
      <c r="AD96" s="149"/>
      <c r="AE96" s="149"/>
      <c r="AF96" s="44"/>
      <c r="AG96" s="49">
        <f t="shared" si="82"/>
        <v>0</v>
      </c>
      <c r="AH96" s="50">
        <f t="shared" si="83"/>
        <v>0</v>
      </c>
      <c r="AI96" s="50">
        <f t="shared" si="84"/>
        <v>0</v>
      </c>
      <c r="AJ96" s="50">
        <f t="shared" si="85"/>
        <v>0</v>
      </c>
      <c r="AK96" s="50">
        <f t="shared" si="86"/>
        <v>0</v>
      </c>
      <c r="AL96" s="50">
        <f t="shared" si="87"/>
        <v>0</v>
      </c>
      <c r="AM96" s="51">
        <f t="shared" si="88"/>
        <v>0</v>
      </c>
      <c r="AN96" s="35">
        <f t="shared" si="72"/>
        <v>0</v>
      </c>
      <c r="AO96" s="69">
        <f t="shared" si="73"/>
        <v>0</v>
      </c>
      <c r="AP96" s="73">
        <f t="shared" si="74"/>
        <v>0</v>
      </c>
      <c r="AT96" s="36">
        <f t="shared" si="75"/>
        <v>0</v>
      </c>
      <c r="AU96" s="36">
        <f t="shared" si="76"/>
        <v>0</v>
      </c>
      <c r="AV96" s="36">
        <f t="shared" si="77"/>
        <v>0</v>
      </c>
      <c r="AW96" s="36">
        <f t="shared" si="78"/>
        <v>0</v>
      </c>
      <c r="AX96" s="36">
        <f t="shared" si="79"/>
        <v>0</v>
      </c>
      <c r="AY96" s="36">
        <f t="shared" si="80"/>
        <v>0</v>
      </c>
      <c r="AZ96" s="36">
        <f t="shared" si="81"/>
        <v>0</v>
      </c>
      <c r="BA96" s="36"/>
    </row>
    <row r="97" spans="1:53" x14ac:dyDescent="0.25">
      <c r="A97" s="60" t="str">
        <f>A74</f>
        <v>PSM Placement</v>
      </c>
      <c r="B97" s="61">
        <f t="shared" si="71"/>
        <v>0</v>
      </c>
      <c r="C97" s="62">
        <f t="shared" si="71"/>
        <v>0</v>
      </c>
      <c r="D97" s="98"/>
      <c r="E97" s="99"/>
      <c r="F97" s="100"/>
      <c r="G97" s="100"/>
      <c r="H97" s="98"/>
      <c r="I97" s="99"/>
      <c r="J97" s="100"/>
      <c r="K97" s="100"/>
      <c r="L97" s="98"/>
      <c r="M97" s="99"/>
      <c r="N97" s="100"/>
      <c r="O97" s="100"/>
      <c r="P97" s="98"/>
      <c r="Q97" s="99"/>
      <c r="R97" s="100"/>
      <c r="S97" s="100"/>
      <c r="T97" s="98"/>
      <c r="U97" s="99"/>
      <c r="V97" s="100"/>
      <c r="W97" s="100"/>
      <c r="X97" s="98"/>
      <c r="Y97" s="99"/>
      <c r="Z97" s="100"/>
      <c r="AA97" s="100"/>
      <c r="AB97" s="98"/>
      <c r="AC97" s="99"/>
      <c r="AD97" s="100"/>
      <c r="AE97" s="100"/>
      <c r="AF97" s="55"/>
      <c r="AG97" s="56">
        <f t="shared" si="82"/>
        <v>0</v>
      </c>
      <c r="AH97" s="57">
        <f t="shared" si="83"/>
        <v>0</v>
      </c>
      <c r="AI97" s="57">
        <f t="shared" si="84"/>
        <v>0</v>
      </c>
      <c r="AJ97" s="57">
        <f t="shared" si="85"/>
        <v>0</v>
      </c>
      <c r="AK97" s="57">
        <f t="shared" si="86"/>
        <v>0</v>
      </c>
      <c r="AL97" s="57">
        <f t="shared" si="87"/>
        <v>0</v>
      </c>
      <c r="AM97" s="58">
        <f t="shared" si="88"/>
        <v>0</v>
      </c>
      <c r="AN97" s="59">
        <f t="shared" si="72"/>
        <v>0</v>
      </c>
      <c r="AO97" s="70">
        <f t="shared" si="73"/>
        <v>0</v>
      </c>
      <c r="AP97" s="74">
        <f t="shared" si="74"/>
        <v>0</v>
      </c>
      <c r="AT97" s="37">
        <f t="shared" si="75"/>
        <v>0</v>
      </c>
      <c r="AU97" s="37">
        <f t="shared" si="76"/>
        <v>0</v>
      </c>
      <c r="AV97" s="37">
        <f t="shared" si="77"/>
        <v>0</v>
      </c>
      <c r="AW97" s="37">
        <f t="shared" si="78"/>
        <v>0</v>
      </c>
      <c r="AX97" s="37">
        <f t="shared" si="79"/>
        <v>0</v>
      </c>
      <c r="AY97" s="37">
        <f t="shared" si="80"/>
        <v>0</v>
      </c>
      <c r="AZ97" s="37">
        <f t="shared" si="81"/>
        <v>0</v>
      </c>
      <c r="BA97" s="36"/>
    </row>
    <row r="98" spans="1:53" x14ac:dyDescent="0.25">
      <c r="AO98" s="70">
        <f>SUM(AO80:AO97)</f>
        <v>8</v>
      </c>
      <c r="AP98" s="151">
        <f>SUM(AP80:AP97)</f>
        <v>144.5</v>
      </c>
    </row>
    <row r="100" spans="1:53" ht="24.95" customHeight="1" x14ac:dyDescent="0.25">
      <c r="A100" s="186" t="str">
        <f>VLOOKUP($B$5,Data!A25:AO36,26,FALSE)</f>
        <v>Week 17</v>
      </c>
      <c r="B100" s="187"/>
      <c r="C100" s="188"/>
      <c r="D100" s="186" t="str">
        <f>VLOOKUP($B$5,Data!A25:AO36,27,FALSE)</f>
        <v>June 20th</v>
      </c>
      <c r="E100" s="187"/>
      <c r="F100" s="187"/>
      <c r="G100" s="188"/>
      <c r="H100" s="186" t="str">
        <f>VLOOKUP($B$5,Data!A25:AO36,28,FALSE)</f>
        <v>21st</v>
      </c>
      <c r="I100" s="187"/>
      <c r="J100" s="187"/>
      <c r="K100" s="188"/>
      <c r="L100" s="186" t="str">
        <f>VLOOKUP($B$5,Data!A25:AO36,29,FALSE)</f>
        <v>22nd</v>
      </c>
      <c r="M100" s="187"/>
      <c r="N100" s="187"/>
      <c r="O100" s="188"/>
      <c r="P100" s="186" t="str">
        <f>VLOOKUP($B$5,Data!A25:AO36,30,FALSE)</f>
        <v>23rd</v>
      </c>
      <c r="Q100" s="187"/>
      <c r="R100" s="187"/>
      <c r="S100" s="188"/>
      <c r="T100" s="186" t="str">
        <f>VLOOKUP($B$5,Data!A25:AO36,31,FALSE)</f>
        <v>24th</v>
      </c>
      <c r="U100" s="187"/>
      <c r="V100" s="187"/>
      <c r="W100" s="188"/>
      <c r="X100" s="186" t="str">
        <f>VLOOKUP($B$5,Data!A25:AO36,32,FALSE)</f>
        <v>25th</v>
      </c>
      <c r="Y100" s="187"/>
      <c r="Z100" s="187"/>
      <c r="AA100" s="188"/>
      <c r="AB100" s="186" t="str">
        <f>VLOOKUP($B$5,Data!A25:AO36,33,FALSE)</f>
        <v>26th</v>
      </c>
      <c r="AC100" s="187"/>
      <c r="AD100" s="187"/>
      <c r="AE100" s="188"/>
      <c r="AF100" s="196"/>
      <c r="AG100" s="196"/>
      <c r="AH100" s="196"/>
      <c r="AI100" s="196"/>
      <c r="AJ100" s="196"/>
      <c r="AK100" s="196"/>
      <c r="AL100" s="196"/>
      <c r="AM100" s="54"/>
      <c r="AN100" s="54"/>
      <c r="AO100" s="186" t="s">
        <v>35</v>
      </c>
      <c r="AP100" s="188"/>
    </row>
    <row r="101" spans="1:53" ht="30" customHeight="1" x14ac:dyDescent="0.25">
      <c r="A101" s="7" t="s">
        <v>36</v>
      </c>
      <c r="B101" s="52" t="s">
        <v>37</v>
      </c>
      <c r="C101" s="9" t="s">
        <v>38</v>
      </c>
      <c r="D101" s="213" t="s">
        <v>39</v>
      </c>
      <c r="E101" s="214"/>
      <c r="F101" s="214"/>
      <c r="G101" s="215"/>
      <c r="H101" s="177" t="s">
        <v>40</v>
      </c>
      <c r="I101" s="178"/>
      <c r="J101" s="178"/>
      <c r="K101" s="179"/>
      <c r="L101" s="177" t="s">
        <v>41</v>
      </c>
      <c r="M101" s="178"/>
      <c r="N101" s="178"/>
      <c r="O101" s="179"/>
      <c r="P101" s="177" t="s">
        <v>42</v>
      </c>
      <c r="Q101" s="178"/>
      <c r="R101" s="178"/>
      <c r="S101" s="179"/>
      <c r="T101" s="177" t="s">
        <v>43</v>
      </c>
      <c r="U101" s="178"/>
      <c r="V101" s="178"/>
      <c r="W101" s="179"/>
      <c r="X101" s="177" t="s">
        <v>44</v>
      </c>
      <c r="Y101" s="178"/>
      <c r="Z101" s="178"/>
      <c r="AA101" s="179"/>
      <c r="AB101" s="177" t="s">
        <v>45</v>
      </c>
      <c r="AC101" s="178"/>
      <c r="AD101" s="178"/>
      <c r="AE101" s="178"/>
      <c r="AF101" s="24" t="s">
        <v>46</v>
      </c>
      <c r="AG101" s="24"/>
      <c r="AH101" s="24"/>
      <c r="AI101" s="24"/>
      <c r="AJ101" s="24"/>
      <c r="AK101" s="24"/>
      <c r="AL101" s="24"/>
      <c r="AM101" s="24"/>
      <c r="AN101" s="29" t="s">
        <v>52</v>
      </c>
      <c r="AO101" s="32" t="s">
        <v>53</v>
      </c>
      <c r="AP101" s="71" t="s">
        <v>54</v>
      </c>
      <c r="AT101" s="144" t="s">
        <v>55</v>
      </c>
      <c r="AU101" s="144" t="s">
        <v>56</v>
      </c>
      <c r="AV101" s="144" t="s">
        <v>57</v>
      </c>
      <c r="AW101" s="144" t="s">
        <v>58</v>
      </c>
      <c r="AX101" s="144" t="s">
        <v>59</v>
      </c>
      <c r="AY101" s="144" t="s">
        <v>60</v>
      </c>
      <c r="AZ101" s="144" t="s">
        <v>61</v>
      </c>
      <c r="BA101" s="31"/>
    </row>
    <row r="102" spans="1:53" ht="15" customHeight="1" x14ac:dyDescent="0.25">
      <c r="A102" s="7"/>
      <c r="B102" s="8"/>
      <c r="C102" s="9"/>
      <c r="D102" s="143" t="s">
        <v>62</v>
      </c>
      <c r="E102" s="144" t="s">
        <v>63</v>
      </c>
      <c r="F102" s="6" t="s">
        <v>64</v>
      </c>
      <c r="G102" s="42" t="s">
        <v>65</v>
      </c>
      <c r="H102" s="143" t="s">
        <v>62</v>
      </c>
      <c r="I102" s="144" t="s">
        <v>63</v>
      </c>
      <c r="J102" s="6" t="s">
        <v>64</v>
      </c>
      <c r="K102" s="42" t="s">
        <v>65</v>
      </c>
      <c r="L102" s="143" t="s">
        <v>62</v>
      </c>
      <c r="M102" s="144" t="s">
        <v>63</v>
      </c>
      <c r="N102" s="6" t="s">
        <v>64</v>
      </c>
      <c r="O102" s="42" t="s">
        <v>65</v>
      </c>
      <c r="P102" s="143" t="s">
        <v>62</v>
      </c>
      <c r="Q102" s="144" t="s">
        <v>63</v>
      </c>
      <c r="R102" s="6" t="s">
        <v>64</v>
      </c>
      <c r="S102" s="42" t="s">
        <v>65</v>
      </c>
      <c r="T102" s="143" t="s">
        <v>62</v>
      </c>
      <c r="U102" s="144" t="s">
        <v>63</v>
      </c>
      <c r="V102" s="6" t="s">
        <v>64</v>
      </c>
      <c r="W102" s="42" t="s">
        <v>65</v>
      </c>
      <c r="X102" s="143" t="s">
        <v>62</v>
      </c>
      <c r="Y102" s="144" t="s">
        <v>63</v>
      </c>
      <c r="Z102" s="6" t="s">
        <v>64</v>
      </c>
      <c r="AA102" s="42" t="s">
        <v>65</v>
      </c>
      <c r="AB102" s="143" t="s">
        <v>62</v>
      </c>
      <c r="AC102" s="144" t="s">
        <v>63</v>
      </c>
      <c r="AD102" s="42" t="s">
        <v>64</v>
      </c>
      <c r="AE102" s="64" t="s">
        <v>65</v>
      </c>
      <c r="AF102" s="42"/>
      <c r="AG102" s="42"/>
      <c r="AH102" s="42"/>
      <c r="AI102" s="42"/>
      <c r="AJ102" s="42"/>
      <c r="AK102" s="42"/>
      <c r="AL102" s="42"/>
      <c r="AM102" s="42"/>
      <c r="AN102" s="30"/>
      <c r="AO102" s="68"/>
      <c r="AP102" s="72"/>
      <c r="AT102" s="31"/>
      <c r="AU102" s="31"/>
      <c r="AV102" s="31"/>
      <c r="AW102" s="31"/>
      <c r="AX102" s="31"/>
      <c r="AY102" s="31"/>
    </row>
    <row r="103" spans="1:53" ht="15" customHeight="1" x14ac:dyDescent="0.25">
      <c r="A103" s="89" t="s">
        <v>66</v>
      </c>
      <c r="B103" s="40" t="str">
        <f t="shared" ref="B103:C120" si="106">B80</f>
        <v>Gillian</v>
      </c>
      <c r="C103" s="17">
        <f t="shared" si="106"/>
        <v>36</v>
      </c>
      <c r="D103" s="136"/>
      <c r="E103" s="137"/>
      <c r="F103" s="147"/>
      <c r="G103" s="147"/>
      <c r="H103" s="136">
        <v>0.375</v>
      </c>
      <c r="I103" s="137">
        <v>0.75</v>
      </c>
      <c r="J103" s="147">
        <v>6.25E-2</v>
      </c>
      <c r="K103" s="147"/>
      <c r="L103" s="136">
        <v>0.375</v>
      </c>
      <c r="M103" s="137">
        <v>0.75</v>
      </c>
      <c r="N103" s="147">
        <v>6.25E-2</v>
      </c>
      <c r="O103" s="147"/>
      <c r="P103" s="136">
        <v>0.375</v>
      </c>
      <c r="Q103" s="137">
        <v>0.75</v>
      </c>
      <c r="R103" s="147">
        <v>6.25E-2</v>
      </c>
      <c r="S103" s="147"/>
      <c r="T103" s="136"/>
      <c r="U103" s="137"/>
      <c r="V103" s="147"/>
      <c r="W103" s="147"/>
      <c r="X103" s="136"/>
      <c r="Y103" s="137"/>
      <c r="Z103" s="147"/>
      <c r="AA103" s="147"/>
      <c r="AB103" s="136">
        <v>0.375</v>
      </c>
      <c r="AC103" s="137">
        <v>0.75</v>
      </c>
      <c r="AD103" s="147">
        <v>6.25E-2</v>
      </c>
      <c r="AE103" s="147"/>
      <c r="AF103" s="43"/>
      <c r="AG103" s="46">
        <f>F103*24</f>
        <v>0</v>
      </c>
      <c r="AH103" s="47">
        <f>J103*24</f>
        <v>1.5</v>
      </c>
      <c r="AI103" s="47">
        <f>N103*24</f>
        <v>1.5</v>
      </c>
      <c r="AJ103" s="47">
        <f>R103*24</f>
        <v>1.5</v>
      </c>
      <c r="AK103" s="47">
        <f>V103*24</f>
        <v>0</v>
      </c>
      <c r="AL103" s="47">
        <f>Z103*24</f>
        <v>0</v>
      </c>
      <c r="AM103" s="48">
        <f>AD103*24</f>
        <v>1.5</v>
      </c>
      <c r="AN103" s="32">
        <f t="shared" ref="AN103:AN120" si="107">AZ103+AY103+AX103+AW103+AV103+AU103+AT103-AF103</f>
        <v>30</v>
      </c>
      <c r="AO103" s="69">
        <f t="shared" ref="AO103:AO120" si="108">IF(AN103&gt;$C103,(AN103-$C103),0)</f>
        <v>0</v>
      </c>
      <c r="AP103" s="73">
        <f t="shared" ref="AP103:AP120" si="109">AN103</f>
        <v>30</v>
      </c>
      <c r="AQ103" s="33" t="s">
        <v>66</v>
      </c>
      <c r="AR103" s="18">
        <f>SUMIF($A$103:$A$120,AQ103,$AP$103:$AP$120)</f>
        <v>30</v>
      </c>
      <c r="AT103" s="34">
        <f t="shared" ref="AT103:AT120" si="110">(E103-D103)*24-AG103</f>
        <v>0</v>
      </c>
      <c r="AU103" s="34">
        <f t="shared" ref="AU103:AU120" si="111">(I103-H103)*24-AH103</f>
        <v>7.5</v>
      </c>
      <c r="AV103" s="34">
        <f t="shared" ref="AV103:AV120" si="112">(M103-L103)*24-AI103</f>
        <v>7.5</v>
      </c>
      <c r="AW103" s="34">
        <f t="shared" ref="AW103:AW120" si="113">(Q103-P103)*24-AJ103</f>
        <v>7.5</v>
      </c>
      <c r="AX103" s="34">
        <f t="shared" ref="AX103:AX120" si="114">(U103-T103)*24-AK103</f>
        <v>0</v>
      </c>
      <c r="AY103" s="34">
        <f t="shared" ref="AY103:AY120" si="115">(Y103-X103)*24-AL103</f>
        <v>0</v>
      </c>
      <c r="AZ103" s="34">
        <f t="shared" ref="AZ103:AZ120" si="116">(AC103-AB103)*24-AM103</f>
        <v>7.5</v>
      </c>
      <c r="BA103" s="36"/>
    </row>
    <row r="104" spans="1:53" ht="15" customHeight="1" x14ac:dyDescent="0.25">
      <c r="A104" s="89" t="s">
        <v>67</v>
      </c>
      <c r="B104" s="39">
        <f t="shared" si="106"/>
        <v>0</v>
      </c>
      <c r="C104" s="14">
        <f t="shared" si="106"/>
        <v>0</v>
      </c>
      <c r="D104" s="138"/>
      <c r="E104" s="139"/>
      <c r="F104" s="148"/>
      <c r="G104" s="148"/>
      <c r="H104" s="138"/>
      <c r="I104" s="139"/>
      <c r="J104" s="148"/>
      <c r="K104" s="148"/>
      <c r="L104" s="138"/>
      <c r="M104" s="139"/>
      <c r="N104" s="148"/>
      <c r="O104" s="148"/>
      <c r="P104" s="138"/>
      <c r="Q104" s="139"/>
      <c r="R104" s="148"/>
      <c r="S104" s="148"/>
      <c r="T104" s="138"/>
      <c r="U104" s="139"/>
      <c r="V104" s="148"/>
      <c r="W104" s="148"/>
      <c r="X104" s="138"/>
      <c r="Y104" s="139"/>
      <c r="Z104" s="148"/>
      <c r="AA104" s="148"/>
      <c r="AB104" s="138"/>
      <c r="AC104" s="139"/>
      <c r="AD104" s="148"/>
      <c r="AE104" s="148"/>
      <c r="AF104" s="43"/>
      <c r="AG104" s="46">
        <f>F104*24</f>
        <v>0</v>
      </c>
      <c r="AH104" s="47">
        <f>J104*24</f>
        <v>0</v>
      </c>
      <c r="AI104" s="47">
        <f>N104*24</f>
        <v>0</v>
      </c>
      <c r="AJ104" s="47">
        <f>R104*24</f>
        <v>0</v>
      </c>
      <c r="AK104" s="47">
        <f>V104*24</f>
        <v>0</v>
      </c>
      <c r="AL104" s="47">
        <f>Z104*24</f>
        <v>0</v>
      </c>
      <c r="AM104" s="48">
        <f>AD104*24</f>
        <v>0</v>
      </c>
      <c r="AN104" s="32">
        <f t="shared" si="107"/>
        <v>0</v>
      </c>
      <c r="AO104" s="69">
        <f t="shared" si="108"/>
        <v>0</v>
      </c>
      <c r="AP104" s="73">
        <f t="shared" si="109"/>
        <v>0</v>
      </c>
      <c r="AQ104" s="18" t="s">
        <v>67</v>
      </c>
      <c r="AR104" s="18">
        <f>SUMIF($A$103:$A$120,AQ104,$AP$103:$AP$120)</f>
        <v>0</v>
      </c>
      <c r="AT104" s="36">
        <f t="shared" si="110"/>
        <v>0</v>
      </c>
      <c r="AU104" s="36">
        <f t="shared" si="111"/>
        <v>0</v>
      </c>
      <c r="AV104" s="36">
        <f t="shared" si="112"/>
        <v>0</v>
      </c>
      <c r="AW104" s="36">
        <f t="shared" si="113"/>
        <v>0</v>
      </c>
      <c r="AX104" s="36">
        <f t="shared" si="114"/>
        <v>0</v>
      </c>
      <c r="AY104" s="36">
        <f t="shared" si="115"/>
        <v>0</v>
      </c>
      <c r="AZ104" s="36">
        <f t="shared" si="116"/>
        <v>0</v>
      </c>
      <c r="BA104" s="36"/>
    </row>
    <row r="105" spans="1:53" ht="15" customHeight="1" x14ac:dyDescent="0.25">
      <c r="A105" s="89" t="s">
        <v>68</v>
      </c>
      <c r="B105" s="39" t="str">
        <f t="shared" si="106"/>
        <v>Daryl</v>
      </c>
      <c r="C105" s="14">
        <f t="shared" si="106"/>
        <v>36</v>
      </c>
      <c r="D105" s="138"/>
      <c r="E105" s="139"/>
      <c r="F105" s="148"/>
      <c r="G105" s="148"/>
      <c r="H105" s="138">
        <v>0.375</v>
      </c>
      <c r="I105" s="139">
        <v>0.75</v>
      </c>
      <c r="J105" s="148">
        <v>6.25E-2</v>
      </c>
      <c r="K105" s="148"/>
      <c r="L105" s="138">
        <v>0.375</v>
      </c>
      <c r="M105" s="139">
        <v>0.75</v>
      </c>
      <c r="N105" s="148">
        <v>6.25E-2</v>
      </c>
      <c r="O105" s="148"/>
      <c r="P105" s="138">
        <v>0.375</v>
      </c>
      <c r="Q105" s="139">
        <v>0.75</v>
      </c>
      <c r="R105" s="148">
        <v>6.25E-2</v>
      </c>
      <c r="S105" s="148"/>
      <c r="T105" s="138">
        <v>0.375</v>
      </c>
      <c r="U105" s="139">
        <v>0.66666666666666663</v>
      </c>
      <c r="V105" s="148">
        <v>4.1666666666666664E-2</v>
      </c>
      <c r="W105" s="148"/>
      <c r="X105" s="138">
        <v>0.375</v>
      </c>
      <c r="Y105" s="139">
        <v>0.75</v>
      </c>
      <c r="Z105" s="148">
        <v>6.25E-2</v>
      </c>
      <c r="AA105" s="148"/>
      <c r="AB105" s="138"/>
      <c r="AC105" s="139"/>
      <c r="AD105" s="148"/>
      <c r="AE105" s="148"/>
      <c r="AF105" s="44"/>
      <c r="AG105" s="49">
        <f t="shared" ref="AG105:AG120" si="117">F105*24</f>
        <v>0</v>
      </c>
      <c r="AH105" s="50">
        <f t="shared" ref="AH105:AH120" si="118">J105*24</f>
        <v>1.5</v>
      </c>
      <c r="AI105" s="50">
        <f t="shared" ref="AI105:AI120" si="119">N105*24</f>
        <v>1.5</v>
      </c>
      <c r="AJ105" s="50">
        <f t="shared" ref="AJ105:AJ120" si="120">R105*24</f>
        <v>1.5</v>
      </c>
      <c r="AK105" s="50">
        <f t="shared" ref="AK105:AK120" si="121">V105*24</f>
        <v>1</v>
      </c>
      <c r="AL105" s="50">
        <f t="shared" ref="AL105:AL120" si="122">Z105*24</f>
        <v>1.5</v>
      </c>
      <c r="AM105" s="51">
        <f t="shared" ref="AM105:AM120" si="123">AD105*24</f>
        <v>0</v>
      </c>
      <c r="AN105" s="35">
        <f t="shared" si="107"/>
        <v>36</v>
      </c>
      <c r="AO105" s="69">
        <f t="shared" si="108"/>
        <v>0</v>
      </c>
      <c r="AP105" s="73">
        <f t="shared" si="109"/>
        <v>36</v>
      </c>
      <c r="AQ105" s="33" t="s">
        <v>69</v>
      </c>
      <c r="AR105" s="18">
        <f>SUMIF($A$103:$A$120,AQ105,$AP$103:$AP$120)</f>
        <v>0</v>
      </c>
      <c r="AT105" s="36">
        <f t="shared" si="110"/>
        <v>0</v>
      </c>
      <c r="AU105" s="36">
        <f t="shared" si="111"/>
        <v>7.5</v>
      </c>
      <c r="AV105" s="36">
        <f t="shared" si="112"/>
        <v>7.5</v>
      </c>
      <c r="AW105" s="36">
        <f t="shared" si="113"/>
        <v>7.5</v>
      </c>
      <c r="AX105" s="36">
        <f t="shared" si="114"/>
        <v>5.9999999999999991</v>
      </c>
      <c r="AY105" s="36">
        <f t="shared" si="115"/>
        <v>7.5</v>
      </c>
      <c r="AZ105" s="36">
        <f t="shared" si="116"/>
        <v>0</v>
      </c>
      <c r="BA105" s="36"/>
    </row>
    <row r="106" spans="1:53" ht="15" customHeight="1" x14ac:dyDescent="0.25">
      <c r="A106" s="89" t="s">
        <v>68</v>
      </c>
      <c r="B106" s="39">
        <f t="shared" si="106"/>
        <v>0</v>
      </c>
      <c r="C106" s="14">
        <f t="shared" si="106"/>
        <v>0</v>
      </c>
      <c r="D106" s="138"/>
      <c r="E106" s="139"/>
      <c r="F106" s="148"/>
      <c r="G106" s="148"/>
      <c r="H106" s="138"/>
      <c r="I106" s="139"/>
      <c r="J106" s="148"/>
      <c r="K106" s="148"/>
      <c r="L106" s="138"/>
      <c r="M106" s="139"/>
      <c r="N106" s="148"/>
      <c r="O106" s="148"/>
      <c r="P106" s="138"/>
      <c r="Q106" s="139"/>
      <c r="R106" s="148"/>
      <c r="S106" s="148"/>
      <c r="T106" s="138"/>
      <c r="U106" s="139"/>
      <c r="V106" s="148"/>
      <c r="W106" s="148"/>
      <c r="X106" s="138"/>
      <c r="Y106" s="139"/>
      <c r="Z106" s="148"/>
      <c r="AA106" s="148"/>
      <c r="AB106" s="138"/>
      <c r="AC106" s="139"/>
      <c r="AD106" s="148"/>
      <c r="AE106" s="148"/>
      <c r="AF106" s="44"/>
      <c r="AG106" s="49">
        <f t="shared" si="117"/>
        <v>0</v>
      </c>
      <c r="AH106" s="50">
        <f t="shared" si="118"/>
        <v>0</v>
      </c>
      <c r="AI106" s="50">
        <f t="shared" si="119"/>
        <v>0</v>
      </c>
      <c r="AJ106" s="50">
        <f t="shared" si="120"/>
        <v>0</v>
      </c>
      <c r="AK106" s="50">
        <f t="shared" si="121"/>
        <v>0</v>
      </c>
      <c r="AL106" s="50">
        <f t="shared" si="122"/>
        <v>0</v>
      </c>
      <c r="AM106" s="51">
        <f t="shared" si="123"/>
        <v>0</v>
      </c>
      <c r="AN106" s="35">
        <f t="shared" si="107"/>
        <v>0</v>
      </c>
      <c r="AO106" s="69">
        <f t="shared" si="108"/>
        <v>0</v>
      </c>
      <c r="AP106" s="73">
        <f t="shared" si="109"/>
        <v>0</v>
      </c>
      <c r="AQ106" s="33" t="s">
        <v>68</v>
      </c>
      <c r="AR106" s="18">
        <f>SUMIF($A$103:$A$120,AQ106,$AP$103:$AP$120)</f>
        <v>100.5</v>
      </c>
      <c r="AT106" s="36">
        <f t="shared" si="110"/>
        <v>0</v>
      </c>
      <c r="AU106" s="36">
        <f t="shared" si="111"/>
        <v>0</v>
      </c>
      <c r="AV106" s="36">
        <f t="shared" si="112"/>
        <v>0</v>
      </c>
      <c r="AW106" s="36">
        <f t="shared" si="113"/>
        <v>0</v>
      </c>
      <c r="AX106" s="36">
        <f t="shared" si="114"/>
        <v>0</v>
      </c>
      <c r="AY106" s="36">
        <f t="shared" si="115"/>
        <v>0</v>
      </c>
      <c r="AZ106" s="36">
        <f t="shared" si="116"/>
        <v>0</v>
      </c>
      <c r="BA106" s="36"/>
    </row>
    <row r="107" spans="1:53" ht="15" customHeight="1" x14ac:dyDescent="0.25">
      <c r="A107" s="89" t="s">
        <v>68</v>
      </c>
      <c r="B107" s="39" t="str">
        <f t="shared" si="106"/>
        <v>Sads</v>
      </c>
      <c r="C107" s="14">
        <f t="shared" si="106"/>
        <v>29.5</v>
      </c>
      <c r="D107" s="138"/>
      <c r="E107" s="139"/>
      <c r="F107" s="148"/>
      <c r="G107" s="148"/>
      <c r="H107" s="138"/>
      <c r="I107" s="139"/>
      <c r="J107" s="148"/>
      <c r="K107" s="148"/>
      <c r="L107" s="138"/>
      <c r="M107" s="139"/>
      <c r="N107" s="148"/>
      <c r="O107" s="148"/>
      <c r="P107" s="138">
        <v>0.375</v>
      </c>
      <c r="Q107" s="139">
        <v>0.75</v>
      </c>
      <c r="R107" s="148">
        <v>6.25E-2</v>
      </c>
      <c r="S107" s="148"/>
      <c r="T107" s="138">
        <v>0.375</v>
      </c>
      <c r="U107" s="139">
        <v>0.75</v>
      </c>
      <c r="V107" s="148">
        <v>6.25E-2</v>
      </c>
      <c r="W107" s="148"/>
      <c r="X107" s="138">
        <v>0.375</v>
      </c>
      <c r="Y107" s="139">
        <v>0.75</v>
      </c>
      <c r="Z107" s="148">
        <v>6.25E-2</v>
      </c>
      <c r="AA107" s="148"/>
      <c r="AB107" s="138">
        <v>0.375</v>
      </c>
      <c r="AC107" s="139">
        <v>0.72916666666666663</v>
      </c>
      <c r="AD107" s="148">
        <v>6.25E-2</v>
      </c>
      <c r="AE107" s="148"/>
      <c r="AF107" s="44"/>
      <c r="AG107" s="49">
        <f t="shared" si="117"/>
        <v>0</v>
      </c>
      <c r="AH107" s="50">
        <f t="shared" si="118"/>
        <v>0</v>
      </c>
      <c r="AI107" s="50">
        <f t="shared" si="119"/>
        <v>0</v>
      </c>
      <c r="AJ107" s="50">
        <f t="shared" si="120"/>
        <v>1.5</v>
      </c>
      <c r="AK107" s="50">
        <f t="shared" si="121"/>
        <v>1.5</v>
      </c>
      <c r="AL107" s="50">
        <f t="shared" si="122"/>
        <v>1.5</v>
      </c>
      <c r="AM107" s="51">
        <f t="shared" si="123"/>
        <v>1.5</v>
      </c>
      <c r="AN107" s="35">
        <f t="shared" si="107"/>
        <v>29.5</v>
      </c>
      <c r="AO107" s="69">
        <f t="shared" si="108"/>
        <v>0</v>
      </c>
      <c r="AP107" s="73">
        <f t="shared" si="109"/>
        <v>29.5</v>
      </c>
      <c r="AT107" s="36">
        <f t="shared" si="110"/>
        <v>0</v>
      </c>
      <c r="AU107" s="36">
        <f t="shared" si="111"/>
        <v>0</v>
      </c>
      <c r="AV107" s="36">
        <f t="shared" si="112"/>
        <v>0</v>
      </c>
      <c r="AW107" s="36">
        <f t="shared" si="113"/>
        <v>7.5</v>
      </c>
      <c r="AX107" s="36">
        <f t="shared" si="114"/>
        <v>7.5</v>
      </c>
      <c r="AY107" s="36">
        <f t="shared" si="115"/>
        <v>7.5</v>
      </c>
      <c r="AZ107" s="36">
        <f t="shared" si="116"/>
        <v>7</v>
      </c>
      <c r="BA107" s="36"/>
    </row>
    <row r="108" spans="1:53" ht="15" customHeight="1" x14ac:dyDescent="0.25">
      <c r="A108" s="89" t="s">
        <v>68</v>
      </c>
      <c r="B108" s="39">
        <f t="shared" si="106"/>
        <v>0</v>
      </c>
      <c r="C108" s="14">
        <f t="shared" si="106"/>
        <v>0</v>
      </c>
      <c r="D108" s="138"/>
      <c r="E108" s="139"/>
      <c r="F108" s="148"/>
      <c r="G108" s="148"/>
      <c r="H108" s="138"/>
      <c r="I108" s="139"/>
      <c r="J108" s="148"/>
      <c r="K108" s="148"/>
      <c r="L108" s="138"/>
      <c r="M108" s="139"/>
      <c r="N108" s="148"/>
      <c r="O108" s="148"/>
      <c r="P108" s="138"/>
      <c r="Q108" s="139"/>
      <c r="R108" s="148"/>
      <c r="S108" s="148"/>
      <c r="T108" s="138"/>
      <c r="U108" s="139"/>
      <c r="V108" s="148"/>
      <c r="W108" s="148"/>
      <c r="X108" s="138"/>
      <c r="Y108" s="139"/>
      <c r="Z108" s="148"/>
      <c r="AA108" s="148"/>
      <c r="AB108" s="138"/>
      <c r="AC108" s="139"/>
      <c r="AD108" s="148"/>
      <c r="AE108" s="148"/>
      <c r="AF108" s="44"/>
      <c r="AG108" s="49">
        <f t="shared" si="117"/>
        <v>0</v>
      </c>
      <c r="AH108" s="50">
        <f t="shared" si="118"/>
        <v>0</v>
      </c>
      <c r="AI108" s="50">
        <f t="shared" si="119"/>
        <v>0</v>
      </c>
      <c r="AJ108" s="50">
        <f t="shared" si="120"/>
        <v>0</v>
      </c>
      <c r="AK108" s="50">
        <f t="shared" si="121"/>
        <v>0</v>
      </c>
      <c r="AL108" s="50">
        <f t="shared" si="122"/>
        <v>0</v>
      </c>
      <c r="AM108" s="51">
        <f t="shared" si="123"/>
        <v>0</v>
      </c>
      <c r="AN108" s="35">
        <f t="shared" si="107"/>
        <v>0</v>
      </c>
      <c r="AO108" s="69">
        <f t="shared" si="108"/>
        <v>0</v>
      </c>
      <c r="AP108" s="73">
        <f t="shared" si="109"/>
        <v>0</v>
      </c>
      <c r="AQ108" s="33"/>
      <c r="AT108" s="36">
        <f t="shared" si="110"/>
        <v>0</v>
      </c>
      <c r="AU108" s="36">
        <f t="shared" si="111"/>
        <v>0</v>
      </c>
      <c r="AV108" s="36">
        <f t="shared" si="112"/>
        <v>0</v>
      </c>
      <c r="AW108" s="36">
        <f t="shared" si="113"/>
        <v>0</v>
      </c>
      <c r="AX108" s="36">
        <f t="shared" si="114"/>
        <v>0</v>
      </c>
      <c r="AY108" s="36">
        <f t="shared" si="115"/>
        <v>0</v>
      </c>
      <c r="AZ108" s="36">
        <f t="shared" si="116"/>
        <v>0</v>
      </c>
      <c r="BA108" s="36"/>
    </row>
    <row r="109" spans="1:53" ht="15" customHeight="1" x14ac:dyDescent="0.25">
      <c r="A109" s="89" t="s">
        <v>68</v>
      </c>
      <c r="B109" s="39" t="str">
        <f t="shared" si="106"/>
        <v>Olivia</v>
      </c>
      <c r="C109" s="14">
        <f t="shared" si="106"/>
        <v>17.5</v>
      </c>
      <c r="D109" s="138">
        <v>0.41666666666666669</v>
      </c>
      <c r="E109" s="139">
        <v>0.66666666666666663</v>
      </c>
      <c r="F109" s="148">
        <v>2.0833333333333332E-2</v>
      </c>
      <c r="G109" s="148"/>
      <c r="H109" s="138">
        <v>0.45833333333333331</v>
      </c>
      <c r="I109" s="139">
        <v>0.75</v>
      </c>
      <c r="J109" s="148">
        <v>2.0833333333333332E-2</v>
      </c>
      <c r="K109" s="148"/>
      <c r="L109" s="138">
        <v>0.5</v>
      </c>
      <c r="M109" s="139">
        <v>0.75</v>
      </c>
      <c r="N109" s="148">
        <v>2.0833333333333332E-2</v>
      </c>
      <c r="O109" s="148"/>
      <c r="P109" s="138"/>
      <c r="Q109" s="139"/>
      <c r="R109" s="148"/>
      <c r="S109" s="148"/>
      <c r="T109" s="138"/>
      <c r="U109" s="139"/>
      <c r="V109" s="148"/>
      <c r="W109" s="148"/>
      <c r="X109" s="138"/>
      <c r="Y109" s="139"/>
      <c r="Z109" s="148"/>
      <c r="AA109" s="148"/>
      <c r="AB109" s="138"/>
      <c r="AC109" s="139"/>
      <c r="AD109" s="148"/>
      <c r="AE109" s="148"/>
      <c r="AF109" s="44"/>
      <c r="AG109" s="49">
        <f t="shared" ref="AG109:AG115" si="124">F109*24</f>
        <v>0.5</v>
      </c>
      <c r="AH109" s="50">
        <f>J109*24</f>
        <v>0.5</v>
      </c>
      <c r="AI109" s="50">
        <f t="shared" ref="AI109:AI115" si="125">N109*24</f>
        <v>0.5</v>
      </c>
      <c r="AJ109" s="50">
        <f t="shared" ref="AJ109:AJ115" si="126">R109*24</f>
        <v>0</v>
      </c>
      <c r="AK109" s="50">
        <f t="shared" ref="AK109:AK115" si="127">V109*24</f>
        <v>0</v>
      </c>
      <c r="AL109" s="50">
        <f t="shared" ref="AL109:AL115" si="128">Z109*24</f>
        <v>0</v>
      </c>
      <c r="AM109" s="51">
        <f t="shared" ref="AM109:AM115" si="129">AD109*24</f>
        <v>0</v>
      </c>
      <c r="AN109" s="35">
        <f t="shared" ref="AN109:AN115" si="130">AZ109+AY109+AX109+AW109+AV109+AU109+AT109-AF109</f>
        <v>17.5</v>
      </c>
      <c r="AO109" s="69">
        <f t="shared" ref="AO109:AO115" si="131">IF(AN109&gt;$C109,(AN109-$C109),0)</f>
        <v>0</v>
      </c>
      <c r="AP109" s="73">
        <f t="shared" ref="AP109:AP115" si="132">AN109</f>
        <v>17.5</v>
      </c>
      <c r="AQ109" s="33"/>
      <c r="AT109" s="36">
        <f t="shared" ref="AT109:AT115" si="133">(E109-D109)*24-AG109</f>
        <v>5.4999999999999982</v>
      </c>
      <c r="AU109" s="36">
        <f>(I109-H109)*24-AH109</f>
        <v>6.5</v>
      </c>
      <c r="AV109" s="36">
        <f t="shared" ref="AV109:AV115" si="134">(M109-L109)*24-AI109</f>
        <v>5.5</v>
      </c>
      <c r="AW109" s="36">
        <f t="shared" ref="AW109:AW115" si="135">(Q109-P109)*24-AJ109</f>
        <v>0</v>
      </c>
      <c r="AX109" s="36">
        <f t="shared" ref="AX109:AX115" si="136">(U109-T109)*24-AK109</f>
        <v>0</v>
      </c>
      <c r="AY109" s="36">
        <f t="shared" ref="AY109:AY115" si="137">(Y109-X109)*24-AL109</f>
        <v>0</v>
      </c>
      <c r="AZ109" s="36">
        <f t="shared" ref="AZ109:AZ115" si="138">(AC109-AB109)*24-AM109</f>
        <v>0</v>
      </c>
      <c r="BA109" s="36"/>
    </row>
    <row r="110" spans="1:53" ht="15" customHeight="1" x14ac:dyDescent="0.25">
      <c r="A110" s="89" t="s">
        <v>68</v>
      </c>
      <c r="B110" s="39">
        <f t="shared" si="106"/>
        <v>0</v>
      </c>
      <c r="C110" s="14">
        <f t="shared" si="106"/>
        <v>0</v>
      </c>
      <c r="D110" s="138"/>
      <c r="E110" s="139"/>
      <c r="F110" s="148"/>
      <c r="G110" s="148"/>
      <c r="H110" s="138"/>
      <c r="I110" s="139"/>
      <c r="J110" s="148"/>
      <c r="K110" s="148"/>
      <c r="L110" s="138"/>
      <c r="M110" s="139"/>
      <c r="N110" s="148"/>
      <c r="O110" s="148"/>
      <c r="P110" s="138"/>
      <c r="Q110" s="139"/>
      <c r="R110" s="148"/>
      <c r="S110" s="148"/>
      <c r="T110" s="138"/>
      <c r="U110" s="139"/>
      <c r="V110" s="148"/>
      <c r="W110" s="148"/>
      <c r="X110" s="138"/>
      <c r="Y110" s="139"/>
      <c r="Z110" s="148"/>
      <c r="AA110" s="148"/>
      <c r="AB110" s="138"/>
      <c r="AC110" s="139"/>
      <c r="AD110" s="148"/>
      <c r="AE110" s="148"/>
      <c r="AF110" s="44"/>
      <c r="AG110" s="49">
        <f t="shared" si="124"/>
        <v>0</v>
      </c>
      <c r="AH110" s="50">
        <f t="shared" ref="AH110:AH115" si="139">J110*24</f>
        <v>0</v>
      </c>
      <c r="AI110" s="50">
        <f t="shared" si="125"/>
        <v>0</v>
      </c>
      <c r="AJ110" s="50">
        <f t="shared" si="126"/>
        <v>0</v>
      </c>
      <c r="AK110" s="50">
        <f t="shared" si="127"/>
        <v>0</v>
      </c>
      <c r="AL110" s="50">
        <f t="shared" si="128"/>
        <v>0</v>
      </c>
      <c r="AM110" s="51">
        <f t="shared" si="129"/>
        <v>0</v>
      </c>
      <c r="AN110" s="35">
        <f t="shared" si="130"/>
        <v>0</v>
      </c>
      <c r="AO110" s="69">
        <f t="shared" si="131"/>
        <v>0</v>
      </c>
      <c r="AP110" s="73">
        <f t="shared" si="132"/>
        <v>0</v>
      </c>
      <c r="AQ110" s="33"/>
      <c r="AT110" s="36">
        <f t="shared" si="133"/>
        <v>0</v>
      </c>
      <c r="AU110" s="36">
        <f t="shared" ref="AU110:AU115" si="140">(I110-H110)*24-AH110</f>
        <v>0</v>
      </c>
      <c r="AV110" s="36">
        <f t="shared" si="134"/>
        <v>0</v>
      </c>
      <c r="AW110" s="36">
        <f t="shared" si="135"/>
        <v>0</v>
      </c>
      <c r="AX110" s="36">
        <f t="shared" si="136"/>
        <v>0</v>
      </c>
      <c r="AY110" s="36">
        <f t="shared" si="137"/>
        <v>0</v>
      </c>
      <c r="AZ110" s="36">
        <f t="shared" si="138"/>
        <v>0</v>
      </c>
      <c r="BA110" s="36"/>
    </row>
    <row r="111" spans="1:53" ht="15" customHeight="1" x14ac:dyDescent="0.25">
      <c r="A111" s="89" t="s">
        <v>68</v>
      </c>
      <c r="B111" s="39" t="str">
        <f t="shared" si="106"/>
        <v>Erin</v>
      </c>
      <c r="C111" s="14">
        <f t="shared" si="106"/>
        <v>17.5</v>
      </c>
      <c r="D111" s="138">
        <v>0.41666666666666669</v>
      </c>
      <c r="E111" s="139">
        <v>0.66666666666666663</v>
      </c>
      <c r="F111" s="148">
        <v>2.0833333333333332E-2</v>
      </c>
      <c r="G111" s="148"/>
      <c r="H111" s="138"/>
      <c r="I111" s="139"/>
      <c r="J111" s="148"/>
      <c r="K111" s="148"/>
      <c r="L111" s="138"/>
      <c r="M111" s="139"/>
      <c r="N111" s="148"/>
      <c r="O111" s="148"/>
      <c r="P111" s="138"/>
      <c r="Q111" s="139"/>
      <c r="R111" s="148"/>
      <c r="S111" s="148"/>
      <c r="T111" s="138">
        <v>0.45833333333333331</v>
      </c>
      <c r="U111" s="139">
        <v>0.75</v>
      </c>
      <c r="V111" s="148">
        <v>2.0833333333333332E-2</v>
      </c>
      <c r="W111" s="148"/>
      <c r="X111" s="138"/>
      <c r="Y111" s="139"/>
      <c r="Z111" s="148"/>
      <c r="AA111" s="148"/>
      <c r="AB111" s="138">
        <v>0.5</v>
      </c>
      <c r="AC111" s="139">
        <v>0.75</v>
      </c>
      <c r="AD111" s="148">
        <v>2.0833333333333332E-2</v>
      </c>
      <c r="AE111" s="148"/>
      <c r="AF111" s="44"/>
      <c r="AG111" s="49">
        <f t="shared" si="124"/>
        <v>0.5</v>
      </c>
      <c r="AH111" s="50">
        <f t="shared" si="139"/>
        <v>0</v>
      </c>
      <c r="AI111" s="50">
        <f t="shared" si="125"/>
        <v>0</v>
      </c>
      <c r="AJ111" s="50">
        <f t="shared" si="126"/>
        <v>0</v>
      </c>
      <c r="AK111" s="50">
        <f t="shared" si="127"/>
        <v>0.5</v>
      </c>
      <c r="AL111" s="50">
        <f t="shared" si="128"/>
        <v>0</v>
      </c>
      <c r="AM111" s="51">
        <f t="shared" si="129"/>
        <v>0.5</v>
      </c>
      <c r="AN111" s="35">
        <f t="shared" si="130"/>
        <v>17.5</v>
      </c>
      <c r="AO111" s="69">
        <f t="shared" si="131"/>
        <v>0</v>
      </c>
      <c r="AP111" s="73">
        <f t="shared" si="132"/>
        <v>17.5</v>
      </c>
      <c r="AQ111" s="33"/>
      <c r="AT111" s="36">
        <f t="shared" si="133"/>
        <v>5.4999999999999982</v>
      </c>
      <c r="AU111" s="36">
        <f t="shared" si="140"/>
        <v>0</v>
      </c>
      <c r="AV111" s="36">
        <f t="shared" si="134"/>
        <v>0</v>
      </c>
      <c r="AW111" s="36">
        <f t="shared" si="135"/>
        <v>0</v>
      </c>
      <c r="AX111" s="36">
        <f t="shared" si="136"/>
        <v>6.5</v>
      </c>
      <c r="AY111" s="36">
        <f t="shared" si="137"/>
        <v>0</v>
      </c>
      <c r="AZ111" s="36">
        <f t="shared" si="138"/>
        <v>5.5</v>
      </c>
      <c r="BA111" s="36"/>
    </row>
    <row r="112" spans="1:53" ht="15" customHeight="1" x14ac:dyDescent="0.25">
      <c r="A112" s="89" t="s">
        <v>68</v>
      </c>
      <c r="B112" s="39">
        <f t="shared" si="106"/>
        <v>0</v>
      </c>
      <c r="C112" s="14">
        <f t="shared" si="106"/>
        <v>0</v>
      </c>
      <c r="D112" s="138"/>
      <c r="E112" s="139"/>
      <c r="F112" s="148"/>
      <c r="G112" s="148"/>
      <c r="H112" s="138"/>
      <c r="I112" s="139"/>
      <c r="J112" s="148"/>
      <c r="K112" s="148"/>
      <c r="L112" s="138"/>
      <c r="M112" s="139"/>
      <c r="N112" s="148"/>
      <c r="O112" s="148"/>
      <c r="P112" s="138"/>
      <c r="Q112" s="139"/>
      <c r="R112" s="148"/>
      <c r="S112" s="148"/>
      <c r="T112" s="138"/>
      <c r="U112" s="139"/>
      <c r="V112" s="148"/>
      <c r="W112" s="148"/>
      <c r="X112" s="138"/>
      <c r="Y112" s="139"/>
      <c r="Z112" s="148"/>
      <c r="AA112" s="148"/>
      <c r="AB112" s="138"/>
      <c r="AC112" s="139"/>
      <c r="AD112" s="148"/>
      <c r="AE112" s="148"/>
      <c r="AF112" s="44"/>
      <c r="AG112" s="49">
        <f t="shared" si="124"/>
        <v>0</v>
      </c>
      <c r="AH112" s="50">
        <f t="shared" si="139"/>
        <v>0</v>
      </c>
      <c r="AI112" s="50">
        <f t="shared" si="125"/>
        <v>0</v>
      </c>
      <c r="AJ112" s="50">
        <f t="shared" si="126"/>
        <v>0</v>
      </c>
      <c r="AK112" s="50">
        <f t="shared" si="127"/>
        <v>0</v>
      </c>
      <c r="AL112" s="50">
        <f t="shared" si="128"/>
        <v>0</v>
      </c>
      <c r="AM112" s="51">
        <f t="shared" si="129"/>
        <v>0</v>
      </c>
      <c r="AN112" s="35">
        <f t="shared" si="130"/>
        <v>0</v>
      </c>
      <c r="AO112" s="69">
        <f t="shared" si="131"/>
        <v>0</v>
      </c>
      <c r="AP112" s="73">
        <f t="shared" si="132"/>
        <v>0</v>
      </c>
      <c r="AQ112" s="33"/>
      <c r="AT112" s="36">
        <f t="shared" si="133"/>
        <v>0</v>
      </c>
      <c r="AU112" s="36">
        <f t="shared" si="140"/>
        <v>0</v>
      </c>
      <c r="AV112" s="36">
        <f t="shared" si="134"/>
        <v>0</v>
      </c>
      <c r="AW112" s="36">
        <f t="shared" si="135"/>
        <v>0</v>
      </c>
      <c r="AX112" s="36">
        <f t="shared" si="136"/>
        <v>0</v>
      </c>
      <c r="AY112" s="36">
        <f t="shared" si="137"/>
        <v>0</v>
      </c>
      <c r="AZ112" s="36">
        <f t="shared" si="138"/>
        <v>0</v>
      </c>
      <c r="BA112" s="36"/>
    </row>
    <row r="113" spans="1:53" ht="15" customHeight="1" x14ac:dyDescent="0.25">
      <c r="A113" s="89" t="s">
        <v>68</v>
      </c>
      <c r="B113" s="39" t="str">
        <f t="shared" si="106"/>
        <v>sophie crawley cover</v>
      </c>
      <c r="C113" s="14">
        <f t="shared" si="106"/>
        <v>0</v>
      </c>
      <c r="D113" s="138"/>
      <c r="E113" s="139"/>
      <c r="F113" s="148"/>
      <c r="G113" s="148"/>
      <c r="H113" s="138"/>
      <c r="I113" s="139"/>
      <c r="J113" s="148"/>
      <c r="K113" s="148"/>
      <c r="L113" s="138"/>
      <c r="M113" s="139"/>
      <c r="N113" s="148"/>
      <c r="O113" s="148"/>
      <c r="P113" s="138"/>
      <c r="Q113" s="139"/>
      <c r="R113" s="148"/>
      <c r="S113" s="148"/>
      <c r="T113" s="138"/>
      <c r="U113" s="139"/>
      <c r="V113" s="148"/>
      <c r="W113" s="148"/>
      <c r="X113" s="138"/>
      <c r="Y113" s="139"/>
      <c r="Z113" s="148"/>
      <c r="AA113" s="148"/>
      <c r="AB113" s="138"/>
      <c r="AC113" s="139"/>
      <c r="AD113" s="148"/>
      <c r="AE113" s="148"/>
      <c r="AF113" s="44"/>
      <c r="AG113" s="49">
        <f t="shared" si="124"/>
        <v>0</v>
      </c>
      <c r="AH113" s="50">
        <f t="shared" si="139"/>
        <v>0</v>
      </c>
      <c r="AI113" s="50">
        <f t="shared" si="125"/>
        <v>0</v>
      </c>
      <c r="AJ113" s="50">
        <f t="shared" si="126"/>
        <v>0</v>
      </c>
      <c r="AK113" s="50">
        <f t="shared" si="127"/>
        <v>0</v>
      </c>
      <c r="AL113" s="50">
        <f t="shared" si="128"/>
        <v>0</v>
      </c>
      <c r="AM113" s="51">
        <f t="shared" si="129"/>
        <v>0</v>
      </c>
      <c r="AN113" s="35">
        <f t="shared" si="130"/>
        <v>0</v>
      </c>
      <c r="AO113" s="69">
        <f t="shared" si="131"/>
        <v>0</v>
      </c>
      <c r="AP113" s="73">
        <f t="shared" si="132"/>
        <v>0</v>
      </c>
      <c r="AQ113" s="33"/>
      <c r="AT113" s="36">
        <f t="shared" si="133"/>
        <v>0</v>
      </c>
      <c r="AU113" s="36">
        <f t="shared" si="140"/>
        <v>0</v>
      </c>
      <c r="AV113" s="36">
        <f t="shared" si="134"/>
        <v>0</v>
      </c>
      <c r="AW113" s="36">
        <f t="shared" si="135"/>
        <v>0</v>
      </c>
      <c r="AX113" s="36">
        <f t="shared" si="136"/>
        <v>0</v>
      </c>
      <c r="AY113" s="36">
        <f t="shared" si="137"/>
        <v>0</v>
      </c>
      <c r="AZ113" s="36">
        <f t="shared" si="138"/>
        <v>0</v>
      </c>
      <c r="BA113" s="36"/>
    </row>
    <row r="114" spans="1:53" ht="15" customHeight="1" x14ac:dyDescent="0.25">
      <c r="A114" s="89" t="s">
        <v>68</v>
      </c>
      <c r="B114" s="39" t="str">
        <f t="shared" si="106"/>
        <v>debs crawley cover</v>
      </c>
      <c r="C114" s="14">
        <f t="shared" si="106"/>
        <v>0</v>
      </c>
      <c r="D114" s="138"/>
      <c r="E114" s="139"/>
      <c r="F114" s="148"/>
      <c r="G114" s="148"/>
      <c r="H114" s="138"/>
      <c r="I114" s="139"/>
      <c r="J114" s="148"/>
      <c r="K114" s="148"/>
      <c r="L114" s="138"/>
      <c r="M114" s="139"/>
      <c r="N114" s="148"/>
      <c r="O114" s="148"/>
      <c r="P114" s="138"/>
      <c r="Q114" s="139"/>
      <c r="R114" s="148"/>
      <c r="S114" s="148"/>
      <c r="T114" s="138"/>
      <c r="U114" s="139"/>
      <c r="V114" s="148"/>
      <c r="W114" s="148"/>
      <c r="X114" s="138"/>
      <c r="Y114" s="139"/>
      <c r="Z114" s="148"/>
      <c r="AA114" s="148"/>
      <c r="AB114" s="138"/>
      <c r="AC114" s="139"/>
      <c r="AD114" s="148"/>
      <c r="AE114" s="148"/>
      <c r="AF114" s="44"/>
      <c r="AG114" s="49">
        <f t="shared" si="124"/>
        <v>0</v>
      </c>
      <c r="AH114" s="50">
        <f t="shared" si="139"/>
        <v>0</v>
      </c>
      <c r="AI114" s="50">
        <f t="shared" si="125"/>
        <v>0</v>
      </c>
      <c r="AJ114" s="50">
        <f t="shared" si="126"/>
        <v>0</v>
      </c>
      <c r="AK114" s="50">
        <f t="shared" si="127"/>
        <v>0</v>
      </c>
      <c r="AL114" s="50">
        <f t="shared" si="128"/>
        <v>0</v>
      </c>
      <c r="AM114" s="51">
        <f t="shared" si="129"/>
        <v>0</v>
      </c>
      <c r="AN114" s="35">
        <f t="shared" si="130"/>
        <v>0</v>
      </c>
      <c r="AO114" s="69">
        <f t="shared" si="131"/>
        <v>0</v>
      </c>
      <c r="AP114" s="73">
        <f t="shared" si="132"/>
        <v>0</v>
      </c>
      <c r="AQ114" s="33"/>
      <c r="AT114" s="36">
        <f t="shared" si="133"/>
        <v>0</v>
      </c>
      <c r="AU114" s="36">
        <f t="shared" si="140"/>
        <v>0</v>
      </c>
      <c r="AV114" s="36">
        <f t="shared" si="134"/>
        <v>0</v>
      </c>
      <c r="AW114" s="36">
        <f t="shared" si="135"/>
        <v>0</v>
      </c>
      <c r="AX114" s="36">
        <f t="shared" si="136"/>
        <v>0</v>
      </c>
      <c r="AY114" s="36">
        <f t="shared" si="137"/>
        <v>0</v>
      </c>
      <c r="AZ114" s="36">
        <f t="shared" si="138"/>
        <v>0</v>
      </c>
      <c r="BA114" s="36"/>
    </row>
    <row r="115" spans="1:53" ht="15" customHeight="1" x14ac:dyDescent="0.25">
      <c r="A115" s="89" t="s">
        <v>68</v>
      </c>
      <c r="B115" s="39">
        <f t="shared" si="106"/>
        <v>0</v>
      </c>
      <c r="C115" s="14">
        <f t="shared" si="106"/>
        <v>0</v>
      </c>
      <c r="D115" s="138"/>
      <c r="E115" s="139"/>
      <c r="F115" s="148"/>
      <c r="G115" s="148"/>
      <c r="H115" s="138"/>
      <c r="I115" s="139"/>
      <c r="J115" s="148"/>
      <c r="K115" s="148"/>
      <c r="L115" s="138"/>
      <c r="M115" s="139"/>
      <c r="N115" s="148"/>
      <c r="O115" s="148"/>
      <c r="P115" s="138"/>
      <c r="Q115" s="139"/>
      <c r="R115" s="148"/>
      <c r="S115" s="148"/>
      <c r="T115" s="138"/>
      <c r="U115" s="139"/>
      <c r="V115" s="148"/>
      <c r="W115" s="148"/>
      <c r="X115" s="138"/>
      <c r="Y115" s="139"/>
      <c r="Z115" s="148"/>
      <c r="AA115" s="148"/>
      <c r="AB115" s="138"/>
      <c r="AC115" s="139"/>
      <c r="AD115" s="148"/>
      <c r="AE115" s="148"/>
      <c r="AF115" s="44"/>
      <c r="AG115" s="49">
        <f t="shared" si="124"/>
        <v>0</v>
      </c>
      <c r="AH115" s="50">
        <f t="shared" si="139"/>
        <v>0</v>
      </c>
      <c r="AI115" s="50">
        <f t="shared" si="125"/>
        <v>0</v>
      </c>
      <c r="AJ115" s="50">
        <f t="shared" si="126"/>
        <v>0</v>
      </c>
      <c r="AK115" s="50">
        <f t="shared" si="127"/>
        <v>0</v>
      </c>
      <c r="AL115" s="50">
        <f t="shared" si="128"/>
        <v>0</v>
      </c>
      <c r="AM115" s="51">
        <f t="shared" si="129"/>
        <v>0</v>
      </c>
      <c r="AN115" s="35">
        <f t="shared" si="130"/>
        <v>0</v>
      </c>
      <c r="AO115" s="69">
        <f t="shared" si="131"/>
        <v>0</v>
      </c>
      <c r="AP115" s="73">
        <f t="shared" si="132"/>
        <v>0</v>
      </c>
      <c r="AQ115" s="33"/>
      <c r="AT115" s="36">
        <f t="shared" si="133"/>
        <v>0</v>
      </c>
      <c r="AU115" s="36">
        <f t="shared" si="140"/>
        <v>0</v>
      </c>
      <c r="AV115" s="36">
        <f t="shared" si="134"/>
        <v>0</v>
      </c>
      <c r="AW115" s="36">
        <f t="shared" si="135"/>
        <v>0</v>
      </c>
      <c r="AX115" s="36">
        <f t="shared" si="136"/>
        <v>0</v>
      </c>
      <c r="AY115" s="36">
        <f t="shared" si="137"/>
        <v>0</v>
      </c>
      <c r="AZ115" s="36">
        <f t="shared" si="138"/>
        <v>0</v>
      </c>
      <c r="BA115" s="36"/>
    </row>
    <row r="116" spans="1:53" ht="15" customHeight="1" x14ac:dyDescent="0.25">
      <c r="A116" s="89" t="s">
        <v>68</v>
      </c>
      <c r="B116" s="39">
        <f t="shared" si="106"/>
        <v>0</v>
      </c>
      <c r="C116" s="14">
        <f t="shared" si="106"/>
        <v>0</v>
      </c>
      <c r="D116" s="138"/>
      <c r="E116" s="139"/>
      <c r="F116" s="148"/>
      <c r="G116" s="148"/>
      <c r="H116" s="138"/>
      <c r="I116" s="139"/>
      <c r="J116" s="148"/>
      <c r="K116" s="148"/>
      <c r="L116" s="138"/>
      <c r="M116" s="139"/>
      <c r="N116" s="148"/>
      <c r="O116" s="148"/>
      <c r="P116" s="138"/>
      <c r="Q116" s="139"/>
      <c r="R116" s="148"/>
      <c r="S116" s="148"/>
      <c r="T116" s="138"/>
      <c r="U116" s="139"/>
      <c r="V116" s="148"/>
      <c r="W116" s="148"/>
      <c r="X116" s="138"/>
      <c r="Y116" s="139"/>
      <c r="Z116" s="148"/>
      <c r="AA116" s="148"/>
      <c r="AB116" s="138"/>
      <c r="AC116" s="139"/>
      <c r="AD116" s="148"/>
      <c r="AE116" s="148"/>
      <c r="AF116" s="44"/>
      <c r="AG116" s="49">
        <f t="shared" si="117"/>
        <v>0</v>
      </c>
      <c r="AH116" s="50">
        <f t="shared" si="118"/>
        <v>0</v>
      </c>
      <c r="AI116" s="50">
        <f t="shared" si="119"/>
        <v>0</v>
      </c>
      <c r="AJ116" s="50">
        <f t="shared" si="120"/>
        <v>0</v>
      </c>
      <c r="AK116" s="50">
        <f t="shared" si="121"/>
        <v>0</v>
      </c>
      <c r="AL116" s="50">
        <f t="shared" si="122"/>
        <v>0</v>
      </c>
      <c r="AM116" s="51">
        <f t="shared" si="123"/>
        <v>0</v>
      </c>
      <c r="AN116" s="35">
        <f t="shared" si="107"/>
        <v>0</v>
      </c>
      <c r="AO116" s="69">
        <f t="shared" si="108"/>
        <v>0</v>
      </c>
      <c r="AP116" s="73">
        <f t="shared" si="109"/>
        <v>0</v>
      </c>
      <c r="AQ116" s="33"/>
      <c r="AT116" s="36">
        <f t="shared" si="110"/>
        <v>0</v>
      </c>
      <c r="AU116" s="36">
        <f t="shared" si="111"/>
        <v>0</v>
      </c>
      <c r="AV116" s="36">
        <f t="shared" si="112"/>
        <v>0</v>
      </c>
      <c r="AW116" s="36">
        <f t="shared" si="113"/>
        <v>0</v>
      </c>
      <c r="AX116" s="36">
        <f t="shared" si="114"/>
        <v>0</v>
      </c>
      <c r="AY116" s="36">
        <f t="shared" si="115"/>
        <v>0</v>
      </c>
      <c r="AZ116" s="36">
        <f t="shared" si="116"/>
        <v>0</v>
      </c>
      <c r="BA116" s="36"/>
    </row>
    <row r="117" spans="1:53" ht="15" customHeight="1" x14ac:dyDescent="0.25">
      <c r="A117" s="89" t="s">
        <v>68</v>
      </c>
      <c r="B117" s="39">
        <f t="shared" si="106"/>
        <v>0</v>
      </c>
      <c r="C117" s="14">
        <f t="shared" si="106"/>
        <v>0</v>
      </c>
      <c r="D117" s="138"/>
      <c r="E117" s="139"/>
      <c r="F117" s="148"/>
      <c r="G117" s="148"/>
      <c r="H117" s="138"/>
      <c r="I117" s="139"/>
      <c r="J117" s="148"/>
      <c r="K117" s="148"/>
      <c r="L117" s="138"/>
      <c r="M117" s="139"/>
      <c r="N117" s="148"/>
      <c r="O117" s="148"/>
      <c r="P117" s="138"/>
      <c r="Q117" s="139"/>
      <c r="R117" s="148"/>
      <c r="S117" s="148"/>
      <c r="T117" s="138"/>
      <c r="U117" s="139"/>
      <c r="V117" s="148"/>
      <c r="W117" s="148"/>
      <c r="X117" s="138"/>
      <c r="Y117" s="139"/>
      <c r="Z117" s="148"/>
      <c r="AA117" s="148"/>
      <c r="AB117" s="138"/>
      <c r="AC117" s="139"/>
      <c r="AD117" s="148"/>
      <c r="AE117" s="148"/>
      <c r="AF117" s="44"/>
      <c r="AG117" s="49">
        <f t="shared" si="117"/>
        <v>0</v>
      </c>
      <c r="AH117" s="50">
        <f t="shared" si="118"/>
        <v>0</v>
      </c>
      <c r="AI117" s="50">
        <f t="shared" si="119"/>
        <v>0</v>
      </c>
      <c r="AJ117" s="50">
        <f t="shared" si="120"/>
        <v>0</v>
      </c>
      <c r="AK117" s="50">
        <f t="shared" si="121"/>
        <v>0</v>
      </c>
      <c r="AL117" s="50">
        <f t="shared" si="122"/>
        <v>0</v>
      </c>
      <c r="AM117" s="51">
        <f t="shared" si="123"/>
        <v>0</v>
      </c>
      <c r="AN117" s="35">
        <f t="shared" si="107"/>
        <v>0</v>
      </c>
      <c r="AO117" s="69">
        <f t="shared" si="108"/>
        <v>0</v>
      </c>
      <c r="AP117" s="73">
        <f t="shared" si="109"/>
        <v>0</v>
      </c>
      <c r="AT117" s="36">
        <f t="shared" si="110"/>
        <v>0</v>
      </c>
      <c r="AU117" s="36">
        <f t="shared" si="111"/>
        <v>0</v>
      </c>
      <c r="AV117" s="36">
        <f t="shared" si="112"/>
        <v>0</v>
      </c>
      <c r="AW117" s="36">
        <f t="shared" si="113"/>
        <v>0</v>
      </c>
      <c r="AX117" s="36">
        <f t="shared" si="114"/>
        <v>0</v>
      </c>
      <c r="AY117" s="36">
        <f t="shared" si="115"/>
        <v>0</v>
      </c>
      <c r="AZ117" s="36">
        <f t="shared" si="116"/>
        <v>0</v>
      </c>
      <c r="BA117" s="36"/>
    </row>
    <row r="118" spans="1:53" ht="15" customHeight="1" x14ac:dyDescent="0.25">
      <c r="A118" s="89" t="s">
        <v>68</v>
      </c>
      <c r="B118" s="39">
        <f t="shared" si="106"/>
        <v>0</v>
      </c>
      <c r="C118" s="14">
        <f t="shared" si="106"/>
        <v>0</v>
      </c>
      <c r="D118" s="138"/>
      <c r="E118" s="139"/>
      <c r="F118" s="148"/>
      <c r="G118" s="148"/>
      <c r="H118" s="138"/>
      <c r="I118" s="139"/>
      <c r="J118" s="148"/>
      <c r="K118" s="148"/>
      <c r="L118" s="138"/>
      <c r="M118" s="139"/>
      <c r="N118" s="148"/>
      <c r="O118" s="148"/>
      <c r="P118" s="138"/>
      <c r="Q118" s="139"/>
      <c r="R118" s="148"/>
      <c r="S118" s="148"/>
      <c r="T118" s="138"/>
      <c r="U118" s="139"/>
      <c r="V118" s="148"/>
      <c r="W118" s="148"/>
      <c r="X118" s="138"/>
      <c r="Y118" s="139"/>
      <c r="Z118" s="148"/>
      <c r="AA118" s="148"/>
      <c r="AB118" s="138"/>
      <c r="AC118" s="139"/>
      <c r="AD118" s="148"/>
      <c r="AE118" s="148"/>
      <c r="AF118" s="44"/>
      <c r="AG118" s="49">
        <f t="shared" si="117"/>
        <v>0</v>
      </c>
      <c r="AH118" s="50">
        <f t="shared" si="118"/>
        <v>0</v>
      </c>
      <c r="AI118" s="50">
        <f t="shared" si="119"/>
        <v>0</v>
      </c>
      <c r="AJ118" s="50">
        <f t="shared" si="120"/>
        <v>0</v>
      </c>
      <c r="AK118" s="50">
        <f t="shared" si="121"/>
        <v>0</v>
      </c>
      <c r="AL118" s="50">
        <f t="shared" si="122"/>
        <v>0</v>
      </c>
      <c r="AM118" s="51">
        <f t="shared" si="123"/>
        <v>0</v>
      </c>
      <c r="AN118" s="35">
        <f t="shared" si="107"/>
        <v>0</v>
      </c>
      <c r="AO118" s="69">
        <f t="shared" si="108"/>
        <v>0</v>
      </c>
      <c r="AP118" s="73">
        <f t="shared" si="109"/>
        <v>0</v>
      </c>
      <c r="AT118" s="36">
        <f t="shared" si="110"/>
        <v>0</v>
      </c>
      <c r="AU118" s="36">
        <f t="shared" si="111"/>
        <v>0</v>
      </c>
      <c r="AV118" s="36">
        <f t="shared" si="112"/>
        <v>0</v>
      </c>
      <c r="AW118" s="36">
        <f t="shared" si="113"/>
        <v>0</v>
      </c>
      <c r="AX118" s="36">
        <f t="shared" si="114"/>
        <v>0</v>
      </c>
      <c r="AY118" s="36">
        <f t="shared" si="115"/>
        <v>0</v>
      </c>
      <c r="AZ118" s="36">
        <f t="shared" si="116"/>
        <v>0</v>
      </c>
      <c r="BA118" s="36"/>
    </row>
    <row r="119" spans="1:53" ht="15" customHeight="1" x14ac:dyDescent="0.25">
      <c r="A119" s="89" t="s">
        <v>68</v>
      </c>
      <c r="B119" s="39">
        <f t="shared" si="106"/>
        <v>0</v>
      </c>
      <c r="C119" s="14">
        <f t="shared" si="106"/>
        <v>0</v>
      </c>
      <c r="D119" s="140"/>
      <c r="E119" s="141"/>
      <c r="F119" s="149"/>
      <c r="G119" s="149"/>
      <c r="H119" s="140"/>
      <c r="I119" s="141"/>
      <c r="J119" s="149"/>
      <c r="K119" s="149"/>
      <c r="L119" s="140"/>
      <c r="M119" s="141"/>
      <c r="N119" s="149"/>
      <c r="O119" s="149"/>
      <c r="P119" s="140"/>
      <c r="Q119" s="141"/>
      <c r="R119" s="149"/>
      <c r="S119" s="149"/>
      <c r="T119" s="140"/>
      <c r="U119" s="141"/>
      <c r="V119" s="149"/>
      <c r="W119" s="149"/>
      <c r="X119" s="140"/>
      <c r="Y119" s="141"/>
      <c r="Z119" s="149"/>
      <c r="AA119" s="149"/>
      <c r="AB119" s="140"/>
      <c r="AC119" s="141"/>
      <c r="AD119" s="149"/>
      <c r="AE119" s="149"/>
      <c r="AF119" s="44"/>
      <c r="AG119" s="49">
        <f t="shared" si="117"/>
        <v>0</v>
      </c>
      <c r="AH119" s="50">
        <f t="shared" si="118"/>
        <v>0</v>
      </c>
      <c r="AI119" s="50">
        <f t="shared" si="119"/>
        <v>0</v>
      </c>
      <c r="AJ119" s="50">
        <f t="shared" si="120"/>
        <v>0</v>
      </c>
      <c r="AK119" s="50">
        <f t="shared" si="121"/>
        <v>0</v>
      </c>
      <c r="AL119" s="50">
        <f t="shared" si="122"/>
        <v>0</v>
      </c>
      <c r="AM119" s="51">
        <f t="shared" si="123"/>
        <v>0</v>
      </c>
      <c r="AN119" s="35">
        <f t="shared" si="107"/>
        <v>0</v>
      </c>
      <c r="AO119" s="69">
        <f t="shared" si="108"/>
        <v>0</v>
      </c>
      <c r="AP119" s="73">
        <f t="shared" si="109"/>
        <v>0</v>
      </c>
      <c r="AT119" s="36">
        <f t="shared" si="110"/>
        <v>0</v>
      </c>
      <c r="AU119" s="36">
        <f t="shared" si="111"/>
        <v>0</v>
      </c>
      <c r="AV119" s="36">
        <f t="shared" si="112"/>
        <v>0</v>
      </c>
      <c r="AW119" s="36">
        <f t="shared" si="113"/>
        <v>0</v>
      </c>
      <c r="AX119" s="36">
        <f t="shared" si="114"/>
        <v>0</v>
      </c>
      <c r="AY119" s="36">
        <f t="shared" si="115"/>
        <v>0</v>
      </c>
      <c r="AZ119" s="36">
        <f t="shared" si="116"/>
        <v>0</v>
      </c>
      <c r="BA119" s="36"/>
    </row>
    <row r="120" spans="1:53" ht="15" customHeight="1" x14ac:dyDescent="0.25">
      <c r="A120" s="60" t="str">
        <f>A97</f>
        <v>PSM Placement</v>
      </c>
      <c r="B120" s="61">
        <f t="shared" si="106"/>
        <v>0</v>
      </c>
      <c r="C120" s="62">
        <f t="shared" si="106"/>
        <v>0</v>
      </c>
      <c r="D120" s="98"/>
      <c r="E120" s="99"/>
      <c r="F120" s="100"/>
      <c r="G120" s="100"/>
      <c r="H120" s="98"/>
      <c r="I120" s="99"/>
      <c r="J120" s="100"/>
      <c r="K120" s="100"/>
      <c r="L120" s="98"/>
      <c r="M120" s="99"/>
      <c r="N120" s="100"/>
      <c r="O120" s="100"/>
      <c r="P120" s="98"/>
      <c r="Q120" s="99"/>
      <c r="R120" s="100"/>
      <c r="S120" s="100"/>
      <c r="T120" s="98"/>
      <c r="U120" s="99"/>
      <c r="V120" s="100"/>
      <c r="W120" s="100"/>
      <c r="X120" s="98"/>
      <c r="Y120" s="99"/>
      <c r="Z120" s="100"/>
      <c r="AA120" s="100"/>
      <c r="AB120" s="98"/>
      <c r="AC120" s="99"/>
      <c r="AD120" s="100"/>
      <c r="AE120" s="100"/>
      <c r="AF120" s="55"/>
      <c r="AG120" s="56">
        <f t="shared" si="117"/>
        <v>0</v>
      </c>
      <c r="AH120" s="57">
        <f t="shared" si="118"/>
        <v>0</v>
      </c>
      <c r="AI120" s="57">
        <f t="shared" si="119"/>
        <v>0</v>
      </c>
      <c r="AJ120" s="57">
        <f t="shared" si="120"/>
        <v>0</v>
      </c>
      <c r="AK120" s="57">
        <f t="shared" si="121"/>
        <v>0</v>
      </c>
      <c r="AL120" s="57">
        <f t="shared" si="122"/>
        <v>0</v>
      </c>
      <c r="AM120" s="58">
        <f t="shared" si="123"/>
        <v>0</v>
      </c>
      <c r="AN120" s="59">
        <f t="shared" si="107"/>
        <v>0</v>
      </c>
      <c r="AO120" s="70">
        <f t="shared" si="108"/>
        <v>0</v>
      </c>
      <c r="AP120" s="74">
        <f t="shared" si="109"/>
        <v>0</v>
      </c>
      <c r="AT120" s="37">
        <f t="shared" si="110"/>
        <v>0</v>
      </c>
      <c r="AU120" s="37">
        <f t="shared" si="111"/>
        <v>0</v>
      </c>
      <c r="AV120" s="37">
        <f t="shared" si="112"/>
        <v>0</v>
      </c>
      <c r="AW120" s="37">
        <f t="shared" si="113"/>
        <v>0</v>
      </c>
      <c r="AX120" s="37">
        <f t="shared" si="114"/>
        <v>0</v>
      </c>
      <c r="AY120" s="37">
        <f t="shared" si="115"/>
        <v>0</v>
      </c>
      <c r="AZ120" s="37">
        <f t="shared" si="116"/>
        <v>0</v>
      </c>
      <c r="BA120" s="36"/>
    </row>
    <row r="121" spans="1:53" ht="15" customHeight="1" x14ac:dyDescent="0.25">
      <c r="AO121" s="70">
        <f>SUM(AO103:AO120)</f>
        <v>0</v>
      </c>
      <c r="AP121" s="151">
        <f>SUM(AP103:AP120)</f>
        <v>130.5</v>
      </c>
    </row>
    <row r="122" spans="1:53" ht="15" customHeight="1" x14ac:dyDescent="0.25"/>
    <row r="123" spans="1:53" ht="24.95" customHeight="1" x14ac:dyDescent="0.25">
      <c r="A123" s="186" t="str">
        <f>VLOOKUP($B$5,Data!A25:AO36,34,FALSE)</f>
        <v>Week 18</v>
      </c>
      <c r="B123" s="187"/>
      <c r="C123" s="188"/>
      <c r="D123" s="186" t="str">
        <f>VLOOKUP($B$5,Data!A25:AO36,35,FALSE)</f>
        <v>June 27th</v>
      </c>
      <c r="E123" s="187"/>
      <c r="F123" s="187"/>
      <c r="G123" s="188"/>
      <c r="H123" s="183" t="str">
        <f>VLOOKUP($B$5,Data!A25:AO36,36,FALSE)</f>
        <v>28th</v>
      </c>
      <c r="I123" s="184"/>
      <c r="J123" s="184"/>
      <c r="K123" s="185"/>
      <c r="L123" s="183" t="str">
        <f>VLOOKUP($B$5,Data!A25:AO36,37,FALSE)</f>
        <v>29th</v>
      </c>
      <c r="M123" s="184"/>
      <c r="N123" s="184"/>
      <c r="O123" s="185"/>
      <c r="P123" s="183" t="str">
        <f>VLOOKUP($B$5,Data!A25:AO36,38,FALSE)</f>
        <v>30th</v>
      </c>
      <c r="Q123" s="184"/>
      <c r="R123" s="184"/>
      <c r="S123" s="185"/>
      <c r="T123" s="183" t="str">
        <f>VLOOKUP($B$5,Data!A25:AO36,39,FALSE)</f>
        <v>July 1st</v>
      </c>
      <c r="U123" s="184"/>
      <c r="V123" s="184"/>
      <c r="W123" s="185"/>
      <c r="X123" s="183" t="str">
        <f>VLOOKUP($B$5,Data!A25:AO36,40,FALSE)</f>
        <v>2nd</v>
      </c>
      <c r="Y123" s="184"/>
      <c r="Z123" s="184"/>
      <c r="AA123" s="185"/>
      <c r="AB123" s="183" t="str">
        <f>VLOOKUP($B$5,Data!A25:AO36,41,FALSE)</f>
        <v>3rd</v>
      </c>
      <c r="AC123" s="184"/>
      <c r="AD123" s="184"/>
      <c r="AE123" s="185"/>
      <c r="AF123" s="196"/>
      <c r="AG123" s="196"/>
      <c r="AH123" s="196"/>
      <c r="AI123" s="196"/>
      <c r="AJ123" s="196"/>
      <c r="AK123" s="196"/>
      <c r="AL123" s="196"/>
      <c r="AM123" s="54"/>
      <c r="AN123" s="54"/>
      <c r="AO123" s="186" t="s">
        <v>35</v>
      </c>
      <c r="AP123" s="188"/>
    </row>
    <row r="124" spans="1:53" ht="30" customHeight="1" x14ac:dyDescent="0.25">
      <c r="A124" s="7" t="s">
        <v>36</v>
      </c>
      <c r="B124" s="52" t="s">
        <v>37</v>
      </c>
      <c r="C124" s="9" t="s">
        <v>38</v>
      </c>
      <c r="D124" s="213" t="s">
        <v>39</v>
      </c>
      <c r="E124" s="214"/>
      <c r="F124" s="214"/>
      <c r="G124" s="215"/>
      <c r="H124" s="177" t="s">
        <v>40</v>
      </c>
      <c r="I124" s="178"/>
      <c r="J124" s="178"/>
      <c r="K124" s="179"/>
      <c r="L124" s="177" t="s">
        <v>41</v>
      </c>
      <c r="M124" s="178"/>
      <c r="N124" s="178"/>
      <c r="O124" s="179"/>
      <c r="P124" s="177" t="s">
        <v>42</v>
      </c>
      <c r="Q124" s="178"/>
      <c r="R124" s="178"/>
      <c r="S124" s="179"/>
      <c r="T124" s="177" t="s">
        <v>43</v>
      </c>
      <c r="U124" s="178"/>
      <c r="V124" s="178"/>
      <c r="W124" s="179"/>
      <c r="X124" s="177" t="s">
        <v>44</v>
      </c>
      <c r="Y124" s="178"/>
      <c r="Z124" s="178"/>
      <c r="AA124" s="179"/>
      <c r="AB124" s="177" t="s">
        <v>45</v>
      </c>
      <c r="AC124" s="178"/>
      <c r="AD124" s="178"/>
      <c r="AE124" s="178"/>
      <c r="AF124" s="24" t="s">
        <v>46</v>
      </c>
      <c r="AG124" s="24"/>
      <c r="AH124" s="24"/>
      <c r="AI124" s="24"/>
      <c r="AJ124" s="24"/>
      <c r="AK124" s="24"/>
      <c r="AL124" s="24"/>
      <c r="AM124" s="24"/>
      <c r="AN124" s="29" t="s">
        <v>52</v>
      </c>
      <c r="AO124" s="32" t="s">
        <v>53</v>
      </c>
      <c r="AP124" s="71" t="s">
        <v>54</v>
      </c>
      <c r="AT124" s="144" t="s">
        <v>55</v>
      </c>
      <c r="AU124" s="144" t="s">
        <v>56</v>
      </c>
      <c r="AV124" s="144" t="s">
        <v>57</v>
      </c>
      <c r="AW124" s="144" t="s">
        <v>58</v>
      </c>
      <c r="AX124" s="144" t="s">
        <v>59</v>
      </c>
      <c r="AY124" s="144" t="s">
        <v>60</v>
      </c>
      <c r="AZ124" s="144" t="s">
        <v>61</v>
      </c>
      <c r="BA124" s="31"/>
    </row>
    <row r="125" spans="1:53" ht="15" customHeight="1" x14ac:dyDescent="0.25">
      <c r="A125" s="10"/>
      <c r="B125" s="11"/>
      <c r="C125" s="13"/>
      <c r="D125" s="143" t="s">
        <v>62</v>
      </c>
      <c r="E125" s="144" t="s">
        <v>63</v>
      </c>
      <c r="F125" s="6" t="s">
        <v>64</v>
      </c>
      <c r="G125" s="42" t="s">
        <v>65</v>
      </c>
      <c r="H125" s="143" t="s">
        <v>62</v>
      </c>
      <c r="I125" s="144" t="s">
        <v>63</v>
      </c>
      <c r="J125" s="6" t="s">
        <v>64</v>
      </c>
      <c r="K125" s="42" t="s">
        <v>65</v>
      </c>
      <c r="L125" s="143" t="s">
        <v>62</v>
      </c>
      <c r="M125" s="144" t="s">
        <v>63</v>
      </c>
      <c r="N125" s="6" t="s">
        <v>64</v>
      </c>
      <c r="O125" s="42" t="s">
        <v>65</v>
      </c>
      <c r="P125" s="143" t="s">
        <v>62</v>
      </c>
      <c r="Q125" s="144" t="s">
        <v>63</v>
      </c>
      <c r="R125" s="6" t="s">
        <v>64</v>
      </c>
      <c r="S125" s="42" t="s">
        <v>65</v>
      </c>
      <c r="T125" s="143" t="s">
        <v>62</v>
      </c>
      <c r="U125" s="144" t="s">
        <v>63</v>
      </c>
      <c r="V125" s="6" t="s">
        <v>64</v>
      </c>
      <c r="W125" s="42" t="s">
        <v>65</v>
      </c>
      <c r="X125" s="143" t="s">
        <v>62</v>
      </c>
      <c r="Y125" s="144" t="s">
        <v>63</v>
      </c>
      <c r="Z125" s="6" t="s">
        <v>64</v>
      </c>
      <c r="AA125" s="42" t="s">
        <v>65</v>
      </c>
      <c r="AB125" s="143" t="s">
        <v>62</v>
      </c>
      <c r="AC125" s="144" t="s">
        <v>63</v>
      </c>
      <c r="AD125" s="42" t="s">
        <v>64</v>
      </c>
      <c r="AE125" s="64" t="s">
        <v>65</v>
      </c>
      <c r="AF125" s="42"/>
      <c r="AG125" s="42"/>
      <c r="AH125" s="42"/>
      <c r="AI125" s="42"/>
      <c r="AJ125" s="42"/>
      <c r="AK125" s="42"/>
      <c r="AL125" s="42"/>
      <c r="AM125" s="42"/>
      <c r="AN125" s="30"/>
      <c r="AO125" s="68"/>
      <c r="AP125" s="72"/>
      <c r="AT125" s="24"/>
      <c r="AU125" s="24"/>
      <c r="AV125" s="24"/>
      <c r="AW125" s="24"/>
      <c r="AX125" s="24"/>
      <c r="AY125" s="24"/>
    </row>
    <row r="126" spans="1:53" ht="15" customHeight="1" x14ac:dyDescent="0.25">
      <c r="A126" s="89" t="s">
        <v>66</v>
      </c>
      <c r="B126" s="39" t="str">
        <f t="shared" ref="B126:C143" si="141">B103</f>
        <v>Gillian</v>
      </c>
      <c r="C126" s="15">
        <f t="shared" si="141"/>
        <v>36</v>
      </c>
      <c r="D126" s="136">
        <v>0.41666666666666669</v>
      </c>
      <c r="E126" s="137">
        <v>0.66666666666666663</v>
      </c>
      <c r="F126" s="147">
        <v>2.0833333333333332E-2</v>
      </c>
      <c r="G126" s="147"/>
      <c r="H126" s="136">
        <v>0.375</v>
      </c>
      <c r="I126" s="137">
        <v>0.75</v>
      </c>
      <c r="J126" s="147">
        <v>6.25E-2</v>
      </c>
      <c r="K126" s="147"/>
      <c r="L126" s="136">
        <v>0.375</v>
      </c>
      <c r="M126" s="137">
        <v>0.75</v>
      </c>
      <c r="N126" s="147">
        <v>6.25E-2</v>
      </c>
      <c r="O126" s="147"/>
      <c r="P126" s="136">
        <v>0.375</v>
      </c>
      <c r="Q126" s="137">
        <v>0.75</v>
      </c>
      <c r="R126" s="147">
        <v>6.25E-2</v>
      </c>
      <c r="S126" s="147"/>
      <c r="T126" s="136"/>
      <c r="U126" s="137"/>
      <c r="V126" s="147"/>
      <c r="W126" s="147"/>
      <c r="X126" s="136">
        <v>0.375</v>
      </c>
      <c r="Y126" s="137">
        <v>0.66666666666666663</v>
      </c>
      <c r="Z126" s="147">
        <v>4.1666666666666664E-2</v>
      </c>
      <c r="AA126" s="147" t="s">
        <v>5</v>
      </c>
      <c r="AB126" s="136">
        <v>0.375</v>
      </c>
      <c r="AC126" s="137">
        <v>0.75</v>
      </c>
      <c r="AD126" s="147">
        <v>6.25E-2</v>
      </c>
      <c r="AE126" s="147" t="s">
        <v>5</v>
      </c>
      <c r="AF126" s="43"/>
      <c r="AG126" s="46">
        <f>F126*24</f>
        <v>0.5</v>
      </c>
      <c r="AH126" s="47">
        <f>J126*24</f>
        <v>1.5</v>
      </c>
      <c r="AI126" s="47">
        <f>N126*24</f>
        <v>1.5</v>
      </c>
      <c r="AJ126" s="47">
        <f>R126*24</f>
        <v>1.5</v>
      </c>
      <c r="AK126" s="47">
        <f>V126*24</f>
        <v>0</v>
      </c>
      <c r="AL126" s="47">
        <f>Z126*24</f>
        <v>1</v>
      </c>
      <c r="AM126" s="48">
        <f>AD126*24</f>
        <v>1.5</v>
      </c>
      <c r="AN126" s="32">
        <f t="shared" ref="AN126:AN143" si="142">AZ126+AY126+AX126+AW126+AV126+AU126+AT126-AF126</f>
        <v>41.5</v>
      </c>
      <c r="AO126" s="69">
        <f t="shared" ref="AO126:AO143" si="143">IF(AN126&gt;$C126,(AN126-$C126),0)</f>
        <v>5.5</v>
      </c>
      <c r="AP126" s="73">
        <f t="shared" ref="AP126:AP143" si="144">AN126</f>
        <v>41.5</v>
      </c>
      <c r="AQ126" s="33" t="s">
        <v>66</v>
      </c>
      <c r="AR126" s="18">
        <f>SUMIF($A$126:$A$143,AQ126,$AP$126:$AP$143)</f>
        <v>41.5</v>
      </c>
      <c r="AT126" s="34">
        <f t="shared" ref="AT126:AT143" si="145">(E126-D126)*24-AG126</f>
        <v>5.4999999999999982</v>
      </c>
      <c r="AU126" s="34">
        <f t="shared" ref="AU126:AU143" si="146">(I126-H126)*24-AH126</f>
        <v>7.5</v>
      </c>
      <c r="AV126" s="34">
        <f t="shared" ref="AV126:AV143" si="147">(M126-L126)*24-AI126</f>
        <v>7.5</v>
      </c>
      <c r="AW126" s="34">
        <f t="shared" ref="AW126:AW143" si="148">(Q126-P126)*24-AJ126</f>
        <v>7.5</v>
      </c>
      <c r="AX126" s="34">
        <f t="shared" ref="AX126:AX143" si="149">(U126-T126)*24-AK126</f>
        <v>0</v>
      </c>
      <c r="AY126" s="34">
        <f t="shared" ref="AY126:AY143" si="150">(Y126-X126)*24-AL126</f>
        <v>5.9999999999999991</v>
      </c>
      <c r="AZ126" s="34">
        <f t="shared" ref="AZ126:AZ143" si="151">(AC126-AB126)*24-AM126</f>
        <v>7.5</v>
      </c>
      <c r="BA126" s="36"/>
    </row>
    <row r="127" spans="1:53" ht="15" customHeight="1" x14ac:dyDescent="0.25">
      <c r="A127" s="89" t="s">
        <v>67</v>
      </c>
      <c r="B127" s="39">
        <f t="shared" si="141"/>
        <v>0</v>
      </c>
      <c r="C127" s="14">
        <f t="shared" si="141"/>
        <v>0</v>
      </c>
      <c r="D127" s="138"/>
      <c r="E127" s="139"/>
      <c r="F127" s="148"/>
      <c r="G127" s="148"/>
      <c r="H127" s="138"/>
      <c r="I127" s="139"/>
      <c r="J127" s="148"/>
      <c r="K127" s="148"/>
      <c r="L127" s="138"/>
      <c r="M127" s="139"/>
      <c r="N127" s="148"/>
      <c r="O127" s="148"/>
      <c r="P127" s="138"/>
      <c r="Q127" s="139"/>
      <c r="R127" s="148"/>
      <c r="S127" s="148"/>
      <c r="T127" s="138"/>
      <c r="U127" s="139"/>
      <c r="V127" s="148"/>
      <c r="W127" s="148"/>
      <c r="X127" s="138"/>
      <c r="Y127" s="139"/>
      <c r="Z127" s="148"/>
      <c r="AA127" s="148"/>
      <c r="AB127" s="138"/>
      <c r="AC127" s="139"/>
      <c r="AD127" s="148"/>
      <c r="AE127" s="148"/>
      <c r="AF127" s="43"/>
      <c r="AG127" s="46">
        <f>F127*24</f>
        <v>0</v>
      </c>
      <c r="AH127" s="47">
        <f>J127*24</f>
        <v>0</v>
      </c>
      <c r="AI127" s="47">
        <f>N127*24</f>
        <v>0</v>
      </c>
      <c r="AJ127" s="47">
        <f>R127*24</f>
        <v>0</v>
      </c>
      <c r="AK127" s="47">
        <f>V127*24</f>
        <v>0</v>
      </c>
      <c r="AL127" s="47">
        <f>Z127*24</f>
        <v>0</v>
      </c>
      <c r="AM127" s="48">
        <f>AD127*24</f>
        <v>0</v>
      </c>
      <c r="AN127" s="32">
        <f t="shared" si="142"/>
        <v>0</v>
      </c>
      <c r="AO127" s="69">
        <f t="shared" si="143"/>
        <v>0</v>
      </c>
      <c r="AP127" s="73">
        <f t="shared" si="144"/>
        <v>0</v>
      </c>
      <c r="AQ127" s="18" t="s">
        <v>67</v>
      </c>
      <c r="AR127" s="18">
        <f>SUMIF($A$126:$A$143,AQ127,$AP$126:$AP$143)</f>
        <v>0</v>
      </c>
      <c r="AT127" s="36">
        <f t="shared" si="145"/>
        <v>0</v>
      </c>
      <c r="AU127" s="36">
        <f t="shared" si="146"/>
        <v>0</v>
      </c>
      <c r="AV127" s="36">
        <f t="shared" si="147"/>
        <v>0</v>
      </c>
      <c r="AW127" s="36">
        <f t="shared" si="148"/>
        <v>0</v>
      </c>
      <c r="AX127" s="36">
        <f t="shared" si="149"/>
        <v>0</v>
      </c>
      <c r="AY127" s="36">
        <f t="shared" si="150"/>
        <v>0</v>
      </c>
      <c r="AZ127" s="36">
        <f t="shared" si="151"/>
        <v>0</v>
      </c>
      <c r="BA127" s="36"/>
    </row>
    <row r="128" spans="1:53" ht="15" customHeight="1" x14ac:dyDescent="0.25">
      <c r="A128" s="89" t="s">
        <v>68</v>
      </c>
      <c r="B128" s="39" t="str">
        <f t="shared" si="141"/>
        <v>Daryl</v>
      </c>
      <c r="C128" s="15">
        <f t="shared" si="141"/>
        <v>36</v>
      </c>
      <c r="D128" s="138"/>
      <c r="E128" s="139"/>
      <c r="F128" s="148"/>
      <c r="G128" s="148"/>
      <c r="H128" s="138">
        <v>0.375</v>
      </c>
      <c r="I128" s="139">
        <v>0.75</v>
      </c>
      <c r="J128" s="148">
        <v>6.25E-2</v>
      </c>
      <c r="K128" s="148"/>
      <c r="L128" s="138">
        <v>0.375</v>
      </c>
      <c r="M128" s="139">
        <v>0.75</v>
      </c>
      <c r="N128" s="148">
        <v>6.25E-2</v>
      </c>
      <c r="O128" s="148"/>
      <c r="P128" s="138"/>
      <c r="Q128" s="139"/>
      <c r="R128" s="148"/>
      <c r="S128" s="148"/>
      <c r="T128" s="138">
        <v>0.375</v>
      </c>
      <c r="U128" s="139">
        <v>0.75</v>
      </c>
      <c r="V128" s="148">
        <v>6.25E-2</v>
      </c>
      <c r="W128" s="148"/>
      <c r="X128" s="138">
        <v>0.375</v>
      </c>
      <c r="Y128" s="139">
        <v>0.75</v>
      </c>
      <c r="Z128" s="148">
        <v>6.25E-2</v>
      </c>
      <c r="AA128" s="148"/>
      <c r="AB128" s="138">
        <v>0.375</v>
      </c>
      <c r="AC128" s="139">
        <v>0.66666666666666663</v>
      </c>
      <c r="AD128" s="148">
        <v>4.1666666666666664E-2</v>
      </c>
      <c r="AE128" s="148"/>
      <c r="AF128" s="44"/>
      <c r="AG128" s="49">
        <f t="shared" ref="AG128:AG143" si="152">F128*24</f>
        <v>0</v>
      </c>
      <c r="AH128" s="50">
        <f t="shared" ref="AH128:AH143" si="153">J128*24</f>
        <v>1.5</v>
      </c>
      <c r="AI128" s="50">
        <f t="shared" ref="AI128:AI143" si="154">N128*24</f>
        <v>1.5</v>
      </c>
      <c r="AJ128" s="50">
        <f t="shared" ref="AJ128:AJ143" si="155">R128*24</f>
        <v>0</v>
      </c>
      <c r="AK128" s="50">
        <f t="shared" ref="AK128:AK143" si="156">V128*24</f>
        <v>1.5</v>
      </c>
      <c r="AL128" s="50">
        <f t="shared" ref="AL128:AL143" si="157">Z128*24</f>
        <v>1.5</v>
      </c>
      <c r="AM128" s="51">
        <f t="shared" ref="AM128:AM143" si="158">AD128*24</f>
        <v>1</v>
      </c>
      <c r="AN128" s="35">
        <f t="shared" si="142"/>
        <v>36</v>
      </c>
      <c r="AO128" s="69">
        <f t="shared" si="143"/>
        <v>0</v>
      </c>
      <c r="AP128" s="73">
        <f t="shared" si="144"/>
        <v>36</v>
      </c>
      <c r="AQ128" s="33" t="s">
        <v>69</v>
      </c>
      <c r="AR128" s="18">
        <f>SUMIF($A$126:$A$143,AQ128,$AP$126:$AP$143)</f>
        <v>0</v>
      </c>
      <c r="AT128" s="36">
        <f t="shared" si="145"/>
        <v>0</v>
      </c>
      <c r="AU128" s="36">
        <f t="shared" si="146"/>
        <v>7.5</v>
      </c>
      <c r="AV128" s="36">
        <f t="shared" si="147"/>
        <v>7.5</v>
      </c>
      <c r="AW128" s="36">
        <f t="shared" si="148"/>
        <v>0</v>
      </c>
      <c r="AX128" s="36">
        <f t="shared" si="149"/>
        <v>7.5</v>
      </c>
      <c r="AY128" s="36">
        <f t="shared" si="150"/>
        <v>7.5</v>
      </c>
      <c r="AZ128" s="36">
        <f t="shared" si="151"/>
        <v>5.9999999999999991</v>
      </c>
      <c r="BA128" s="36"/>
    </row>
    <row r="129" spans="1:53" ht="15" customHeight="1" x14ac:dyDescent="0.25">
      <c r="A129" s="89" t="s">
        <v>68</v>
      </c>
      <c r="B129" s="39">
        <f t="shared" si="141"/>
        <v>0</v>
      </c>
      <c r="C129" s="15">
        <f t="shared" si="141"/>
        <v>0</v>
      </c>
      <c r="D129" s="138"/>
      <c r="E129" s="139"/>
      <c r="F129" s="148"/>
      <c r="G129" s="148"/>
      <c r="H129" s="138"/>
      <c r="I129" s="139"/>
      <c r="J129" s="148"/>
      <c r="K129" s="148"/>
      <c r="L129" s="138"/>
      <c r="M129" s="139"/>
      <c r="N129" s="148"/>
      <c r="O129" s="148"/>
      <c r="P129" s="138"/>
      <c r="Q129" s="139"/>
      <c r="R129" s="148"/>
      <c r="S129" s="148"/>
      <c r="T129" s="138"/>
      <c r="U129" s="139"/>
      <c r="V129" s="148"/>
      <c r="W129" s="148"/>
      <c r="X129" s="138"/>
      <c r="Y129" s="139"/>
      <c r="Z129" s="148"/>
      <c r="AA129" s="148"/>
      <c r="AB129" s="138"/>
      <c r="AC129" s="139"/>
      <c r="AD129" s="148"/>
      <c r="AE129" s="148"/>
      <c r="AF129" s="44"/>
      <c r="AG129" s="49">
        <f t="shared" si="152"/>
        <v>0</v>
      </c>
      <c r="AH129" s="50">
        <f t="shared" si="153"/>
        <v>0</v>
      </c>
      <c r="AI129" s="50">
        <f t="shared" si="154"/>
        <v>0</v>
      </c>
      <c r="AJ129" s="50">
        <f t="shared" si="155"/>
        <v>0</v>
      </c>
      <c r="AK129" s="50">
        <f t="shared" si="156"/>
        <v>0</v>
      </c>
      <c r="AL129" s="50">
        <f t="shared" si="157"/>
        <v>0</v>
      </c>
      <c r="AM129" s="51">
        <f t="shared" si="158"/>
        <v>0</v>
      </c>
      <c r="AN129" s="35">
        <f t="shared" si="142"/>
        <v>0</v>
      </c>
      <c r="AO129" s="69">
        <f t="shared" si="143"/>
        <v>0</v>
      </c>
      <c r="AP129" s="73">
        <f t="shared" si="144"/>
        <v>0</v>
      </c>
      <c r="AQ129" s="33" t="s">
        <v>68</v>
      </c>
      <c r="AR129" s="18">
        <f>SUMIF($A$126:$A$143,AQ129,$AP$126:$AP$143)</f>
        <v>108</v>
      </c>
      <c r="AT129" s="36">
        <f t="shared" si="145"/>
        <v>0</v>
      </c>
      <c r="AU129" s="36">
        <f t="shared" si="146"/>
        <v>0</v>
      </c>
      <c r="AV129" s="36">
        <f t="shared" si="147"/>
        <v>0</v>
      </c>
      <c r="AW129" s="36">
        <f t="shared" si="148"/>
        <v>0</v>
      </c>
      <c r="AX129" s="36">
        <f t="shared" si="149"/>
        <v>0</v>
      </c>
      <c r="AY129" s="36">
        <f t="shared" si="150"/>
        <v>0</v>
      </c>
      <c r="AZ129" s="36">
        <f t="shared" si="151"/>
        <v>0</v>
      </c>
      <c r="BA129" s="36"/>
    </row>
    <row r="130" spans="1:53" ht="15" customHeight="1" x14ac:dyDescent="0.25">
      <c r="A130" s="89" t="s">
        <v>68</v>
      </c>
      <c r="B130" s="39" t="str">
        <f t="shared" si="141"/>
        <v>Sads</v>
      </c>
      <c r="C130" s="15">
        <f t="shared" si="141"/>
        <v>29.5</v>
      </c>
      <c r="D130" s="138"/>
      <c r="E130" s="139"/>
      <c r="F130" s="148"/>
      <c r="G130" s="148"/>
      <c r="H130" s="138"/>
      <c r="I130" s="139"/>
      <c r="J130" s="148"/>
      <c r="K130" s="148"/>
      <c r="L130" s="138"/>
      <c r="M130" s="139"/>
      <c r="N130" s="148"/>
      <c r="O130" s="148"/>
      <c r="P130" s="138">
        <v>0.375</v>
      </c>
      <c r="Q130" s="139">
        <v>0.75</v>
      </c>
      <c r="R130" s="148">
        <v>6.25E-2</v>
      </c>
      <c r="S130" s="148"/>
      <c r="T130" s="138">
        <v>0.375</v>
      </c>
      <c r="U130" s="139">
        <v>0.75</v>
      </c>
      <c r="V130" s="148">
        <v>6.25E-2</v>
      </c>
      <c r="W130" s="148"/>
      <c r="X130" s="138">
        <v>0.375</v>
      </c>
      <c r="Y130" s="139">
        <v>0.75</v>
      </c>
      <c r="Z130" s="148">
        <v>6.25E-2</v>
      </c>
      <c r="AA130" s="148"/>
      <c r="AB130" s="138">
        <v>0.375</v>
      </c>
      <c r="AC130" s="139">
        <v>0.75</v>
      </c>
      <c r="AD130" s="148">
        <v>6.25E-2</v>
      </c>
      <c r="AE130" s="148"/>
      <c r="AF130" s="44"/>
      <c r="AG130" s="49">
        <f t="shared" si="152"/>
        <v>0</v>
      </c>
      <c r="AH130" s="50">
        <f t="shared" si="153"/>
        <v>0</v>
      </c>
      <c r="AI130" s="50">
        <f t="shared" si="154"/>
        <v>0</v>
      </c>
      <c r="AJ130" s="50">
        <f t="shared" si="155"/>
        <v>1.5</v>
      </c>
      <c r="AK130" s="50">
        <f t="shared" si="156"/>
        <v>1.5</v>
      </c>
      <c r="AL130" s="50">
        <f t="shared" si="157"/>
        <v>1.5</v>
      </c>
      <c r="AM130" s="51">
        <f t="shared" si="158"/>
        <v>1.5</v>
      </c>
      <c r="AN130" s="35">
        <f t="shared" si="142"/>
        <v>30</v>
      </c>
      <c r="AO130" s="69">
        <f t="shared" si="143"/>
        <v>0.5</v>
      </c>
      <c r="AP130" s="73">
        <f t="shared" si="144"/>
        <v>30</v>
      </c>
      <c r="AT130" s="36">
        <f t="shared" si="145"/>
        <v>0</v>
      </c>
      <c r="AU130" s="36">
        <f t="shared" si="146"/>
        <v>0</v>
      </c>
      <c r="AV130" s="36">
        <f t="shared" si="147"/>
        <v>0</v>
      </c>
      <c r="AW130" s="36">
        <f t="shared" si="148"/>
        <v>7.5</v>
      </c>
      <c r="AX130" s="36">
        <f t="shared" si="149"/>
        <v>7.5</v>
      </c>
      <c r="AY130" s="36">
        <f t="shared" si="150"/>
        <v>7.5</v>
      </c>
      <c r="AZ130" s="36">
        <f t="shared" si="151"/>
        <v>7.5</v>
      </c>
      <c r="BA130" s="36"/>
    </row>
    <row r="131" spans="1:53" ht="15" customHeight="1" x14ac:dyDescent="0.25">
      <c r="A131" s="89" t="s">
        <v>68</v>
      </c>
      <c r="B131" s="39">
        <f t="shared" si="141"/>
        <v>0</v>
      </c>
      <c r="C131" s="15">
        <f t="shared" si="141"/>
        <v>0</v>
      </c>
      <c r="D131" s="138"/>
      <c r="E131" s="139"/>
      <c r="F131" s="148"/>
      <c r="G131" s="148"/>
      <c r="H131" s="138"/>
      <c r="I131" s="139"/>
      <c r="J131" s="148"/>
      <c r="K131" s="148"/>
      <c r="L131" s="138"/>
      <c r="M131" s="139"/>
      <c r="N131" s="148"/>
      <c r="O131" s="148"/>
      <c r="P131" s="138"/>
      <c r="Q131" s="139"/>
      <c r="R131" s="148"/>
      <c r="S131" s="148"/>
      <c r="T131" s="138"/>
      <c r="U131" s="139"/>
      <c r="V131" s="148"/>
      <c r="W131" s="148"/>
      <c r="X131" s="138"/>
      <c r="Y131" s="139"/>
      <c r="Z131" s="148"/>
      <c r="AA131" s="148"/>
      <c r="AB131" s="138"/>
      <c r="AC131" s="139"/>
      <c r="AD131" s="148"/>
      <c r="AE131" s="148"/>
      <c r="AF131" s="44"/>
      <c r="AG131" s="49">
        <f t="shared" si="152"/>
        <v>0</v>
      </c>
      <c r="AH131" s="50">
        <f t="shared" si="153"/>
        <v>0</v>
      </c>
      <c r="AI131" s="50">
        <f t="shared" si="154"/>
        <v>0</v>
      </c>
      <c r="AJ131" s="50">
        <f t="shared" si="155"/>
        <v>0</v>
      </c>
      <c r="AK131" s="50">
        <f t="shared" si="156"/>
        <v>0</v>
      </c>
      <c r="AL131" s="50">
        <f t="shared" si="157"/>
        <v>0</v>
      </c>
      <c r="AM131" s="51">
        <f t="shared" si="158"/>
        <v>0</v>
      </c>
      <c r="AN131" s="35">
        <f t="shared" si="142"/>
        <v>0</v>
      </c>
      <c r="AO131" s="69">
        <f t="shared" si="143"/>
        <v>0</v>
      </c>
      <c r="AP131" s="73">
        <f t="shared" si="144"/>
        <v>0</v>
      </c>
      <c r="AQ131" s="33"/>
      <c r="AT131" s="36">
        <f t="shared" si="145"/>
        <v>0</v>
      </c>
      <c r="AU131" s="36">
        <f t="shared" si="146"/>
        <v>0</v>
      </c>
      <c r="AV131" s="36">
        <f t="shared" si="147"/>
        <v>0</v>
      </c>
      <c r="AW131" s="36">
        <f t="shared" si="148"/>
        <v>0</v>
      </c>
      <c r="AX131" s="36">
        <f t="shared" si="149"/>
        <v>0</v>
      </c>
      <c r="AY131" s="36">
        <f t="shared" si="150"/>
        <v>0</v>
      </c>
      <c r="AZ131" s="36">
        <f t="shared" si="151"/>
        <v>0</v>
      </c>
      <c r="BA131" s="36"/>
    </row>
    <row r="132" spans="1:53" ht="15" customHeight="1" x14ac:dyDescent="0.25">
      <c r="A132" s="89" t="s">
        <v>68</v>
      </c>
      <c r="B132" s="39" t="str">
        <f t="shared" si="141"/>
        <v>Olivia</v>
      </c>
      <c r="C132" s="15">
        <f t="shared" si="141"/>
        <v>17.5</v>
      </c>
      <c r="D132" s="138">
        <v>0.41666666666666669</v>
      </c>
      <c r="E132" s="139">
        <v>0.66666666666666663</v>
      </c>
      <c r="F132" s="148">
        <v>2.0833333333333332E-2</v>
      </c>
      <c r="G132" s="148"/>
      <c r="H132" s="138">
        <v>0.45833333333333331</v>
      </c>
      <c r="I132" s="139">
        <v>0.75</v>
      </c>
      <c r="J132" s="148">
        <v>2.0833333333333332E-2</v>
      </c>
      <c r="K132" s="148"/>
      <c r="L132" s="138">
        <v>0.5</v>
      </c>
      <c r="M132" s="139">
        <v>0.75</v>
      </c>
      <c r="N132" s="148">
        <v>2.0833333333333332E-2</v>
      </c>
      <c r="O132" s="148"/>
      <c r="P132" s="138"/>
      <c r="Q132" s="139"/>
      <c r="R132" s="148"/>
      <c r="S132" s="148"/>
      <c r="T132" s="138"/>
      <c r="U132" s="139"/>
      <c r="V132" s="148"/>
      <c r="W132" s="148"/>
      <c r="X132" s="138"/>
      <c r="Y132" s="139"/>
      <c r="Z132" s="148"/>
      <c r="AA132" s="148"/>
      <c r="AB132" s="138">
        <v>0.5</v>
      </c>
      <c r="AC132" s="139">
        <v>0.75</v>
      </c>
      <c r="AD132" s="148">
        <v>2.0833333333333332E-2</v>
      </c>
      <c r="AE132" s="148"/>
      <c r="AF132" s="44"/>
      <c r="AG132" s="49">
        <f t="shared" ref="AG132:AG138" si="159">F132*24</f>
        <v>0.5</v>
      </c>
      <c r="AH132" s="50">
        <f t="shared" ref="AH132:AH138" si="160">J132*24</f>
        <v>0.5</v>
      </c>
      <c r="AI132" s="50">
        <f t="shared" ref="AI132:AI138" si="161">N132*24</f>
        <v>0.5</v>
      </c>
      <c r="AJ132" s="50">
        <f t="shared" ref="AJ132:AJ138" si="162">R132*24</f>
        <v>0</v>
      </c>
      <c r="AK132" s="50">
        <f t="shared" ref="AK132:AK138" si="163">V132*24</f>
        <v>0</v>
      </c>
      <c r="AL132" s="50">
        <f t="shared" ref="AL132:AL138" si="164">Z132*24</f>
        <v>0</v>
      </c>
      <c r="AM132" s="51">
        <f t="shared" ref="AM132:AM138" si="165">AD132*24</f>
        <v>0.5</v>
      </c>
      <c r="AN132" s="35">
        <f t="shared" ref="AN132:AN138" si="166">AZ132+AY132+AX132+AW132+AV132+AU132+AT132-AF132</f>
        <v>23</v>
      </c>
      <c r="AO132" s="69">
        <f t="shared" ref="AO132:AO138" si="167">IF(AN132&gt;$C132,(AN132-$C132),0)</f>
        <v>5.5</v>
      </c>
      <c r="AP132" s="73">
        <f t="shared" ref="AP132:AP138" si="168">AN132</f>
        <v>23</v>
      </c>
      <c r="AQ132" s="33"/>
      <c r="AT132" s="36">
        <f t="shared" ref="AT132:AT138" si="169">(E132-D132)*24-AG132</f>
        <v>5.4999999999999982</v>
      </c>
      <c r="AU132" s="36">
        <f t="shared" ref="AU132:AU138" si="170">(I132-H132)*24-AH132</f>
        <v>6.5</v>
      </c>
      <c r="AV132" s="36">
        <f t="shared" ref="AV132:AV138" si="171">(M132-L132)*24-AI132</f>
        <v>5.5</v>
      </c>
      <c r="AW132" s="36">
        <f t="shared" ref="AW132:AW138" si="172">(Q132-P132)*24-AJ132</f>
        <v>0</v>
      </c>
      <c r="AX132" s="36">
        <f t="shared" ref="AX132:AX138" si="173">(U132-T132)*24-AK132</f>
        <v>0</v>
      </c>
      <c r="AY132" s="36">
        <f t="shared" ref="AY132:AY138" si="174">(Y132-X132)*24-AL132</f>
        <v>0</v>
      </c>
      <c r="AZ132" s="36">
        <f t="shared" ref="AZ132:AZ138" si="175">(AC132-AB132)*24-AM132</f>
        <v>5.5</v>
      </c>
      <c r="BA132" s="36"/>
    </row>
    <row r="133" spans="1:53" ht="15" customHeight="1" x14ac:dyDescent="0.25">
      <c r="A133" s="89" t="s">
        <v>68</v>
      </c>
      <c r="B133" s="39">
        <f t="shared" si="141"/>
        <v>0</v>
      </c>
      <c r="C133" s="15">
        <f t="shared" si="141"/>
        <v>0</v>
      </c>
      <c r="D133" s="138"/>
      <c r="E133" s="139"/>
      <c r="F133" s="148"/>
      <c r="G133" s="148"/>
      <c r="H133" s="138"/>
      <c r="I133" s="139"/>
      <c r="J133" s="148"/>
      <c r="K133" s="148"/>
      <c r="L133" s="138"/>
      <c r="M133" s="139"/>
      <c r="N133" s="148"/>
      <c r="O133" s="148"/>
      <c r="P133" s="138"/>
      <c r="Q133" s="139"/>
      <c r="R133" s="148"/>
      <c r="S133" s="148"/>
      <c r="T133" s="138"/>
      <c r="U133" s="139"/>
      <c r="V133" s="148"/>
      <c r="W133" s="148"/>
      <c r="X133" s="138"/>
      <c r="Y133" s="139"/>
      <c r="Z133" s="148"/>
      <c r="AA133" s="148"/>
      <c r="AB133" s="138"/>
      <c r="AC133" s="139"/>
      <c r="AD133" s="148"/>
      <c r="AE133" s="148"/>
      <c r="AF133" s="44"/>
      <c r="AG133" s="49">
        <f t="shared" si="159"/>
        <v>0</v>
      </c>
      <c r="AH133" s="50">
        <f t="shared" si="160"/>
        <v>0</v>
      </c>
      <c r="AI133" s="50">
        <f t="shared" si="161"/>
        <v>0</v>
      </c>
      <c r="AJ133" s="50">
        <f t="shared" si="162"/>
        <v>0</v>
      </c>
      <c r="AK133" s="50">
        <f t="shared" si="163"/>
        <v>0</v>
      </c>
      <c r="AL133" s="50">
        <f t="shared" si="164"/>
        <v>0</v>
      </c>
      <c r="AM133" s="51">
        <f t="shared" si="165"/>
        <v>0</v>
      </c>
      <c r="AN133" s="35">
        <f t="shared" si="166"/>
        <v>0</v>
      </c>
      <c r="AO133" s="69">
        <f t="shared" si="167"/>
        <v>0</v>
      </c>
      <c r="AP133" s="73">
        <f t="shared" si="168"/>
        <v>0</v>
      </c>
      <c r="AQ133" s="33"/>
      <c r="AT133" s="36">
        <f t="shared" si="169"/>
        <v>0</v>
      </c>
      <c r="AU133" s="36">
        <f t="shared" si="170"/>
        <v>0</v>
      </c>
      <c r="AV133" s="36">
        <f t="shared" si="171"/>
        <v>0</v>
      </c>
      <c r="AW133" s="36">
        <f t="shared" si="172"/>
        <v>0</v>
      </c>
      <c r="AX133" s="36">
        <f t="shared" si="173"/>
        <v>0</v>
      </c>
      <c r="AY133" s="36">
        <f t="shared" si="174"/>
        <v>0</v>
      </c>
      <c r="AZ133" s="36">
        <f t="shared" si="175"/>
        <v>0</v>
      </c>
      <c r="BA133" s="36"/>
    </row>
    <row r="134" spans="1:53" ht="15" customHeight="1" x14ac:dyDescent="0.25">
      <c r="A134" s="89" t="s">
        <v>68</v>
      </c>
      <c r="B134" s="39" t="str">
        <f t="shared" si="141"/>
        <v>Erin</v>
      </c>
      <c r="C134" s="15">
        <f t="shared" si="141"/>
        <v>17.5</v>
      </c>
      <c r="D134" s="138">
        <v>0.41666666666666669</v>
      </c>
      <c r="E134" s="139">
        <v>0.66666666666666663</v>
      </c>
      <c r="F134" s="148">
        <v>2.0833333333333332E-2</v>
      </c>
      <c r="G134" s="148" t="s">
        <v>5</v>
      </c>
      <c r="H134" s="138"/>
      <c r="I134" s="139"/>
      <c r="J134" s="148"/>
      <c r="K134" s="148"/>
      <c r="L134" s="138">
        <v>0.41666666666666669</v>
      </c>
      <c r="M134" s="139">
        <v>0.47916666666666669</v>
      </c>
      <c r="N134" s="148"/>
      <c r="O134" s="148" t="s">
        <v>10</v>
      </c>
      <c r="P134" s="138"/>
      <c r="Q134" s="139"/>
      <c r="R134" s="148"/>
      <c r="S134" s="148"/>
      <c r="T134" s="138">
        <v>0.45833333333333331</v>
      </c>
      <c r="U134" s="139">
        <v>0.75</v>
      </c>
      <c r="V134" s="148">
        <v>2.0833333333333332E-2</v>
      </c>
      <c r="W134" s="148" t="s">
        <v>5</v>
      </c>
      <c r="X134" s="138"/>
      <c r="Y134" s="139"/>
      <c r="Z134" s="148"/>
      <c r="AA134" s="148"/>
      <c r="AB134" s="138">
        <v>0.5</v>
      </c>
      <c r="AC134" s="139">
        <v>0.75</v>
      </c>
      <c r="AD134" s="148">
        <v>2.0833333333333332E-2</v>
      </c>
      <c r="AE134" s="148" t="s">
        <v>5</v>
      </c>
      <c r="AF134" s="44"/>
      <c r="AG134" s="49">
        <f t="shared" si="159"/>
        <v>0.5</v>
      </c>
      <c r="AH134" s="50">
        <f t="shared" si="160"/>
        <v>0</v>
      </c>
      <c r="AI134" s="50">
        <f t="shared" si="161"/>
        <v>0</v>
      </c>
      <c r="AJ134" s="50">
        <f t="shared" si="162"/>
        <v>0</v>
      </c>
      <c r="AK134" s="50">
        <f t="shared" si="163"/>
        <v>0.5</v>
      </c>
      <c r="AL134" s="50">
        <f t="shared" si="164"/>
        <v>0</v>
      </c>
      <c r="AM134" s="51">
        <f t="shared" si="165"/>
        <v>0.5</v>
      </c>
      <c r="AN134" s="35">
        <f t="shared" si="166"/>
        <v>19</v>
      </c>
      <c r="AO134" s="69">
        <f t="shared" si="167"/>
        <v>1.5</v>
      </c>
      <c r="AP134" s="73">
        <f t="shared" si="168"/>
        <v>19</v>
      </c>
      <c r="AQ134" s="33"/>
      <c r="AT134" s="36">
        <f t="shared" si="169"/>
        <v>5.4999999999999982</v>
      </c>
      <c r="AU134" s="36">
        <f t="shared" si="170"/>
        <v>0</v>
      </c>
      <c r="AV134" s="36">
        <f t="shared" si="171"/>
        <v>1.5</v>
      </c>
      <c r="AW134" s="36">
        <f t="shared" si="172"/>
        <v>0</v>
      </c>
      <c r="AX134" s="36">
        <f t="shared" si="173"/>
        <v>6.5</v>
      </c>
      <c r="AY134" s="36">
        <f t="shared" si="174"/>
        <v>0</v>
      </c>
      <c r="AZ134" s="36">
        <f t="shared" si="175"/>
        <v>5.5</v>
      </c>
      <c r="BA134" s="36"/>
    </row>
    <row r="135" spans="1:53" ht="15" customHeight="1" x14ac:dyDescent="0.25">
      <c r="A135" s="89" t="s">
        <v>68</v>
      </c>
      <c r="B135" s="39">
        <f t="shared" si="141"/>
        <v>0</v>
      </c>
      <c r="C135" s="15">
        <f t="shared" si="141"/>
        <v>0</v>
      </c>
      <c r="D135" s="138"/>
      <c r="E135" s="139"/>
      <c r="F135" s="148"/>
      <c r="G135" s="148"/>
      <c r="H135" s="138"/>
      <c r="I135" s="139"/>
      <c r="J135" s="148"/>
      <c r="K135" s="148"/>
      <c r="L135" s="138"/>
      <c r="M135" s="139"/>
      <c r="N135" s="148"/>
      <c r="O135" s="148"/>
      <c r="P135" s="138"/>
      <c r="Q135" s="139"/>
      <c r="R135" s="148"/>
      <c r="S135" s="148"/>
      <c r="T135" s="138"/>
      <c r="U135" s="139"/>
      <c r="V135" s="148"/>
      <c r="W135" s="148"/>
      <c r="X135" s="138"/>
      <c r="Y135" s="139"/>
      <c r="Z135" s="148"/>
      <c r="AA135" s="148"/>
      <c r="AB135" s="138"/>
      <c r="AC135" s="139"/>
      <c r="AD135" s="148"/>
      <c r="AE135" s="148"/>
      <c r="AF135" s="44"/>
      <c r="AG135" s="49">
        <f t="shared" si="159"/>
        <v>0</v>
      </c>
      <c r="AH135" s="50">
        <f t="shared" si="160"/>
        <v>0</v>
      </c>
      <c r="AI135" s="50">
        <f t="shared" si="161"/>
        <v>0</v>
      </c>
      <c r="AJ135" s="50">
        <f t="shared" si="162"/>
        <v>0</v>
      </c>
      <c r="AK135" s="50">
        <f t="shared" si="163"/>
        <v>0</v>
      </c>
      <c r="AL135" s="50">
        <f t="shared" si="164"/>
        <v>0</v>
      </c>
      <c r="AM135" s="51">
        <f t="shared" si="165"/>
        <v>0</v>
      </c>
      <c r="AN135" s="35">
        <f t="shared" si="166"/>
        <v>0</v>
      </c>
      <c r="AO135" s="69">
        <f t="shared" si="167"/>
        <v>0</v>
      </c>
      <c r="AP135" s="73">
        <f t="shared" si="168"/>
        <v>0</v>
      </c>
      <c r="AQ135" s="33"/>
      <c r="AT135" s="36">
        <f t="shared" si="169"/>
        <v>0</v>
      </c>
      <c r="AU135" s="36">
        <f t="shared" si="170"/>
        <v>0</v>
      </c>
      <c r="AV135" s="36">
        <f t="shared" si="171"/>
        <v>0</v>
      </c>
      <c r="AW135" s="36">
        <f t="shared" si="172"/>
        <v>0</v>
      </c>
      <c r="AX135" s="36">
        <f t="shared" si="173"/>
        <v>0</v>
      </c>
      <c r="AY135" s="36">
        <f t="shared" si="174"/>
        <v>0</v>
      </c>
      <c r="AZ135" s="36">
        <f t="shared" si="175"/>
        <v>0</v>
      </c>
      <c r="BA135" s="36"/>
    </row>
    <row r="136" spans="1:53" ht="15" customHeight="1" x14ac:dyDescent="0.25">
      <c r="A136" s="89" t="s">
        <v>68</v>
      </c>
      <c r="B136" s="39" t="str">
        <f t="shared" si="141"/>
        <v>sophie crawley cover</v>
      </c>
      <c r="C136" s="15">
        <f t="shared" si="141"/>
        <v>0</v>
      </c>
      <c r="D136" s="138"/>
      <c r="E136" s="139"/>
      <c r="F136" s="148"/>
      <c r="G136" s="148"/>
      <c r="H136" s="138"/>
      <c r="I136" s="139"/>
      <c r="J136" s="148"/>
      <c r="K136" s="148"/>
      <c r="L136" s="138"/>
      <c r="M136" s="139"/>
      <c r="N136" s="148"/>
      <c r="O136" s="148"/>
      <c r="P136" s="138"/>
      <c r="Q136" s="139"/>
      <c r="R136" s="148"/>
      <c r="S136" s="148"/>
      <c r="T136" s="138"/>
      <c r="U136" s="139"/>
      <c r="V136" s="148"/>
      <c r="W136" s="148"/>
      <c r="X136" s="138"/>
      <c r="Y136" s="139"/>
      <c r="Z136" s="148"/>
      <c r="AA136" s="148"/>
      <c r="AB136" s="138"/>
      <c r="AC136" s="139"/>
      <c r="AD136" s="148"/>
      <c r="AE136" s="148"/>
      <c r="AF136" s="44"/>
      <c r="AG136" s="49">
        <f t="shared" si="159"/>
        <v>0</v>
      </c>
      <c r="AH136" s="50">
        <f t="shared" si="160"/>
        <v>0</v>
      </c>
      <c r="AI136" s="50">
        <f t="shared" si="161"/>
        <v>0</v>
      </c>
      <c r="AJ136" s="50">
        <f t="shared" si="162"/>
        <v>0</v>
      </c>
      <c r="AK136" s="50">
        <f t="shared" si="163"/>
        <v>0</v>
      </c>
      <c r="AL136" s="50">
        <f t="shared" si="164"/>
        <v>0</v>
      </c>
      <c r="AM136" s="51">
        <f t="shared" si="165"/>
        <v>0</v>
      </c>
      <c r="AN136" s="35">
        <f t="shared" si="166"/>
        <v>0</v>
      </c>
      <c r="AO136" s="69">
        <f t="shared" si="167"/>
        <v>0</v>
      </c>
      <c r="AP136" s="73">
        <f t="shared" si="168"/>
        <v>0</v>
      </c>
      <c r="AQ136" s="33"/>
      <c r="AT136" s="36">
        <f t="shared" si="169"/>
        <v>0</v>
      </c>
      <c r="AU136" s="36">
        <f t="shared" si="170"/>
        <v>0</v>
      </c>
      <c r="AV136" s="36">
        <f t="shared" si="171"/>
        <v>0</v>
      </c>
      <c r="AW136" s="36">
        <f t="shared" si="172"/>
        <v>0</v>
      </c>
      <c r="AX136" s="36">
        <f t="shared" si="173"/>
        <v>0</v>
      </c>
      <c r="AY136" s="36">
        <f t="shared" si="174"/>
        <v>0</v>
      </c>
      <c r="AZ136" s="36">
        <f t="shared" si="175"/>
        <v>0</v>
      </c>
      <c r="BA136" s="36"/>
    </row>
    <row r="137" spans="1:53" ht="15" customHeight="1" x14ac:dyDescent="0.25">
      <c r="A137" s="89" t="s">
        <v>68</v>
      </c>
      <c r="B137" s="39" t="str">
        <f t="shared" si="141"/>
        <v>debs crawley cover</v>
      </c>
      <c r="C137" s="15">
        <f t="shared" si="141"/>
        <v>0</v>
      </c>
      <c r="D137" s="138"/>
      <c r="E137" s="139"/>
      <c r="F137" s="148"/>
      <c r="G137" s="148"/>
      <c r="H137" s="138"/>
      <c r="I137" s="139"/>
      <c r="J137" s="148"/>
      <c r="K137" s="148"/>
      <c r="L137" s="138"/>
      <c r="M137" s="139"/>
      <c r="N137" s="148"/>
      <c r="O137" s="148"/>
      <c r="P137" s="138"/>
      <c r="Q137" s="139"/>
      <c r="R137" s="148"/>
      <c r="S137" s="148"/>
      <c r="T137" s="138"/>
      <c r="U137" s="139"/>
      <c r="V137" s="148"/>
      <c r="W137" s="148"/>
      <c r="X137" s="138"/>
      <c r="Y137" s="139"/>
      <c r="Z137" s="148"/>
      <c r="AA137" s="148"/>
      <c r="AB137" s="138"/>
      <c r="AC137" s="139"/>
      <c r="AD137" s="148"/>
      <c r="AE137" s="148"/>
      <c r="AF137" s="44"/>
      <c r="AG137" s="49">
        <f t="shared" si="159"/>
        <v>0</v>
      </c>
      <c r="AH137" s="50">
        <f t="shared" si="160"/>
        <v>0</v>
      </c>
      <c r="AI137" s="50">
        <f t="shared" si="161"/>
        <v>0</v>
      </c>
      <c r="AJ137" s="50">
        <f t="shared" si="162"/>
        <v>0</v>
      </c>
      <c r="AK137" s="50">
        <f t="shared" si="163"/>
        <v>0</v>
      </c>
      <c r="AL137" s="50">
        <f t="shared" si="164"/>
        <v>0</v>
      </c>
      <c r="AM137" s="51">
        <f t="shared" si="165"/>
        <v>0</v>
      </c>
      <c r="AN137" s="35">
        <f t="shared" si="166"/>
        <v>0</v>
      </c>
      <c r="AO137" s="69">
        <f t="shared" si="167"/>
        <v>0</v>
      </c>
      <c r="AP137" s="73">
        <f t="shared" si="168"/>
        <v>0</v>
      </c>
      <c r="AQ137" s="33"/>
      <c r="AT137" s="36">
        <f t="shared" si="169"/>
        <v>0</v>
      </c>
      <c r="AU137" s="36">
        <f t="shared" si="170"/>
        <v>0</v>
      </c>
      <c r="AV137" s="36">
        <f t="shared" si="171"/>
        <v>0</v>
      </c>
      <c r="AW137" s="36">
        <f t="shared" si="172"/>
        <v>0</v>
      </c>
      <c r="AX137" s="36">
        <f t="shared" si="173"/>
        <v>0</v>
      </c>
      <c r="AY137" s="36">
        <f t="shared" si="174"/>
        <v>0</v>
      </c>
      <c r="AZ137" s="36">
        <f t="shared" si="175"/>
        <v>0</v>
      </c>
      <c r="BA137" s="36"/>
    </row>
    <row r="138" spans="1:53" ht="15" customHeight="1" x14ac:dyDescent="0.25">
      <c r="A138" s="89" t="s">
        <v>68</v>
      </c>
      <c r="B138" s="39">
        <f t="shared" si="141"/>
        <v>0</v>
      </c>
      <c r="C138" s="15">
        <f t="shared" si="141"/>
        <v>0</v>
      </c>
      <c r="D138" s="138"/>
      <c r="E138" s="139"/>
      <c r="F138" s="148"/>
      <c r="G138" s="148"/>
      <c r="H138" s="138"/>
      <c r="I138" s="139"/>
      <c r="J138" s="148"/>
      <c r="K138" s="148"/>
      <c r="L138" s="138"/>
      <c r="M138" s="139"/>
      <c r="N138" s="148"/>
      <c r="O138" s="148"/>
      <c r="P138" s="138"/>
      <c r="Q138" s="139"/>
      <c r="R138" s="148"/>
      <c r="S138" s="148"/>
      <c r="T138" s="138"/>
      <c r="U138" s="139"/>
      <c r="V138" s="148"/>
      <c r="W138" s="148"/>
      <c r="X138" s="138"/>
      <c r="Y138" s="139"/>
      <c r="Z138" s="148"/>
      <c r="AA138" s="148"/>
      <c r="AB138" s="138"/>
      <c r="AC138" s="139"/>
      <c r="AD138" s="148"/>
      <c r="AE138" s="148"/>
      <c r="AF138" s="44"/>
      <c r="AG138" s="49">
        <f t="shared" si="159"/>
        <v>0</v>
      </c>
      <c r="AH138" s="50">
        <f t="shared" si="160"/>
        <v>0</v>
      </c>
      <c r="AI138" s="50">
        <f t="shared" si="161"/>
        <v>0</v>
      </c>
      <c r="AJ138" s="50">
        <f t="shared" si="162"/>
        <v>0</v>
      </c>
      <c r="AK138" s="50">
        <f t="shared" si="163"/>
        <v>0</v>
      </c>
      <c r="AL138" s="50">
        <f t="shared" si="164"/>
        <v>0</v>
      </c>
      <c r="AM138" s="51">
        <f t="shared" si="165"/>
        <v>0</v>
      </c>
      <c r="AN138" s="35">
        <f t="shared" si="166"/>
        <v>0</v>
      </c>
      <c r="AO138" s="69">
        <f t="shared" si="167"/>
        <v>0</v>
      </c>
      <c r="AP138" s="73">
        <f t="shared" si="168"/>
        <v>0</v>
      </c>
      <c r="AQ138" s="33"/>
      <c r="AT138" s="36">
        <f t="shared" si="169"/>
        <v>0</v>
      </c>
      <c r="AU138" s="36">
        <f t="shared" si="170"/>
        <v>0</v>
      </c>
      <c r="AV138" s="36">
        <f t="shared" si="171"/>
        <v>0</v>
      </c>
      <c r="AW138" s="36">
        <f t="shared" si="172"/>
        <v>0</v>
      </c>
      <c r="AX138" s="36">
        <f t="shared" si="173"/>
        <v>0</v>
      </c>
      <c r="AY138" s="36">
        <f t="shared" si="174"/>
        <v>0</v>
      </c>
      <c r="AZ138" s="36">
        <f t="shared" si="175"/>
        <v>0</v>
      </c>
      <c r="BA138" s="36"/>
    </row>
    <row r="139" spans="1:53" ht="15" customHeight="1" x14ac:dyDescent="0.25">
      <c r="A139" s="89" t="s">
        <v>68</v>
      </c>
      <c r="B139" s="39">
        <f t="shared" si="141"/>
        <v>0</v>
      </c>
      <c r="C139" s="15">
        <f t="shared" si="141"/>
        <v>0</v>
      </c>
      <c r="D139" s="138"/>
      <c r="E139" s="139"/>
      <c r="F139" s="148"/>
      <c r="G139" s="148"/>
      <c r="H139" s="138"/>
      <c r="I139" s="139"/>
      <c r="J139" s="148"/>
      <c r="K139" s="148"/>
      <c r="L139" s="138"/>
      <c r="M139" s="139"/>
      <c r="N139" s="148"/>
      <c r="O139" s="148"/>
      <c r="P139" s="138"/>
      <c r="Q139" s="139"/>
      <c r="R139" s="148"/>
      <c r="S139" s="148"/>
      <c r="T139" s="138"/>
      <c r="U139" s="139"/>
      <c r="V139" s="148"/>
      <c r="W139" s="148"/>
      <c r="X139" s="138"/>
      <c r="Y139" s="139"/>
      <c r="Z139" s="148"/>
      <c r="AA139" s="148"/>
      <c r="AB139" s="138"/>
      <c r="AC139" s="139"/>
      <c r="AD139" s="148"/>
      <c r="AE139" s="148"/>
      <c r="AF139" s="44"/>
      <c r="AG139" s="49">
        <f t="shared" si="152"/>
        <v>0</v>
      </c>
      <c r="AH139" s="50">
        <f t="shared" si="153"/>
        <v>0</v>
      </c>
      <c r="AI139" s="50">
        <f t="shared" si="154"/>
        <v>0</v>
      </c>
      <c r="AJ139" s="50">
        <f t="shared" si="155"/>
        <v>0</v>
      </c>
      <c r="AK139" s="50">
        <f t="shared" si="156"/>
        <v>0</v>
      </c>
      <c r="AL139" s="50">
        <f t="shared" si="157"/>
        <v>0</v>
      </c>
      <c r="AM139" s="51">
        <f t="shared" si="158"/>
        <v>0</v>
      </c>
      <c r="AN139" s="35">
        <f t="shared" si="142"/>
        <v>0</v>
      </c>
      <c r="AO139" s="69">
        <f t="shared" si="143"/>
        <v>0</v>
      </c>
      <c r="AP139" s="73">
        <f t="shared" si="144"/>
        <v>0</v>
      </c>
      <c r="AQ139" s="33"/>
      <c r="AT139" s="36">
        <f t="shared" si="145"/>
        <v>0</v>
      </c>
      <c r="AU139" s="36">
        <f t="shared" si="146"/>
        <v>0</v>
      </c>
      <c r="AV139" s="36">
        <f t="shared" si="147"/>
        <v>0</v>
      </c>
      <c r="AW139" s="36">
        <f t="shared" si="148"/>
        <v>0</v>
      </c>
      <c r="AX139" s="36">
        <f t="shared" si="149"/>
        <v>0</v>
      </c>
      <c r="AY139" s="36">
        <f t="shared" si="150"/>
        <v>0</v>
      </c>
      <c r="AZ139" s="36">
        <f t="shared" si="151"/>
        <v>0</v>
      </c>
      <c r="BA139" s="36"/>
    </row>
    <row r="140" spans="1:53" ht="15" customHeight="1" x14ac:dyDescent="0.25">
      <c r="A140" s="89" t="s">
        <v>68</v>
      </c>
      <c r="B140" s="39">
        <f t="shared" si="141"/>
        <v>0</v>
      </c>
      <c r="C140" s="15">
        <f t="shared" si="141"/>
        <v>0</v>
      </c>
      <c r="D140" s="138"/>
      <c r="E140" s="139"/>
      <c r="F140" s="148"/>
      <c r="G140" s="148"/>
      <c r="H140" s="138"/>
      <c r="I140" s="139"/>
      <c r="J140" s="148"/>
      <c r="K140" s="148"/>
      <c r="L140" s="138"/>
      <c r="M140" s="139"/>
      <c r="N140" s="148"/>
      <c r="O140" s="148"/>
      <c r="P140" s="138"/>
      <c r="Q140" s="139"/>
      <c r="R140" s="148"/>
      <c r="S140" s="148"/>
      <c r="T140" s="138"/>
      <c r="U140" s="139"/>
      <c r="V140" s="148"/>
      <c r="W140" s="148"/>
      <c r="X140" s="138"/>
      <c r="Y140" s="139"/>
      <c r="Z140" s="148"/>
      <c r="AA140" s="148"/>
      <c r="AB140" s="138"/>
      <c r="AC140" s="139"/>
      <c r="AD140" s="148"/>
      <c r="AE140" s="148"/>
      <c r="AF140" s="44"/>
      <c r="AG140" s="49">
        <f t="shared" si="152"/>
        <v>0</v>
      </c>
      <c r="AH140" s="50">
        <f t="shared" si="153"/>
        <v>0</v>
      </c>
      <c r="AI140" s="50">
        <f t="shared" si="154"/>
        <v>0</v>
      </c>
      <c r="AJ140" s="50">
        <f t="shared" si="155"/>
        <v>0</v>
      </c>
      <c r="AK140" s="50">
        <f t="shared" si="156"/>
        <v>0</v>
      </c>
      <c r="AL140" s="50">
        <f t="shared" si="157"/>
        <v>0</v>
      </c>
      <c r="AM140" s="51">
        <f t="shared" si="158"/>
        <v>0</v>
      </c>
      <c r="AN140" s="35">
        <f t="shared" si="142"/>
        <v>0</v>
      </c>
      <c r="AO140" s="69">
        <f t="shared" si="143"/>
        <v>0</v>
      </c>
      <c r="AP140" s="73">
        <f t="shared" si="144"/>
        <v>0</v>
      </c>
      <c r="AT140" s="36">
        <f t="shared" si="145"/>
        <v>0</v>
      </c>
      <c r="AU140" s="36">
        <f t="shared" si="146"/>
        <v>0</v>
      </c>
      <c r="AV140" s="36">
        <f t="shared" si="147"/>
        <v>0</v>
      </c>
      <c r="AW140" s="36">
        <f t="shared" si="148"/>
        <v>0</v>
      </c>
      <c r="AX140" s="36">
        <f t="shared" si="149"/>
        <v>0</v>
      </c>
      <c r="AY140" s="36">
        <f t="shared" si="150"/>
        <v>0</v>
      </c>
      <c r="AZ140" s="36">
        <f t="shared" si="151"/>
        <v>0</v>
      </c>
      <c r="BA140" s="36"/>
    </row>
    <row r="141" spans="1:53" ht="15" customHeight="1" x14ac:dyDescent="0.25">
      <c r="A141" s="89" t="s">
        <v>68</v>
      </c>
      <c r="B141" s="39">
        <f t="shared" si="141"/>
        <v>0</v>
      </c>
      <c r="C141" s="15">
        <f t="shared" si="141"/>
        <v>0</v>
      </c>
      <c r="D141" s="138"/>
      <c r="E141" s="139"/>
      <c r="F141" s="148"/>
      <c r="G141" s="148"/>
      <c r="H141" s="138"/>
      <c r="I141" s="139"/>
      <c r="J141" s="148"/>
      <c r="K141" s="148"/>
      <c r="L141" s="138"/>
      <c r="M141" s="139"/>
      <c r="N141" s="148"/>
      <c r="O141" s="148"/>
      <c r="P141" s="138"/>
      <c r="Q141" s="139"/>
      <c r="R141" s="148"/>
      <c r="S141" s="148"/>
      <c r="T141" s="138"/>
      <c r="U141" s="139"/>
      <c r="V141" s="148"/>
      <c r="W141" s="148"/>
      <c r="X141" s="138"/>
      <c r="Y141" s="139"/>
      <c r="Z141" s="148"/>
      <c r="AA141" s="148"/>
      <c r="AB141" s="138"/>
      <c r="AC141" s="139"/>
      <c r="AD141" s="148"/>
      <c r="AE141" s="148"/>
      <c r="AF141" s="44"/>
      <c r="AG141" s="49">
        <f t="shared" si="152"/>
        <v>0</v>
      </c>
      <c r="AH141" s="50">
        <f t="shared" si="153"/>
        <v>0</v>
      </c>
      <c r="AI141" s="50">
        <f t="shared" si="154"/>
        <v>0</v>
      </c>
      <c r="AJ141" s="50">
        <f t="shared" si="155"/>
        <v>0</v>
      </c>
      <c r="AK141" s="50">
        <f t="shared" si="156"/>
        <v>0</v>
      </c>
      <c r="AL141" s="50">
        <f t="shared" si="157"/>
        <v>0</v>
      </c>
      <c r="AM141" s="51">
        <f t="shared" si="158"/>
        <v>0</v>
      </c>
      <c r="AN141" s="35">
        <f t="shared" si="142"/>
        <v>0</v>
      </c>
      <c r="AO141" s="69">
        <f t="shared" si="143"/>
        <v>0</v>
      </c>
      <c r="AP141" s="73">
        <f t="shared" si="144"/>
        <v>0</v>
      </c>
      <c r="AT141" s="36">
        <f t="shared" si="145"/>
        <v>0</v>
      </c>
      <c r="AU141" s="36">
        <f t="shared" si="146"/>
        <v>0</v>
      </c>
      <c r="AV141" s="36">
        <f t="shared" si="147"/>
        <v>0</v>
      </c>
      <c r="AW141" s="36">
        <f t="shared" si="148"/>
        <v>0</v>
      </c>
      <c r="AX141" s="36">
        <f t="shared" si="149"/>
        <v>0</v>
      </c>
      <c r="AY141" s="36">
        <f t="shared" si="150"/>
        <v>0</v>
      </c>
      <c r="AZ141" s="36">
        <f t="shared" si="151"/>
        <v>0</v>
      </c>
      <c r="BA141" s="36"/>
    </row>
    <row r="142" spans="1:53" x14ac:dyDescent="0.25">
      <c r="A142" s="89" t="s">
        <v>68</v>
      </c>
      <c r="B142" s="39">
        <f t="shared" si="141"/>
        <v>0</v>
      </c>
      <c r="C142" s="15">
        <f t="shared" si="141"/>
        <v>0</v>
      </c>
      <c r="D142" s="140"/>
      <c r="E142" s="141"/>
      <c r="F142" s="149"/>
      <c r="G142" s="149"/>
      <c r="H142" s="140"/>
      <c r="I142" s="141"/>
      <c r="J142" s="149"/>
      <c r="K142" s="149"/>
      <c r="L142" s="140"/>
      <c r="M142" s="141"/>
      <c r="N142" s="149"/>
      <c r="O142" s="149"/>
      <c r="P142" s="140"/>
      <c r="Q142" s="141"/>
      <c r="R142" s="149"/>
      <c r="S142" s="149"/>
      <c r="T142" s="140"/>
      <c r="U142" s="141"/>
      <c r="V142" s="149"/>
      <c r="W142" s="149"/>
      <c r="X142" s="140"/>
      <c r="Y142" s="141"/>
      <c r="Z142" s="149"/>
      <c r="AA142" s="149"/>
      <c r="AB142" s="140"/>
      <c r="AC142" s="141"/>
      <c r="AD142" s="149"/>
      <c r="AE142" s="149"/>
      <c r="AF142" s="44"/>
      <c r="AG142" s="49">
        <f t="shared" si="152"/>
        <v>0</v>
      </c>
      <c r="AH142" s="50">
        <f t="shared" si="153"/>
        <v>0</v>
      </c>
      <c r="AI142" s="50">
        <f t="shared" si="154"/>
        <v>0</v>
      </c>
      <c r="AJ142" s="50">
        <f t="shared" si="155"/>
        <v>0</v>
      </c>
      <c r="AK142" s="50">
        <f t="shared" si="156"/>
        <v>0</v>
      </c>
      <c r="AL142" s="50">
        <f t="shared" si="157"/>
        <v>0</v>
      </c>
      <c r="AM142" s="51">
        <f t="shared" si="158"/>
        <v>0</v>
      </c>
      <c r="AN142" s="35">
        <f t="shared" si="142"/>
        <v>0</v>
      </c>
      <c r="AO142" s="69">
        <f t="shared" si="143"/>
        <v>0</v>
      </c>
      <c r="AP142" s="73">
        <f t="shared" si="144"/>
        <v>0</v>
      </c>
      <c r="AT142" s="36">
        <f t="shared" si="145"/>
        <v>0</v>
      </c>
      <c r="AU142" s="36">
        <f t="shared" si="146"/>
        <v>0</v>
      </c>
      <c r="AV142" s="36">
        <f t="shared" si="147"/>
        <v>0</v>
      </c>
      <c r="AW142" s="36">
        <f t="shared" si="148"/>
        <v>0</v>
      </c>
      <c r="AX142" s="36">
        <f t="shared" si="149"/>
        <v>0</v>
      </c>
      <c r="AY142" s="36">
        <f t="shared" si="150"/>
        <v>0</v>
      </c>
      <c r="AZ142" s="36">
        <f t="shared" si="151"/>
        <v>0</v>
      </c>
      <c r="BA142" s="36"/>
    </row>
    <row r="143" spans="1:53" x14ac:dyDescent="0.25">
      <c r="A143" s="60" t="str">
        <f>A120</f>
        <v>PSM Placement</v>
      </c>
      <c r="B143" s="61">
        <f t="shared" si="141"/>
        <v>0</v>
      </c>
      <c r="C143" s="62">
        <f t="shared" si="141"/>
        <v>0</v>
      </c>
      <c r="D143" s="98"/>
      <c r="E143" s="99"/>
      <c r="F143" s="100"/>
      <c r="G143" s="100"/>
      <c r="H143" s="98"/>
      <c r="I143" s="99"/>
      <c r="J143" s="100"/>
      <c r="K143" s="100"/>
      <c r="L143" s="98"/>
      <c r="M143" s="99"/>
      <c r="N143" s="100"/>
      <c r="O143" s="100"/>
      <c r="P143" s="98"/>
      <c r="Q143" s="99"/>
      <c r="R143" s="100"/>
      <c r="S143" s="100"/>
      <c r="T143" s="98"/>
      <c r="U143" s="99"/>
      <c r="V143" s="100"/>
      <c r="W143" s="100"/>
      <c r="X143" s="98"/>
      <c r="Y143" s="99"/>
      <c r="Z143" s="100"/>
      <c r="AA143" s="100"/>
      <c r="AB143" s="98"/>
      <c r="AC143" s="99"/>
      <c r="AD143" s="100"/>
      <c r="AE143" s="100"/>
      <c r="AF143" s="55"/>
      <c r="AG143" s="56">
        <f t="shared" si="152"/>
        <v>0</v>
      </c>
      <c r="AH143" s="57">
        <f t="shared" si="153"/>
        <v>0</v>
      </c>
      <c r="AI143" s="57">
        <f t="shared" si="154"/>
        <v>0</v>
      </c>
      <c r="AJ143" s="57">
        <f t="shared" si="155"/>
        <v>0</v>
      </c>
      <c r="AK143" s="57">
        <f t="shared" si="156"/>
        <v>0</v>
      </c>
      <c r="AL143" s="57">
        <f t="shared" si="157"/>
        <v>0</v>
      </c>
      <c r="AM143" s="58">
        <f t="shared" si="158"/>
        <v>0</v>
      </c>
      <c r="AN143" s="59">
        <f t="shared" si="142"/>
        <v>0</v>
      </c>
      <c r="AO143" s="70">
        <f t="shared" si="143"/>
        <v>0</v>
      </c>
      <c r="AP143" s="74">
        <f t="shared" si="144"/>
        <v>0</v>
      </c>
      <c r="AT143" s="37">
        <f t="shared" si="145"/>
        <v>0</v>
      </c>
      <c r="AU143" s="37">
        <f t="shared" si="146"/>
        <v>0</v>
      </c>
      <c r="AV143" s="37">
        <f t="shared" si="147"/>
        <v>0</v>
      </c>
      <c r="AW143" s="37">
        <f t="shared" si="148"/>
        <v>0</v>
      </c>
      <c r="AX143" s="37">
        <f t="shared" si="149"/>
        <v>0</v>
      </c>
      <c r="AY143" s="37">
        <f t="shared" si="150"/>
        <v>0</v>
      </c>
      <c r="AZ143" s="37">
        <f t="shared" si="151"/>
        <v>0</v>
      </c>
      <c r="BA143" s="36"/>
    </row>
    <row r="144" spans="1:53" x14ac:dyDescent="0.25">
      <c r="AO144" s="70">
        <f>SUM(AO126:AO143)</f>
        <v>13</v>
      </c>
      <c r="AP144" s="151">
        <f>SUM(AP126:AP143)</f>
        <v>149.5</v>
      </c>
    </row>
    <row r="148" spans="46:50" ht="15" customHeight="1" x14ac:dyDescent="0.25">
      <c r="AT148" s="271" t="s">
        <v>70</v>
      </c>
      <c r="AU148" s="272"/>
      <c r="AV148" s="272"/>
      <c r="AW148" s="273"/>
      <c r="AX148" s="77">
        <f>B13</f>
        <v>100.5</v>
      </c>
    </row>
    <row r="149" spans="46:50" ht="15" customHeight="1" x14ac:dyDescent="0.25">
      <c r="AT149" s="271" t="s">
        <v>71</v>
      </c>
      <c r="AU149" s="272"/>
      <c r="AV149" s="272"/>
      <c r="AW149" s="273"/>
      <c r="AX149" s="77">
        <f>B24</f>
        <v>533</v>
      </c>
    </row>
    <row r="150" spans="46:50" x14ac:dyDescent="0.25">
      <c r="AT150" s="180" t="s">
        <v>72</v>
      </c>
      <c r="AU150" s="181"/>
      <c r="AV150" s="181"/>
      <c r="AW150" s="182"/>
      <c r="AX150" s="77">
        <f>AX149-AX151</f>
        <v>478</v>
      </c>
    </row>
    <row r="151" spans="46:50" x14ac:dyDescent="0.25">
      <c r="AT151" s="180" t="s">
        <v>73</v>
      </c>
      <c r="AU151" s="181"/>
      <c r="AV151" s="181"/>
      <c r="AW151" s="182"/>
      <c r="AX151" s="77">
        <f>SUM(AT36:AT50)+SUM(AT59:AT73)+SUM(AT82:AT96)+SUM(AT105:AT119)+SUM(AT128:AT142)</f>
        <v>54.999999999999986</v>
      </c>
    </row>
    <row r="152" spans="46:50" ht="15" customHeight="1" x14ac:dyDescent="0.25">
      <c r="AT152" s="203" t="s">
        <v>74</v>
      </c>
      <c r="AU152" s="204"/>
      <c r="AV152" s="204"/>
      <c r="AW152" s="205"/>
      <c r="AX152" s="129">
        <f>SUMIFS(C34:C51,A34:A51,Data!A3)</f>
        <v>36</v>
      </c>
    </row>
    <row r="153" spans="46:50" x14ac:dyDescent="0.25">
      <c r="AT153" s="206" t="s">
        <v>75</v>
      </c>
      <c r="AU153" s="207"/>
      <c r="AV153" s="207"/>
      <c r="AW153" s="208"/>
      <c r="AX153" s="130">
        <f>B20</f>
        <v>172</v>
      </c>
    </row>
    <row r="154" spans="46:50" x14ac:dyDescent="0.25">
      <c r="AT154" s="209" t="s">
        <v>76</v>
      </c>
      <c r="AU154" s="210"/>
      <c r="AV154" s="210"/>
      <c r="AW154" s="211"/>
      <c r="AX154" s="131">
        <f>AX153-AX155</f>
        <v>166.5</v>
      </c>
    </row>
    <row r="155" spans="46:50" x14ac:dyDescent="0.25">
      <c r="AT155" s="206" t="s">
        <v>77</v>
      </c>
      <c r="AU155" s="207"/>
      <c r="AV155" s="207"/>
      <c r="AW155" s="208"/>
      <c r="AX155" s="130">
        <f>SUM(AT34)+SUM(AT57)+SUM(AT80)+SUM(AT103)+SUM(AT126)</f>
        <v>5.4999999999999982</v>
      </c>
    </row>
    <row r="156" spans="46:50" ht="15" customHeight="1" x14ac:dyDescent="0.25">
      <c r="AT156" s="197" t="s">
        <v>78</v>
      </c>
      <c r="AU156" s="198"/>
      <c r="AV156" s="198"/>
      <c r="AW156" s="199"/>
      <c r="AX156" s="79">
        <f>SUMIFS(C34:C51,A34:A51,Data!A4)</f>
        <v>0</v>
      </c>
    </row>
    <row r="157" spans="46:50" x14ac:dyDescent="0.25">
      <c r="AT157" s="190" t="s">
        <v>79</v>
      </c>
      <c r="AU157" s="191"/>
      <c r="AV157" s="191"/>
      <c r="AW157" s="192"/>
      <c r="AX157" s="80">
        <f>(SUMIF(AQ34:AQ139,Data!A4,Forecast!AR34:AR139))</f>
        <v>0</v>
      </c>
    </row>
    <row r="158" spans="46:50" x14ac:dyDescent="0.25">
      <c r="AT158" s="193" t="s">
        <v>80</v>
      </c>
      <c r="AU158" s="194"/>
      <c r="AV158" s="194"/>
      <c r="AW158" s="195"/>
      <c r="AX158" s="81">
        <f>AX157-AX159</f>
        <v>0</v>
      </c>
    </row>
    <row r="159" spans="46:50" x14ac:dyDescent="0.25">
      <c r="AT159" s="190" t="s">
        <v>81</v>
      </c>
      <c r="AU159" s="191"/>
      <c r="AV159" s="191"/>
      <c r="AW159" s="192"/>
      <c r="AX159" s="80">
        <f>SUM(AT51)+SUM(AT74)+SUM(AT97)+SUM(AT120)+SUM(AT143)</f>
        <v>0</v>
      </c>
    </row>
    <row r="160" spans="46:50" ht="15" customHeight="1" x14ac:dyDescent="0.25">
      <c r="AT160" s="268" t="s">
        <v>82</v>
      </c>
      <c r="AU160" s="269"/>
      <c r="AV160" s="269"/>
      <c r="AW160" s="270"/>
      <c r="AX160" s="82">
        <f>SUMIFS(C34:C51,A34:A51,Data!A9)</f>
        <v>0</v>
      </c>
    </row>
    <row r="161" spans="46:56" x14ac:dyDescent="0.25">
      <c r="AT161" s="200" t="s">
        <v>83</v>
      </c>
      <c r="AU161" s="201"/>
      <c r="AV161" s="201"/>
      <c r="AW161" s="202"/>
      <c r="AX161" s="83">
        <f>(SUMIF(AQ34:AQ140,Data!A9,Forecast!AR34:AR140))</f>
        <v>0</v>
      </c>
    </row>
    <row r="162" spans="46:56" x14ac:dyDescent="0.25">
      <c r="AT162" s="286" t="s">
        <v>84</v>
      </c>
      <c r="AU162" s="287"/>
      <c r="AV162" s="287"/>
      <c r="AW162" s="288"/>
      <c r="AX162" s="84">
        <f>AX161-AX163</f>
        <v>0</v>
      </c>
    </row>
    <row r="163" spans="46:56" x14ac:dyDescent="0.25">
      <c r="AT163" s="200" t="s">
        <v>85</v>
      </c>
      <c r="AU163" s="201"/>
      <c r="AV163" s="201"/>
      <c r="AW163" s="202"/>
      <c r="AX163" s="83">
        <f>SUM(AT35)+SUM(AT58)+SUM(AT81)+SUM(AT104)+SUM(AT127)</f>
        <v>0</v>
      </c>
    </row>
    <row r="164" spans="46:56" ht="19.5" customHeight="1" x14ac:dyDescent="0.25">
      <c r="AT164" s="274" t="s">
        <v>86</v>
      </c>
      <c r="AU164" s="275"/>
      <c r="AV164" s="275"/>
      <c r="AW164" s="276"/>
      <c r="AX164" s="85">
        <f>AV275</f>
        <v>78.5</v>
      </c>
    </row>
    <row r="165" spans="46:56" ht="19.5" customHeight="1" x14ac:dyDescent="0.25">
      <c r="AT165" s="277" t="s">
        <v>87</v>
      </c>
      <c r="AU165" s="278"/>
      <c r="AV165" s="278"/>
      <c r="AW165" s="279"/>
      <c r="AX165" s="78">
        <f>AW275</f>
        <v>15</v>
      </c>
    </row>
    <row r="166" spans="46:56" ht="18.75" customHeight="1" x14ac:dyDescent="0.25">
      <c r="AT166" s="280" t="s">
        <v>88</v>
      </c>
      <c r="AU166" s="281"/>
      <c r="AV166" s="281"/>
      <c r="AW166" s="282"/>
      <c r="AX166" s="79">
        <f>AX275</f>
        <v>9.5</v>
      </c>
    </row>
    <row r="167" spans="46:56" ht="19.5" customHeight="1" x14ac:dyDescent="0.25">
      <c r="AT167" s="283" t="s">
        <v>89</v>
      </c>
      <c r="AU167" s="284"/>
      <c r="AV167" s="284"/>
      <c r="AW167" s="285"/>
      <c r="AX167" s="86">
        <f>AY275</f>
        <v>0</v>
      </c>
    </row>
    <row r="168" spans="46:56" ht="19.5" customHeight="1" x14ac:dyDescent="0.3">
      <c r="AT168" s="265" t="s">
        <v>90</v>
      </c>
      <c r="AU168" s="266"/>
      <c r="AV168" s="266"/>
      <c r="AW168" s="267"/>
      <c r="AX168" s="87">
        <f>AZ275</f>
        <v>0</v>
      </c>
    </row>
    <row r="169" spans="46:56" ht="18.75" x14ac:dyDescent="0.3">
      <c r="AT169" s="265" t="s">
        <v>91</v>
      </c>
      <c r="AU169" s="266"/>
      <c r="AV169" s="266"/>
      <c r="AW169" s="267"/>
      <c r="AX169" s="87">
        <f>BA275</f>
        <v>0</v>
      </c>
    </row>
    <row r="171" spans="46:56" x14ac:dyDescent="0.25">
      <c r="BD171" s="189" t="s">
        <v>94</v>
      </c>
    </row>
    <row r="172" spans="46:56" ht="30.75" customHeight="1" x14ac:dyDescent="0.25">
      <c r="AU172" s="22"/>
      <c r="AV172" s="22" t="s">
        <v>5</v>
      </c>
      <c r="AW172" s="22" t="s">
        <v>8</v>
      </c>
      <c r="AX172" s="22" t="s">
        <v>10</v>
      </c>
      <c r="AY172" s="22" t="s">
        <v>13</v>
      </c>
      <c r="AZ172" s="22" t="s">
        <v>92</v>
      </c>
      <c r="BA172" s="22" t="s">
        <v>93</v>
      </c>
      <c r="BD172" s="189"/>
    </row>
    <row r="173" spans="46:56" x14ac:dyDescent="0.25">
      <c r="AT173" s="18">
        <f t="shared" ref="AT173:AT190" si="176">C34</f>
        <v>36</v>
      </c>
      <c r="AU173" s="22" t="str">
        <f t="shared" ref="AU173:AU190" si="177">B34</f>
        <v>Gillian</v>
      </c>
      <c r="AV173" s="22">
        <f t="shared" ref="AV173:AV190" si="178">IF(G34="H",AT34)+IF(K34="H",AU34)+IF(O34="H",AV34)+IF(S34="H",AW34)+IF(W34="H",AX34)+IF(AA34="H",AY34)+IF(AE34="H",AZ34)</f>
        <v>0</v>
      </c>
      <c r="AW173" s="22">
        <f t="shared" ref="AW173:AW190" si="179">IF(G34="BH",AT34)+IF(K34="BH",AU34)+IF(O34="BH",AV34)+IF(S34="BH",AW34)+IF(W34="BH",AX34)+IF(AA34="BH",AY34)+IF(AE34="BH",AZ34)</f>
        <v>0</v>
      </c>
      <c r="AX173" s="22">
        <f t="shared" ref="AX173:AX190" si="180">IF(G34="CWC",AT34)+IF(K34="CWC",AU34)+IF(O34="CWC",AV34)+IF(S34="CWC",AW34)+IF(W34="CWC",AX34)+IF(AA34="CWC",AY34)+IF(AE34="CWC",AZ34)</f>
        <v>0</v>
      </c>
      <c r="AY173" s="22">
        <f t="shared" ref="AY173:AY190" si="181">IF(G34="CB",AT34)+IF(K34="CB",AU34)+IF(O34="CB",AV34)+IF(S34="CB",AW34)+IF(W34="CB",AX34)+IF(AA34="CB",AY34)+IF(AE34="CB",AZ34)</f>
        <v>0</v>
      </c>
      <c r="AZ173" s="22"/>
      <c r="BA173" s="22">
        <f>IF(G34="SICK",AT34)+IF(K34="SICK",AU34)+IF(O34="SICK",AV34)+IF(S34="SICK",AW34)+IF(W34="SICK",AX34)+IF(AA34="SICK",AY34)+IF(AE34="SICK",AZ34)</f>
        <v>0</v>
      </c>
      <c r="BB173" s="22">
        <f t="shared" ref="BB173:BB257" si="182">IF(AX173&gt;=AT173,AT173,0)</f>
        <v>0</v>
      </c>
      <c r="BC173" s="22">
        <f>IF(AX173&lt;AT173,AX173,0)</f>
        <v>0</v>
      </c>
      <c r="BD173" s="22">
        <f>BC173+BB173</f>
        <v>0</v>
      </c>
    </row>
    <row r="174" spans="46:56" x14ac:dyDescent="0.25">
      <c r="AT174" s="18">
        <f t="shared" si="176"/>
        <v>0</v>
      </c>
      <c r="AU174" s="22">
        <f t="shared" si="177"/>
        <v>0</v>
      </c>
      <c r="AV174" s="22">
        <f t="shared" si="178"/>
        <v>0</v>
      </c>
      <c r="AW174" s="22">
        <f t="shared" si="179"/>
        <v>0</v>
      </c>
      <c r="AX174" s="22">
        <f t="shared" si="180"/>
        <v>0</v>
      </c>
      <c r="AY174" s="22">
        <f t="shared" si="181"/>
        <v>0</v>
      </c>
      <c r="AZ174" s="22">
        <f t="shared" ref="AZ174:AZ190" si="183">IF(G35="SICK",AT35)+IF(K35="SICK",AU35)+IF(O35="SICK",AV35)+IF(S35="SICK",AW35)+IF(W35="SICK",AX35)+IF(AA35="SICK",AY35)+IF(AE35="SICK",AZ35)</f>
        <v>0</v>
      </c>
      <c r="BA174" s="22"/>
      <c r="BB174" s="22">
        <f t="shared" ref="BB174:BB185" si="184">IF(AX174&gt;=AT174,AT174,0)</f>
        <v>0</v>
      </c>
      <c r="BC174" s="22">
        <f t="shared" ref="BC174:BC185" si="185">IF(AX174&lt;AT174,AX174,0)</f>
        <v>0</v>
      </c>
      <c r="BD174" s="22">
        <f t="shared" ref="BD174:BD185" si="186">BC174+BB174</f>
        <v>0</v>
      </c>
    </row>
    <row r="175" spans="46:56" x14ac:dyDescent="0.25">
      <c r="AT175" s="18">
        <f t="shared" si="176"/>
        <v>36</v>
      </c>
      <c r="AU175" s="22" t="str">
        <f t="shared" si="177"/>
        <v>Daryl</v>
      </c>
      <c r="AV175" s="22">
        <f t="shared" si="178"/>
        <v>13.5</v>
      </c>
      <c r="AW175" s="22">
        <f t="shared" si="179"/>
        <v>7.5</v>
      </c>
      <c r="AX175" s="22">
        <f t="shared" si="180"/>
        <v>0</v>
      </c>
      <c r="AY175" s="22">
        <f t="shared" si="181"/>
        <v>0</v>
      </c>
      <c r="AZ175" s="22">
        <f t="shared" si="183"/>
        <v>0</v>
      </c>
      <c r="BA175" s="22"/>
      <c r="BB175" s="22">
        <f t="shared" si="184"/>
        <v>0</v>
      </c>
      <c r="BC175" s="22">
        <f t="shared" si="185"/>
        <v>0</v>
      </c>
      <c r="BD175" s="22">
        <f t="shared" si="186"/>
        <v>0</v>
      </c>
    </row>
    <row r="176" spans="46:56" x14ac:dyDescent="0.25">
      <c r="AT176" s="18">
        <f t="shared" si="176"/>
        <v>0</v>
      </c>
      <c r="AU176" s="22">
        <f t="shared" si="177"/>
        <v>0</v>
      </c>
      <c r="AV176" s="22">
        <f t="shared" si="178"/>
        <v>0</v>
      </c>
      <c r="AW176" s="22">
        <f t="shared" si="179"/>
        <v>0</v>
      </c>
      <c r="AX176" s="22">
        <f t="shared" si="180"/>
        <v>0</v>
      </c>
      <c r="AY176" s="22">
        <f t="shared" si="181"/>
        <v>0</v>
      </c>
      <c r="AZ176" s="22">
        <f t="shared" si="183"/>
        <v>0</v>
      </c>
      <c r="BA176" s="22"/>
      <c r="BB176" s="22">
        <f t="shared" si="184"/>
        <v>0</v>
      </c>
      <c r="BC176" s="22">
        <f t="shared" si="185"/>
        <v>0</v>
      </c>
      <c r="BD176" s="22">
        <f t="shared" si="186"/>
        <v>0</v>
      </c>
    </row>
    <row r="177" spans="46:56" x14ac:dyDescent="0.25">
      <c r="AT177" s="18">
        <f t="shared" si="176"/>
        <v>29.5</v>
      </c>
      <c r="AU177" s="22" t="str">
        <f t="shared" si="177"/>
        <v>Sads</v>
      </c>
      <c r="AV177" s="22">
        <f t="shared" si="178"/>
        <v>0</v>
      </c>
      <c r="AW177" s="22">
        <f t="shared" si="179"/>
        <v>0</v>
      </c>
      <c r="AX177" s="22">
        <f t="shared" si="180"/>
        <v>0</v>
      </c>
      <c r="AY177" s="22">
        <f t="shared" si="181"/>
        <v>0</v>
      </c>
      <c r="AZ177" s="22">
        <f t="shared" si="183"/>
        <v>0</v>
      </c>
      <c r="BA177" s="22"/>
      <c r="BB177" s="22">
        <f t="shared" si="184"/>
        <v>0</v>
      </c>
      <c r="BC177" s="22">
        <f t="shared" si="185"/>
        <v>0</v>
      </c>
      <c r="BD177" s="22">
        <f t="shared" si="186"/>
        <v>0</v>
      </c>
    </row>
    <row r="178" spans="46:56" x14ac:dyDescent="0.25">
      <c r="AT178" s="18">
        <f t="shared" si="176"/>
        <v>0</v>
      </c>
      <c r="AU178" s="22">
        <f t="shared" si="177"/>
        <v>0</v>
      </c>
      <c r="AV178" s="22">
        <f t="shared" si="178"/>
        <v>0</v>
      </c>
      <c r="AW178" s="22">
        <f t="shared" si="179"/>
        <v>0</v>
      </c>
      <c r="AX178" s="22">
        <f t="shared" si="180"/>
        <v>0</v>
      </c>
      <c r="AY178" s="22">
        <f t="shared" si="181"/>
        <v>0</v>
      </c>
      <c r="AZ178" s="22">
        <f t="shared" si="183"/>
        <v>0</v>
      </c>
      <c r="BA178" s="22"/>
      <c r="BB178" s="22">
        <f t="shared" si="184"/>
        <v>0</v>
      </c>
      <c r="BC178" s="22">
        <f t="shared" si="185"/>
        <v>0</v>
      </c>
      <c r="BD178" s="22">
        <f t="shared" si="186"/>
        <v>0</v>
      </c>
    </row>
    <row r="179" spans="46:56" x14ac:dyDescent="0.25">
      <c r="AT179" s="18">
        <f t="shared" si="176"/>
        <v>17.5</v>
      </c>
      <c r="AU179" s="22" t="str">
        <f t="shared" si="177"/>
        <v>Olivia</v>
      </c>
      <c r="AV179" s="22">
        <f t="shared" si="178"/>
        <v>0</v>
      </c>
      <c r="AW179" s="22">
        <f t="shared" si="179"/>
        <v>7.5</v>
      </c>
      <c r="AX179" s="22">
        <f t="shared" si="180"/>
        <v>0</v>
      </c>
      <c r="AY179" s="22">
        <f t="shared" si="181"/>
        <v>0</v>
      </c>
      <c r="AZ179" s="22">
        <f t="shared" si="183"/>
        <v>0</v>
      </c>
      <c r="BA179" s="22"/>
      <c r="BB179" s="22">
        <f t="shared" si="184"/>
        <v>0</v>
      </c>
      <c r="BC179" s="22">
        <f t="shared" si="185"/>
        <v>0</v>
      </c>
      <c r="BD179" s="22">
        <f t="shared" si="186"/>
        <v>0</v>
      </c>
    </row>
    <row r="180" spans="46:56" x14ac:dyDescent="0.25">
      <c r="AT180" s="18">
        <f t="shared" si="176"/>
        <v>0</v>
      </c>
      <c r="AU180" s="22">
        <f t="shared" si="177"/>
        <v>0</v>
      </c>
      <c r="AV180" s="22">
        <f t="shared" si="178"/>
        <v>0</v>
      </c>
      <c r="AW180" s="22">
        <f t="shared" si="179"/>
        <v>0</v>
      </c>
      <c r="AX180" s="22">
        <f t="shared" si="180"/>
        <v>0</v>
      </c>
      <c r="AY180" s="22">
        <f t="shared" si="181"/>
        <v>0</v>
      </c>
      <c r="AZ180" s="22">
        <f t="shared" si="183"/>
        <v>0</v>
      </c>
      <c r="BA180" s="22"/>
      <c r="BB180" s="22">
        <f t="shared" si="184"/>
        <v>0</v>
      </c>
      <c r="BC180" s="22">
        <f t="shared" si="185"/>
        <v>0</v>
      </c>
      <c r="BD180" s="22">
        <f t="shared" si="186"/>
        <v>0</v>
      </c>
    </row>
    <row r="181" spans="46:56" x14ac:dyDescent="0.25">
      <c r="AT181" s="18">
        <f t="shared" si="176"/>
        <v>17.5</v>
      </c>
      <c r="AU181" s="22" t="str">
        <f t="shared" si="177"/>
        <v>Erin</v>
      </c>
      <c r="AV181" s="22">
        <f t="shared" si="178"/>
        <v>0</v>
      </c>
      <c r="AW181" s="22">
        <f t="shared" si="179"/>
        <v>0</v>
      </c>
      <c r="AX181" s="22">
        <f t="shared" si="180"/>
        <v>6.5</v>
      </c>
      <c r="AY181" s="22">
        <f t="shared" si="181"/>
        <v>0</v>
      </c>
      <c r="AZ181" s="22">
        <f t="shared" si="183"/>
        <v>0</v>
      </c>
      <c r="BA181" s="22"/>
      <c r="BB181" s="22">
        <f t="shared" si="184"/>
        <v>0</v>
      </c>
      <c r="BC181" s="22">
        <f t="shared" si="185"/>
        <v>6.5</v>
      </c>
      <c r="BD181" s="22">
        <f t="shared" si="186"/>
        <v>6.5</v>
      </c>
    </row>
    <row r="182" spans="46:56" x14ac:dyDescent="0.25">
      <c r="AT182" s="18">
        <f t="shared" si="176"/>
        <v>0</v>
      </c>
      <c r="AU182" s="22">
        <f t="shared" si="177"/>
        <v>0</v>
      </c>
      <c r="AV182" s="22">
        <f t="shared" si="178"/>
        <v>0</v>
      </c>
      <c r="AW182" s="22">
        <f t="shared" si="179"/>
        <v>0</v>
      </c>
      <c r="AX182" s="22">
        <f t="shared" si="180"/>
        <v>0</v>
      </c>
      <c r="AY182" s="22">
        <f t="shared" si="181"/>
        <v>0</v>
      </c>
      <c r="AZ182" s="22">
        <f t="shared" si="183"/>
        <v>0</v>
      </c>
      <c r="BA182" s="22"/>
      <c r="BB182" s="22">
        <f t="shared" si="184"/>
        <v>0</v>
      </c>
      <c r="BC182" s="22">
        <f t="shared" si="185"/>
        <v>0</v>
      </c>
      <c r="BD182" s="22">
        <f t="shared" si="186"/>
        <v>0</v>
      </c>
    </row>
    <row r="183" spans="46:56" x14ac:dyDescent="0.25">
      <c r="AT183" s="18">
        <f t="shared" si="176"/>
        <v>0</v>
      </c>
      <c r="AU183" s="22" t="str">
        <f t="shared" si="177"/>
        <v>sophie crawley cover</v>
      </c>
      <c r="AV183" s="22">
        <f t="shared" si="178"/>
        <v>0</v>
      </c>
      <c r="AW183" s="22">
        <f t="shared" si="179"/>
        <v>0</v>
      </c>
      <c r="AX183" s="22">
        <f t="shared" si="180"/>
        <v>0</v>
      </c>
      <c r="AY183" s="22">
        <f t="shared" si="181"/>
        <v>0</v>
      </c>
      <c r="AZ183" s="22">
        <f t="shared" si="183"/>
        <v>0</v>
      </c>
      <c r="BA183" s="22"/>
      <c r="BB183" s="22">
        <f t="shared" si="184"/>
        <v>0</v>
      </c>
      <c r="BC183" s="22">
        <f t="shared" si="185"/>
        <v>0</v>
      </c>
      <c r="BD183" s="22">
        <f t="shared" si="186"/>
        <v>0</v>
      </c>
    </row>
    <row r="184" spans="46:56" x14ac:dyDescent="0.25">
      <c r="AT184" s="18">
        <f t="shared" si="176"/>
        <v>0</v>
      </c>
      <c r="AU184" s="22" t="str">
        <f t="shared" si="177"/>
        <v>debs crawley cover</v>
      </c>
      <c r="AV184" s="22">
        <f t="shared" si="178"/>
        <v>0</v>
      </c>
      <c r="AW184" s="22">
        <f t="shared" si="179"/>
        <v>0</v>
      </c>
      <c r="AX184" s="22">
        <f t="shared" si="180"/>
        <v>0</v>
      </c>
      <c r="AY184" s="22">
        <f t="shared" si="181"/>
        <v>0</v>
      </c>
      <c r="AZ184" s="22">
        <f t="shared" si="183"/>
        <v>0</v>
      </c>
      <c r="BA184" s="22"/>
      <c r="BB184" s="22">
        <f t="shared" si="184"/>
        <v>0</v>
      </c>
      <c r="BC184" s="22">
        <f t="shared" si="185"/>
        <v>0</v>
      </c>
      <c r="BD184" s="22">
        <f t="shared" si="186"/>
        <v>0</v>
      </c>
    </row>
    <row r="185" spans="46:56" x14ac:dyDescent="0.25">
      <c r="AT185" s="18">
        <f t="shared" si="176"/>
        <v>0</v>
      </c>
      <c r="AU185" s="22">
        <f t="shared" si="177"/>
        <v>0</v>
      </c>
      <c r="AV185" s="22">
        <f t="shared" si="178"/>
        <v>0</v>
      </c>
      <c r="AW185" s="22">
        <f t="shared" si="179"/>
        <v>0</v>
      </c>
      <c r="AX185" s="22">
        <f t="shared" si="180"/>
        <v>0</v>
      </c>
      <c r="AY185" s="22">
        <f t="shared" si="181"/>
        <v>0</v>
      </c>
      <c r="AZ185" s="22">
        <f t="shared" si="183"/>
        <v>0</v>
      </c>
      <c r="BA185" s="22"/>
      <c r="BB185" s="22">
        <f t="shared" si="184"/>
        <v>0</v>
      </c>
      <c r="BC185" s="22">
        <f t="shared" si="185"/>
        <v>0</v>
      </c>
      <c r="BD185" s="22">
        <f t="shared" si="186"/>
        <v>0</v>
      </c>
    </row>
    <row r="186" spans="46:56" x14ac:dyDescent="0.25">
      <c r="AT186" s="18">
        <f t="shared" si="176"/>
        <v>0</v>
      </c>
      <c r="AU186" s="22">
        <f t="shared" si="177"/>
        <v>0</v>
      </c>
      <c r="AV186" s="22">
        <f t="shared" si="178"/>
        <v>0</v>
      </c>
      <c r="AW186" s="22">
        <f t="shared" si="179"/>
        <v>0</v>
      </c>
      <c r="AX186" s="22">
        <f t="shared" si="180"/>
        <v>0</v>
      </c>
      <c r="AY186" s="22">
        <f t="shared" si="181"/>
        <v>0</v>
      </c>
      <c r="AZ186" s="22">
        <f t="shared" si="183"/>
        <v>0</v>
      </c>
      <c r="BA186" s="22"/>
      <c r="BB186" s="22">
        <f t="shared" ref="BB186:BB189" si="187">IF(AX186&gt;=AT186,AT186,0)</f>
        <v>0</v>
      </c>
      <c r="BC186" s="22">
        <f t="shared" ref="BC186:BC189" si="188">IF(AX186&lt;AT186,AX186,0)</f>
        <v>0</v>
      </c>
      <c r="BD186" s="22">
        <f t="shared" ref="BD186:BD189" si="189">BC186+BB186</f>
        <v>0</v>
      </c>
    </row>
    <row r="187" spans="46:56" x14ac:dyDescent="0.25">
      <c r="AT187" s="18">
        <f t="shared" si="176"/>
        <v>0</v>
      </c>
      <c r="AU187" s="22">
        <f t="shared" si="177"/>
        <v>0</v>
      </c>
      <c r="AV187" s="22">
        <f t="shared" si="178"/>
        <v>0</v>
      </c>
      <c r="AW187" s="22">
        <f t="shared" si="179"/>
        <v>0</v>
      </c>
      <c r="AX187" s="22">
        <f t="shared" si="180"/>
        <v>0</v>
      </c>
      <c r="AY187" s="22">
        <f t="shared" si="181"/>
        <v>0</v>
      </c>
      <c r="AZ187" s="22">
        <f t="shared" si="183"/>
        <v>0</v>
      </c>
      <c r="BA187" s="22"/>
      <c r="BB187" s="22">
        <f t="shared" si="187"/>
        <v>0</v>
      </c>
      <c r="BC187" s="22">
        <f t="shared" si="188"/>
        <v>0</v>
      </c>
      <c r="BD187" s="22">
        <f t="shared" si="189"/>
        <v>0</v>
      </c>
    </row>
    <row r="188" spans="46:56" x14ac:dyDescent="0.25">
      <c r="AT188" s="18">
        <f t="shared" si="176"/>
        <v>0</v>
      </c>
      <c r="AU188" s="22">
        <f t="shared" si="177"/>
        <v>0</v>
      </c>
      <c r="AV188" s="22">
        <f t="shared" si="178"/>
        <v>0</v>
      </c>
      <c r="AW188" s="22">
        <f t="shared" si="179"/>
        <v>0</v>
      </c>
      <c r="AX188" s="22">
        <f t="shared" si="180"/>
        <v>0</v>
      </c>
      <c r="AY188" s="22">
        <f t="shared" si="181"/>
        <v>0</v>
      </c>
      <c r="AZ188" s="22">
        <f t="shared" si="183"/>
        <v>0</v>
      </c>
      <c r="BA188" s="22"/>
      <c r="BB188" s="22">
        <f t="shared" si="187"/>
        <v>0</v>
      </c>
      <c r="BC188" s="22">
        <f t="shared" si="188"/>
        <v>0</v>
      </c>
      <c r="BD188" s="22">
        <f t="shared" si="189"/>
        <v>0</v>
      </c>
    </row>
    <row r="189" spans="46:56" x14ac:dyDescent="0.25">
      <c r="AT189" s="18">
        <f t="shared" si="176"/>
        <v>0</v>
      </c>
      <c r="AU189" s="22">
        <f t="shared" si="177"/>
        <v>0</v>
      </c>
      <c r="AV189" s="22">
        <f t="shared" si="178"/>
        <v>0</v>
      </c>
      <c r="AW189" s="22">
        <f t="shared" si="179"/>
        <v>0</v>
      </c>
      <c r="AX189" s="22">
        <f t="shared" si="180"/>
        <v>0</v>
      </c>
      <c r="AY189" s="22">
        <f t="shared" si="181"/>
        <v>0</v>
      </c>
      <c r="AZ189" s="22">
        <f t="shared" si="183"/>
        <v>0</v>
      </c>
      <c r="BA189" s="22"/>
      <c r="BB189" s="22">
        <f t="shared" si="187"/>
        <v>0</v>
      </c>
      <c r="BC189" s="22">
        <f t="shared" si="188"/>
        <v>0</v>
      </c>
      <c r="BD189" s="22">
        <f t="shared" si="189"/>
        <v>0</v>
      </c>
    </row>
    <row r="190" spans="46:56" x14ac:dyDescent="0.25">
      <c r="AT190" s="18">
        <f t="shared" si="176"/>
        <v>0</v>
      </c>
      <c r="AU190" s="22">
        <f t="shared" si="177"/>
        <v>0</v>
      </c>
      <c r="AV190" s="22">
        <f t="shared" si="178"/>
        <v>0</v>
      </c>
      <c r="AW190" s="22">
        <f t="shared" si="179"/>
        <v>0</v>
      </c>
      <c r="AX190" s="22">
        <f t="shared" si="180"/>
        <v>0</v>
      </c>
      <c r="AY190" s="22">
        <f t="shared" si="181"/>
        <v>0</v>
      </c>
      <c r="AZ190" s="22">
        <f t="shared" si="183"/>
        <v>0</v>
      </c>
      <c r="BA190" s="22"/>
      <c r="BB190" s="22">
        <f t="shared" ref="BB190" si="190">IF(AX190&gt;=AT190,AT190,0)</f>
        <v>0</v>
      </c>
      <c r="BC190" s="22">
        <f t="shared" ref="BC190" si="191">IF(AX190&lt;AT190,AX190,0)</f>
        <v>0</v>
      </c>
      <c r="BD190" s="22">
        <f t="shared" ref="BD190" si="192">BC190+BB190</f>
        <v>0</v>
      </c>
    </row>
    <row r="191" spans="46:56" x14ac:dyDescent="0.25">
      <c r="AU191" s="22"/>
      <c r="AV191" s="22"/>
      <c r="AW191" s="22"/>
      <c r="AX191" s="22"/>
      <c r="AY191" s="22"/>
      <c r="AZ191" s="22"/>
      <c r="BA191" s="22"/>
      <c r="BB191" s="22"/>
      <c r="BC191" s="22"/>
    </row>
    <row r="192" spans="46:56" x14ac:dyDescent="0.25">
      <c r="AU192" s="22"/>
      <c r="AV192" s="22"/>
      <c r="AW192" s="22"/>
      <c r="AX192" s="22"/>
      <c r="AY192" s="22"/>
      <c r="AZ192" s="22"/>
      <c r="BA192" s="22"/>
      <c r="BB192" s="22"/>
      <c r="BC192" s="22"/>
    </row>
    <row r="193" spans="46:56" x14ac:dyDescent="0.25">
      <c r="AU193" s="22"/>
      <c r="AV193" s="22"/>
      <c r="AW193" s="22"/>
      <c r="AX193" s="22"/>
      <c r="AY193" s="22"/>
      <c r="AZ193" s="22"/>
      <c r="BA193" s="22"/>
      <c r="BB193" s="22"/>
      <c r="BC193" s="22"/>
    </row>
    <row r="194" spans="46:56" x14ac:dyDescent="0.25">
      <c r="AT194" s="18">
        <f t="shared" ref="AT194:AT211" si="193">C57</f>
        <v>36</v>
      </c>
      <c r="AU194" s="22" t="str">
        <f t="shared" ref="AU194:AU211" si="194">B57</f>
        <v>Gillian</v>
      </c>
      <c r="AV194" s="22">
        <f t="shared" ref="AV194:AV211" si="195">IF(G57="H",AT57)+IF(K57="H",AU57)+IF(O57="H",AV57)+IF(S57="H",AW57)+IF(W57="H",AX57)+IF(AA57="H",AY57)+IF(AE57="H",AZ57)</f>
        <v>0</v>
      </c>
      <c r="AW194" s="22">
        <f t="shared" ref="AW194:AW211" si="196">IF(G57="BH",AT57)+IF(K57="BH",AU57)+IF(O57="BH",AV57)+IF(S57="BH",AW57)+IF(W57="BH",AX57)+IF(AA57="BH",AY57)+IF(AE57="BH",AZ57)</f>
        <v>0</v>
      </c>
      <c r="AX194" s="22">
        <f t="shared" ref="AX194:AX211" si="197">IF(G57="CWC",AT57)+IF(K57="CWC",AU57)+IF(O57="CWC",AV57)+IF(S57="CWC",AW57)+IF(W57="CWC",AX57)+IF(AA57="CWC",AY57)+IF(AE57="CWC",AZ57)</f>
        <v>0</v>
      </c>
      <c r="AY194" s="22">
        <f t="shared" ref="AY194:AY211" si="198">IF(G57="CB",AT57)+IF(K57="CB",AU57)+IF(O57="CB",AV57)+IF(S57="CB",AW57)+IF(W57="CB",AX57)+IF(AA57="CB",AY57)+IF(AE57="CB",AZ57)</f>
        <v>0</v>
      </c>
      <c r="AZ194" s="22"/>
      <c r="BA194" s="22">
        <f>IF(G57="SICK",AT57)+IF(K57="SICK",AU57)+IF(O57="SICK",AV57)+IF(S57="SICK",AW57)+IF(W57="SICK",AX57)+IF(AA57="SICK",AY57)+IF(AE57="SICK",AZ57)</f>
        <v>0</v>
      </c>
      <c r="BB194" s="22">
        <f t="shared" si="182"/>
        <v>0</v>
      </c>
      <c r="BC194" s="22">
        <f t="shared" ref="BC194:BC257" si="199">IF(AX194&lt;AT194,AX194,0)</f>
        <v>0</v>
      </c>
      <c r="BD194" s="22">
        <f t="shared" ref="BD194:BD257" si="200">BC194+BB194</f>
        <v>0</v>
      </c>
    </row>
    <row r="195" spans="46:56" x14ac:dyDescent="0.25">
      <c r="AT195" s="18">
        <f t="shared" si="193"/>
        <v>0</v>
      </c>
      <c r="AU195" s="22">
        <f t="shared" si="194"/>
        <v>0</v>
      </c>
      <c r="AV195" s="22">
        <f t="shared" si="195"/>
        <v>0</v>
      </c>
      <c r="AW195" s="22">
        <f t="shared" si="196"/>
        <v>0</v>
      </c>
      <c r="AX195" s="22">
        <f t="shared" si="197"/>
        <v>0</v>
      </c>
      <c r="AY195" s="22">
        <f t="shared" si="198"/>
        <v>0</v>
      </c>
      <c r="AZ195" s="22">
        <f t="shared" ref="AZ195:AZ211" si="201">IF(G58="SICK",AT58)+IF(K58="SICK",AU58)+IF(O58="SICK",AV58)+IF(S58="SICK",AW58)+IF(W58="SICK",AX58)+IF(AA58="SICK",AY58)+IF(AE58="SICK",AZ58)</f>
        <v>0</v>
      </c>
      <c r="BA195" s="22"/>
      <c r="BB195" s="22">
        <f t="shared" ref="BB195:BB206" si="202">IF(AX195&gt;=AT195,AT195,0)</f>
        <v>0</v>
      </c>
      <c r="BC195" s="22">
        <f t="shared" ref="BC195:BC206" si="203">IF(AX195&lt;AT195,AX195,0)</f>
        <v>0</v>
      </c>
      <c r="BD195" s="22">
        <f t="shared" ref="BD195:BD206" si="204">BC195+BB195</f>
        <v>0</v>
      </c>
    </row>
    <row r="196" spans="46:56" x14ac:dyDescent="0.25">
      <c r="AT196" s="18">
        <f t="shared" si="193"/>
        <v>36</v>
      </c>
      <c r="AU196" s="22" t="str">
        <f t="shared" si="194"/>
        <v>Daryl</v>
      </c>
      <c r="AV196" s="22">
        <f t="shared" si="195"/>
        <v>0</v>
      </c>
      <c r="AW196" s="22">
        <f t="shared" si="196"/>
        <v>0</v>
      </c>
      <c r="AX196" s="22">
        <f t="shared" si="197"/>
        <v>0</v>
      </c>
      <c r="AY196" s="22">
        <f t="shared" si="198"/>
        <v>0</v>
      </c>
      <c r="AZ196" s="22">
        <f t="shared" si="201"/>
        <v>0</v>
      </c>
      <c r="BA196" s="22"/>
      <c r="BB196" s="22">
        <f t="shared" si="202"/>
        <v>0</v>
      </c>
      <c r="BC196" s="22">
        <f t="shared" si="203"/>
        <v>0</v>
      </c>
      <c r="BD196" s="22">
        <f t="shared" si="204"/>
        <v>0</v>
      </c>
    </row>
    <row r="197" spans="46:56" x14ac:dyDescent="0.25">
      <c r="AT197" s="18">
        <f t="shared" si="193"/>
        <v>0</v>
      </c>
      <c r="AU197" s="22">
        <f t="shared" si="194"/>
        <v>0</v>
      </c>
      <c r="AV197" s="22">
        <f t="shared" si="195"/>
        <v>0</v>
      </c>
      <c r="AW197" s="22">
        <f t="shared" si="196"/>
        <v>0</v>
      </c>
      <c r="AX197" s="22">
        <f t="shared" si="197"/>
        <v>0</v>
      </c>
      <c r="AY197" s="22">
        <f t="shared" si="198"/>
        <v>0</v>
      </c>
      <c r="AZ197" s="22">
        <f t="shared" si="201"/>
        <v>0</v>
      </c>
      <c r="BA197" s="22"/>
      <c r="BB197" s="22">
        <f t="shared" si="202"/>
        <v>0</v>
      </c>
      <c r="BC197" s="22">
        <f t="shared" si="203"/>
        <v>0</v>
      </c>
      <c r="BD197" s="22">
        <f t="shared" si="204"/>
        <v>0</v>
      </c>
    </row>
    <row r="198" spans="46:56" x14ac:dyDescent="0.25">
      <c r="AT198" s="18">
        <f t="shared" si="193"/>
        <v>29.5</v>
      </c>
      <c r="AU198" s="22" t="str">
        <f t="shared" si="194"/>
        <v>Sads</v>
      </c>
      <c r="AV198" s="22">
        <f t="shared" si="195"/>
        <v>0</v>
      </c>
      <c r="AW198" s="22">
        <f t="shared" si="196"/>
        <v>0</v>
      </c>
      <c r="AX198" s="22">
        <f t="shared" si="197"/>
        <v>0</v>
      </c>
      <c r="AY198" s="22">
        <f t="shared" si="198"/>
        <v>0</v>
      </c>
      <c r="AZ198" s="22">
        <f t="shared" si="201"/>
        <v>0</v>
      </c>
      <c r="BA198" s="22"/>
      <c r="BB198" s="22">
        <f t="shared" si="202"/>
        <v>0</v>
      </c>
      <c r="BC198" s="22">
        <f t="shared" si="203"/>
        <v>0</v>
      </c>
      <c r="BD198" s="22">
        <f t="shared" si="204"/>
        <v>0</v>
      </c>
    </row>
    <row r="199" spans="46:56" x14ac:dyDescent="0.25">
      <c r="AT199" s="18">
        <f t="shared" si="193"/>
        <v>0</v>
      </c>
      <c r="AU199" s="22">
        <f t="shared" si="194"/>
        <v>0</v>
      </c>
      <c r="AV199" s="22">
        <f t="shared" si="195"/>
        <v>0</v>
      </c>
      <c r="AW199" s="22">
        <f t="shared" si="196"/>
        <v>0</v>
      </c>
      <c r="AX199" s="22">
        <f t="shared" si="197"/>
        <v>0</v>
      </c>
      <c r="AY199" s="22">
        <f t="shared" si="198"/>
        <v>0</v>
      </c>
      <c r="AZ199" s="22">
        <f t="shared" si="201"/>
        <v>0</v>
      </c>
      <c r="BA199" s="22"/>
      <c r="BB199" s="22">
        <f t="shared" si="202"/>
        <v>0</v>
      </c>
      <c r="BC199" s="22">
        <f t="shared" si="203"/>
        <v>0</v>
      </c>
      <c r="BD199" s="22">
        <f t="shared" si="204"/>
        <v>0</v>
      </c>
    </row>
    <row r="200" spans="46:56" x14ac:dyDescent="0.25">
      <c r="AT200" s="18">
        <f t="shared" si="193"/>
        <v>17.5</v>
      </c>
      <c r="AU200" s="22" t="str">
        <f t="shared" si="194"/>
        <v>Olivia</v>
      </c>
      <c r="AV200" s="22">
        <f t="shared" si="195"/>
        <v>12</v>
      </c>
      <c r="AW200" s="22">
        <f t="shared" si="196"/>
        <v>0</v>
      </c>
      <c r="AX200" s="22">
        <f t="shared" si="197"/>
        <v>0</v>
      </c>
      <c r="AY200" s="22">
        <f t="shared" si="198"/>
        <v>0</v>
      </c>
      <c r="AZ200" s="22">
        <f t="shared" si="201"/>
        <v>0</v>
      </c>
      <c r="BA200" s="22"/>
      <c r="BB200" s="22">
        <f t="shared" si="202"/>
        <v>0</v>
      </c>
      <c r="BC200" s="22">
        <f t="shared" si="203"/>
        <v>0</v>
      </c>
      <c r="BD200" s="22">
        <f t="shared" si="204"/>
        <v>0</v>
      </c>
    </row>
    <row r="201" spans="46:56" x14ac:dyDescent="0.25">
      <c r="AT201" s="18">
        <f t="shared" si="193"/>
        <v>0</v>
      </c>
      <c r="AU201" s="22">
        <f t="shared" si="194"/>
        <v>0</v>
      </c>
      <c r="AV201" s="22">
        <f t="shared" si="195"/>
        <v>0</v>
      </c>
      <c r="AW201" s="22">
        <f t="shared" si="196"/>
        <v>0</v>
      </c>
      <c r="AX201" s="22">
        <f t="shared" si="197"/>
        <v>0</v>
      </c>
      <c r="AY201" s="22">
        <f t="shared" si="198"/>
        <v>0</v>
      </c>
      <c r="AZ201" s="22">
        <f t="shared" si="201"/>
        <v>0</v>
      </c>
      <c r="BA201" s="22"/>
      <c r="BB201" s="22">
        <f t="shared" si="202"/>
        <v>0</v>
      </c>
      <c r="BC201" s="22">
        <f t="shared" si="203"/>
        <v>0</v>
      </c>
      <c r="BD201" s="22">
        <f t="shared" si="204"/>
        <v>0</v>
      </c>
    </row>
    <row r="202" spans="46:56" x14ac:dyDescent="0.25">
      <c r="AT202" s="18">
        <f t="shared" si="193"/>
        <v>17.5</v>
      </c>
      <c r="AU202" s="22" t="str">
        <f t="shared" si="194"/>
        <v>Erin</v>
      </c>
      <c r="AV202" s="22">
        <f t="shared" si="195"/>
        <v>0</v>
      </c>
      <c r="AW202" s="22">
        <f t="shared" si="196"/>
        <v>0</v>
      </c>
      <c r="AX202" s="22">
        <f t="shared" si="197"/>
        <v>0</v>
      </c>
      <c r="AY202" s="22">
        <f t="shared" si="198"/>
        <v>0</v>
      </c>
      <c r="AZ202" s="22">
        <f t="shared" si="201"/>
        <v>0</v>
      </c>
      <c r="BA202" s="22"/>
      <c r="BB202" s="22">
        <f t="shared" si="202"/>
        <v>0</v>
      </c>
      <c r="BC202" s="22">
        <f t="shared" si="203"/>
        <v>0</v>
      </c>
      <c r="BD202" s="22">
        <f t="shared" si="204"/>
        <v>0</v>
      </c>
    </row>
    <row r="203" spans="46:56" x14ac:dyDescent="0.25">
      <c r="AT203" s="18">
        <f t="shared" si="193"/>
        <v>0</v>
      </c>
      <c r="AU203" s="22">
        <f t="shared" si="194"/>
        <v>0</v>
      </c>
      <c r="AV203" s="22">
        <f t="shared" si="195"/>
        <v>0</v>
      </c>
      <c r="AW203" s="22">
        <f t="shared" si="196"/>
        <v>0</v>
      </c>
      <c r="AX203" s="22">
        <f t="shared" si="197"/>
        <v>0</v>
      </c>
      <c r="AY203" s="22">
        <f t="shared" si="198"/>
        <v>0</v>
      </c>
      <c r="AZ203" s="22">
        <f t="shared" si="201"/>
        <v>0</v>
      </c>
      <c r="BA203" s="22"/>
      <c r="BB203" s="22">
        <f t="shared" si="202"/>
        <v>0</v>
      </c>
      <c r="BC203" s="22">
        <f t="shared" si="203"/>
        <v>0</v>
      </c>
      <c r="BD203" s="22">
        <f t="shared" si="204"/>
        <v>0</v>
      </c>
    </row>
    <row r="204" spans="46:56" x14ac:dyDescent="0.25">
      <c r="AT204" s="18">
        <f t="shared" si="193"/>
        <v>0</v>
      </c>
      <c r="AU204" s="22" t="str">
        <f t="shared" si="194"/>
        <v>sophie crawley cover</v>
      </c>
      <c r="AV204" s="22">
        <f t="shared" si="195"/>
        <v>0</v>
      </c>
      <c r="AW204" s="22">
        <f t="shared" si="196"/>
        <v>0</v>
      </c>
      <c r="AX204" s="22">
        <f t="shared" si="197"/>
        <v>0</v>
      </c>
      <c r="AY204" s="22">
        <f t="shared" si="198"/>
        <v>0</v>
      </c>
      <c r="AZ204" s="22">
        <f t="shared" si="201"/>
        <v>0</v>
      </c>
      <c r="BA204" s="22"/>
      <c r="BB204" s="22">
        <f t="shared" si="202"/>
        <v>0</v>
      </c>
      <c r="BC204" s="22">
        <f t="shared" si="203"/>
        <v>0</v>
      </c>
      <c r="BD204" s="22">
        <f t="shared" si="204"/>
        <v>0</v>
      </c>
    </row>
    <row r="205" spans="46:56" x14ac:dyDescent="0.25">
      <c r="AT205" s="18">
        <f t="shared" si="193"/>
        <v>0</v>
      </c>
      <c r="AU205" s="22" t="str">
        <f t="shared" si="194"/>
        <v>debs crawley cover</v>
      </c>
      <c r="AV205" s="22">
        <f t="shared" si="195"/>
        <v>0</v>
      </c>
      <c r="AW205" s="22">
        <f t="shared" si="196"/>
        <v>0</v>
      </c>
      <c r="AX205" s="22">
        <f t="shared" si="197"/>
        <v>0</v>
      </c>
      <c r="AY205" s="22">
        <f t="shared" si="198"/>
        <v>0</v>
      </c>
      <c r="AZ205" s="22">
        <f t="shared" si="201"/>
        <v>0</v>
      </c>
      <c r="BA205" s="22"/>
      <c r="BB205" s="22">
        <f t="shared" si="202"/>
        <v>0</v>
      </c>
      <c r="BC205" s="22">
        <f t="shared" si="203"/>
        <v>0</v>
      </c>
      <c r="BD205" s="22">
        <f t="shared" si="204"/>
        <v>0</v>
      </c>
    </row>
    <row r="206" spans="46:56" x14ac:dyDescent="0.25">
      <c r="AT206" s="18">
        <f t="shared" si="193"/>
        <v>0</v>
      </c>
      <c r="AU206" s="22">
        <f t="shared" si="194"/>
        <v>0</v>
      </c>
      <c r="AV206" s="22">
        <f t="shared" si="195"/>
        <v>0</v>
      </c>
      <c r="AW206" s="22">
        <f t="shared" si="196"/>
        <v>0</v>
      </c>
      <c r="AX206" s="22">
        <f t="shared" si="197"/>
        <v>0</v>
      </c>
      <c r="AY206" s="22">
        <f t="shared" si="198"/>
        <v>0</v>
      </c>
      <c r="AZ206" s="22">
        <f t="shared" si="201"/>
        <v>0</v>
      </c>
      <c r="BA206" s="22"/>
      <c r="BB206" s="22">
        <f t="shared" si="202"/>
        <v>0</v>
      </c>
      <c r="BC206" s="22">
        <f t="shared" si="203"/>
        <v>0</v>
      </c>
      <c r="BD206" s="22">
        <f t="shared" si="204"/>
        <v>0</v>
      </c>
    </row>
    <row r="207" spans="46:56" x14ac:dyDescent="0.25">
      <c r="AT207" s="18">
        <f t="shared" si="193"/>
        <v>0</v>
      </c>
      <c r="AU207" s="22">
        <f t="shared" si="194"/>
        <v>0</v>
      </c>
      <c r="AV207" s="22">
        <f t="shared" si="195"/>
        <v>0</v>
      </c>
      <c r="AW207" s="22">
        <f t="shared" si="196"/>
        <v>0</v>
      </c>
      <c r="AX207" s="22">
        <f t="shared" si="197"/>
        <v>0</v>
      </c>
      <c r="AY207" s="22">
        <f t="shared" si="198"/>
        <v>0</v>
      </c>
      <c r="AZ207" s="22">
        <f t="shared" si="201"/>
        <v>0</v>
      </c>
      <c r="BA207" s="22"/>
      <c r="BB207" s="22">
        <f t="shared" ref="BB207:BB210" si="205">IF(AX207&gt;=AT207,AT207,0)</f>
        <v>0</v>
      </c>
      <c r="BC207" s="22">
        <f t="shared" ref="BC207:BC210" si="206">IF(AX207&lt;AT207,AX207,0)</f>
        <v>0</v>
      </c>
      <c r="BD207" s="22">
        <f t="shared" ref="BD207:BD210" si="207">BC207+BB207</f>
        <v>0</v>
      </c>
    </row>
    <row r="208" spans="46:56" x14ac:dyDescent="0.25">
      <c r="AT208" s="18">
        <f t="shared" si="193"/>
        <v>0</v>
      </c>
      <c r="AU208" s="22">
        <f t="shared" si="194"/>
        <v>0</v>
      </c>
      <c r="AV208" s="22">
        <f t="shared" si="195"/>
        <v>0</v>
      </c>
      <c r="AW208" s="22">
        <f t="shared" si="196"/>
        <v>0</v>
      </c>
      <c r="AX208" s="22">
        <f t="shared" si="197"/>
        <v>0</v>
      </c>
      <c r="AY208" s="22">
        <f t="shared" si="198"/>
        <v>0</v>
      </c>
      <c r="AZ208" s="22">
        <f t="shared" si="201"/>
        <v>0</v>
      </c>
      <c r="BA208" s="22"/>
      <c r="BB208" s="22">
        <f t="shared" si="205"/>
        <v>0</v>
      </c>
      <c r="BC208" s="22">
        <f t="shared" si="206"/>
        <v>0</v>
      </c>
      <c r="BD208" s="22">
        <f t="shared" si="207"/>
        <v>0</v>
      </c>
    </row>
    <row r="209" spans="46:56" x14ac:dyDescent="0.25">
      <c r="AT209" s="18">
        <f t="shared" si="193"/>
        <v>0</v>
      </c>
      <c r="AU209" s="22">
        <f t="shared" si="194"/>
        <v>0</v>
      </c>
      <c r="AV209" s="22">
        <f t="shared" si="195"/>
        <v>0</v>
      </c>
      <c r="AW209" s="22">
        <f t="shared" si="196"/>
        <v>0</v>
      </c>
      <c r="AX209" s="22">
        <f t="shared" si="197"/>
        <v>0</v>
      </c>
      <c r="AY209" s="22">
        <f t="shared" si="198"/>
        <v>0</v>
      </c>
      <c r="AZ209" s="22">
        <f t="shared" si="201"/>
        <v>0</v>
      </c>
      <c r="BA209" s="22"/>
      <c r="BB209" s="22">
        <f t="shared" si="205"/>
        <v>0</v>
      </c>
      <c r="BC209" s="22">
        <f t="shared" si="206"/>
        <v>0</v>
      </c>
      <c r="BD209" s="22">
        <f t="shared" si="207"/>
        <v>0</v>
      </c>
    </row>
    <row r="210" spans="46:56" x14ac:dyDescent="0.25">
      <c r="AT210" s="18">
        <f t="shared" si="193"/>
        <v>0</v>
      </c>
      <c r="AU210" s="22">
        <f t="shared" si="194"/>
        <v>0</v>
      </c>
      <c r="AV210" s="22">
        <f t="shared" si="195"/>
        <v>0</v>
      </c>
      <c r="AW210" s="22">
        <f t="shared" si="196"/>
        <v>0</v>
      </c>
      <c r="AX210" s="22">
        <f t="shared" si="197"/>
        <v>0</v>
      </c>
      <c r="AY210" s="22">
        <f t="shared" si="198"/>
        <v>0</v>
      </c>
      <c r="AZ210" s="22">
        <f t="shared" si="201"/>
        <v>0</v>
      </c>
      <c r="BA210" s="22"/>
      <c r="BB210" s="22">
        <f t="shared" si="205"/>
        <v>0</v>
      </c>
      <c r="BC210" s="22">
        <f t="shared" si="206"/>
        <v>0</v>
      </c>
      <c r="BD210" s="22">
        <f t="shared" si="207"/>
        <v>0</v>
      </c>
    </row>
    <row r="211" spans="46:56" x14ac:dyDescent="0.25">
      <c r="AT211" s="18">
        <f t="shared" si="193"/>
        <v>0</v>
      </c>
      <c r="AU211" s="22">
        <f t="shared" si="194"/>
        <v>0</v>
      </c>
      <c r="AV211" s="22">
        <f t="shared" si="195"/>
        <v>0</v>
      </c>
      <c r="AW211" s="22">
        <f t="shared" si="196"/>
        <v>0</v>
      </c>
      <c r="AX211" s="22">
        <f t="shared" si="197"/>
        <v>0</v>
      </c>
      <c r="AY211" s="22">
        <f t="shared" si="198"/>
        <v>0</v>
      </c>
      <c r="AZ211" s="22">
        <f t="shared" si="201"/>
        <v>0</v>
      </c>
      <c r="BA211" s="22"/>
      <c r="BB211" s="22">
        <f t="shared" ref="BB211" si="208">IF(AX211&gt;=AT211,AT211,0)</f>
        <v>0</v>
      </c>
      <c r="BC211" s="22">
        <f t="shared" ref="BC211" si="209">IF(AX211&lt;AT211,AX211,0)</f>
        <v>0</v>
      </c>
      <c r="BD211" s="22">
        <f t="shared" ref="BD211" si="210">BC211+BB211</f>
        <v>0</v>
      </c>
    </row>
    <row r="212" spans="46:56" x14ac:dyDescent="0.25">
      <c r="AU212" s="22"/>
      <c r="AV212" s="22"/>
      <c r="AW212" s="22"/>
      <c r="AX212" s="22"/>
      <c r="AY212" s="22"/>
      <c r="AZ212" s="22"/>
      <c r="BA212" s="22"/>
      <c r="BB212" s="22"/>
      <c r="BC212" s="22"/>
    </row>
    <row r="213" spans="46:56" x14ac:dyDescent="0.25">
      <c r="AU213" s="22"/>
      <c r="AV213" s="22"/>
      <c r="AW213" s="22"/>
      <c r="AX213" s="22"/>
      <c r="AY213" s="22"/>
      <c r="AZ213" s="22"/>
      <c r="BA213" s="22"/>
      <c r="BB213" s="22"/>
      <c r="BC213" s="22"/>
    </row>
    <row r="214" spans="46:56" x14ac:dyDescent="0.25">
      <c r="AU214" s="22"/>
      <c r="AV214" s="22"/>
      <c r="AW214" s="22"/>
      <c r="AX214" s="22"/>
      <c r="AY214" s="22"/>
      <c r="AZ214" s="22"/>
      <c r="BA214" s="22"/>
      <c r="BB214" s="22"/>
      <c r="BC214" s="22"/>
    </row>
    <row r="215" spans="46:56" x14ac:dyDescent="0.25">
      <c r="AT215" s="18">
        <f t="shared" ref="AT215:AT229" si="211">C80</f>
        <v>36</v>
      </c>
      <c r="AU215" s="22" t="str">
        <f t="shared" ref="AU215:AU229" si="212">B80</f>
        <v>Gillian</v>
      </c>
      <c r="AV215" s="22">
        <f t="shared" ref="AV215:AV229" si="213">IF(G80="H",AT80)+IF(K80="H",AU80)+IF(O80="H",AV80)+IF(S80="H",AW80)+IF(W80="H",AX80)+IF(AA80="H",AY80)+IF(AE80="H",AZ80)</f>
        <v>0</v>
      </c>
      <c r="AW215" s="22">
        <f t="shared" ref="AW215:AW229" si="214">IF(G80="BH",AT80)+IF(K80="BH",AU80)+IF(O80="BH",AV80)+IF(S80="BH",AW80)+IF(W80="BH",AX80)+IF(AA80="BH",AY80)+IF(AE80="BH",AZ80)</f>
        <v>0</v>
      </c>
      <c r="AX215" s="22">
        <f t="shared" ref="AX215:AX229" si="215">IF(G80="CWC",AT80)+IF(K80="CWC",AU80)+IF(O80="CWC",AV80)+IF(S80="CWC",AW80)+IF(W80="CWC",AX80)+IF(AA80="CWC",AY80)+IF(AE80="CWC",AZ80)</f>
        <v>0</v>
      </c>
      <c r="AY215" s="22">
        <f t="shared" ref="AY215:AY229" si="216">IF(G80="CB",AT80)+IF(K80="CB",AU80)+IF(O80="CB",AV80)+IF(S80="CB",AW80)+IF(W80="CB",AX80)+IF(AA80="CB",AY80)+IF(AE80="CB",AZ80)</f>
        <v>0</v>
      </c>
      <c r="AZ215" s="22"/>
      <c r="BA215" s="22">
        <f>IF(G80="SICK",AT80)+IF(K80="SICK",AU80)+IF(O80="SICK",AV80)+IF(S80="SICK",AW80)+IF(W80="SICK",AX80)+IF(AA80="SICK",AY80)+IF(AE80="SICK",AZ80)</f>
        <v>0</v>
      </c>
      <c r="BB215" s="22">
        <f t="shared" si="182"/>
        <v>0</v>
      </c>
      <c r="BC215" s="22">
        <f t="shared" si="199"/>
        <v>0</v>
      </c>
      <c r="BD215" s="22">
        <f t="shared" si="200"/>
        <v>0</v>
      </c>
    </row>
    <row r="216" spans="46:56" x14ac:dyDescent="0.25">
      <c r="AT216" s="18">
        <f t="shared" si="211"/>
        <v>0</v>
      </c>
      <c r="AU216" s="22">
        <f t="shared" si="212"/>
        <v>0</v>
      </c>
      <c r="AV216" s="22">
        <f t="shared" si="213"/>
        <v>0</v>
      </c>
      <c r="AW216" s="22">
        <f t="shared" si="214"/>
        <v>0</v>
      </c>
      <c r="AX216" s="22">
        <f t="shared" si="215"/>
        <v>0</v>
      </c>
      <c r="AY216" s="22">
        <f t="shared" si="216"/>
        <v>0</v>
      </c>
      <c r="AZ216" s="22">
        <f t="shared" ref="AZ216:AZ229" si="217">IF(G81="SICK",AT81)+IF(K81="SICK",AU81)+IF(O81="SICK",AV81)+IF(S81="SICK",AW81)+IF(W81="SICK",AX81)+IF(AA81="SICK",AY81)+IF(AE81="SICK",AZ81)</f>
        <v>0</v>
      </c>
      <c r="BA216" s="22"/>
      <c r="BB216" s="22">
        <f t="shared" ref="BB216:BB228" si="218">IF(AX216&gt;=AT216,AT216,0)</f>
        <v>0</v>
      </c>
      <c r="BC216" s="22">
        <f t="shared" ref="BC216:BC228" si="219">IF(AX216&lt;AT216,AX216,0)</f>
        <v>0</v>
      </c>
      <c r="BD216" s="22">
        <f t="shared" ref="BD216:BD228" si="220">BC216+BB216</f>
        <v>0</v>
      </c>
    </row>
    <row r="217" spans="46:56" x14ac:dyDescent="0.25">
      <c r="AT217" s="18">
        <f t="shared" si="211"/>
        <v>36</v>
      </c>
      <c r="AU217" s="22" t="str">
        <f t="shared" si="212"/>
        <v>Daryl</v>
      </c>
      <c r="AV217" s="22">
        <f t="shared" si="213"/>
        <v>0</v>
      </c>
      <c r="AW217" s="22">
        <f t="shared" si="214"/>
        <v>0</v>
      </c>
      <c r="AX217" s="22">
        <f t="shared" si="215"/>
        <v>0</v>
      </c>
      <c r="AY217" s="22">
        <f t="shared" si="216"/>
        <v>0</v>
      </c>
      <c r="AZ217" s="22">
        <f t="shared" si="217"/>
        <v>0</v>
      </c>
      <c r="BA217" s="22"/>
      <c r="BB217" s="22">
        <f t="shared" si="218"/>
        <v>0</v>
      </c>
      <c r="BC217" s="22">
        <f t="shared" si="219"/>
        <v>0</v>
      </c>
      <c r="BD217" s="22">
        <f t="shared" si="220"/>
        <v>0</v>
      </c>
    </row>
    <row r="218" spans="46:56" x14ac:dyDescent="0.25">
      <c r="AT218" s="18">
        <f t="shared" si="211"/>
        <v>0</v>
      </c>
      <c r="AU218" s="22">
        <f t="shared" si="212"/>
        <v>0</v>
      </c>
      <c r="AV218" s="22">
        <f t="shared" si="213"/>
        <v>0</v>
      </c>
      <c r="AW218" s="22">
        <f t="shared" si="214"/>
        <v>0</v>
      </c>
      <c r="AX218" s="22">
        <f t="shared" si="215"/>
        <v>0</v>
      </c>
      <c r="AY218" s="22">
        <f t="shared" si="216"/>
        <v>0</v>
      </c>
      <c r="AZ218" s="22">
        <f t="shared" si="217"/>
        <v>0</v>
      </c>
      <c r="BA218" s="22"/>
      <c r="BB218" s="22">
        <f t="shared" si="218"/>
        <v>0</v>
      </c>
      <c r="BC218" s="22">
        <f t="shared" si="219"/>
        <v>0</v>
      </c>
      <c r="BD218" s="22">
        <f t="shared" si="220"/>
        <v>0</v>
      </c>
    </row>
    <row r="219" spans="46:56" x14ac:dyDescent="0.25">
      <c r="AT219" s="18">
        <f t="shared" si="211"/>
        <v>29.5</v>
      </c>
      <c r="AU219" s="22" t="str">
        <f t="shared" si="212"/>
        <v>Sads</v>
      </c>
      <c r="AV219" s="22">
        <f t="shared" si="213"/>
        <v>22</v>
      </c>
      <c r="AW219" s="22">
        <f t="shared" si="214"/>
        <v>0</v>
      </c>
      <c r="AX219" s="22">
        <f t="shared" si="215"/>
        <v>0</v>
      </c>
      <c r="AY219" s="22">
        <f t="shared" si="216"/>
        <v>0</v>
      </c>
      <c r="AZ219" s="22">
        <f t="shared" si="217"/>
        <v>0</v>
      </c>
      <c r="BA219" s="22"/>
      <c r="BB219" s="22">
        <f t="shared" si="218"/>
        <v>0</v>
      </c>
      <c r="BC219" s="22">
        <f t="shared" si="219"/>
        <v>0</v>
      </c>
      <c r="BD219" s="22">
        <f t="shared" si="220"/>
        <v>0</v>
      </c>
    </row>
    <row r="220" spans="46:56" x14ac:dyDescent="0.25">
      <c r="AT220" s="18">
        <f t="shared" si="211"/>
        <v>0</v>
      </c>
      <c r="AU220" s="22">
        <f t="shared" si="212"/>
        <v>0</v>
      </c>
      <c r="AV220" s="22">
        <f t="shared" si="213"/>
        <v>0</v>
      </c>
      <c r="AW220" s="22">
        <f t="shared" si="214"/>
        <v>0</v>
      </c>
      <c r="AX220" s="22">
        <f t="shared" si="215"/>
        <v>0</v>
      </c>
      <c r="AY220" s="22">
        <f t="shared" si="216"/>
        <v>0</v>
      </c>
      <c r="AZ220" s="22">
        <f t="shared" si="217"/>
        <v>0</v>
      </c>
      <c r="BA220" s="22"/>
      <c r="BB220" s="22">
        <f t="shared" si="218"/>
        <v>0</v>
      </c>
      <c r="BC220" s="22">
        <f t="shared" si="219"/>
        <v>0</v>
      </c>
      <c r="BD220" s="22">
        <f t="shared" si="220"/>
        <v>0</v>
      </c>
    </row>
    <row r="221" spans="46:56" x14ac:dyDescent="0.25">
      <c r="AT221" s="18">
        <f t="shared" si="211"/>
        <v>17.5</v>
      </c>
      <c r="AU221" s="22" t="str">
        <f t="shared" si="212"/>
        <v>Olivia</v>
      </c>
      <c r="AV221" s="22">
        <f t="shared" si="213"/>
        <v>0</v>
      </c>
      <c r="AW221" s="22">
        <f t="shared" si="214"/>
        <v>0</v>
      </c>
      <c r="AX221" s="22">
        <f t="shared" si="215"/>
        <v>0</v>
      </c>
      <c r="AY221" s="22">
        <f t="shared" si="216"/>
        <v>0</v>
      </c>
      <c r="AZ221" s="22">
        <f t="shared" si="217"/>
        <v>0</v>
      </c>
      <c r="BA221" s="22"/>
      <c r="BB221" s="22">
        <f t="shared" si="218"/>
        <v>0</v>
      </c>
      <c r="BC221" s="22">
        <f t="shared" si="219"/>
        <v>0</v>
      </c>
      <c r="BD221" s="22">
        <f t="shared" si="220"/>
        <v>0</v>
      </c>
    </row>
    <row r="222" spans="46:56" x14ac:dyDescent="0.25">
      <c r="AT222" s="18">
        <f t="shared" si="211"/>
        <v>0</v>
      </c>
      <c r="AU222" s="22">
        <f t="shared" si="212"/>
        <v>0</v>
      </c>
      <c r="AV222" s="22">
        <f t="shared" si="213"/>
        <v>0</v>
      </c>
      <c r="AW222" s="22">
        <f t="shared" si="214"/>
        <v>0</v>
      </c>
      <c r="AX222" s="22">
        <f t="shared" si="215"/>
        <v>0</v>
      </c>
      <c r="AY222" s="22">
        <f t="shared" si="216"/>
        <v>0</v>
      </c>
      <c r="AZ222" s="22">
        <f t="shared" si="217"/>
        <v>0</v>
      </c>
      <c r="BA222" s="22"/>
      <c r="BB222" s="22">
        <f t="shared" si="218"/>
        <v>0</v>
      </c>
      <c r="BC222" s="22">
        <f t="shared" si="219"/>
        <v>0</v>
      </c>
      <c r="BD222" s="22">
        <f t="shared" si="220"/>
        <v>0</v>
      </c>
    </row>
    <row r="223" spans="46:56" x14ac:dyDescent="0.25">
      <c r="AT223" s="18">
        <f t="shared" si="211"/>
        <v>17.5</v>
      </c>
      <c r="AU223" s="22" t="str">
        <f t="shared" si="212"/>
        <v>Erin</v>
      </c>
      <c r="AV223" s="22">
        <f t="shared" si="213"/>
        <v>0</v>
      </c>
      <c r="AW223" s="22">
        <f t="shared" si="214"/>
        <v>0</v>
      </c>
      <c r="AX223" s="22">
        <f t="shared" si="215"/>
        <v>1.5</v>
      </c>
      <c r="AY223" s="22">
        <f t="shared" si="216"/>
        <v>0</v>
      </c>
      <c r="AZ223" s="22">
        <f t="shared" si="217"/>
        <v>0</v>
      </c>
      <c r="BA223" s="22"/>
      <c r="BB223" s="22">
        <f t="shared" si="218"/>
        <v>0</v>
      </c>
      <c r="BC223" s="22">
        <f t="shared" si="219"/>
        <v>1.5</v>
      </c>
      <c r="BD223" s="22">
        <f t="shared" si="220"/>
        <v>1.5</v>
      </c>
    </row>
    <row r="224" spans="46:56" x14ac:dyDescent="0.25">
      <c r="AT224" s="18">
        <f t="shared" si="211"/>
        <v>0</v>
      </c>
      <c r="AU224" s="22">
        <f t="shared" si="212"/>
        <v>0</v>
      </c>
      <c r="AV224" s="22">
        <f t="shared" si="213"/>
        <v>0</v>
      </c>
      <c r="AW224" s="22">
        <f t="shared" si="214"/>
        <v>0</v>
      </c>
      <c r="AX224" s="22">
        <f t="shared" si="215"/>
        <v>0</v>
      </c>
      <c r="AY224" s="22">
        <f t="shared" si="216"/>
        <v>0</v>
      </c>
      <c r="AZ224" s="22">
        <f t="shared" si="217"/>
        <v>0</v>
      </c>
      <c r="BA224" s="22"/>
      <c r="BB224" s="22">
        <f t="shared" si="218"/>
        <v>0</v>
      </c>
      <c r="BC224" s="22">
        <f t="shared" si="219"/>
        <v>0</v>
      </c>
      <c r="BD224" s="22">
        <f t="shared" si="220"/>
        <v>0</v>
      </c>
    </row>
    <row r="225" spans="46:56" x14ac:dyDescent="0.25">
      <c r="AT225" s="18">
        <f t="shared" si="211"/>
        <v>0</v>
      </c>
      <c r="AU225" s="22" t="str">
        <f t="shared" si="212"/>
        <v>sophie crawley cover</v>
      </c>
      <c r="AV225" s="22">
        <f t="shared" si="213"/>
        <v>0</v>
      </c>
      <c r="AW225" s="22">
        <f t="shared" si="214"/>
        <v>0</v>
      </c>
      <c r="AX225" s="22">
        <f t="shared" si="215"/>
        <v>0</v>
      </c>
      <c r="AY225" s="22">
        <f t="shared" si="216"/>
        <v>0</v>
      </c>
      <c r="AZ225" s="22">
        <f t="shared" si="217"/>
        <v>0</v>
      </c>
      <c r="BA225" s="22"/>
      <c r="BB225" s="22">
        <f t="shared" si="218"/>
        <v>0</v>
      </c>
      <c r="BC225" s="22">
        <f t="shared" si="219"/>
        <v>0</v>
      </c>
      <c r="BD225" s="22">
        <f t="shared" si="220"/>
        <v>0</v>
      </c>
    </row>
    <row r="226" spans="46:56" x14ac:dyDescent="0.25">
      <c r="AT226" s="18">
        <f t="shared" si="211"/>
        <v>0</v>
      </c>
      <c r="AU226" s="22" t="str">
        <f t="shared" si="212"/>
        <v>debs crawley cover</v>
      </c>
      <c r="AV226" s="22">
        <f t="shared" si="213"/>
        <v>0</v>
      </c>
      <c r="AW226" s="22">
        <f t="shared" si="214"/>
        <v>0</v>
      </c>
      <c r="AX226" s="22">
        <f t="shared" si="215"/>
        <v>0</v>
      </c>
      <c r="AY226" s="22">
        <f t="shared" si="216"/>
        <v>0</v>
      </c>
      <c r="AZ226" s="22">
        <f t="shared" si="217"/>
        <v>0</v>
      </c>
      <c r="BA226" s="22"/>
      <c r="BB226" s="22">
        <f t="shared" si="218"/>
        <v>0</v>
      </c>
      <c r="BC226" s="22">
        <f t="shared" si="219"/>
        <v>0</v>
      </c>
      <c r="BD226" s="22">
        <f t="shared" si="220"/>
        <v>0</v>
      </c>
    </row>
    <row r="227" spans="46:56" x14ac:dyDescent="0.25">
      <c r="AT227" s="18">
        <f t="shared" si="211"/>
        <v>0</v>
      </c>
      <c r="AU227" s="22">
        <f t="shared" si="212"/>
        <v>0</v>
      </c>
      <c r="AV227" s="22">
        <f t="shared" si="213"/>
        <v>0</v>
      </c>
      <c r="AW227" s="22">
        <f t="shared" si="214"/>
        <v>0</v>
      </c>
      <c r="AX227" s="22">
        <f t="shared" si="215"/>
        <v>0</v>
      </c>
      <c r="AY227" s="22">
        <f t="shared" si="216"/>
        <v>0</v>
      </c>
      <c r="AZ227" s="22">
        <f t="shared" si="217"/>
        <v>0</v>
      </c>
      <c r="BA227" s="22"/>
      <c r="BB227" s="22">
        <f t="shared" si="218"/>
        <v>0</v>
      </c>
      <c r="BC227" s="22">
        <f t="shared" si="219"/>
        <v>0</v>
      </c>
      <c r="BD227" s="22">
        <f t="shared" si="220"/>
        <v>0</v>
      </c>
    </row>
    <row r="228" spans="46:56" x14ac:dyDescent="0.25">
      <c r="AT228" s="18">
        <f t="shared" si="211"/>
        <v>0</v>
      </c>
      <c r="AU228" s="22">
        <f t="shared" si="212"/>
        <v>0</v>
      </c>
      <c r="AV228" s="22">
        <f t="shared" si="213"/>
        <v>0</v>
      </c>
      <c r="AW228" s="22">
        <f t="shared" si="214"/>
        <v>0</v>
      </c>
      <c r="AX228" s="22">
        <f t="shared" si="215"/>
        <v>0</v>
      </c>
      <c r="AY228" s="22">
        <f t="shared" si="216"/>
        <v>0</v>
      </c>
      <c r="AZ228" s="22">
        <f t="shared" si="217"/>
        <v>0</v>
      </c>
      <c r="BA228" s="22"/>
      <c r="BB228" s="22">
        <f t="shared" si="218"/>
        <v>0</v>
      </c>
      <c r="BC228" s="22">
        <f t="shared" si="219"/>
        <v>0</v>
      </c>
      <c r="BD228" s="22">
        <f t="shared" si="220"/>
        <v>0</v>
      </c>
    </row>
    <row r="229" spans="46:56" x14ac:dyDescent="0.25">
      <c r="AT229" s="18">
        <f t="shared" si="211"/>
        <v>0</v>
      </c>
      <c r="AU229" s="22">
        <f t="shared" si="212"/>
        <v>0</v>
      </c>
      <c r="AV229" s="22">
        <f t="shared" si="213"/>
        <v>0</v>
      </c>
      <c r="AW229" s="22">
        <f t="shared" si="214"/>
        <v>0</v>
      </c>
      <c r="AX229" s="22">
        <f t="shared" si="215"/>
        <v>0</v>
      </c>
      <c r="AY229" s="22">
        <f t="shared" si="216"/>
        <v>0</v>
      </c>
      <c r="AZ229" s="22">
        <f t="shared" si="217"/>
        <v>0</v>
      </c>
      <c r="BA229" s="22"/>
      <c r="BB229" s="22">
        <f t="shared" ref="BB229" si="221">IF(AX229&gt;=AT229,AT229,0)</f>
        <v>0</v>
      </c>
      <c r="BC229" s="22">
        <f t="shared" ref="BC229" si="222">IF(AX229&lt;AT229,AX229,0)</f>
        <v>0</v>
      </c>
      <c r="BD229" s="22">
        <f t="shared" ref="BD229" si="223">BC229+BB229</f>
        <v>0</v>
      </c>
    </row>
    <row r="230" spans="46:56" x14ac:dyDescent="0.25">
      <c r="AT230" s="18">
        <f t="shared" ref="AT230:AT232" si="224">C95</f>
        <v>0</v>
      </c>
      <c r="AU230" s="22">
        <f t="shared" ref="AU230:AU232" si="225">B95</f>
        <v>0</v>
      </c>
      <c r="AV230" s="22">
        <f t="shared" ref="AV230:AV232" si="226">IF(G95="H",AT95)+IF(K95="H",AU95)+IF(O95="H",AV95)+IF(S95="H",AW95)+IF(W95="H",AX95)+IF(AA95="H",AY95)+IF(AE95="H",AZ95)</f>
        <v>0</v>
      </c>
      <c r="AW230" s="22">
        <f t="shared" ref="AW230:AW232" si="227">IF(G95="BH",AT95)+IF(K95="BH",AU95)+IF(O95="BH",AV95)+IF(S95="BH",AW95)+IF(W95="BH",AX95)+IF(AA95="BH",AY95)+IF(AE95="BH",AZ95)</f>
        <v>0</v>
      </c>
      <c r="AX230" s="22">
        <f t="shared" ref="AX230:AX232" si="228">IF(G95="CWC",AT95)+IF(K95="CWC",AU95)+IF(O95="CWC",AV95)+IF(S95="CWC",AW95)+IF(W95="CWC",AX95)+IF(AA95="CWC",AY95)+IF(AE95="CWC",AZ95)</f>
        <v>0</v>
      </c>
      <c r="AY230" s="22">
        <f t="shared" ref="AY230:AY232" si="229">IF(G95="CB",AT95)+IF(K95="CB",AU95)+IF(O95="CB",AV95)+IF(S95="CB",AW95)+IF(W95="CB",AX95)+IF(AA95="CB",AY95)+IF(AE95="CB",AZ95)</f>
        <v>0</v>
      </c>
      <c r="AZ230" s="22">
        <f t="shared" ref="AZ230:AZ232" si="230">IF(G95="SICK",AT95)+IF(K95="SICK",AU95)+IF(O95="SICK",AV95)+IF(S95="SICK",AW95)+IF(W95="SICK",AX95)+IF(AA95="SICK",AY95)+IF(AE95="SICK",AZ95)</f>
        <v>0</v>
      </c>
      <c r="BA230" s="22"/>
      <c r="BB230" s="22">
        <f t="shared" ref="BB230:BB232" si="231">IF(AX230&gt;=AT230,AT230,0)</f>
        <v>0</v>
      </c>
      <c r="BC230" s="22">
        <f t="shared" ref="BC230:BC232" si="232">IF(AX230&lt;AT230,AX230,0)</f>
        <v>0</v>
      </c>
      <c r="BD230" s="22">
        <f t="shared" ref="BD230:BD232" si="233">BC230+BB230</f>
        <v>0</v>
      </c>
    </row>
    <row r="231" spans="46:56" x14ac:dyDescent="0.25">
      <c r="AT231" s="18">
        <f t="shared" si="224"/>
        <v>0</v>
      </c>
      <c r="AU231" s="22">
        <f t="shared" si="225"/>
        <v>0</v>
      </c>
      <c r="AV231" s="22">
        <f t="shared" si="226"/>
        <v>0</v>
      </c>
      <c r="AW231" s="22">
        <f t="shared" si="227"/>
        <v>0</v>
      </c>
      <c r="AX231" s="22">
        <f t="shared" si="228"/>
        <v>0</v>
      </c>
      <c r="AY231" s="22">
        <f t="shared" si="229"/>
        <v>0</v>
      </c>
      <c r="AZ231" s="22">
        <f t="shared" si="230"/>
        <v>0</v>
      </c>
      <c r="BA231" s="22"/>
      <c r="BB231" s="22">
        <f t="shared" si="231"/>
        <v>0</v>
      </c>
      <c r="BC231" s="22">
        <f t="shared" si="232"/>
        <v>0</v>
      </c>
      <c r="BD231" s="22">
        <f t="shared" si="233"/>
        <v>0</v>
      </c>
    </row>
    <row r="232" spans="46:56" x14ac:dyDescent="0.25">
      <c r="AT232" s="18">
        <f t="shared" si="224"/>
        <v>0</v>
      </c>
      <c r="AU232" s="22">
        <f t="shared" si="225"/>
        <v>0</v>
      </c>
      <c r="AV232" s="22">
        <f t="shared" si="226"/>
        <v>0</v>
      </c>
      <c r="AW232" s="22">
        <f t="shared" si="227"/>
        <v>0</v>
      </c>
      <c r="AX232" s="22">
        <f t="shared" si="228"/>
        <v>0</v>
      </c>
      <c r="AY232" s="22">
        <f t="shared" si="229"/>
        <v>0</v>
      </c>
      <c r="AZ232" s="22">
        <f t="shared" si="230"/>
        <v>0</v>
      </c>
      <c r="BA232" s="22"/>
      <c r="BB232" s="22">
        <f t="shared" si="231"/>
        <v>0</v>
      </c>
      <c r="BC232" s="22">
        <f t="shared" si="232"/>
        <v>0</v>
      </c>
      <c r="BD232" s="22">
        <f t="shared" si="233"/>
        <v>0</v>
      </c>
    </row>
    <row r="233" spans="46:56" x14ac:dyDescent="0.25">
      <c r="AU233" s="22"/>
      <c r="AV233" s="22"/>
      <c r="AW233" s="22"/>
      <c r="AX233" s="22"/>
      <c r="AY233" s="22"/>
      <c r="AZ233" s="22"/>
      <c r="BA233" s="22"/>
      <c r="BB233" s="22"/>
      <c r="BC233" s="22"/>
    </row>
    <row r="234" spans="46:56" x14ac:dyDescent="0.25">
      <c r="AU234" s="22"/>
      <c r="AV234" s="22"/>
      <c r="AW234" s="22"/>
      <c r="AX234" s="22"/>
      <c r="AY234" s="22"/>
      <c r="AZ234" s="22"/>
      <c r="BA234" s="22"/>
      <c r="BB234" s="22"/>
      <c r="BC234" s="22"/>
    </row>
    <row r="235" spans="46:56" x14ac:dyDescent="0.25">
      <c r="AU235" s="22"/>
      <c r="AV235" s="22"/>
      <c r="AW235" s="22"/>
      <c r="AX235" s="22"/>
      <c r="AY235" s="22"/>
      <c r="AZ235" s="22"/>
      <c r="BA235" s="22"/>
      <c r="BB235" s="22"/>
      <c r="BC235" s="22"/>
    </row>
    <row r="236" spans="46:56" x14ac:dyDescent="0.25">
      <c r="AT236" s="18">
        <f t="shared" ref="AT236:AT253" si="234">C103</f>
        <v>36</v>
      </c>
      <c r="AU236" s="22" t="str">
        <f t="shared" ref="AU236:AU253" si="235">B103</f>
        <v>Gillian</v>
      </c>
      <c r="AV236" s="22">
        <f t="shared" ref="AV236:AV253" si="236">IF(G103="H",AT103)+IF(K103="H",AU103)+IF(O103="H",AV103)+IF(S103="H",AW103)+IF(W103="H",AX103)+IF(AA103="H",AY103)+IF(AE103="H",AZ103)</f>
        <v>0</v>
      </c>
      <c r="AW236" s="22">
        <f t="shared" ref="AW236:AW253" si="237">IF(G103="BH",AT103)+IF(K103="BH",AU103)+IF(O103="BH",AV103)+IF(S103="BH",AW103)+IF(W103="BH",AX103)+IF(AA103="BH",AY103)+IF(AE103="BH",AZ103)</f>
        <v>0</v>
      </c>
      <c r="AX236" s="22">
        <f t="shared" ref="AX236:AX253" si="238">IF(G103="CWC",AT103)+IF(K103="CWC",AU103)+IF(O103="CWC",AV103)+IF(S103="CWC",AW103)+IF(W103="CWC",AX103)+IF(AA103="CWC",AY103)+IF(AE103="CWC",AZ103)</f>
        <v>0</v>
      </c>
      <c r="AY236" s="22">
        <f t="shared" ref="AY236:AY253" si="239">IF(G103="CB",AT103)+IF(K103="CB",AU103)+IF(O103="CB",AV103)+IF(S103="CB",AW103)+IF(W103="CB",AX103)+IF(AA103="CB",AY103)+IF(AE103="CB",AZ103)</f>
        <v>0</v>
      </c>
      <c r="AZ236" s="22"/>
      <c r="BA236" s="22">
        <f>IF(G103="SICK",AT103)+IF(K103="SICK",AU103)+IF(O103="SICK",AV103)+IF(S103="SICK",AW103)+IF(W103="SICK",AX103)+IF(AA103="SICK",AY103)+IF(AE103="SICK",AZ103)</f>
        <v>0</v>
      </c>
      <c r="BB236" s="22">
        <f t="shared" si="182"/>
        <v>0</v>
      </c>
      <c r="BC236" s="22">
        <f t="shared" si="199"/>
        <v>0</v>
      </c>
      <c r="BD236" s="22">
        <f t="shared" si="200"/>
        <v>0</v>
      </c>
    </row>
    <row r="237" spans="46:56" x14ac:dyDescent="0.25">
      <c r="AT237" s="18">
        <f t="shared" si="234"/>
        <v>0</v>
      </c>
      <c r="AU237" s="22">
        <f t="shared" si="235"/>
        <v>0</v>
      </c>
      <c r="AV237" s="22">
        <f t="shared" si="236"/>
        <v>0</v>
      </c>
      <c r="AW237" s="22">
        <f t="shared" si="237"/>
        <v>0</v>
      </c>
      <c r="AX237" s="22">
        <f t="shared" si="238"/>
        <v>0</v>
      </c>
      <c r="AY237" s="22">
        <f t="shared" si="239"/>
        <v>0</v>
      </c>
      <c r="AZ237" s="22">
        <f t="shared" ref="AZ237:AZ253" si="240">IF(G104="SICK",AT104)+IF(K104="SICK",AU104)+IF(O104="SICK",AV104)+IF(S104="SICK",AW104)+IF(W104="SICK",AX104)+IF(AA104="SICK",AY104)+IF(AE104="SICK",AZ104)</f>
        <v>0</v>
      </c>
      <c r="BA237" s="22"/>
      <c r="BB237" s="22">
        <f t="shared" ref="BB237:BB252" si="241">IF(AX237&gt;=AT237,AT237,0)</f>
        <v>0</v>
      </c>
      <c r="BC237" s="22">
        <f t="shared" ref="BC237:BC252" si="242">IF(AX237&lt;AT237,AX237,0)</f>
        <v>0</v>
      </c>
      <c r="BD237" s="22">
        <f t="shared" ref="BD237:BD252" si="243">BC237+BB237</f>
        <v>0</v>
      </c>
    </row>
    <row r="238" spans="46:56" x14ac:dyDescent="0.25">
      <c r="AT238" s="18">
        <f t="shared" si="234"/>
        <v>36</v>
      </c>
      <c r="AU238" s="22" t="str">
        <f t="shared" si="235"/>
        <v>Daryl</v>
      </c>
      <c r="AV238" s="22">
        <f t="shared" si="236"/>
        <v>0</v>
      </c>
      <c r="AW238" s="22">
        <f t="shared" si="237"/>
        <v>0</v>
      </c>
      <c r="AX238" s="22">
        <f t="shared" si="238"/>
        <v>0</v>
      </c>
      <c r="AY238" s="22">
        <f t="shared" si="239"/>
        <v>0</v>
      </c>
      <c r="AZ238" s="22">
        <f t="shared" si="240"/>
        <v>0</v>
      </c>
      <c r="BA238" s="22"/>
      <c r="BB238" s="22">
        <f t="shared" si="241"/>
        <v>0</v>
      </c>
      <c r="BC238" s="22">
        <f t="shared" si="242"/>
        <v>0</v>
      </c>
      <c r="BD238" s="22">
        <f t="shared" si="243"/>
        <v>0</v>
      </c>
    </row>
    <row r="239" spans="46:56" x14ac:dyDescent="0.25">
      <c r="AT239" s="18">
        <f t="shared" si="234"/>
        <v>0</v>
      </c>
      <c r="AU239" s="22">
        <f t="shared" si="235"/>
        <v>0</v>
      </c>
      <c r="AV239" s="22">
        <f t="shared" si="236"/>
        <v>0</v>
      </c>
      <c r="AW239" s="22">
        <f t="shared" si="237"/>
        <v>0</v>
      </c>
      <c r="AX239" s="22">
        <f t="shared" si="238"/>
        <v>0</v>
      </c>
      <c r="AY239" s="22">
        <f t="shared" si="239"/>
        <v>0</v>
      </c>
      <c r="AZ239" s="22">
        <f t="shared" si="240"/>
        <v>0</v>
      </c>
      <c r="BA239" s="22"/>
      <c r="BB239" s="22">
        <f t="shared" si="241"/>
        <v>0</v>
      </c>
      <c r="BC239" s="22">
        <f t="shared" si="242"/>
        <v>0</v>
      </c>
      <c r="BD239" s="22">
        <f t="shared" si="243"/>
        <v>0</v>
      </c>
    </row>
    <row r="240" spans="46:56" x14ac:dyDescent="0.25">
      <c r="AT240" s="18">
        <f t="shared" si="234"/>
        <v>29.5</v>
      </c>
      <c r="AU240" s="22" t="str">
        <f t="shared" si="235"/>
        <v>Sads</v>
      </c>
      <c r="AV240" s="22">
        <f t="shared" si="236"/>
        <v>0</v>
      </c>
      <c r="AW240" s="22">
        <f t="shared" si="237"/>
        <v>0</v>
      </c>
      <c r="AX240" s="22">
        <f t="shared" si="238"/>
        <v>0</v>
      </c>
      <c r="AY240" s="22">
        <f t="shared" si="239"/>
        <v>0</v>
      </c>
      <c r="AZ240" s="22">
        <f t="shared" si="240"/>
        <v>0</v>
      </c>
      <c r="BA240" s="22"/>
      <c r="BB240" s="22">
        <f t="shared" si="241"/>
        <v>0</v>
      </c>
      <c r="BC240" s="22">
        <f t="shared" si="242"/>
        <v>0</v>
      </c>
      <c r="BD240" s="22">
        <f t="shared" si="243"/>
        <v>0</v>
      </c>
    </row>
    <row r="241" spans="46:56" x14ac:dyDescent="0.25">
      <c r="AT241" s="18">
        <f t="shared" si="234"/>
        <v>0</v>
      </c>
      <c r="AU241" s="22">
        <f t="shared" si="235"/>
        <v>0</v>
      </c>
      <c r="AV241" s="22">
        <f t="shared" si="236"/>
        <v>0</v>
      </c>
      <c r="AW241" s="22">
        <f t="shared" si="237"/>
        <v>0</v>
      </c>
      <c r="AX241" s="22">
        <f t="shared" si="238"/>
        <v>0</v>
      </c>
      <c r="AY241" s="22">
        <f t="shared" si="239"/>
        <v>0</v>
      </c>
      <c r="AZ241" s="22">
        <f t="shared" si="240"/>
        <v>0</v>
      </c>
      <c r="BA241" s="22"/>
      <c r="BB241" s="22">
        <f t="shared" si="241"/>
        <v>0</v>
      </c>
      <c r="BC241" s="22">
        <f t="shared" si="242"/>
        <v>0</v>
      </c>
      <c r="BD241" s="22">
        <f t="shared" si="243"/>
        <v>0</v>
      </c>
    </row>
    <row r="242" spans="46:56" x14ac:dyDescent="0.25">
      <c r="AT242" s="18">
        <f t="shared" si="234"/>
        <v>17.5</v>
      </c>
      <c r="AU242" s="22" t="str">
        <f t="shared" si="235"/>
        <v>Olivia</v>
      </c>
      <c r="AV242" s="22">
        <f t="shared" si="236"/>
        <v>0</v>
      </c>
      <c r="AW242" s="22">
        <f t="shared" si="237"/>
        <v>0</v>
      </c>
      <c r="AX242" s="22">
        <f t="shared" si="238"/>
        <v>0</v>
      </c>
      <c r="AY242" s="22">
        <f t="shared" si="239"/>
        <v>0</v>
      </c>
      <c r="AZ242" s="22">
        <f t="shared" si="240"/>
        <v>0</v>
      </c>
      <c r="BA242" s="22"/>
      <c r="BB242" s="22">
        <f t="shared" si="241"/>
        <v>0</v>
      </c>
      <c r="BC242" s="22">
        <f t="shared" si="242"/>
        <v>0</v>
      </c>
      <c r="BD242" s="22">
        <f t="shared" si="243"/>
        <v>0</v>
      </c>
    </row>
    <row r="243" spans="46:56" x14ac:dyDescent="0.25">
      <c r="AT243" s="18">
        <f t="shared" si="234"/>
        <v>0</v>
      </c>
      <c r="AU243" s="22">
        <f t="shared" si="235"/>
        <v>0</v>
      </c>
      <c r="AV243" s="22">
        <f t="shared" si="236"/>
        <v>0</v>
      </c>
      <c r="AW243" s="22">
        <f t="shared" si="237"/>
        <v>0</v>
      </c>
      <c r="AX243" s="22">
        <f t="shared" si="238"/>
        <v>0</v>
      </c>
      <c r="AY243" s="22">
        <f t="shared" si="239"/>
        <v>0</v>
      </c>
      <c r="AZ243" s="22">
        <f t="shared" si="240"/>
        <v>0</v>
      </c>
      <c r="BA243" s="22"/>
      <c r="BB243" s="22">
        <f t="shared" si="241"/>
        <v>0</v>
      </c>
      <c r="BC243" s="22">
        <f t="shared" si="242"/>
        <v>0</v>
      </c>
      <c r="BD243" s="22">
        <f t="shared" si="243"/>
        <v>0</v>
      </c>
    </row>
    <row r="244" spans="46:56" x14ac:dyDescent="0.25">
      <c r="AT244" s="18">
        <f t="shared" si="234"/>
        <v>17.5</v>
      </c>
      <c r="AU244" s="22" t="str">
        <f t="shared" si="235"/>
        <v>Erin</v>
      </c>
      <c r="AV244" s="22">
        <f t="shared" si="236"/>
        <v>0</v>
      </c>
      <c r="AW244" s="22">
        <f t="shared" si="237"/>
        <v>0</v>
      </c>
      <c r="AX244" s="22">
        <f t="shared" si="238"/>
        <v>0</v>
      </c>
      <c r="AY244" s="22">
        <f t="shared" si="239"/>
        <v>0</v>
      </c>
      <c r="AZ244" s="22">
        <f t="shared" si="240"/>
        <v>0</v>
      </c>
      <c r="BA244" s="22"/>
      <c r="BB244" s="22">
        <f t="shared" si="241"/>
        <v>0</v>
      </c>
      <c r="BC244" s="22">
        <f t="shared" si="242"/>
        <v>0</v>
      </c>
      <c r="BD244" s="22">
        <f t="shared" si="243"/>
        <v>0</v>
      </c>
    </row>
    <row r="245" spans="46:56" x14ac:dyDescent="0.25">
      <c r="AT245" s="18">
        <f t="shared" si="234"/>
        <v>0</v>
      </c>
      <c r="AU245" s="22">
        <f t="shared" si="235"/>
        <v>0</v>
      </c>
      <c r="AV245" s="22">
        <f t="shared" si="236"/>
        <v>0</v>
      </c>
      <c r="AW245" s="22">
        <f t="shared" si="237"/>
        <v>0</v>
      </c>
      <c r="AX245" s="22">
        <f t="shared" si="238"/>
        <v>0</v>
      </c>
      <c r="AY245" s="22">
        <f t="shared" si="239"/>
        <v>0</v>
      </c>
      <c r="AZ245" s="22">
        <f t="shared" si="240"/>
        <v>0</v>
      </c>
      <c r="BA245" s="22"/>
      <c r="BB245" s="22">
        <f t="shared" si="241"/>
        <v>0</v>
      </c>
      <c r="BC245" s="22">
        <f t="shared" si="242"/>
        <v>0</v>
      </c>
      <c r="BD245" s="22">
        <f t="shared" si="243"/>
        <v>0</v>
      </c>
    </row>
    <row r="246" spans="46:56" x14ac:dyDescent="0.25">
      <c r="AT246" s="18">
        <f t="shared" si="234"/>
        <v>0</v>
      </c>
      <c r="AU246" s="22" t="str">
        <f t="shared" si="235"/>
        <v>sophie crawley cover</v>
      </c>
      <c r="AV246" s="22">
        <f t="shared" si="236"/>
        <v>0</v>
      </c>
      <c r="AW246" s="22">
        <f t="shared" si="237"/>
        <v>0</v>
      </c>
      <c r="AX246" s="22">
        <f t="shared" si="238"/>
        <v>0</v>
      </c>
      <c r="AY246" s="22">
        <f t="shared" si="239"/>
        <v>0</v>
      </c>
      <c r="AZ246" s="22">
        <f t="shared" si="240"/>
        <v>0</v>
      </c>
      <c r="BA246" s="22"/>
      <c r="BB246" s="22">
        <f t="shared" si="241"/>
        <v>0</v>
      </c>
      <c r="BC246" s="22">
        <f t="shared" si="242"/>
        <v>0</v>
      </c>
      <c r="BD246" s="22">
        <f t="shared" si="243"/>
        <v>0</v>
      </c>
    </row>
    <row r="247" spans="46:56" x14ac:dyDescent="0.25">
      <c r="AT247" s="18">
        <f t="shared" si="234"/>
        <v>0</v>
      </c>
      <c r="AU247" s="22" t="str">
        <f t="shared" si="235"/>
        <v>debs crawley cover</v>
      </c>
      <c r="AV247" s="22">
        <f t="shared" si="236"/>
        <v>0</v>
      </c>
      <c r="AW247" s="22">
        <f t="shared" si="237"/>
        <v>0</v>
      </c>
      <c r="AX247" s="22">
        <f t="shared" si="238"/>
        <v>0</v>
      </c>
      <c r="AY247" s="22">
        <f t="shared" si="239"/>
        <v>0</v>
      </c>
      <c r="AZ247" s="22">
        <f t="shared" si="240"/>
        <v>0</v>
      </c>
      <c r="BA247" s="22"/>
      <c r="BB247" s="22">
        <f t="shared" si="241"/>
        <v>0</v>
      </c>
      <c r="BC247" s="22">
        <f t="shared" si="242"/>
        <v>0</v>
      </c>
      <c r="BD247" s="22">
        <f t="shared" si="243"/>
        <v>0</v>
      </c>
    </row>
    <row r="248" spans="46:56" x14ac:dyDescent="0.25">
      <c r="AT248" s="18">
        <f t="shared" si="234"/>
        <v>0</v>
      </c>
      <c r="AU248" s="22">
        <f t="shared" si="235"/>
        <v>0</v>
      </c>
      <c r="AV248" s="22">
        <f t="shared" si="236"/>
        <v>0</v>
      </c>
      <c r="AW248" s="22">
        <f t="shared" si="237"/>
        <v>0</v>
      </c>
      <c r="AX248" s="22">
        <f t="shared" si="238"/>
        <v>0</v>
      </c>
      <c r="AY248" s="22">
        <f t="shared" si="239"/>
        <v>0</v>
      </c>
      <c r="AZ248" s="22">
        <f t="shared" si="240"/>
        <v>0</v>
      </c>
      <c r="BA248" s="22"/>
      <c r="BB248" s="22">
        <f t="shared" si="241"/>
        <v>0</v>
      </c>
      <c r="BC248" s="22">
        <f t="shared" si="242"/>
        <v>0</v>
      </c>
      <c r="BD248" s="22">
        <f t="shared" si="243"/>
        <v>0</v>
      </c>
    </row>
    <row r="249" spans="46:56" x14ac:dyDescent="0.25">
      <c r="AT249" s="18">
        <f t="shared" si="234"/>
        <v>0</v>
      </c>
      <c r="AU249" s="22">
        <f t="shared" si="235"/>
        <v>0</v>
      </c>
      <c r="AV249" s="22">
        <f t="shared" si="236"/>
        <v>0</v>
      </c>
      <c r="AW249" s="22">
        <f t="shared" si="237"/>
        <v>0</v>
      </c>
      <c r="AX249" s="22">
        <f t="shared" si="238"/>
        <v>0</v>
      </c>
      <c r="AY249" s="22">
        <f t="shared" si="239"/>
        <v>0</v>
      </c>
      <c r="AZ249" s="22">
        <f t="shared" si="240"/>
        <v>0</v>
      </c>
      <c r="BA249" s="22"/>
      <c r="BB249" s="22">
        <f t="shared" si="241"/>
        <v>0</v>
      </c>
      <c r="BC249" s="22">
        <f t="shared" si="242"/>
        <v>0</v>
      </c>
      <c r="BD249" s="22">
        <f t="shared" si="243"/>
        <v>0</v>
      </c>
    </row>
    <row r="250" spans="46:56" x14ac:dyDescent="0.25">
      <c r="AT250" s="18">
        <f t="shared" si="234"/>
        <v>0</v>
      </c>
      <c r="AU250" s="22">
        <f t="shared" si="235"/>
        <v>0</v>
      </c>
      <c r="AV250" s="22">
        <f t="shared" si="236"/>
        <v>0</v>
      </c>
      <c r="AW250" s="22">
        <f t="shared" si="237"/>
        <v>0</v>
      </c>
      <c r="AX250" s="22">
        <f t="shared" si="238"/>
        <v>0</v>
      </c>
      <c r="AY250" s="22">
        <f t="shared" si="239"/>
        <v>0</v>
      </c>
      <c r="AZ250" s="22">
        <f t="shared" si="240"/>
        <v>0</v>
      </c>
      <c r="BA250" s="22"/>
      <c r="BB250" s="22">
        <f t="shared" si="241"/>
        <v>0</v>
      </c>
      <c r="BC250" s="22">
        <f t="shared" si="242"/>
        <v>0</v>
      </c>
      <c r="BD250" s="22">
        <f t="shared" si="243"/>
        <v>0</v>
      </c>
    </row>
    <row r="251" spans="46:56" x14ac:dyDescent="0.25">
      <c r="AT251" s="18">
        <f t="shared" si="234"/>
        <v>0</v>
      </c>
      <c r="AU251" s="22">
        <f t="shared" si="235"/>
        <v>0</v>
      </c>
      <c r="AV251" s="22">
        <f t="shared" si="236"/>
        <v>0</v>
      </c>
      <c r="AW251" s="22">
        <f t="shared" si="237"/>
        <v>0</v>
      </c>
      <c r="AX251" s="22">
        <f t="shared" si="238"/>
        <v>0</v>
      </c>
      <c r="AY251" s="22">
        <f t="shared" si="239"/>
        <v>0</v>
      </c>
      <c r="AZ251" s="22">
        <f t="shared" si="240"/>
        <v>0</v>
      </c>
      <c r="BA251" s="22"/>
      <c r="BB251" s="22">
        <f t="shared" si="241"/>
        <v>0</v>
      </c>
      <c r="BC251" s="22">
        <f t="shared" si="242"/>
        <v>0</v>
      </c>
      <c r="BD251" s="22">
        <f t="shared" si="243"/>
        <v>0</v>
      </c>
    </row>
    <row r="252" spans="46:56" x14ac:dyDescent="0.25">
      <c r="AT252" s="18">
        <f t="shared" si="234"/>
        <v>0</v>
      </c>
      <c r="AU252" s="22">
        <f t="shared" si="235"/>
        <v>0</v>
      </c>
      <c r="AV252" s="22">
        <f t="shared" si="236"/>
        <v>0</v>
      </c>
      <c r="AW252" s="22">
        <f t="shared" si="237"/>
        <v>0</v>
      </c>
      <c r="AX252" s="22">
        <f t="shared" si="238"/>
        <v>0</v>
      </c>
      <c r="AY252" s="22">
        <f t="shared" si="239"/>
        <v>0</v>
      </c>
      <c r="AZ252" s="22">
        <f t="shared" si="240"/>
        <v>0</v>
      </c>
      <c r="BA252" s="22"/>
      <c r="BB252" s="22">
        <f t="shared" si="241"/>
        <v>0</v>
      </c>
      <c r="BC252" s="22">
        <f t="shared" si="242"/>
        <v>0</v>
      </c>
      <c r="BD252" s="22">
        <f t="shared" si="243"/>
        <v>0</v>
      </c>
    </row>
    <row r="253" spans="46:56" x14ac:dyDescent="0.25">
      <c r="AT253" s="18">
        <f t="shared" si="234"/>
        <v>0</v>
      </c>
      <c r="AU253" s="22">
        <f t="shared" si="235"/>
        <v>0</v>
      </c>
      <c r="AV253" s="22">
        <f t="shared" si="236"/>
        <v>0</v>
      </c>
      <c r="AW253" s="22">
        <f t="shared" si="237"/>
        <v>0</v>
      </c>
      <c r="AX253" s="22">
        <f t="shared" si="238"/>
        <v>0</v>
      </c>
      <c r="AY253" s="22">
        <f t="shared" si="239"/>
        <v>0</v>
      </c>
      <c r="AZ253" s="22">
        <f t="shared" si="240"/>
        <v>0</v>
      </c>
      <c r="BA253" s="22"/>
      <c r="BB253" s="22">
        <f t="shared" ref="BB253" si="244">IF(AX253&gt;=AT253,AT253,0)</f>
        <v>0</v>
      </c>
      <c r="BC253" s="22">
        <f t="shared" ref="BC253" si="245">IF(AX253&lt;AT253,AX253,0)</f>
        <v>0</v>
      </c>
      <c r="BD253" s="22">
        <f t="shared" ref="BD253" si="246">BC253+BB253</f>
        <v>0</v>
      </c>
    </row>
    <row r="254" spans="46:56" x14ac:dyDescent="0.25">
      <c r="AU254" s="22"/>
      <c r="AV254" s="22"/>
      <c r="AW254" s="22"/>
      <c r="AX254" s="22"/>
      <c r="AY254" s="22"/>
      <c r="AZ254" s="22"/>
      <c r="BA254" s="22"/>
      <c r="BB254" s="22"/>
      <c r="BC254" s="22"/>
    </row>
    <row r="255" spans="46:56" x14ac:dyDescent="0.25">
      <c r="AU255" s="22"/>
      <c r="AV255" s="22"/>
      <c r="AW255" s="22"/>
      <c r="AX255" s="22"/>
      <c r="AY255" s="22"/>
      <c r="AZ255" s="22"/>
      <c r="BA255" s="22"/>
      <c r="BB255" s="22"/>
      <c r="BC255" s="22"/>
    </row>
    <row r="256" spans="46:56" x14ac:dyDescent="0.25">
      <c r="AU256" s="22"/>
      <c r="AV256" s="22"/>
      <c r="AW256" s="22"/>
      <c r="AX256" s="22"/>
      <c r="AY256" s="22"/>
      <c r="AZ256" s="22"/>
      <c r="BA256" s="22"/>
      <c r="BB256" s="22"/>
      <c r="BC256" s="22"/>
    </row>
    <row r="257" spans="46:56" x14ac:dyDescent="0.25">
      <c r="AT257" s="18">
        <f t="shared" ref="AT257:AT274" si="247">C126</f>
        <v>36</v>
      </c>
      <c r="AU257" s="22" t="str">
        <f t="shared" ref="AU257:AU274" si="248">B126</f>
        <v>Gillian</v>
      </c>
      <c r="AV257" s="22">
        <f t="shared" ref="AV257:AV274" si="249">IF(G126="H",AT126)+IF(K126="H",AU126)+IF(O126="H",AV126)+IF(S126="H",AW126)+IF(W126="H",AX126)+IF(AA126="H",AY126)+IF(AE126="H",AZ126)</f>
        <v>13.5</v>
      </c>
      <c r="AW257" s="22">
        <f t="shared" ref="AW257:AW274" si="250">IF(G126="BH",AT126)+IF(K126="BH",AU126)+IF(O126="BH",AV126)+IF(S126="BH",AW126)+IF(W126="BH",AX126)+IF(AA126="BH",AY126)+IF(AE126="BH",AZ126)</f>
        <v>0</v>
      </c>
      <c r="AX257" s="22">
        <f t="shared" ref="AX257:AX274" si="251">IF(G126="CWC",AT126)+IF(K126="CWC",AU126)+IF(O126="CWC",AV126)+IF(S126="CWC",AW126)+IF(W126="CWC",AX126)+IF(AA126="CWC",AY126)+IF(AE126="CWC",AZ126)</f>
        <v>0</v>
      </c>
      <c r="AY257" s="22">
        <f t="shared" ref="AY257:AY274" si="252">IF(G126="CB",AT126)+IF(K126="CB",AU126)+IF(O126="CB",AV126)+IF(S126="CB",AW126)+IF(W126="CB",AX126)+IF(AA126="CB",AY126)+IF(AE126="CB",AZ126)</f>
        <v>0</v>
      </c>
      <c r="AZ257" s="22"/>
      <c r="BA257" s="22">
        <f>IF(G126="SICK",AT126)+IF(K126="SICK",AU126)+IF(O126="SICK",AV126)+IF(S126="SICK",AW126)+IF(W126="SICK",AX126)+IF(AA126="SICK",AY126)+IF(AE126="SICK",AZ126)</f>
        <v>0</v>
      </c>
      <c r="BB257" s="22">
        <f t="shared" si="182"/>
        <v>0</v>
      </c>
      <c r="BC257" s="22">
        <f t="shared" si="199"/>
        <v>0</v>
      </c>
      <c r="BD257" s="22">
        <f t="shared" si="200"/>
        <v>0</v>
      </c>
    </row>
    <row r="258" spans="46:56" x14ac:dyDescent="0.25">
      <c r="AT258" s="18">
        <f t="shared" si="247"/>
        <v>0</v>
      </c>
      <c r="AU258" s="22">
        <f t="shared" si="248"/>
        <v>0</v>
      </c>
      <c r="AV258" s="22">
        <f t="shared" si="249"/>
        <v>0</v>
      </c>
      <c r="AW258" s="22">
        <f t="shared" si="250"/>
        <v>0</v>
      </c>
      <c r="AX258" s="22">
        <f t="shared" si="251"/>
        <v>0</v>
      </c>
      <c r="AY258" s="22">
        <f t="shared" si="252"/>
        <v>0</v>
      </c>
      <c r="AZ258" s="22">
        <f t="shared" ref="AZ258:AZ274" si="253">IF(G127="SICK",AT127)+IF(K127="SICK",AU127)+IF(O127="SICK",AV127)+IF(S127="SICK",AW127)+IF(W127="SICK",AX127)+IF(AA127="SICK",AY127)+IF(AE127="SICK",AZ127)</f>
        <v>0</v>
      </c>
      <c r="BA258" s="22"/>
      <c r="BB258" s="22">
        <f t="shared" ref="BB258:BB273" si="254">IF(AX258&gt;=AT258,AT258,0)</f>
        <v>0</v>
      </c>
      <c r="BC258" s="22">
        <f t="shared" ref="BC258:BC273" si="255">IF(AX258&lt;AT258,AX258,0)</f>
        <v>0</v>
      </c>
      <c r="BD258" s="22">
        <f t="shared" ref="BD258:BD273" si="256">BC258+BB258</f>
        <v>0</v>
      </c>
    </row>
    <row r="259" spans="46:56" x14ac:dyDescent="0.25">
      <c r="AT259" s="18">
        <f t="shared" si="247"/>
        <v>36</v>
      </c>
      <c r="AU259" s="22" t="str">
        <f t="shared" si="248"/>
        <v>Daryl</v>
      </c>
      <c r="AV259" s="22">
        <f t="shared" si="249"/>
        <v>0</v>
      </c>
      <c r="AW259" s="22">
        <f t="shared" si="250"/>
        <v>0</v>
      </c>
      <c r="AX259" s="22">
        <f t="shared" si="251"/>
        <v>0</v>
      </c>
      <c r="AY259" s="22">
        <f t="shared" si="252"/>
        <v>0</v>
      </c>
      <c r="AZ259" s="22">
        <f t="shared" si="253"/>
        <v>0</v>
      </c>
      <c r="BA259" s="22"/>
      <c r="BB259" s="22">
        <f t="shared" si="254"/>
        <v>0</v>
      </c>
      <c r="BC259" s="22">
        <f t="shared" si="255"/>
        <v>0</v>
      </c>
      <c r="BD259" s="22">
        <f t="shared" si="256"/>
        <v>0</v>
      </c>
    </row>
    <row r="260" spans="46:56" x14ac:dyDescent="0.25">
      <c r="AT260" s="18">
        <f t="shared" si="247"/>
        <v>0</v>
      </c>
      <c r="AU260" s="22">
        <f t="shared" si="248"/>
        <v>0</v>
      </c>
      <c r="AV260" s="22">
        <f t="shared" si="249"/>
        <v>0</v>
      </c>
      <c r="AW260" s="22">
        <f t="shared" si="250"/>
        <v>0</v>
      </c>
      <c r="AX260" s="22">
        <f t="shared" si="251"/>
        <v>0</v>
      </c>
      <c r="AY260" s="22">
        <f t="shared" si="252"/>
        <v>0</v>
      </c>
      <c r="AZ260" s="22">
        <f t="shared" si="253"/>
        <v>0</v>
      </c>
      <c r="BA260" s="22"/>
      <c r="BB260" s="22">
        <f t="shared" si="254"/>
        <v>0</v>
      </c>
      <c r="BC260" s="22">
        <f t="shared" si="255"/>
        <v>0</v>
      </c>
      <c r="BD260" s="22">
        <f t="shared" si="256"/>
        <v>0</v>
      </c>
    </row>
    <row r="261" spans="46:56" x14ac:dyDescent="0.25">
      <c r="AT261" s="18">
        <f t="shared" si="247"/>
        <v>29.5</v>
      </c>
      <c r="AU261" s="22" t="str">
        <f t="shared" si="248"/>
        <v>Sads</v>
      </c>
      <c r="AV261" s="22">
        <f t="shared" si="249"/>
        <v>0</v>
      </c>
      <c r="AW261" s="22">
        <f t="shared" si="250"/>
        <v>0</v>
      </c>
      <c r="AX261" s="22">
        <f t="shared" si="251"/>
        <v>0</v>
      </c>
      <c r="AY261" s="22">
        <f t="shared" si="252"/>
        <v>0</v>
      </c>
      <c r="AZ261" s="22">
        <f t="shared" si="253"/>
        <v>0</v>
      </c>
      <c r="BA261" s="22"/>
      <c r="BB261" s="22">
        <f t="shared" si="254"/>
        <v>0</v>
      </c>
      <c r="BC261" s="22">
        <f t="shared" si="255"/>
        <v>0</v>
      </c>
      <c r="BD261" s="22">
        <f t="shared" si="256"/>
        <v>0</v>
      </c>
    </row>
    <row r="262" spans="46:56" x14ac:dyDescent="0.25">
      <c r="AT262" s="18">
        <f t="shared" si="247"/>
        <v>0</v>
      </c>
      <c r="AU262" s="22">
        <f t="shared" si="248"/>
        <v>0</v>
      </c>
      <c r="AV262" s="22">
        <f t="shared" si="249"/>
        <v>0</v>
      </c>
      <c r="AW262" s="22">
        <f t="shared" si="250"/>
        <v>0</v>
      </c>
      <c r="AX262" s="22">
        <f t="shared" si="251"/>
        <v>0</v>
      </c>
      <c r="AY262" s="22">
        <f t="shared" si="252"/>
        <v>0</v>
      </c>
      <c r="AZ262" s="22">
        <f t="shared" si="253"/>
        <v>0</v>
      </c>
      <c r="BA262" s="22"/>
      <c r="BB262" s="22">
        <f t="shared" si="254"/>
        <v>0</v>
      </c>
      <c r="BC262" s="22">
        <f t="shared" si="255"/>
        <v>0</v>
      </c>
      <c r="BD262" s="22">
        <f t="shared" si="256"/>
        <v>0</v>
      </c>
    </row>
    <row r="263" spans="46:56" x14ac:dyDescent="0.25">
      <c r="AT263" s="18">
        <f t="shared" si="247"/>
        <v>17.5</v>
      </c>
      <c r="AU263" s="22" t="str">
        <f t="shared" si="248"/>
        <v>Olivia</v>
      </c>
      <c r="AV263" s="22">
        <f t="shared" si="249"/>
        <v>0</v>
      </c>
      <c r="AW263" s="22">
        <f t="shared" si="250"/>
        <v>0</v>
      </c>
      <c r="AX263" s="22">
        <f t="shared" si="251"/>
        <v>0</v>
      </c>
      <c r="AY263" s="22">
        <f t="shared" si="252"/>
        <v>0</v>
      </c>
      <c r="AZ263" s="22">
        <f t="shared" si="253"/>
        <v>0</v>
      </c>
      <c r="BA263" s="22"/>
      <c r="BB263" s="22">
        <f t="shared" si="254"/>
        <v>0</v>
      </c>
      <c r="BC263" s="22">
        <f t="shared" si="255"/>
        <v>0</v>
      </c>
      <c r="BD263" s="22">
        <f t="shared" si="256"/>
        <v>0</v>
      </c>
    </row>
    <row r="264" spans="46:56" x14ac:dyDescent="0.25">
      <c r="AT264" s="18">
        <f t="shared" si="247"/>
        <v>0</v>
      </c>
      <c r="AU264" s="22">
        <f t="shared" si="248"/>
        <v>0</v>
      </c>
      <c r="AV264" s="22">
        <f t="shared" si="249"/>
        <v>0</v>
      </c>
      <c r="AW264" s="22">
        <f t="shared" si="250"/>
        <v>0</v>
      </c>
      <c r="AX264" s="22">
        <f t="shared" si="251"/>
        <v>0</v>
      </c>
      <c r="AY264" s="22">
        <f t="shared" si="252"/>
        <v>0</v>
      </c>
      <c r="AZ264" s="22">
        <f t="shared" si="253"/>
        <v>0</v>
      </c>
      <c r="BA264" s="22"/>
      <c r="BB264" s="22">
        <f t="shared" si="254"/>
        <v>0</v>
      </c>
      <c r="BC264" s="22">
        <f t="shared" si="255"/>
        <v>0</v>
      </c>
      <c r="BD264" s="22">
        <f t="shared" si="256"/>
        <v>0</v>
      </c>
    </row>
    <row r="265" spans="46:56" x14ac:dyDescent="0.25">
      <c r="AT265" s="18">
        <f t="shared" si="247"/>
        <v>17.5</v>
      </c>
      <c r="AU265" s="22" t="str">
        <f t="shared" si="248"/>
        <v>Erin</v>
      </c>
      <c r="AV265" s="22">
        <f t="shared" si="249"/>
        <v>17.5</v>
      </c>
      <c r="AW265" s="22">
        <f t="shared" si="250"/>
        <v>0</v>
      </c>
      <c r="AX265" s="22">
        <f t="shared" si="251"/>
        <v>1.5</v>
      </c>
      <c r="AY265" s="22">
        <f t="shared" si="252"/>
        <v>0</v>
      </c>
      <c r="AZ265" s="22">
        <f t="shared" si="253"/>
        <v>0</v>
      </c>
      <c r="BA265" s="22"/>
      <c r="BB265" s="22">
        <f t="shared" si="254"/>
        <v>0</v>
      </c>
      <c r="BC265" s="22">
        <f t="shared" si="255"/>
        <v>1.5</v>
      </c>
      <c r="BD265" s="22">
        <f t="shared" si="256"/>
        <v>1.5</v>
      </c>
    </row>
    <row r="266" spans="46:56" x14ac:dyDescent="0.25">
      <c r="AT266" s="18">
        <f t="shared" si="247"/>
        <v>0</v>
      </c>
      <c r="AU266" s="22">
        <f t="shared" si="248"/>
        <v>0</v>
      </c>
      <c r="AV266" s="22">
        <f t="shared" si="249"/>
        <v>0</v>
      </c>
      <c r="AW266" s="22">
        <f t="shared" si="250"/>
        <v>0</v>
      </c>
      <c r="AX266" s="22">
        <f t="shared" si="251"/>
        <v>0</v>
      </c>
      <c r="AY266" s="22">
        <f t="shared" si="252"/>
        <v>0</v>
      </c>
      <c r="AZ266" s="22">
        <f t="shared" si="253"/>
        <v>0</v>
      </c>
      <c r="BA266" s="22"/>
      <c r="BB266" s="22">
        <f t="shared" si="254"/>
        <v>0</v>
      </c>
      <c r="BC266" s="22">
        <f t="shared" si="255"/>
        <v>0</v>
      </c>
      <c r="BD266" s="22">
        <f t="shared" si="256"/>
        <v>0</v>
      </c>
    </row>
    <row r="267" spans="46:56" x14ac:dyDescent="0.25">
      <c r="AT267" s="18">
        <f t="shared" si="247"/>
        <v>0</v>
      </c>
      <c r="AU267" s="22" t="str">
        <f t="shared" si="248"/>
        <v>sophie crawley cover</v>
      </c>
      <c r="AV267" s="22">
        <f t="shared" si="249"/>
        <v>0</v>
      </c>
      <c r="AW267" s="22">
        <f t="shared" si="250"/>
        <v>0</v>
      </c>
      <c r="AX267" s="22">
        <f t="shared" si="251"/>
        <v>0</v>
      </c>
      <c r="AY267" s="22">
        <f t="shared" si="252"/>
        <v>0</v>
      </c>
      <c r="AZ267" s="22">
        <f t="shared" si="253"/>
        <v>0</v>
      </c>
      <c r="BA267" s="22"/>
      <c r="BB267" s="22">
        <f t="shared" si="254"/>
        <v>0</v>
      </c>
      <c r="BC267" s="22">
        <f t="shared" si="255"/>
        <v>0</v>
      </c>
      <c r="BD267" s="22">
        <f t="shared" si="256"/>
        <v>0</v>
      </c>
    </row>
    <row r="268" spans="46:56" x14ac:dyDescent="0.25">
      <c r="AT268" s="18">
        <f t="shared" si="247"/>
        <v>0</v>
      </c>
      <c r="AU268" s="22" t="str">
        <f t="shared" si="248"/>
        <v>debs crawley cover</v>
      </c>
      <c r="AV268" s="22">
        <f t="shared" si="249"/>
        <v>0</v>
      </c>
      <c r="AW268" s="22">
        <f t="shared" si="250"/>
        <v>0</v>
      </c>
      <c r="AX268" s="22">
        <f t="shared" si="251"/>
        <v>0</v>
      </c>
      <c r="AY268" s="22">
        <f t="shared" si="252"/>
        <v>0</v>
      </c>
      <c r="AZ268" s="22">
        <f t="shared" si="253"/>
        <v>0</v>
      </c>
      <c r="BA268" s="22"/>
      <c r="BB268" s="22">
        <f t="shared" si="254"/>
        <v>0</v>
      </c>
      <c r="BC268" s="22">
        <f t="shared" si="255"/>
        <v>0</v>
      </c>
      <c r="BD268" s="22">
        <f t="shared" si="256"/>
        <v>0</v>
      </c>
    </row>
    <row r="269" spans="46:56" x14ac:dyDescent="0.25">
      <c r="AT269" s="18">
        <f t="shared" si="247"/>
        <v>0</v>
      </c>
      <c r="AU269" s="22">
        <f t="shared" si="248"/>
        <v>0</v>
      </c>
      <c r="AV269" s="22">
        <f t="shared" si="249"/>
        <v>0</v>
      </c>
      <c r="AW269" s="22">
        <f t="shared" si="250"/>
        <v>0</v>
      </c>
      <c r="AX269" s="22">
        <f t="shared" si="251"/>
        <v>0</v>
      </c>
      <c r="AY269" s="22">
        <f t="shared" si="252"/>
        <v>0</v>
      </c>
      <c r="AZ269" s="22">
        <f t="shared" si="253"/>
        <v>0</v>
      </c>
      <c r="BA269" s="22"/>
      <c r="BB269" s="22">
        <f t="shared" si="254"/>
        <v>0</v>
      </c>
      <c r="BC269" s="22">
        <f t="shared" si="255"/>
        <v>0</v>
      </c>
      <c r="BD269" s="22">
        <f t="shared" si="256"/>
        <v>0</v>
      </c>
    </row>
    <row r="270" spans="46:56" x14ac:dyDescent="0.25">
      <c r="AT270" s="18">
        <f t="shared" si="247"/>
        <v>0</v>
      </c>
      <c r="AU270" s="22">
        <f t="shared" si="248"/>
        <v>0</v>
      </c>
      <c r="AV270" s="22">
        <f t="shared" si="249"/>
        <v>0</v>
      </c>
      <c r="AW270" s="22">
        <f t="shared" si="250"/>
        <v>0</v>
      </c>
      <c r="AX270" s="22">
        <f t="shared" si="251"/>
        <v>0</v>
      </c>
      <c r="AY270" s="22">
        <f t="shared" si="252"/>
        <v>0</v>
      </c>
      <c r="AZ270" s="22">
        <f t="shared" si="253"/>
        <v>0</v>
      </c>
      <c r="BA270" s="22"/>
      <c r="BB270" s="22">
        <f t="shared" si="254"/>
        <v>0</v>
      </c>
      <c r="BC270" s="22">
        <f t="shared" si="255"/>
        <v>0</v>
      </c>
      <c r="BD270" s="22">
        <f t="shared" si="256"/>
        <v>0</v>
      </c>
    </row>
    <row r="271" spans="46:56" x14ac:dyDescent="0.25">
      <c r="AT271" s="18">
        <f t="shared" si="247"/>
        <v>0</v>
      </c>
      <c r="AU271" s="22">
        <f t="shared" si="248"/>
        <v>0</v>
      </c>
      <c r="AV271" s="22">
        <f t="shared" si="249"/>
        <v>0</v>
      </c>
      <c r="AW271" s="22">
        <f t="shared" si="250"/>
        <v>0</v>
      </c>
      <c r="AX271" s="22">
        <f t="shared" si="251"/>
        <v>0</v>
      </c>
      <c r="AY271" s="22">
        <f t="shared" si="252"/>
        <v>0</v>
      </c>
      <c r="AZ271" s="22">
        <f t="shared" si="253"/>
        <v>0</v>
      </c>
      <c r="BA271" s="22"/>
      <c r="BB271" s="22">
        <f t="shared" si="254"/>
        <v>0</v>
      </c>
      <c r="BC271" s="22">
        <f t="shared" si="255"/>
        <v>0</v>
      </c>
      <c r="BD271" s="22">
        <f t="shared" si="256"/>
        <v>0</v>
      </c>
    </row>
    <row r="272" spans="46:56" x14ac:dyDescent="0.25">
      <c r="AT272" s="18">
        <f t="shared" si="247"/>
        <v>0</v>
      </c>
      <c r="AU272" s="22">
        <f t="shared" si="248"/>
        <v>0</v>
      </c>
      <c r="AV272" s="22">
        <f t="shared" si="249"/>
        <v>0</v>
      </c>
      <c r="AW272" s="22">
        <f t="shared" si="250"/>
        <v>0</v>
      </c>
      <c r="AX272" s="22">
        <f t="shared" si="251"/>
        <v>0</v>
      </c>
      <c r="AY272" s="22">
        <f t="shared" si="252"/>
        <v>0</v>
      </c>
      <c r="AZ272" s="22">
        <f t="shared" si="253"/>
        <v>0</v>
      </c>
      <c r="BA272" s="22"/>
      <c r="BB272" s="22">
        <f t="shared" si="254"/>
        <v>0</v>
      </c>
      <c r="BC272" s="22">
        <f t="shared" si="255"/>
        <v>0</v>
      </c>
      <c r="BD272" s="22">
        <f t="shared" si="256"/>
        <v>0</v>
      </c>
    </row>
    <row r="273" spans="46:56" x14ac:dyDescent="0.25">
      <c r="AT273" s="18">
        <f t="shared" si="247"/>
        <v>0</v>
      </c>
      <c r="AU273" s="22">
        <f t="shared" si="248"/>
        <v>0</v>
      </c>
      <c r="AV273" s="22">
        <f t="shared" si="249"/>
        <v>0</v>
      </c>
      <c r="AW273" s="22">
        <f t="shared" si="250"/>
        <v>0</v>
      </c>
      <c r="AX273" s="22">
        <f t="shared" si="251"/>
        <v>0</v>
      </c>
      <c r="AY273" s="22">
        <f t="shared" si="252"/>
        <v>0</v>
      </c>
      <c r="AZ273" s="22">
        <f t="shared" si="253"/>
        <v>0</v>
      </c>
      <c r="BA273" s="22"/>
      <c r="BB273" s="22">
        <f t="shared" si="254"/>
        <v>0</v>
      </c>
      <c r="BC273" s="22">
        <f t="shared" si="255"/>
        <v>0</v>
      </c>
      <c r="BD273" s="22">
        <f t="shared" si="256"/>
        <v>0</v>
      </c>
    </row>
    <row r="274" spans="46:56" x14ac:dyDescent="0.25">
      <c r="AT274" s="18">
        <f t="shared" si="247"/>
        <v>0</v>
      </c>
      <c r="AU274" s="22">
        <f t="shared" si="248"/>
        <v>0</v>
      </c>
      <c r="AV274" s="22">
        <f t="shared" si="249"/>
        <v>0</v>
      </c>
      <c r="AW274" s="22">
        <f t="shared" si="250"/>
        <v>0</v>
      </c>
      <c r="AX274" s="22">
        <f t="shared" si="251"/>
        <v>0</v>
      </c>
      <c r="AY274" s="22">
        <f t="shared" si="252"/>
        <v>0</v>
      </c>
      <c r="AZ274" s="22">
        <f t="shared" si="253"/>
        <v>0</v>
      </c>
      <c r="BA274" s="22"/>
      <c r="BB274" s="22">
        <f t="shared" ref="BB274" si="257">IF(AX274&gt;=AT274,AT274,0)</f>
        <v>0</v>
      </c>
      <c r="BC274" s="22">
        <f t="shared" ref="BC274" si="258">IF(AX274&lt;AT274,AX274,0)</f>
        <v>0</v>
      </c>
      <c r="BD274" s="22">
        <f t="shared" ref="BD274" si="259">BC274+BB274</f>
        <v>0</v>
      </c>
    </row>
    <row r="275" spans="46:56" x14ac:dyDescent="0.25">
      <c r="AV275" s="161">
        <f t="shared" ref="AV275:BA275" si="260">SUM(AV173:AV274)</f>
        <v>78.5</v>
      </c>
      <c r="AW275" s="161">
        <f t="shared" si="260"/>
        <v>15</v>
      </c>
      <c r="AX275" s="161">
        <f t="shared" si="260"/>
        <v>9.5</v>
      </c>
      <c r="AY275" s="161">
        <f t="shared" si="260"/>
        <v>0</v>
      </c>
      <c r="AZ275" s="161">
        <f t="shared" si="260"/>
        <v>0</v>
      </c>
      <c r="BA275" s="161">
        <f t="shared" si="260"/>
        <v>0</v>
      </c>
      <c r="BB275" s="22">
        <f t="shared" ref="BB275" si="261">IF(AX275&gt;=AT275,AT275,0)</f>
        <v>0</v>
      </c>
      <c r="BC275" s="22">
        <f t="shared" ref="BC275" si="262">IF(AX275&lt;AT275,AX275,0)</f>
        <v>0</v>
      </c>
      <c r="BD275" s="22">
        <f t="shared" ref="BD275" si="263">BC275+BB275</f>
        <v>0</v>
      </c>
    </row>
    <row r="278" spans="46:56" x14ac:dyDescent="0.25">
      <c r="AU278" s="88" t="s">
        <v>95</v>
      </c>
      <c r="AV278" s="26"/>
      <c r="AW278" s="26"/>
      <c r="AX278" s="26"/>
    </row>
    <row r="279" spans="46:56" x14ac:dyDescent="0.25">
      <c r="AU279" s="26" t="s">
        <v>66</v>
      </c>
      <c r="AV279" s="26" t="s">
        <v>67</v>
      </c>
      <c r="AW279" s="26" t="s">
        <v>68</v>
      </c>
      <c r="AX279" s="26" t="s">
        <v>69</v>
      </c>
    </row>
    <row r="280" spans="46:56" x14ac:dyDescent="0.25">
      <c r="AU280" s="26">
        <f>SUM(AW173,AW194,AW215,AW236,AW257)</f>
        <v>0</v>
      </c>
      <c r="AV280" s="26">
        <f>SUM(AW174,AW195,AW216,AW237,AW258)</f>
        <v>0</v>
      </c>
      <c r="AW280" s="26">
        <f>SUM(AW175:AW189,AW196:AW210,AW217:AW231,AW238:AW252,AW259:AW273)</f>
        <v>15</v>
      </c>
      <c r="AX280" s="26">
        <f>SUM(AW190,AW211,AW231,AW253,AW274)</f>
        <v>0</v>
      </c>
    </row>
    <row r="282" spans="46:56" x14ac:dyDescent="0.25">
      <c r="AU282" s="88" t="s">
        <v>96</v>
      </c>
      <c r="AV282" s="26"/>
      <c r="AW282" s="26"/>
      <c r="AX282" s="26"/>
    </row>
    <row r="283" spans="46:56" x14ac:dyDescent="0.25">
      <c r="AU283" s="26" t="s">
        <v>66</v>
      </c>
      <c r="AV283" s="26" t="s">
        <v>67</v>
      </c>
      <c r="AW283" s="26" t="s">
        <v>68</v>
      </c>
      <c r="AX283" s="26" t="s">
        <v>69</v>
      </c>
    </row>
    <row r="284" spans="46:56" x14ac:dyDescent="0.25">
      <c r="AU284" s="26">
        <f>SUM(AV173,AV194,AV215,AV236,AV257)</f>
        <v>13.5</v>
      </c>
      <c r="AV284" s="26">
        <f>SUM(AV174,AV195,AV216,AV237,AV258)</f>
        <v>0</v>
      </c>
      <c r="AW284" s="26">
        <f>SUM(AV175:AV189,AV196:AV210,AV217:AV231,AV238:AV252,AV259:AV273)</f>
        <v>65</v>
      </c>
      <c r="AX284" s="26">
        <f>SUM(AV190,AV211,AV232,AV253,AV274)</f>
        <v>0</v>
      </c>
    </row>
    <row r="286" spans="46:56" x14ac:dyDescent="0.25">
      <c r="AU286" s="88" t="s">
        <v>751</v>
      </c>
      <c r="AV286" s="26"/>
      <c r="AW286" s="26"/>
      <c r="AX286" s="26"/>
    </row>
    <row r="287" spans="46:56" x14ac:dyDescent="0.25">
      <c r="AU287" s="26" t="s">
        <v>66</v>
      </c>
      <c r="AV287" s="26" t="s">
        <v>67</v>
      </c>
      <c r="AW287" s="26" t="s">
        <v>68</v>
      </c>
      <c r="AX287" s="26" t="s">
        <v>69</v>
      </c>
    </row>
    <row r="288" spans="46:56" x14ac:dyDescent="0.25">
      <c r="AU288" s="26">
        <f>SUM(AY173,AY194,AY215,AY236,AY257)</f>
        <v>0</v>
      </c>
      <c r="AV288" s="26">
        <f>SUM(AY174,AY195,AY216,AY237,AY258)</f>
        <v>0</v>
      </c>
      <c r="AW288" s="26">
        <f>SUM(AY175:AY189,AY196:AY210,AY217:AY231,AY238:AY252,AY259:AY273)</f>
        <v>0</v>
      </c>
      <c r="AX288" s="26">
        <f>SUM(AY190,AY211,AY232,AY253,AY274)</f>
        <v>0</v>
      </c>
    </row>
  </sheetData>
  <sheetProtection algorithmName="SHA-512" hashValue="Z6Rf1fj/C8lgIY19XhWjtjNdiocaTmYdIv0QiMkzbQbMc6A786aObcrTI88Kpy8f2menHXKPsiya/ESuN5Q4DQ==" saltValue="FQKzY8tjS6OOuQScm/N5Iw==" spinCount="100000" sheet="1" selectLockedCells="1"/>
  <dataConsolidate link="1"/>
  <mergeCells count="131">
    <mergeCell ref="AT168:AW168"/>
    <mergeCell ref="AT160:AW160"/>
    <mergeCell ref="AT161:AW161"/>
    <mergeCell ref="AB31:AE31"/>
    <mergeCell ref="AB32:AE32"/>
    <mergeCell ref="X54:AA54"/>
    <mergeCell ref="AB54:AE54"/>
    <mergeCell ref="AT169:AW169"/>
    <mergeCell ref="AT149:AW149"/>
    <mergeCell ref="X77:AA77"/>
    <mergeCell ref="AB55:AE55"/>
    <mergeCell ref="AB77:AE77"/>
    <mergeCell ref="AB78:AE78"/>
    <mergeCell ref="AB123:AE123"/>
    <mergeCell ref="AB124:AE124"/>
    <mergeCell ref="AB100:AE100"/>
    <mergeCell ref="AT148:AW148"/>
    <mergeCell ref="AF123:AI123"/>
    <mergeCell ref="AT164:AW164"/>
    <mergeCell ref="AT165:AW165"/>
    <mergeCell ref="AT166:AW166"/>
    <mergeCell ref="AT167:AW167"/>
    <mergeCell ref="AT162:AW162"/>
    <mergeCell ref="X55:AA55"/>
    <mergeCell ref="D124:G124"/>
    <mergeCell ref="D101:G101"/>
    <mergeCell ref="D31:G31"/>
    <mergeCell ref="D100:G100"/>
    <mergeCell ref="D78:G78"/>
    <mergeCell ref="D77:G77"/>
    <mergeCell ref="D55:G55"/>
    <mergeCell ref="H77:K77"/>
    <mergeCell ref="L77:O77"/>
    <mergeCell ref="H54:K54"/>
    <mergeCell ref="L54:O54"/>
    <mergeCell ref="H78:K78"/>
    <mergeCell ref="L78:O78"/>
    <mergeCell ref="H124:K124"/>
    <mergeCell ref="L124:O124"/>
    <mergeCell ref="H123:K123"/>
    <mergeCell ref="L123:O123"/>
    <mergeCell ref="H55:K55"/>
    <mergeCell ref="L55:O55"/>
    <mergeCell ref="H100:K100"/>
    <mergeCell ref="A18:B18"/>
    <mergeCell ref="A7:B7"/>
    <mergeCell ref="AB2:AP4"/>
    <mergeCell ref="AB5:AC5"/>
    <mergeCell ref="AB6:AC6"/>
    <mergeCell ref="AB7:AC7"/>
    <mergeCell ref="AB8:AC8"/>
    <mergeCell ref="AB9:AC9"/>
    <mergeCell ref="A28:B28"/>
    <mergeCell ref="E2:AA25"/>
    <mergeCell ref="X26:AA28"/>
    <mergeCell ref="E26:W28"/>
    <mergeCell ref="AC25:AO26"/>
    <mergeCell ref="AC27:AO28"/>
    <mergeCell ref="AD5:AP5"/>
    <mergeCell ref="AD6:AP6"/>
    <mergeCell ref="AD7:AP7"/>
    <mergeCell ref="AD8:AP8"/>
    <mergeCell ref="AD9:AP9"/>
    <mergeCell ref="P54:S54"/>
    <mergeCell ref="P32:S32"/>
    <mergeCell ref="P31:S31"/>
    <mergeCell ref="T32:W32"/>
    <mergeCell ref="T31:W31"/>
    <mergeCell ref="T54:W54"/>
    <mergeCell ref="L100:O100"/>
    <mergeCell ref="H101:K101"/>
    <mergeCell ref="L101:O101"/>
    <mergeCell ref="P55:S55"/>
    <mergeCell ref="T55:W55"/>
    <mergeCell ref="T78:W78"/>
    <mergeCell ref="X78:AA78"/>
    <mergeCell ref="X123:AA123"/>
    <mergeCell ref="P100:S100"/>
    <mergeCell ref="X100:AA100"/>
    <mergeCell ref="T100:W100"/>
    <mergeCell ref="P77:S77"/>
    <mergeCell ref="T77:W77"/>
    <mergeCell ref="P78:S78"/>
    <mergeCell ref="X101:AA101"/>
    <mergeCell ref="A54:C54"/>
    <mergeCell ref="A77:C77"/>
    <mergeCell ref="A100:C100"/>
    <mergeCell ref="A123:C123"/>
    <mergeCell ref="H31:K31"/>
    <mergeCell ref="L31:O31"/>
    <mergeCell ref="C19:C20"/>
    <mergeCell ref="D32:G32"/>
    <mergeCell ref="D123:G123"/>
    <mergeCell ref="D54:G54"/>
    <mergeCell ref="H32:K32"/>
    <mergeCell ref="L32:O32"/>
    <mergeCell ref="A31:C31"/>
    <mergeCell ref="X31:AA31"/>
    <mergeCell ref="X32:AA32"/>
    <mergeCell ref="BD171:BD172"/>
    <mergeCell ref="AT157:AW157"/>
    <mergeCell ref="AT158:AW158"/>
    <mergeCell ref="AT159:AW159"/>
    <mergeCell ref="AF77:AI77"/>
    <mergeCell ref="AJ77:AL77"/>
    <mergeCell ref="AF54:AI54"/>
    <mergeCell ref="AJ123:AL123"/>
    <mergeCell ref="AJ100:AL100"/>
    <mergeCell ref="AF100:AI100"/>
    <mergeCell ref="AJ54:AL54"/>
    <mergeCell ref="AT156:AW156"/>
    <mergeCell ref="AO100:AP100"/>
    <mergeCell ref="AO123:AP123"/>
    <mergeCell ref="AO31:AP31"/>
    <mergeCell ref="AO54:AP54"/>
    <mergeCell ref="AO77:AP77"/>
    <mergeCell ref="AT163:AW163"/>
    <mergeCell ref="AT152:AW152"/>
    <mergeCell ref="AT153:AW153"/>
    <mergeCell ref="AT154:AW154"/>
    <mergeCell ref="AT155:AW155"/>
    <mergeCell ref="P124:S124"/>
    <mergeCell ref="T124:W124"/>
    <mergeCell ref="X124:AA124"/>
    <mergeCell ref="AT150:AW150"/>
    <mergeCell ref="AT151:AW151"/>
    <mergeCell ref="AB101:AE101"/>
    <mergeCell ref="P101:S101"/>
    <mergeCell ref="T101:W101"/>
    <mergeCell ref="P123:S123"/>
    <mergeCell ref="T123:W123"/>
  </mergeCells>
  <conditionalFormatting sqref="B16">
    <cfRule type="cellIs" dxfId="3269" priority="29884" operator="greaterThan">
      <formula>0</formula>
    </cfRule>
    <cfRule type="cellIs" dxfId="3268" priority="29885" operator="lessThanOrEqual">
      <formula>0</formula>
    </cfRule>
  </conditionalFormatting>
  <conditionalFormatting sqref="B27">
    <cfRule type="cellIs" dxfId="3267" priority="29882" operator="greaterThan">
      <formula>0</formula>
    </cfRule>
    <cfRule type="cellIs" dxfId="3266" priority="29883" operator="lessThanOrEqual">
      <formula>0</formula>
    </cfRule>
  </conditionalFormatting>
  <conditionalFormatting sqref="A28 C28">
    <cfRule type="containsText" dxfId="3265" priority="29881" operator="containsText" text="Warning you are overspent - Please contact your ASM">
      <formula>NOT(ISERROR(SEARCH("Warning you are overspent - Please contact your ASM",A28)))</formula>
    </cfRule>
  </conditionalFormatting>
  <conditionalFormatting sqref="B80:C80 B103:C103 B126:C126 A143:C143 A74:C74 A97:C97 A120:C120 B128:C142 B105:C119 B82:C96 B57:C73">
    <cfRule type="cellIs" dxfId="3264" priority="29877" operator="equal">
      <formula>0</formula>
    </cfRule>
  </conditionalFormatting>
  <conditionalFormatting sqref="C19:C22">
    <cfRule type="expression" dxfId="3263" priority="29868">
      <formula>$C$23&gt;0</formula>
    </cfRule>
  </conditionalFormatting>
  <conditionalFormatting sqref="AO34:AO51">
    <cfRule type="cellIs" dxfId="3262" priority="29853" operator="greaterThanOrEqual">
      <formula>0.25</formula>
    </cfRule>
  </conditionalFormatting>
  <conditionalFormatting sqref="AO57:AO74">
    <cfRule type="cellIs" dxfId="3261" priority="28541" operator="greaterThanOrEqual">
      <formula>0.25</formula>
    </cfRule>
  </conditionalFormatting>
  <conditionalFormatting sqref="AO80 AO82:AO97">
    <cfRule type="cellIs" dxfId="3260" priority="28540" operator="greaterThanOrEqual">
      <formula>0.25</formula>
    </cfRule>
  </conditionalFormatting>
  <conditionalFormatting sqref="AO103 AO105:AO120">
    <cfRule type="cellIs" dxfId="3259" priority="28539" operator="greaterThanOrEqual">
      <formula>0.25</formula>
    </cfRule>
  </conditionalFormatting>
  <conditionalFormatting sqref="AO126 AO128:AO143">
    <cfRule type="cellIs" dxfId="3258" priority="28538" operator="greaterThanOrEqual">
      <formula>0.25</formula>
    </cfRule>
  </conditionalFormatting>
  <conditionalFormatting sqref="B81:C81">
    <cfRule type="cellIs" dxfId="3257" priority="28039" operator="equal">
      <formula>0</formula>
    </cfRule>
  </conditionalFormatting>
  <conditionalFormatting sqref="AO81">
    <cfRule type="cellIs" dxfId="3256" priority="28038" operator="greaterThanOrEqual">
      <formula>0.25</formula>
    </cfRule>
  </conditionalFormatting>
  <conditionalFormatting sqref="B104:C104">
    <cfRule type="cellIs" dxfId="3255" priority="27932" operator="equal">
      <formula>0</formula>
    </cfRule>
  </conditionalFormatting>
  <conditionalFormatting sqref="AO104">
    <cfRule type="cellIs" dxfId="3254" priority="27931" operator="greaterThanOrEqual">
      <formula>0.25</formula>
    </cfRule>
  </conditionalFormatting>
  <conditionalFormatting sqref="B127:C127">
    <cfRule type="cellIs" dxfId="3253" priority="27825" operator="equal">
      <formula>0</formula>
    </cfRule>
  </conditionalFormatting>
  <conditionalFormatting sqref="AO127">
    <cfRule type="cellIs" dxfId="3252" priority="27824" operator="greaterThanOrEqual">
      <formula>0.25</formula>
    </cfRule>
  </conditionalFormatting>
  <conditionalFormatting sqref="D123:AE123">
    <cfRule type="containsText" dxfId="3251" priority="25920" operator="containsText" text="N/A">
      <formula>NOT(ISERROR(SEARCH("N/A",D123)))</formula>
    </cfRule>
  </conditionalFormatting>
  <conditionalFormatting sqref="A123:C123">
    <cfRule type="containsText" dxfId="3250" priority="25919" operator="containsText" text="DO NOT USE">
      <formula>NOT(ISERROR(SEARCH("DO NOT USE",A123)))</formula>
    </cfRule>
  </conditionalFormatting>
  <conditionalFormatting sqref="C26">
    <cfRule type="cellIs" dxfId="3249" priority="17933" operator="greaterThan">
      <formula>0</formula>
    </cfRule>
  </conditionalFormatting>
  <conditionalFormatting sqref="C24:C25">
    <cfRule type="expression" dxfId="3248" priority="17932">
      <formula>$C$26&gt;0</formula>
    </cfRule>
  </conditionalFormatting>
  <conditionalFormatting sqref="D143">
    <cfRule type="expression" dxfId="3247" priority="16412">
      <formula>IF(G143="SICK",TRUE)</formula>
    </cfRule>
    <cfRule type="expression" dxfId="3246" priority="16413">
      <formula>IF(G143="CWC",TRUE)</formula>
    </cfRule>
    <cfRule type="expression" dxfId="3245" priority="16414">
      <formula>IF(G143="BH",TRUE)</formula>
    </cfRule>
    <cfRule type="expression" dxfId="3244" priority="16415">
      <formula>IF(G143="H",TRUE)</formula>
    </cfRule>
    <cfRule type="expression" dxfId="3243" priority="16416">
      <formula>IF(G143="CB",TRUE)</formula>
    </cfRule>
  </conditionalFormatting>
  <conditionalFormatting sqref="E143">
    <cfRule type="expression" dxfId="3242" priority="16407">
      <formula>IF(G143="SICK",TRUE)</formula>
    </cfRule>
    <cfRule type="expression" dxfId="3241" priority="16408">
      <formula>IF(G143="CWC",TRUE)</formula>
    </cfRule>
    <cfRule type="expression" dxfId="3240" priority="16409">
      <formula>IF(G143="BH",TRUE)</formula>
    </cfRule>
    <cfRule type="expression" dxfId="3239" priority="16410">
      <formula>IF(G143="H",TRUE)</formula>
    </cfRule>
    <cfRule type="expression" dxfId="3238" priority="16411">
      <formula>IF(G143="CB",TRUE)</formula>
    </cfRule>
  </conditionalFormatting>
  <conditionalFormatting sqref="F143">
    <cfRule type="expression" dxfId="3237" priority="16402">
      <formula>IF(G143="SICK",TRUE)</formula>
    </cfRule>
    <cfRule type="expression" dxfId="3236" priority="16403">
      <formula>IF(G143="CWC",TRUE)</formula>
    </cfRule>
    <cfRule type="expression" dxfId="3235" priority="16404">
      <formula>IF(G143="BH",TRUE)</formula>
    </cfRule>
    <cfRule type="expression" dxfId="3234" priority="16405">
      <formula>IF(G143="H",TRUE)</formula>
    </cfRule>
    <cfRule type="expression" dxfId="3233" priority="16406">
      <formula>IF(G143="CB",TRUE)</formula>
    </cfRule>
  </conditionalFormatting>
  <conditionalFormatting sqref="T143">
    <cfRule type="expression" dxfId="3232" priority="16397">
      <formula>IF(W143="SICK",TRUE)</formula>
    </cfRule>
    <cfRule type="expression" dxfId="3231" priority="16398">
      <formula>IF(W143="CWC",TRUE)</formula>
    </cfRule>
    <cfRule type="expression" dxfId="3230" priority="16399">
      <formula>IF(W143="BH",TRUE)</formula>
    </cfRule>
    <cfRule type="expression" dxfId="3229" priority="16400">
      <formula>IF(W143="H",TRUE)</formula>
    </cfRule>
    <cfRule type="expression" dxfId="3228" priority="16401">
      <formula>IF(W143="CB",TRUE)</formula>
    </cfRule>
  </conditionalFormatting>
  <conditionalFormatting sqref="U143">
    <cfRule type="expression" dxfId="3227" priority="16392">
      <formula>IF(W143="SICK",TRUE)</formula>
    </cfRule>
    <cfRule type="expression" dxfId="3226" priority="16393">
      <formula>IF(W143="CWC",TRUE)</formula>
    </cfRule>
    <cfRule type="expression" dxfId="3225" priority="16394">
      <formula>IF(W143="BH",TRUE)</formula>
    </cfRule>
    <cfRule type="expression" dxfId="3224" priority="16395">
      <formula>IF(W143="H",TRUE)</formula>
    </cfRule>
    <cfRule type="expression" dxfId="3223" priority="16396">
      <formula>IF(W143="CB",TRUE)</formula>
    </cfRule>
  </conditionalFormatting>
  <conditionalFormatting sqref="V143">
    <cfRule type="expression" dxfId="3222" priority="16387">
      <formula>IF(W143="SICK",TRUE)</formula>
    </cfRule>
    <cfRule type="expression" dxfId="3221" priority="16388">
      <formula>IF(W143="CWC",TRUE)</formula>
    </cfRule>
    <cfRule type="expression" dxfId="3220" priority="16389">
      <formula>IF(W143="BH",TRUE)</formula>
    </cfRule>
    <cfRule type="expression" dxfId="3219" priority="16390">
      <formula>IF(W143="H",TRUE)</formula>
    </cfRule>
    <cfRule type="expression" dxfId="3218" priority="16391">
      <formula>IF(W143="CB",TRUE)</formula>
    </cfRule>
  </conditionalFormatting>
  <conditionalFormatting sqref="X143">
    <cfRule type="expression" dxfId="3217" priority="16382">
      <formula>IF(AA143="SICK",TRUE)</formula>
    </cfRule>
    <cfRule type="expression" dxfId="3216" priority="16383">
      <formula>IF(AA143="CWC",TRUE)</formula>
    </cfRule>
    <cfRule type="expression" dxfId="3215" priority="16384">
      <formula>IF(AA143="BH",TRUE)</formula>
    </cfRule>
    <cfRule type="expression" dxfId="3214" priority="16385">
      <formula>IF(AA143="H",TRUE)</formula>
    </cfRule>
    <cfRule type="expression" dxfId="3213" priority="16386">
      <formula>IF(AA143="CB",TRUE)</formula>
    </cfRule>
  </conditionalFormatting>
  <conditionalFormatting sqref="Y143">
    <cfRule type="expression" dxfId="3212" priority="16377">
      <formula>IF(AA143="SICK",TRUE)</formula>
    </cfRule>
    <cfRule type="expression" dxfId="3211" priority="16378">
      <formula>IF(AA143="CWC",TRUE)</formula>
    </cfRule>
    <cfRule type="expression" dxfId="3210" priority="16379">
      <formula>IF(AA143="BH",TRUE)</formula>
    </cfRule>
    <cfRule type="expression" dxfId="3209" priority="16380">
      <formula>IF(AA143="H",TRUE)</formula>
    </cfRule>
    <cfRule type="expression" dxfId="3208" priority="16381">
      <formula>IF(AA143="CB",TRUE)</formula>
    </cfRule>
  </conditionalFormatting>
  <conditionalFormatting sqref="Z143">
    <cfRule type="expression" dxfId="3207" priority="16372">
      <formula>IF(AA143="SICK",TRUE)</formula>
    </cfRule>
    <cfRule type="expression" dxfId="3206" priority="16373">
      <formula>IF(AA143="CWC",TRUE)</formula>
    </cfRule>
    <cfRule type="expression" dxfId="3205" priority="16374">
      <formula>IF(AA143="BH",TRUE)</formula>
    </cfRule>
    <cfRule type="expression" dxfId="3204" priority="16375">
      <formula>IF(AA143="H",TRUE)</formula>
    </cfRule>
    <cfRule type="expression" dxfId="3203" priority="16376">
      <formula>IF(AA143="CB",TRUE)</formula>
    </cfRule>
  </conditionalFormatting>
  <conditionalFormatting sqref="AB143">
    <cfRule type="expression" dxfId="3202" priority="16367">
      <formula>IF(AE143="SICK",TRUE)</formula>
    </cfRule>
    <cfRule type="expression" dxfId="3201" priority="16368">
      <formula>IF(AE143="CWC",TRUE)</formula>
    </cfRule>
    <cfRule type="expression" dxfId="3200" priority="16369">
      <formula>IF(AE143="BH",TRUE)</formula>
    </cfRule>
    <cfRule type="expression" dxfId="3199" priority="16370">
      <formula>IF(AE143="H",TRUE)</formula>
    </cfRule>
    <cfRule type="expression" dxfId="3198" priority="16371">
      <formula>IF(AE143="CB",TRUE)</formula>
    </cfRule>
  </conditionalFormatting>
  <conditionalFormatting sqref="AC143">
    <cfRule type="expression" dxfId="3197" priority="16362">
      <formula>IF(AE143="SICK",TRUE)</formula>
    </cfRule>
    <cfRule type="expression" dxfId="3196" priority="16363">
      <formula>IF(AE143="CWC",TRUE)</formula>
    </cfRule>
    <cfRule type="expression" dxfId="3195" priority="16364">
      <formula>IF(AE143="BH",TRUE)</formula>
    </cfRule>
    <cfRule type="expression" dxfId="3194" priority="16365">
      <formula>IF(AE143="H",TRUE)</formula>
    </cfRule>
    <cfRule type="expression" dxfId="3193" priority="16366">
      <formula>IF(AE143="CB",TRUE)</formula>
    </cfRule>
  </conditionalFormatting>
  <conditionalFormatting sqref="AD143">
    <cfRule type="expression" dxfId="3192" priority="16357">
      <formula>IF(AE143="SICK",TRUE)</formula>
    </cfRule>
    <cfRule type="expression" dxfId="3191" priority="16358">
      <formula>IF(AE143="CWC",TRUE)</formula>
    </cfRule>
    <cfRule type="expression" dxfId="3190" priority="16359">
      <formula>IF(AE143="BH",TRUE)</formula>
    </cfRule>
    <cfRule type="expression" dxfId="3189" priority="16360">
      <formula>IF(AE143="H",TRUE)</formula>
    </cfRule>
    <cfRule type="expression" dxfId="3188" priority="16361">
      <formula>IF(AE143="CB",TRUE)</formula>
    </cfRule>
  </conditionalFormatting>
  <conditionalFormatting sqref="H143">
    <cfRule type="expression" dxfId="3187" priority="16352">
      <formula>IF(K143="SICK",TRUE)</formula>
    </cfRule>
    <cfRule type="expression" dxfId="3186" priority="16353">
      <formula>IF(K143="CWC",TRUE)</formula>
    </cfRule>
    <cfRule type="expression" dxfId="3185" priority="16354">
      <formula>IF(K143="BH",TRUE)</formula>
    </cfRule>
    <cfRule type="expression" dxfId="3184" priority="16355">
      <formula>IF(K143="H",TRUE)</formula>
    </cfRule>
    <cfRule type="expression" dxfId="3183" priority="16356">
      <formula>IF(K143="CB",TRUE)</formula>
    </cfRule>
  </conditionalFormatting>
  <conditionalFormatting sqref="I143">
    <cfRule type="expression" dxfId="3182" priority="16347">
      <formula>IF(K143="SICK",TRUE)</formula>
    </cfRule>
    <cfRule type="expression" dxfId="3181" priority="16348">
      <formula>IF(K143="CWC",TRUE)</formula>
    </cfRule>
    <cfRule type="expression" dxfId="3180" priority="16349">
      <formula>IF(K143="BH",TRUE)</formula>
    </cfRule>
    <cfRule type="expression" dxfId="3179" priority="16350">
      <formula>IF(K143="H",TRUE)</formula>
    </cfRule>
    <cfRule type="expression" dxfId="3178" priority="16351">
      <formula>IF(K143="CB",TRUE)</formula>
    </cfRule>
  </conditionalFormatting>
  <conditionalFormatting sqref="J143">
    <cfRule type="expression" dxfId="3177" priority="16342">
      <formula>IF(K143="SICK",TRUE)</formula>
    </cfRule>
    <cfRule type="expression" dxfId="3176" priority="16343">
      <formula>IF(K143="CWC",TRUE)</formula>
    </cfRule>
    <cfRule type="expression" dxfId="3175" priority="16344">
      <formula>IF(K143="BH",TRUE)</formula>
    </cfRule>
    <cfRule type="expression" dxfId="3174" priority="16345">
      <formula>IF(K143="H",TRUE)</formula>
    </cfRule>
    <cfRule type="expression" dxfId="3173" priority="16346">
      <formula>IF(K143="CB",TRUE)</formula>
    </cfRule>
  </conditionalFormatting>
  <conditionalFormatting sqref="L143">
    <cfRule type="expression" dxfId="3172" priority="16337">
      <formula>IF(O143="SICK",TRUE)</formula>
    </cfRule>
    <cfRule type="expression" dxfId="3171" priority="16338">
      <formula>IF(O143="CWC",TRUE)</formula>
    </cfRule>
    <cfRule type="expression" dxfId="3170" priority="16339">
      <formula>IF(O143="BH",TRUE)</formula>
    </cfRule>
    <cfRule type="expression" dxfId="3169" priority="16340">
      <formula>IF(O143="H",TRUE)</formula>
    </cfRule>
    <cfRule type="expression" dxfId="3168" priority="16341">
      <formula>IF(O143="CB",TRUE)</formula>
    </cfRule>
  </conditionalFormatting>
  <conditionalFormatting sqref="M143">
    <cfRule type="expression" dxfId="3167" priority="16332">
      <formula>IF(O143="SICK",TRUE)</formula>
    </cfRule>
    <cfRule type="expression" dxfId="3166" priority="16333">
      <formula>IF(O143="CWC",TRUE)</formula>
    </cfRule>
    <cfRule type="expression" dxfId="3165" priority="16334">
      <formula>IF(O143="BH",TRUE)</formula>
    </cfRule>
    <cfRule type="expression" dxfId="3164" priority="16335">
      <formula>IF(O143="H",TRUE)</formula>
    </cfRule>
    <cfRule type="expression" dxfId="3163" priority="16336">
      <formula>IF(O143="CB",TRUE)</formula>
    </cfRule>
  </conditionalFormatting>
  <conditionalFormatting sqref="N143">
    <cfRule type="expression" dxfId="3162" priority="16327">
      <formula>IF(O143="SICK",TRUE)</formula>
    </cfRule>
    <cfRule type="expression" dxfId="3161" priority="16328">
      <formula>IF(O143="CWC",TRUE)</formula>
    </cfRule>
    <cfRule type="expression" dxfId="3160" priority="16329">
      <formula>IF(O143="BH",TRUE)</formula>
    </cfRule>
    <cfRule type="expression" dxfId="3159" priority="16330">
      <formula>IF(O143="H",TRUE)</formula>
    </cfRule>
    <cfRule type="expression" dxfId="3158" priority="16331">
      <formula>IF(O143="CB",TRUE)</formula>
    </cfRule>
  </conditionalFormatting>
  <conditionalFormatting sqref="P143">
    <cfRule type="expression" dxfId="3157" priority="16322">
      <formula>IF(S143="SICK",TRUE)</formula>
    </cfRule>
    <cfRule type="expression" dxfId="3156" priority="16323">
      <formula>IF(S143="CWC",TRUE)</formula>
    </cfRule>
    <cfRule type="expression" dxfId="3155" priority="16324">
      <formula>IF(S143="BH",TRUE)</formula>
    </cfRule>
    <cfRule type="expression" dxfId="3154" priority="16325">
      <formula>IF(S143="H",TRUE)</formula>
    </cfRule>
    <cfRule type="expression" dxfId="3153" priority="16326">
      <formula>IF(S143="CB",TRUE)</formula>
    </cfRule>
  </conditionalFormatting>
  <conditionalFormatting sqref="Q143">
    <cfRule type="expression" dxfId="3152" priority="16317">
      <formula>IF(S143="SICK",TRUE)</formula>
    </cfRule>
    <cfRule type="expression" dxfId="3151" priority="16318">
      <formula>IF(S143="CWC",TRUE)</formula>
    </cfRule>
    <cfRule type="expression" dxfId="3150" priority="16319">
      <formula>IF(S143="BH",TRUE)</formula>
    </cfRule>
    <cfRule type="expression" dxfId="3149" priority="16320">
      <formula>IF(S143="H",TRUE)</formula>
    </cfRule>
    <cfRule type="expression" dxfId="3148" priority="16321">
      <formula>IF(S143="CB",TRUE)</formula>
    </cfRule>
  </conditionalFormatting>
  <conditionalFormatting sqref="R143">
    <cfRule type="expression" dxfId="3147" priority="16312">
      <formula>IF(S143="SICK",TRUE)</formula>
    </cfRule>
    <cfRule type="expression" dxfId="3146" priority="16313">
      <formula>IF(S143="CWC",TRUE)</formula>
    </cfRule>
    <cfRule type="expression" dxfId="3145" priority="16314">
      <formula>IF(S143="BH",TRUE)</formula>
    </cfRule>
    <cfRule type="expression" dxfId="3144" priority="16315">
      <formula>IF(S143="H",TRUE)</formula>
    </cfRule>
    <cfRule type="expression" dxfId="3143" priority="16316">
      <formula>IF(S143="CB",TRUE)</formula>
    </cfRule>
  </conditionalFormatting>
  <conditionalFormatting sqref="D51">
    <cfRule type="expression" dxfId="3142" priority="13402">
      <formula>IF(G51="SICK",TRUE)</formula>
    </cfRule>
    <cfRule type="expression" dxfId="3141" priority="13403">
      <formula>IF(G51="CWC",TRUE)</formula>
    </cfRule>
    <cfRule type="expression" dxfId="3140" priority="13404">
      <formula>IF(G51="BH",TRUE)</formula>
    </cfRule>
    <cfRule type="expression" dxfId="3139" priority="13405">
      <formula>IF(G51="H",TRUE)</formula>
    </cfRule>
    <cfRule type="expression" dxfId="3138" priority="13406">
      <formula>IF(G51="CB",TRUE)</formula>
    </cfRule>
  </conditionalFormatting>
  <conditionalFormatting sqref="E51">
    <cfRule type="expression" dxfId="3137" priority="13397">
      <formula>IF(G51="SICK",TRUE)</formula>
    </cfRule>
    <cfRule type="expression" dxfId="3136" priority="13398">
      <formula>IF(G51="CWC",TRUE)</formula>
    </cfRule>
    <cfRule type="expression" dxfId="3135" priority="13399">
      <formula>IF(G51="BH",TRUE)</formula>
    </cfRule>
    <cfRule type="expression" dxfId="3134" priority="13400">
      <formula>IF(G51="H",TRUE)</formula>
    </cfRule>
    <cfRule type="expression" dxfId="3133" priority="13401">
      <formula>IF(G51="CB",TRUE)</formula>
    </cfRule>
  </conditionalFormatting>
  <conditionalFormatting sqref="F51">
    <cfRule type="expression" dxfId="3132" priority="13392">
      <formula>IF(G51="SICK",TRUE)</formula>
    </cfRule>
    <cfRule type="expression" dxfId="3131" priority="13393">
      <formula>IF(G51="CWC",TRUE)</formula>
    </cfRule>
    <cfRule type="expression" dxfId="3130" priority="13394">
      <formula>IF(G51="BH",TRUE)</formula>
    </cfRule>
    <cfRule type="expression" dxfId="3129" priority="13395">
      <formula>IF(G51="H",TRUE)</formula>
    </cfRule>
    <cfRule type="expression" dxfId="3128" priority="13396">
      <formula>IF(G51="CB",TRUE)</formula>
    </cfRule>
  </conditionalFormatting>
  <conditionalFormatting sqref="T51">
    <cfRule type="expression" dxfId="3127" priority="13387">
      <formula>IF(W51="SICK",TRUE)</formula>
    </cfRule>
    <cfRule type="expression" dxfId="3126" priority="13388">
      <formula>IF(W51="CWC",TRUE)</formula>
    </cfRule>
    <cfRule type="expression" dxfId="3125" priority="13389">
      <formula>IF(W51="BH",TRUE)</formula>
    </cfRule>
    <cfRule type="expression" dxfId="3124" priority="13390">
      <formula>IF(W51="H",TRUE)</formula>
    </cfRule>
    <cfRule type="expression" dxfId="3123" priority="13391">
      <formula>IF(W51="CB",TRUE)</formula>
    </cfRule>
  </conditionalFormatting>
  <conditionalFormatting sqref="U51">
    <cfRule type="expression" dxfId="3122" priority="13382">
      <formula>IF(W51="SICK",TRUE)</formula>
    </cfRule>
    <cfRule type="expression" dxfId="3121" priority="13383">
      <formula>IF(W51="CWC",TRUE)</formula>
    </cfRule>
    <cfRule type="expression" dxfId="3120" priority="13384">
      <formula>IF(W51="BH",TRUE)</formula>
    </cfRule>
    <cfRule type="expression" dxfId="3119" priority="13385">
      <formula>IF(W51="H",TRUE)</formula>
    </cfRule>
    <cfRule type="expression" dxfId="3118" priority="13386">
      <formula>IF(W51="CB",TRUE)</formula>
    </cfRule>
  </conditionalFormatting>
  <conditionalFormatting sqref="X51">
    <cfRule type="expression" dxfId="3117" priority="13372">
      <formula>IF(AA51="SICK",TRUE)</formula>
    </cfRule>
    <cfRule type="expression" dxfId="3116" priority="13373">
      <formula>IF(AA51="CWC",TRUE)</formula>
    </cfRule>
    <cfRule type="expression" dxfId="3115" priority="13374">
      <formula>IF(AA51="BH",TRUE)</formula>
    </cfRule>
    <cfRule type="expression" dxfId="3114" priority="13375">
      <formula>IF(AA51="H",TRUE)</formula>
    </cfRule>
    <cfRule type="expression" dxfId="3113" priority="13376">
      <formula>IF(AA51="CB",TRUE)</formula>
    </cfRule>
  </conditionalFormatting>
  <conditionalFormatting sqref="Y51">
    <cfRule type="expression" dxfId="3112" priority="13367">
      <formula>IF(AA51="SICK",TRUE)</formula>
    </cfRule>
    <cfRule type="expression" dxfId="3111" priority="13368">
      <formula>IF(AA51="CWC",TRUE)</formula>
    </cfRule>
    <cfRule type="expression" dxfId="3110" priority="13369">
      <formula>IF(AA51="BH",TRUE)</formula>
    </cfRule>
    <cfRule type="expression" dxfId="3109" priority="13370">
      <formula>IF(AA51="H",TRUE)</formula>
    </cfRule>
    <cfRule type="expression" dxfId="3108" priority="13371">
      <formula>IF(AA51="CB",TRUE)</formula>
    </cfRule>
  </conditionalFormatting>
  <conditionalFormatting sqref="AB51">
    <cfRule type="expression" dxfId="3107" priority="13357">
      <formula>IF(AE51="SICK",TRUE)</formula>
    </cfRule>
    <cfRule type="expression" dxfId="3106" priority="13358">
      <formula>IF(AE51="CWC",TRUE)</formula>
    </cfRule>
    <cfRule type="expression" dxfId="3105" priority="13359">
      <formula>IF(AE51="BH",TRUE)</formula>
    </cfRule>
    <cfRule type="expression" dxfId="3104" priority="13360">
      <formula>IF(AE51="H",TRUE)</formula>
    </cfRule>
    <cfRule type="expression" dxfId="3103" priority="13361">
      <formula>IF(AE51="CB",TRUE)</formula>
    </cfRule>
  </conditionalFormatting>
  <conditionalFormatting sqref="AC51">
    <cfRule type="expression" dxfId="3102" priority="13352">
      <formula>IF(AE51="SICK",TRUE)</formula>
    </cfRule>
    <cfRule type="expression" dxfId="3101" priority="13353">
      <formula>IF(AE51="CWC",TRUE)</formula>
    </cfRule>
    <cfRule type="expression" dxfId="3100" priority="13354">
      <formula>IF(AE51="BH",TRUE)</formula>
    </cfRule>
    <cfRule type="expression" dxfId="3099" priority="13355">
      <formula>IF(AE51="H",TRUE)</formula>
    </cfRule>
    <cfRule type="expression" dxfId="3098" priority="13356">
      <formula>IF(AE51="CB",TRUE)</formula>
    </cfRule>
  </conditionalFormatting>
  <conditionalFormatting sqref="H51">
    <cfRule type="expression" dxfId="3097" priority="13342">
      <formula>IF(K51="SICK",TRUE)</formula>
    </cfRule>
    <cfRule type="expression" dxfId="3096" priority="13343">
      <formula>IF(K51="CWC",TRUE)</formula>
    </cfRule>
    <cfRule type="expression" dxfId="3095" priority="13344">
      <formula>IF(K51="BH",TRUE)</formula>
    </cfRule>
    <cfRule type="expression" dxfId="3094" priority="13345">
      <formula>IF(K51="H",TRUE)</formula>
    </cfRule>
    <cfRule type="expression" dxfId="3093" priority="13346">
      <formula>IF(K51="CB",TRUE)</formula>
    </cfRule>
  </conditionalFormatting>
  <conditionalFormatting sqref="I51">
    <cfRule type="expression" dxfId="3092" priority="13337">
      <formula>IF(K51="SICK",TRUE)</formula>
    </cfRule>
    <cfRule type="expression" dxfId="3091" priority="13338">
      <formula>IF(K51="CWC",TRUE)</formula>
    </cfRule>
    <cfRule type="expression" dxfId="3090" priority="13339">
      <formula>IF(K51="BH",TRUE)</formula>
    </cfRule>
    <cfRule type="expression" dxfId="3089" priority="13340">
      <formula>IF(K51="H",TRUE)</formula>
    </cfRule>
    <cfRule type="expression" dxfId="3088" priority="13341">
      <formula>IF(K51="CB",TRUE)</formula>
    </cfRule>
  </conditionalFormatting>
  <conditionalFormatting sqref="L51">
    <cfRule type="expression" dxfId="3087" priority="13327">
      <formula>IF(O51="SICK",TRUE)</formula>
    </cfRule>
    <cfRule type="expression" dxfId="3086" priority="13328">
      <formula>IF(O51="CWC",TRUE)</formula>
    </cfRule>
    <cfRule type="expression" dxfId="3085" priority="13329">
      <formula>IF(O51="BH",TRUE)</formula>
    </cfRule>
    <cfRule type="expression" dxfId="3084" priority="13330">
      <formula>IF(O51="H",TRUE)</formula>
    </cfRule>
    <cfRule type="expression" dxfId="3083" priority="13331">
      <formula>IF(O51="CB",TRUE)</formula>
    </cfRule>
  </conditionalFormatting>
  <conditionalFormatting sqref="M51">
    <cfRule type="expression" dxfId="3082" priority="13322">
      <formula>IF(O51="SICK",TRUE)</formula>
    </cfRule>
    <cfRule type="expression" dxfId="3081" priority="13323">
      <formula>IF(O51="CWC",TRUE)</formula>
    </cfRule>
    <cfRule type="expression" dxfId="3080" priority="13324">
      <formula>IF(O51="BH",TRUE)</formula>
    </cfRule>
    <cfRule type="expression" dxfId="3079" priority="13325">
      <formula>IF(O51="H",TRUE)</formula>
    </cfRule>
    <cfRule type="expression" dxfId="3078" priority="13326">
      <formula>IF(O51="CB",TRUE)</formula>
    </cfRule>
  </conditionalFormatting>
  <conditionalFormatting sqref="P51">
    <cfRule type="expression" dxfId="3077" priority="13312">
      <formula>IF(S51="SICK",TRUE)</formula>
    </cfRule>
    <cfRule type="expression" dxfId="3076" priority="13313">
      <formula>IF(S51="CWC",TRUE)</formula>
    </cfRule>
    <cfRule type="expression" dxfId="3075" priority="13314">
      <formula>IF(S51="BH",TRUE)</formula>
    </cfRule>
    <cfRule type="expression" dxfId="3074" priority="13315">
      <formula>IF(S51="H",TRUE)</formula>
    </cfRule>
    <cfRule type="expression" dxfId="3073" priority="13316">
      <formula>IF(S51="CB",TRUE)</formula>
    </cfRule>
  </conditionalFormatting>
  <conditionalFormatting sqref="Q51">
    <cfRule type="expression" dxfId="3072" priority="13307">
      <formula>IF(S51="SICK",TRUE)</formula>
    </cfRule>
    <cfRule type="expression" dxfId="3071" priority="13308">
      <formula>IF(S51="CWC",TRUE)</formula>
    </cfRule>
    <cfRule type="expression" dxfId="3070" priority="13309">
      <formula>IF(S51="BH",TRUE)</formula>
    </cfRule>
    <cfRule type="expression" dxfId="3069" priority="13310">
      <formula>IF(S51="H",TRUE)</formula>
    </cfRule>
    <cfRule type="expression" dxfId="3068" priority="13311">
      <formula>IF(S51="CB",TRUE)</formula>
    </cfRule>
  </conditionalFormatting>
  <conditionalFormatting sqref="J51">
    <cfRule type="expression" dxfId="3067" priority="9301">
      <formula>IF(K51="SICK",TRUE)</formula>
    </cfRule>
    <cfRule type="expression" dxfId="3066" priority="9302">
      <formula>IF(K51="CWC",TRUE)</formula>
    </cfRule>
    <cfRule type="expression" dxfId="3065" priority="9303">
      <formula>IF(K51="BH",TRUE)</formula>
    </cfRule>
    <cfRule type="expression" dxfId="3064" priority="9304">
      <formula>IF(K51="H",TRUE)</formula>
    </cfRule>
    <cfRule type="expression" dxfId="3063" priority="9305">
      <formula>IF(K51="CB",TRUE)</formula>
    </cfRule>
  </conditionalFormatting>
  <conditionalFormatting sqref="N51">
    <cfRule type="expression" dxfId="3062" priority="9281">
      <formula>IF(O51="SICK",TRUE)</formula>
    </cfRule>
    <cfRule type="expression" dxfId="3061" priority="9282">
      <formula>IF(O51="CWC",TRUE)</formula>
    </cfRule>
    <cfRule type="expression" dxfId="3060" priority="9283">
      <formula>IF(O51="BH",TRUE)</formula>
    </cfRule>
    <cfRule type="expression" dxfId="3059" priority="9284">
      <formula>IF(O51="H",TRUE)</formula>
    </cfRule>
    <cfRule type="expression" dxfId="3058" priority="9285">
      <formula>IF(O51="CB",TRUE)</formula>
    </cfRule>
  </conditionalFormatting>
  <conditionalFormatting sqref="R51">
    <cfRule type="expression" dxfId="3057" priority="9261">
      <formula>IF(S51="SICK",TRUE)</formula>
    </cfRule>
    <cfRule type="expression" dxfId="3056" priority="9262">
      <formula>IF(S51="CWC",TRUE)</formula>
    </cfRule>
    <cfRule type="expression" dxfId="3055" priority="9263">
      <formula>IF(S51="BH",TRUE)</formula>
    </cfRule>
    <cfRule type="expression" dxfId="3054" priority="9264">
      <formula>IF(S51="H",TRUE)</formula>
    </cfRule>
    <cfRule type="expression" dxfId="3053" priority="9265">
      <formula>IF(S51="CB",TRUE)</formula>
    </cfRule>
  </conditionalFormatting>
  <conditionalFormatting sqref="V51">
    <cfRule type="expression" dxfId="3052" priority="9241">
      <formula>IF(W51="SICK",TRUE)</formula>
    </cfRule>
    <cfRule type="expression" dxfId="3051" priority="9242">
      <formula>IF(W51="CWC",TRUE)</formula>
    </cfRule>
    <cfRule type="expression" dxfId="3050" priority="9243">
      <formula>IF(W51="BH",TRUE)</formula>
    </cfRule>
    <cfRule type="expression" dxfId="3049" priority="9244">
      <formula>IF(W51="H",TRUE)</formula>
    </cfRule>
    <cfRule type="expression" dxfId="3048" priority="9245">
      <formula>IF(W51="CB",TRUE)</formula>
    </cfRule>
  </conditionalFormatting>
  <conditionalFormatting sqref="Z51">
    <cfRule type="expression" dxfId="3047" priority="9221">
      <formula>IF(AA51="SICK",TRUE)</formula>
    </cfRule>
    <cfRule type="expression" dxfId="3046" priority="9222">
      <formula>IF(AA51="CWC",TRUE)</formula>
    </cfRule>
    <cfRule type="expression" dxfId="3045" priority="9223">
      <formula>IF(AA51="BH",TRUE)</formula>
    </cfRule>
    <cfRule type="expression" dxfId="3044" priority="9224">
      <formula>IF(AA51="H",TRUE)</formula>
    </cfRule>
    <cfRule type="expression" dxfId="3043" priority="9225">
      <formula>IF(AA51="CB",TRUE)</formula>
    </cfRule>
  </conditionalFormatting>
  <conditionalFormatting sqref="AD51">
    <cfRule type="expression" dxfId="3042" priority="9201">
      <formula>IF(AE51="SICK",TRUE)</formula>
    </cfRule>
    <cfRule type="expression" dxfId="3041" priority="9202">
      <formula>IF(AE51="CWC",TRUE)</formula>
    </cfRule>
    <cfRule type="expression" dxfId="3040" priority="9203">
      <formula>IF(AE51="BH",TRUE)</formula>
    </cfRule>
    <cfRule type="expression" dxfId="3039" priority="9204">
      <formula>IF(AE51="H",TRUE)</formula>
    </cfRule>
    <cfRule type="expression" dxfId="3038" priority="9205">
      <formula>IF(AE51="CB",TRUE)</formula>
    </cfRule>
  </conditionalFormatting>
  <conditionalFormatting sqref="D74">
    <cfRule type="expression" dxfId="3037" priority="9181">
      <formula>IF(G74="SICK",TRUE)</formula>
    </cfRule>
    <cfRule type="expression" dxfId="3036" priority="9182">
      <formula>IF(G74="CWC",TRUE)</formula>
    </cfRule>
    <cfRule type="expression" dxfId="3035" priority="9183">
      <formula>IF(G74="BH",TRUE)</formula>
    </cfRule>
    <cfRule type="expression" dxfId="3034" priority="9184">
      <formula>IF(G74="H",TRUE)</formula>
    </cfRule>
    <cfRule type="expression" dxfId="3033" priority="9185">
      <formula>IF(G74="CB",TRUE)</formula>
    </cfRule>
  </conditionalFormatting>
  <conditionalFormatting sqref="E74">
    <cfRule type="expression" dxfId="3032" priority="9176">
      <formula>IF(G74="SICK",TRUE)</formula>
    </cfRule>
    <cfRule type="expression" dxfId="3031" priority="9177">
      <formula>IF(G74="CWC",TRUE)</formula>
    </cfRule>
    <cfRule type="expression" dxfId="3030" priority="9178">
      <formula>IF(G74="BH",TRUE)</formula>
    </cfRule>
    <cfRule type="expression" dxfId="3029" priority="9179">
      <formula>IF(G74="H",TRUE)</formula>
    </cfRule>
    <cfRule type="expression" dxfId="3028" priority="9180">
      <formula>IF(G74="CB",TRUE)</formula>
    </cfRule>
  </conditionalFormatting>
  <conditionalFormatting sqref="F74">
    <cfRule type="expression" dxfId="3027" priority="9171">
      <formula>IF(G74="SICK",TRUE)</formula>
    </cfRule>
    <cfRule type="expression" dxfId="3026" priority="9172">
      <formula>IF(G74="CWC",TRUE)</formula>
    </cfRule>
    <cfRule type="expression" dxfId="3025" priority="9173">
      <formula>IF(G74="BH",TRUE)</formula>
    </cfRule>
    <cfRule type="expression" dxfId="3024" priority="9174">
      <formula>IF(G74="H",TRUE)</formula>
    </cfRule>
    <cfRule type="expression" dxfId="3023" priority="9175">
      <formula>IF(G74="CB",TRUE)</formula>
    </cfRule>
  </conditionalFormatting>
  <conditionalFormatting sqref="T74">
    <cfRule type="expression" dxfId="3022" priority="9166">
      <formula>IF(W74="SICK",TRUE)</formula>
    </cfRule>
    <cfRule type="expression" dxfId="3021" priority="9167">
      <formula>IF(W74="CWC",TRUE)</formula>
    </cfRule>
    <cfRule type="expression" dxfId="3020" priority="9168">
      <formula>IF(W74="BH",TRUE)</formula>
    </cfRule>
    <cfRule type="expression" dxfId="3019" priority="9169">
      <formula>IF(W74="H",TRUE)</formula>
    </cfRule>
    <cfRule type="expression" dxfId="3018" priority="9170">
      <formula>IF(W74="CB",TRUE)</formula>
    </cfRule>
  </conditionalFormatting>
  <conditionalFormatting sqref="U74">
    <cfRule type="expression" dxfId="3017" priority="9161">
      <formula>IF(W74="SICK",TRUE)</formula>
    </cfRule>
    <cfRule type="expression" dxfId="3016" priority="9162">
      <formula>IF(W74="CWC",TRUE)</formula>
    </cfRule>
    <cfRule type="expression" dxfId="3015" priority="9163">
      <formula>IF(W74="BH",TRUE)</formula>
    </cfRule>
    <cfRule type="expression" dxfId="3014" priority="9164">
      <formula>IF(W74="H",TRUE)</formula>
    </cfRule>
    <cfRule type="expression" dxfId="3013" priority="9165">
      <formula>IF(W74="CB",TRUE)</formula>
    </cfRule>
  </conditionalFormatting>
  <conditionalFormatting sqref="X74">
    <cfRule type="expression" dxfId="3012" priority="9156">
      <formula>IF(AA74="SICK",TRUE)</formula>
    </cfRule>
    <cfRule type="expression" dxfId="3011" priority="9157">
      <formula>IF(AA74="CWC",TRUE)</formula>
    </cfRule>
    <cfRule type="expression" dxfId="3010" priority="9158">
      <formula>IF(AA74="BH",TRUE)</formula>
    </cfRule>
    <cfRule type="expression" dxfId="3009" priority="9159">
      <formula>IF(AA74="H",TRUE)</formula>
    </cfRule>
    <cfRule type="expression" dxfId="3008" priority="9160">
      <formula>IF(AA74="CB",TRUE)</formula>
    </cfRule>
  </conditionalFormatting>
  <conditionalFormatting sqref="Y74">
    <cfRule type="expression" dxfId="3007" priority="9151">
      <formula>IF(AA74="SICK",TRUE)</formula>
    </cfRule>
    <cfRule type="expression" dxfId="3006" priority="9152">
      <formula>IF(AA74="CWC",TRUE)</formula>
    </cfRule>
    <cfRule type="expression" dxfId="3005" priority="9153">
      <formula>IF(AA74="BH",TRUE)</formula>
    </cfRule>
    <cfRule type="expression" dxfId="3004" priority="9154">
      <formula>IF(AA74="H",TRUE)</formula>
    </cfRule>
    <cfRule type="expression" dxfId="3003" priority="9155">
      <formula>IF(AA74="CB",TRUE)</formula>
    </cfRule>
  </conditionalFormatting>
  <conditionalFormatting sqref="AB74">
    <cfRule type="expression" dxfId="3002" priority="9146">
      <formula>IF(AE74="SICK",TRUE)</formula>
    </cfRule>
    <cfRule type="expression" dxfId="3001" priority="9147">
      <formula>IF(AE74="CWC",TRUE)</formula>
    </cfRule>
    <cfRule type="expression" dxfId="3000" priority="9148">
      <formula>IF(AE74="BH",TRUE)</formula>
    </cfRule>
    <cfRule type="expression" dxfId="2999" priority="9149">
      <formula>IF(AE74="H",TRUE)</formula>
    </cfRule>
    <cfRule type="expression" dxfId="2998" priority="9150">
      <formula>IF(AE74="CB",TRUE)</formula>
    </cfRule>
  </conditionalFormatting>
  <conditionalFormatting sqref="AC74">
    <cfRule type="expression" dxfId="2997" priority="9141">
      <formula>IF(AE74="SICK",TRUE)</formula>
    </cfRule>
    <cfRule type="expression" dxfId="2996" priority="9142">
      <formula>IF(AE74="CWC",TRUE)</formula>
    </cfRule>
    <cfRule type="expression" dxfId="2995" priority="9143">
      <formula>IF(AE74="BH",TRUE)</formula>
    </cfRule>
    <cfRule type="expression" dxfId="2994" priority="9144">
      <formula>IF(AE74="H",TRUE)</formula>
    </cfRule>
    <cfRule type="expression" dxfId="2993" priority="9145">
      <formula>IF(AE74="CB",TRUE)</formula>
    </cfRule>
  </conditionalFormatting>
  <conditionalFormatting sqref="H74">
    <cfRule type="expression" dxfId="2992" priority="9136">
      <formula>IF(K74="SICK",TRUE)</formula>
    </cfRule>
    <cfRule type="expression" dxfId="2991" priority="9137">
      <formula>IF(K74="CWC",TRUE)</formula>
    </cfRule>
    <cfRule type="expression" dxfId="2990" priority="9138">
      <formula>IF(K74="BH",TRUE)</formula>
    </cfRule>
    <cfRule type="expression" dxfId="2989" priority="9139">
      <formula>IF(K74="H",TRUE)</formula>
    </cfRule>
    <cfRule type="expression" dxfId="2988" priority="9140">
      <formula>IF(K74="CB",TRUE)</formula>
    </cfRule>
  </conditionalFormatting>
  <conditionalFormatting sqref="I74">
    <cfRule type="expression" dxfId="2987" priority="9131">
      <formula>IF(K74="SICK",TRUE)</formula>
    </cfRule>
    <cfRule type="expression" dxfId="2986" priority="9132">
      <formula>IF(K74="CWC",TRUE)</formula>
    </cfRule>
    <cfRule type="expression" dxfId="2985" priority="9133">
      <formula>IF(K74="BH",TRUE)</formula>
    </cfRule>
    <cfRule type="expression" dxfId="2984" priority="9134">
      <formula>IF(K74="H",TRUE)</formula>
    </cfRule>
    <cfRule type="expression" dxfId="2983" priority="9135">
      <formula>IF(K74="CB",TRUE)</formula>
    </cfRule>
  </conditionalFormatting>
  <conditionalFormatting sqref="L74">
    <cfRule type="expression" dxfId="2982" priority="9126">
      <formula>IF(O74="SICK",TRUE)</formula>
    </cfRule>
    <cfRule type="expression" dxfId="2981" priority="9127">
      <formula>IF(O74="CWC",TRUE)</formula>
    </cfRule>
    <cfRule type="expression" dxfId="2980" priority="9128">
      <formula>IF(O74="BH",TRUE)</formula>
    </cfRule>
    <cfRule type="expression" dxfId="2979" priority="9129">
      <formula>IF(O74="H",TRUE)</formula>
    </cfRule>
    <cfRule type="expression" dxfId="2978" priority="9130">
      <formula>IF(O74="CB",TRUE)</formula>
    </cfRule>
  </conditionalFormatting>
  <conditionalFormatting sqref="M74">
    <cfRule type="expression" dxfId="2977" priority="9121">
      <formula>IF(O74="SICK",TRUE)</formula>
    </cfRule>
    <cfRule type="expression" dxfId="2976" priority="9122">
      <formula>IF(O74="CWC",TRUE)</formula>
    </cfRule>
    <cfRule type="expression" dxfId="2975" priority="9123">
      <formula>IF(O74="BH",TRUE)</formula>
    </cfRule>
    <cfRule type="expression" dxfId="2974" priority="9124">
      <formula>IF(O74="H",TRUE)</formula>
    </cfRule>
    <cfRule type="expression" dxfId="2973" priority="9125">
      <formula>IF(O74="CB",TRUE)</formula>
    </cfRule>
  </conditionalFormatting>
  <conditionalFormatting sqref="P74">
    <cfRule type="expression" dxfId="2972" priority="9116">
      <formula>IF(S74="SICK",TRUE)</formula>
    </cfRule>
    <cfRule type="expression" dxfId="2971" priority="9117">
      <formula>IF(S74="CWC",TRUE)</formula>
    </cfRule>
    <cfRule type="expression" dxfId="2970" priority="9118">
      <formula>IF(S74="BH",TRUE)</formula>
    </cfRule>
    <cfRule type="expression" dxfId="2969" priority="9119">
      <formula>IF(S74="H",TRUE)</formula>
    </cfRule>
    <cfRule type="expression" dxfId="2968" priority="9120">
      <formula>IF(S74="CB",TRUE)</formula>
    </cfRule>
  </conditionalFormatting>
  <conditionalFormatting sqref="Q74">
    <cfRule type="expression" dxfId="2967" priority="9111">
      <formula>IF(S74="SICK",TRUE)</formula>
    </cfRule>
    <cfRule type="expression" dxfId="2966" priority="9112">
      <formula>IF(S74="CWC",TRUE)</formula>
    </cfRule>
    <cfRule type="expression" dxfId="2965" priority="9113">
      <formula>IF(S74="BH",TRUE)</formula>
    </cfRule>
    <cfRule type="expression" dxfId="2964" priority="9114">
      <formula>IF(S74="H",TRUE)</formula>
    </cfRule>
    <cfRule type="expression" dxfId="2963" priority="9115">
      <formula>IF(S74="CB",TRUE)</formula>
    </cfRule>
  </conditionalFormatting>
  <conditionalFormatting sqref="J74">
    <cfRule type="expression" dxfId="2962" priority="8816">
      <formula>IF(K74="SICK",TRUE)</formula>
    </cfRule>
    <cfRule type="expression" dxfId="2961" priority="8817">
      <formula>IF(K74="CWC",TRUE)</formula>
    </cfRule>
    <cfRule type="expression" dxfId="2960" priority="8818">
      <formula>IF(K74="BH",TRUE)</formula>
    </cfRule>
    <cfRule type="expression" dxfId="2959" priority="8819">
      <formula>IF(K74="H",TRUE)</formula>
    </cfRule>
    <cfRule type="expression" dxfId="2958" priority="8820">
      <formula>IF(K74="CB",TRUE)</formula>
    </cfRule>
  </conditionalFormatting>
  <conditionalFormatting sqref="N74">
    <cfRule type="expression" dxfId="2957" priority="8796">
      <formula>IF(O74="SICK",TRUE)</formula>
    </cfRule>
    <cfRule type="expression" dxfId="2956" priority="8797">
      <formula>IF(O74="CWC",TRUE)</formula>
    </cfRule>
    <cfRule type="expression" dxfId="2955" priority="8798">
      <formula>IF(O74="BH",TRUE)</formula>
    </cfRule>
    <cfRule type="expression" dxfId="2954" priority="8799">
      <formula>IF(O74="H",TRUE)</formula>
    </cfRule>
    <cfRule type="expression" dxfId="2953" priority="8800">
      <formula>IF(O74="CB",TRUE)</formula>
    </cfRule>
  </conditionalFormatting>
  <conditionalFormatting sqref="R74">
    <cfRule type="expression" dxfId="2952" priority="8776">
      <formula>IF(S74="SICK",TRUE)</formula>
    </cfRule>
    <cfRule type="expression" dxfId="2951" priority="8777">
      <formula>IF(S74="CWC",TRUE)</formula>
    </cfRule>
    <cfRule type="expression" dxfId="2950" priority="8778">
      <formula>IF(S74="BH",TRUE)</formula>
    </cfRule>
    <cfRule type="expression" dxfId="2949" priority="8779">
      <formula>IF(S74="H",TRUE)</formula>
    </cfRule>
    <cfRule type="expression" dxfId="2948" priority="8780">
      <formula>IF(S74="CB",TRUE)</formula>
    </cfRule>
  </conditionalFormatting>
  <conditionalFormatting sqref="V74">
    <cfRule type="expression" dxfId="2947" priority="8756">
      <formula>IF(W74="SICK",TRUE)</formula>
    </cfRule>
    <cfRule type="expression" dxfId="2946" priority="8757">
      <formula>IF(W74="CWC",TRUE)</formula>
    </cfRule>
    <cfRule type="expression" dxfId="2945" priority="8758">
      <formula>IF(W74="BH",TRUE)</formula>
    </cfRule>
    <cfRule type="expression" dxfId="2944" priority="8759">
      <formula>IF(W74="H",TRUE)</formula>
    </cfRule>
    <cfRule type="expression" dxfId="2943" priority="8760">
      <formula>IF(W74="CB",TRUE)</formula>
    </cfRule>
  </conditionalFormatting>
  <conditionalFormatting sqref="Z74">
    <cfRule type="expression" dxfId="2942" priority="8736">
      <formula>IF(AA74="SICK",TRUE)</formula>
    </cfRule>
    <cfRule type="expression" dxfId="2941" priority="8737">
      <formula>IF(AA74="CWC",TRUE)</formula>
    </cfRule>
    <cfRule type="expression" dxfId="2940" priority="8738">
      <formula>IF(AA74="BH",TRUE)</formula>
    </cfRule>
    <cfRule type="expression" dxfId="2939" priority="8739">
      <formula>IF(AA74="H",TRUE)</formula>
    </cfRule>
    <cfRule type="expression" dxfId="2938" priority="8740">
      <formula>IF(AA74="CB",TRUE)</formula>
    </cfRule>
  </conditionalFormatting>
  <conditionalFormatting sqref="AD74">
    <cfRule type="expression" dxfId="2937" priority="8716">
      <formula>IF(AE74="SICK",TRUE)</formula>
    </cfRule>
    <cfRule type="expression" dxfId="2936" priority="8717">
      <formula>IF(AE74="CWC",TRUE)</formula>
    </cfRule>
    <cfRule type="expression" dxfId="2935" priority="8718">
      <formula>IF(AE74="BH",TRUE)</formula>
    </cfRule>
    <cfRule type="expression" dxfId="2934" priority="8719">
      <formula>IF(AE74="H",TRUE)</formula>
    </cfRule>
    <cfRule type="expression" dxfId="2933" priority="8720">
      <formula>IF(AE74="CB",TRUE)</formula>
    </cfRule>
  </conditionalFormatting>
  <conditionalFormatting sqref="D97">
    <cfRule type="expression" dxfId="2932" priority="8696">
      <formula>IF(G97="SICK",TRUE)</formula>
    </cfRule>
    <cfRule type="expression" dxfId="2931" priority="8697">
      <formula>IF(G97="CWC",TRUE)</formula>
    </cfRule>
    <cfRule type="expression" dxfId="2930" priority="8698">
      <formula>IF(G97="BH",TRUE)</formula>
    </cfRule>
    <cfRule type="expression" dxfId="2929" priority="8699">
      <formula>IF(G97="H",TRUE)</formula>
    </cfRule>
    <cfRule type="expression" dxfId="2928" priority="8700">
      <formula>IF(G97="CB",TRUE)</formula>
    </cfRule>
  </conditionalFormatting>
  <conditionalFormatting sqref="E97">
    <cfRule type="expression" dxfId="2927" priority="8691">
      <formula>IF(G97="SICK",TRUE)</formula>
    </cfRule>
    <cfRule type="expression" dxfId="2926" priority="8692">
      <formula>IF(G97="CWC",TRUE)</formula>
    </cfRule>
    <cfRule type="expression" dxfId="2925" priority="8693">
      <formula>IF(G97="BH",TRUE)</formula>
    </cfRule>
    <cfRule type="expression" dxfId="2924" priority="8694">
      <formula>IF(G97="H",TRUE)</formula>
    </cfRule>
    <cfRule type="expression" dxfId="2923" priority="8695">
      <formula>IF(G97="CB",TRUE)</formula>
    </cfRule>
  </conditionalFormatting>
  <conditionalFormatting sqref="F97">
    <cfRule type="expression" dxfId="2922" priority="8686">
      <formula>IF(G97="SICK",TRUE)</formula>
    </cfRule>
    <cfRule type="expression" dxfId="2921" priority="8687">
      <formula>IF(G97="CWC",TRUE)</formula>
    </cfRule>
    <cfRule type="expression" dxfId="2920" priority="8688">
      <formula>IF(G97="BH",TRUE)</formula>
    </cfRule>
    <cfRule type="expression" dxfId="2919" priority="8689">
      <formula>IF(G97="H",TRUE)</formula>
    </cfRule>
    <cfRule type="expression" dxfId="2918" priority="8690">
      <formula>IF(G97="CB",TRUE)</formula>
    </cfRule>
  </conditionalFormatting>
  <conditionalFormatting sqref="T97">
    <cfRule type="expression" dxfId="2917" priority="8681">
      <formula>IF(W97="SICK",TRUE)</formula>
    </cfRule>
    <cfRule type="expression" dxfId="2916" priority="8682">
      <formula>IF(W97="CWC",TRUE)</formula>
    </cfRule>
    <cfRule type="expression" dxfId="2915" priority="8683">
      <formula>IF(W97="BH",TRUE)</formula>
    </cfRule>
    <cfRule type="expression" dxfId="2914" priority="8684">
      <formula>IF(W97="H",TRUE)</formula>
    </cfRule>
    <cfRule type="expression" dxfId="2913" priority="8685">
      <formula>IF(W97="CB",TRUE)</formula>
    </cfRule>
  </conditionalFormatting>
  <conditionalFormatting sqref="U97">
    <cfRule type="expression" dxfId="2912" priority="8676">
      <formula>IF(W97="SICK",TRUE)</formula>
    </cfRule>
    <cfRule type="expression" dxfId="2911" priority="8677">
      <formula>IF(W97="CWC",TRUE)</formula>
    </cfRule>
    <cfRule type="expression" dxfId="2910" priority="8678">
      <formula>IF(W97="BH",TRUE)</formula>
    </cfRule>
    <cfRule type="expression" dxfId="2909" priority="8679">
      <formula>IF(W97="H",TRUE)</formula>
    </cfRule>
    <cfRule type="expression" dxfId="2908" priority="8680">
      <formula>IF(W97="CB",TRUE)</formula>
    </cfRule>
  </conditionalFormatting>
  <conditionalFormatting sqref="X97">
    <cfRule type="expression" dxfId="2907" priority="8671">
      <formula>IF(AA97="SICK",TRUE)</formula>
    </cfRule>
    <cfRule type="expression" dxfId="2906" priority="8672">
      <formula>IF(AA97="CWC",TRUE)</formula>
    </cfRule>
    <cfRule type="expression" dxfId="2905" priority="8673">
      <formula>IF(AA97="BH",TRUE)</formula>
    </cfRule>
    <cfRule type="expression" dxfId="2904" priority="8674">
      <formula>IF(AA97="H",TRUE)</formula>
    </cfRule>
    <cfRule type="expression" dxfId="2903" priority="8675">
      <formula>IF(AA97="CB",TRUE)</formula>
    </cfRule>
  </conditionalFormatting>
  <conditionalFormatting sqref="Y97">
    <cfRule type="expression" dxfId="2902" priority="8666">
      <formula>IF(AA97="SICK",TRUE)</formula>
    </cfRule>
    <cfRule type="expression" dxfId="2901" priority="8667">
      <formula>IF(AA97="CWC",TRUE)</formula>
    </cfRule>
    <cfRule type="expression" dxfId="2900" priority="8668">
      <formula>IF(AA97="BH",TRUE)</formula>
    </cfRule>
    <cfRule type="expression" dxfId="2899" priority="8669">
      <formula>IF(AA97="H",TRUE)</formula>
    </cfRule>
    <cfRule type="expression" dxfId="2898" priority="8670">
      <formula>IF(AA97="CB",TRUE)</formula>
    </cfRule>
  </conditionalFormatting>
  <conditionalFormatting sqref="AB97">
    <cfRule type="expression" dxfId="2897" priority="8661">
      <formula>IF(AE97="SICK",TRUE)</formula>
    </cfRule>
    <cfRule type="expression" dxfId="2896" priority="8662">
      <formula>IF(AE97="CWC",TRUE)</formula>
    </cfRule>
    <cfRule type="expression" dxfId="2895" priority="8663">
      <formula>IF(AE97="BH",TRUE)</formula>
    </cfRule>
    <cfRule type="expression" dxfId="2894" priority="8664">
      <formula>IF(AE97="H",TRUE)</formula>
    </cfRule>
    <cfRule type="expression" dxfId="2893" priority="8665">
      <formula>IF(AE97="CB",TRUE)</formula>
    </cfRule>
  </conditionalFormatting>
  <conditionalFormatting sqref="AC97">
    <cfRule type="expression" dxfId="2892" priority="8656">
      <formula>IF(AE97="SICK",TRUE)</formula>
    </cfRule>
    <cfRule type="expression" dxfId="2891" priority="8657">
      <formula>IF(AE97="CWC",TRUE)</formula>
    </cfRule>
    <cfRule type="expression" dxfId="2890" priority="8658">
      <formula>IF(AE97="BH",TRUE)</formula>
    </cfRule>
    <cfRule type="expression" dxfId="2889" priority="8659">
      <formula>IF(AE97="H",TRUE)</formula>
    </cfRule>
    <cfRule type="expression" dxfId="2888" priority="8660">
      <formula>IF(AE97="CB",TRUE)</formula>
    </cfRule>
  </conditionalFormatting>
  <conditionalFormatting sqref="H97">
    <cfRule type="expression" dxfId="2887" priority="8651">
      <formula>IF(K97="SICK",TRUE)</formula>
    </cfRule>
    <cfRule type="expression" dxfId="2886" priority="8652">
      <formula>IF(K97="CWC",TRUE)</formula>
    </cfRule>
    <cfRule type="expression" dxfId="2885" priority="8653">
      <formula>IF(K97="BH",TRUE)</formula>
    </cfRule>
    <cfRule type="expression" dxfId="2884" priority="8654">
      <formula>IF(K97="H",TRUE)</formula>
    </cfRule>
    <cfRule type="expression" dxfId="2883" priority="8655">
      <formula>IF(K97="CB",TRUE)</formula>
    </cfRule>
  </conditionalFormatting>
  <conditionalFormatting sqref="I97">
    <cfRule type="expression" dxfId="2882" priority="8646">
      <formula>IF(K97="SICK",TRUE)</formula>
    </cfRule>
    <cfRule type="expression" dxfId="2881" priority="8647">
      <formula>IF(K97="CWC",TRUE)</formula>
    </cfRule>
    <cfRule type="expression" dxfId="2880" priority="8648">
      <formula>IF(K97="BH",TRUE)</formula>
    </cfRule>
    <cfRule type="expression" dxfId="2879" priority="8649">
      <formula>IF(K97="H",TRUE)</formula>
    </cfRule>
    <cfRule type="expression" dxfId="2878" priority="8650">
      <formula>IF(K97="CB",TRUE)</formula>
    </cfRule>
  </conditionalFormatting>
  <conditionalFormatting sqref="L97">
    <cfRule type="expression" dxfId="2877" priority="8641">
      <formula>IF(O97="SICK",TRUE)</formula>
    </cfRule>
    <cfRule type="expression" dxfId="2876" priority="8642">
      <formula>IF(O97="CWC",TRUE)</formula>
    </cfRule>
    <cfRule type="expression" dxfId="2875" priority="8643">
      <formula>IF(O97="BH",TRUE)</formula>
    </cfRule>
    <cfRule type="expression" dxfId="2874" priority="8644">
      <formula>IF(O97="H",TRUE)</formula>
    </cfRule>
    <cfRule type="expression" dxfId="2873" priority="8645">
      <formula>IF(O97="CB",TRUE)</formula>
    </cfRule>
  </conditionalFormatting>
  <conditionalFormatting sqref="M97">
    <cfRule type="expression" dxfId="2872" priority="8636">
      <formula>IF(O97="SICK",TRUE)</formula>
    </cfRule>
    <cfRule type="expression" dxfId="2871" priority="8637">
      <formula>IF(O97="CWC",TRUE)</formula>
    </cfRule>
    <cfRule type="expression" dxfId="2870" priority="8638">
      <formula>IF(O97="BH",TRUE)</formula>
    </cfRule>
    <cfRule type="expression" dxfId="2869" priority="8639">
      <formula>IF(O97="H",TRUE)</formula>
    </cfRule>
    <cfRule type="expression" dxfId="2868" priority="8640">
      <formula>IF(O97="CB",TRUE)</formula>
    </cfRule>
  </conditionalFormatting>
  <conditionalFormatting sqref="P97">
    <cfRule type="expression" dxfId="2867" priority="8631">
      <formula>IF(S97="SICK",TRUE)</formula>
    </cfRule>
    <cfRule type="expression" dxfId="2866" priority="8632">
      <formula>IF(S97="CWC",TRUE)</formula>
    </cfRule>
    <cfRule type="expression" dxfId="2865" priority="8633">
      <formula>IF(S97="BH",TRUE)</formula>
    </cfRule>
    <cfRule type="expression" dxfId="2864" priority="8634">
      <formula>IF(S97="H",TRUE)</formula>
    </cfRule>
    <cfRule type="expression" dxfId="2863" priority="8635">
      <formula>IF(S97="CB",TRUE)</formula>
    </cfRule>
  </conditionalFormatting>
  <conditionalFormatting sqref="Q97">
    <cfRule type="expression" dxfId="2862" priority="8626">
      <formula>IF(S97="SICK",TRUE)</formula>
    </cfRule>
    <cfRule type="expression" dxfId="2861" priority="8627">
      <formula>IF(S97="CWC",TRUE)</formula>
    </cfRule>
    <cfRule type="expression" dxfId="2860" priority="8628">
      <formula>IF(S97="BH",TRUE)</formula>
    </cfRule>
    <cfRule type="expression" dxfId="2859" priority="8629">
      <formula>IF(S97="H",TRUE)</formula>
    </cfRule>
    <cfRule type="expression" dxfId="2858" priority="8630">
      <formula>IF(S97="CB",TRUE)</formula>
    </cfRule>
  </conditionalFormatting>
  <conditionalFormatting sqref="J97">
    <cfRule type="expression" dxfId="2857" priority="8331">
      <formula>IF(K97="SICK",TRUE)</formula>
    </cfRule>
    <cfRule type="expression" dxfId="2856" priority="8332">
      <formula>IF(K97="CWC",TRUE)</formula>
    </cfRule>
    <cfRule type="expression" dxfId="2855" priority="8333">
      <formula>IF(K97="BH",TRUE)</formula>
    </cfRule>
    <cfRule type="expression" dxfId="2854" priority="8334">
      <formula>IF(K97="H",TRUE)</formula>
    </cfRule>
    <cfRule type="expression" dxfId="2853" priority="8335">
      <formula>IF(K97="CB",TRUE)</formula>
    </cfRule>
  </conditionalFormatting>
  <conditionalFormatting sqref="N97">
    <cfRule type="expression" dxfId="2852" priority="8311">
      <formula>IF(O97="SICK",TRUE)</formula>
    </cfRule>
    <cfRule type="expression" dxfId="2851" priority="8312">
      <formula>IF(O97="CWC",TRUE)</formula>
    </cfRule>
    <cfRule type="expression" dxfId="2850" priority="8313">
      <formula>IF(O97="BH",TRUE)</formula>
    </cfRule>
    <cfRule type="expression" dxfId="2849" priority="8314">
      <formula>IF(O97="H",TRUE)</formula>
    </cfRule>
    <cfRule type="expression" dxfId="2848" priority="8315">
      <formula>IF(O97="CB",TRUE)</formula>
    </cfRule>
  </conditionalFormatting>
  <conditionalFormatting sqref="R97">
    <cfRule type="expression" dxfId="2847" priority="8291">
      <formula>IF(S97="SICK",TRUE)</formula>
    </cfRule>
    <cfRule type="expression" dxfId="2846" priority="8292">
      <formula>IF(S97="CWC",TRUE)</formula>
    </cfRule>
    <cfRule type="expression" dxfId="2845" priority="8293">
      <formula>IF(S97="BH",TRUE)</formula>
    </cfRule>
    <cfRule type="expression" dxfId="2844" priority="8294">
      <formula>IF(S97="H",TRUE)</formula>
    </cfRule>
    <cfRule type="expression" dxfId="2843" priority="8295">
      <formula>IF(S97="CB",TRUE)</formula>
    </cfRule>
  </conditionalFormatting>
  <conditionalFormatting sqref="V97">
    <cfRule type="expression" dxfId="2842" priority="8271">
      <formula>IF(W97="SICK",TRUE)</formula>
    </cfRule>
    <cfRule type="expression" dxfId="2841" priority="8272">
      <formula>IF(W97="CWC",TRUE)</formula>
    </cfRule>
    <cfRule type="expression" dxfId="2840" priority="8273">
      <formula>IF(W97="BH",TRUE)</formula>
    </cfRule>
    <cfRule type="expression" dxfId="2839" priority="8274">
      <formula>IF(W97="H",TRUE)</formula>
    </cfRule>
    <cfRule type="expression" dxfId="2838" priority="8275">
      <formula>IF(W97="CB",TRUE)</formula>
    </cfRule>
  </conditionalFormatting>
  <conditionalFormatting sqref="Z97">
    <cfRule type="expression" dxfId="2837" priority="8251">
      <formula>IF(AA97="SICK",TRUE)</formula>
    </cfRule>
    <cfRule type="expression" dxfId="2836" priority="8252">
      <formula>IF(AA97="CWC",TRUE)</formula>
    </cfRule>
    <cfRule type="expression" dxfId="2835" priority="8253">
      <formula>IF(AA97="BH",TRUE)</formula>
    </cfRule>
    <cfRule type="expression" dxfId="2834" priority="8254">
      <formula>IF(AA97="H",TRUE)</formula>
    </cfRule>
    <cfRule type="expression" dxfId="2833" priority="8255">
      <formula>IF(AA97="CB",TRUE)</formula>
    </cfRule>
  </conditionalFormatting>
  <conditionalFormatting sqref="AD97">
    <cfRule type="expression" dxfId="2832" priority="8231">
      <formula>IF(AE97="SICK",TRUE)</formula>
    </cfRule>
    <cfRule type="expression" dxfId="2831" priority="8232">
      <formula>IF(AE97="CWC",TRUE)</formula>
    </cfRule>
    <cfRule type="expression" dxfId="2830" priority="8233">
      <formula>IF(AE97="BH",TRUE)</formula>
    </cfRule>
    <cfRule type="expression" dxfId="2829" priority="8234">
      <formula>IF(AE97="H",TRUE)</formula>
    </cfRule>
    <cfRule type="expression" dxfId="2828" priority="8235">
      <formula>IF(AE97="CB",TRUE)</formula>
    </cfRule>
  </conditionalFormatting>
  <conditionalFormatting sqref="D120">
    <cfRule type="expression" dxfId="2827" priority="8211">
      <formula>IF(G120="SICK",TRUE)</formula>
    </cfRule>
    <cfRule type="expression" dxfId="2826" priority="8212">
      <formula>IF(G120="CWC",TRUE)</formula>
    </cfRule>
    <cfRule type="expression" dxfId="2825" priority="8213">
      <formula>IF(G120="BH",TRUE)</formula>
    </cfRule>
    <cfRule type="expression" dxfId="2824" priority="8214">
      <formula>IF(G120="H",TRUE)</formula>
    </cfRule>
    <cfRule type="expression" dxfId="2823" priority="8215">
      <formula>IF(G120="CB",TRUE)</formula>
    </cfRule>
  </conditionalFormatting>
  <conditionalFormatting sqref="E120">
    <cfRule type="expression" dxfId="2822" priority="8206">
      <formula>IF(G120="SICK",TRUE)</formula>
    </cfRule>
    <cfRule type="expression" dxfId="2821" priority="8207">
      <formula>IF(G120="CWC",TRUE)</formula>
    </cfRule>
    <cfRule type="expression" dxfId="2820" priority="8208">
      <formula>IF(G120="BH",TRUE)</formula>
    </cfRule>
    <cfRule type="expression" dxfId="2819" priority="8209">
      <formula>IF(G120="H",TRUE)</formula>
    </cfRule>
    <cfRule type="expression" dxfId="2818" priority="8210">
      <formula>IF(G120="CB",TRUE)</formula>
    </cfRule>
  </conditionalFormatting>
  <conditionalFormatting sqref="F120">
    <cfRule type="expression" dxfId="2817" priority="8201">
      <formula>IF(G120="SICK",TRUE)</formula>
    </cfRule>
    <cfRule type="expression" dxfId="2816" priority="8202">
      <formula>IF(G120="CWC",TRUE)</formula>
    </cfRule>
    <cfRule type="expression" dxfId="2815" priority="8203">
      <formula>IF(G120="BH",TRUE)</formula>
    </cfRule>
    <cfRule type="expression" dxfId="2814" priority="8204">
      <formula>IF(G120="H",TRUE)</formula>
    </cfRule>
    <cfRule type="expression" dxfId="2813" priority="8205">
      <formula>IF(G120="CB",TRUE)</formula>
    </cfRule>
  </conditionalFormatting>
  <conditionalFormatting sqref="T120">
    <cfRule type="expression" dxfId="2812" priority="8196">
      <formula>IF(W120="SICK",TRUE)</formula>
    </cfRule>
    <cfRule type="expression" dxfId="2811" priority="8197">
      <formula>IF(W120="CWC",TRUE)</formula>
    </cfRule>
    <cfRule type="expression" dxfId="2810" priority="8198">
      <formula>IF(W120="BH",TRUE)</formula>
    </cfRule>
    <cfRule type="expression" dxfId="2809" priority="8199">
      <formula>IF(W120="H",TRUE)</formula>
    </cfRule>
    <cfRule type="expression" dxfId="2808" priority="8200">
      <formula>IF(W120="CB",TRUE)</formula>
    </cfRule>
  </conditionalFormatting>
  <conditionalFormatting sqref="U120">
    <cfRule type="expression" dxfId="2807" priority="8191">
      <formula>IF(W120="SICK",TRUE)</formula>
    </cfRule>
    <cfRule type="expression" dxfId="2806" priority="8192">
      <formula>IF(W120="CWC",TRUE)</formula>
    </cfRule>
    <cfRule type="expression" dxfId="2805" priority="8193">
      <formula>IF(W120="BH",TRUE)</formula>
    </cfRule>
    <cfRule type="expression" dxfId="2804" priority="8194">
      <formula>IF(W120="H",TRUE)</formula>
    </cfRule>
    <cfRule type="expression" dxfId="2803" priority="8195">
      <formula>IF(W120="CB",TRUE)</formula>
    </cfRule>
  </conditionalFormatting>
  <conditionalFormatting sqref="X120">
    <cfRule type="expression" dxfId="2802" priority="8186">
      <formula>IF(AA120="SICK",TRUE)</formula>
    </cfRule>
    <cfRule type="expression" dxfId="2801" priority="8187">
      <formula>IF(AA120="CWC",TRUE)</formula>
    </cfRule>
    <cfRule type="expression" dxfId="2800" priority="8188">
      <formula>IF(AA120="BH",TRUE)</formula>
    </cfRule>
    <cfRule type="expression" dxfId="2799" priority="8189">
      <formula>IF(AA120="H",TRUE)</formula>
    </cfRule>
    <cfRule type="expression" dxfId="2798" priority="8190">
      <formula>IF(AA120="CB",TRUE)</formula>
    </cfRule>
  </conditionalFormatting>
  <conditionalFormatting sqref="Y120">
    <cfRule type="expression" dxfId="2797" priority="8181">
      <formula>IF(AA120="SICK",TRUE)</formula>
    </cfRule>
    <cfRule type="expression" dxfId="2796" priority="8182">
      <formula>IF(AA120="CWC",TRUE)</formula>
    </cfRule>
    <cfRule type="expression" dxfId="2795" priority="8183">
      <formula>IF(AA120="BH",TRUE)</formula>
    </cfRule>
    <cfRule type="expression" dxfId="2794" priority="8184">
      <formula>IF(AA120="H",TRUE)</formula>
    </cfRule>
    <cfRule type="expression" dxfId="2793" priority="8185">
      <formula>IF(AA120="CB",TRUE)</formula>
    </cfRule>
  </conditionalFormatting>
  <conditionalFormatting sqref="AB120">
    <cfRule type="expression" dxfId="2792" priority="8176">
      <formula>IF(AE120="SICK",TRUE)</formula>
    </cfRule>
    <cfRule type="expression" dxfId="2791" priority="8177">
      <formula>IF(AE120="CWC",TRUE)</formula>
    </cfRule>
    <cfRule type="expression" dxfId="2790" priority="8178">
      <formula>IF(AE120="BH",TRUE)</formula>
    </cfRule>
    <cfRule type="expression" dxfId="2789" priority="8179">
      <formula>IF(AE120="H",TRUE)</formula>
    </cfRule>
    <cfRule type="expression" dxfId="2788" priority="8180">
      <formula>IF(AE120="CB",TRUE)</formula>
    </cfRule>
  </conditionalFormatting>
  <conditionalFormatting sqref="AC120">
    <cfRule type="expression" dxfId="2787" priority="8171">
      <formula>IF(AE120="SICK",TRUE)</formula>
    </cfRule>
    <cfRule type="expression" dxfId="2786" priority="8172">
      <formula>IF(AE120="CWC",TRUE)</formula>
    </cfRule>
    <cfRule type="expression" dxfId="2785" priority="8173">
      <formula>IF(AE120="BH",TRUE)</formula>
    </cfRule>
    <cfRule type="expression" dxfId="2784" priority="8174">
      <formula>IF(AE120="H",TRUE)</formula>
    </cfRule>
    <cfRule type="expression" dxfId="2783" priority="8175">
      <formula>IF(AE120="CB",TRUE)</formula>
    </cfRule>
  </conditionalFormatting>
  <conditionalFormatting sqref="H120">
    <cfRule type="expression" dxfId="2782" priority="8166">
      <formula>IF(K120="SICK",TRUE)</formula>
    </cfRule>
    <cfRule type="expression" dxfId="2781" priority="8167">
      <formula>IF(K120="CWC",TRUE)</formula>
    </cfRule>
    <cfRule type="expression" dxfId="2780" priority="8168">
      <formula>IF(K120="BH",TRUE)</formula>
    </cfRule>
    <cfRule type="expression" dxfId="2779" priority="8169">
      <formula>IF(K120="H",TRUE)</formula>
    </cfRule>
    <cfRule type="expression" dxfId="2778" priority="8170">
      <formula>IF(K120="CB",TRUE)</formula>
    </cfRule>
  </conditionalFormatting>
  <conditionalFormatting sqref="I120">
    <cfRule type="expression" dxfId="2777" priority="8161">
      <formula>IF(K120="SICK",TRUE)</formula>
    </cfRule>
    <cfRule type="expression" dxfId="2776" priority="8162">
      <formula>IF(K120="CWC",TRUE)</formula>
    </cfRule>
    <cfRule type="expression" dxfId="2775" priority="8163">
      <formula>IF(K120="BH",TRUE)</formula>
    </cfRule>
    <cfRule type="expression" dxfId="2774" priority="8164">
      <formula>IF(K120="H",TRUE)</formula>
    </cfRule>
    <cfRule type="expression" dxfId="2773" priority="8165">
      <formula>IF(K120="CB",TRUE)</formula>
    </cfRule>
  </conditionalFormatting>
  <conditionalFormatting sqref="L120">
    <cfRule type="expression" dxfId="2772" priority="8156">
      <formula>IF(O120="SICK",TRUE)</formula>
    </cfRule>
    <cfRule type="expression" dxfId="2771" priority="8157">
      <formula>IF(O120="CWC",TRUE)</formula>
    </cfRule>
    <cfRule type="expression" dxfId="2770" priority="8158">
      <formula>IF(O120="BH",TRUE)</formula>
    </cfRule>
    <cfRule type="expression" dxfId="2769" priority="8159">
      <formula>IF(O120="H",TRUE)</formula>
    </cfRule>
    <cfRule type="expression" dxfId="2768" priority="8160">
      <formula>IF(O120="CB",TRUE)</formula>
    </cfRule>
  </conditionalFormatting>
  <conditionalFormatting sqref="M120">
    <cfRule type="expression" dxfId="2767" priority="8151">
      <formula>IF(O120="SICK",TRUE)</formula>
    </cfRule>
    <cfRule type="expression" dxfId="2766" priority="8152">
      <formula>IF(O120="CWC",TRUE)</formula>
    </cfRule>
    <cfRule type="expression" dxfId="2765" priority="8153">
      <formula>IF(O120="BH",TRUE)</formula>
    </cfRule>
    <cfRule type="expression" dxfId="2764" priority="8154">
      <formula>IF(O120="H",TRUE)</formula>
    </cfRule>
    <cfRule type="expression" dxfId="2763" priority="8155">
      <formula>IF(O120="CB",TRUE)</formula>
    </cfRule>
  </conditionalFormatting>
  <conditionalFormatting sqref="P120">
    <cfRule type="expression" dxfId="2762" priority="8146">
      <formula>IF(S120="SICK",TRUE)</formula>
    </cfRule>
    <cfRule type="expression" dxfId="2761" priority="8147">
      <formula>IF(S120="CWC",TRUE)</formula>
    </cfRule>
    <cfRule type="expression" dxfId="2760" priority="8148">
      <formula>IF(S120="BH",TRUE)</formula>
    </cfRule>
    <cfRule type="expression" dxfId="2759" priority="8149">
      <formula>IF(S120="H",TRUE)</formula>
    </cfRule>
    <cfRule type="expression" dxfId="2758" priority="8150">
      <formula>IF(S120="CB",TRUE)</formula>
    </cfRule>
  </conditionalFormatting>
  <conditionalFormatting sqref="Q120">
    <cfRule type="expression" dxfId="2757" priority="8141">
      <formula>IF(S120="SICK",TRUE)</formula>
    </cfRule>
    <cfRule type="expression" dxfId="2756" priority="8142">
      <formula>IF(S120="CWC",TRUE)</formula>
    </cfRule>
    <cfRule type="expression" dxfId="2755" priority="8143">
      <formula>IF(S120="BH",TRUE)</formula>
    </cfRule>
    <cfRule type="expression" dxfId="2754" priority="8144">
      <formula>IF(S120="H",TRUE)</formula>
    </cfRule>
    <cfRule type="expression" dxfId="2753" priority="8145">
      <formula>IF(S120="CB",TRUE)</formula>
    </cfRule>
  </conditionalFormatting>
  <conditionalFormatting sqref="J120">
    <cfRule type="expression" dxfId="2752" priority="7846">
      <formula>IF(K120="SICK",TRUE)</formula>
    </cfRule>
    <cfRule type="expression" dxfId="2751" priority="7847">
      <formula>IF(K120="CWC",TRUE)</formula>
    </cfRule>
    <cfRule type="expression" dxfId="2750" priority="7848">
      <formula>IF(K120="BH",TRUE)</formula>
    </cfRule>
    <cfRule type="expression" dxfId="2749" priority="7849">
      <formula>IF(K120="H",TRUE)</formula>
    </cfRule>
    <cfRule type="expression" dxfId="2748" priority="7850">
      <formula>IF(K120="CB",TRUE)</formula>
    </cfRule>
  </conditionalFormatting>
  <conditionalFormatting sqref="N120">
    <cfRule type="expression" dxfId="2747" priority="7826">
      <formula>IF(O120="SICK",TRUE)</formula>
    </cfRule>
    <cfRule type="expression" dxfId="2746" priority="7827">
      <formula>IF(O120="CWC",TRUE)</formula>
    </cfRule>
    <cfRule type="expression" dxfId="2745" priority="7828">
      <formula>IF(O120="BH",TRUE)</formula>
    </cfRule>
    <cfRule type="expression" dxfId="2744" priority="7829">
      <formula>IF(O120="H",TRUE)</formula>
    </cfRule>
    <cfRule type="expression" dxfId="2743" priority="7830">
      <formula>IF(O120="CB",TRUE)</formula>
    </cfRule>
  </conditionalFormatting>
  <conditionalFormatting sqref="R120">
    <cfRule type="expression" dxfId="2742" priority="7806">
      <formula>IF(S120="SICK",TRUE)</formula>
    </cfRule>
    <cfRule type="expression" dxfId="2741" priority="7807">
      <formula>IF(S120="CWC",TRUE)</formula>
    </cfRule>
    <cfRule type="expression" dxfId="2740" priority="7808">
      <formula>IF(S120="BH",TRUE)</formula>
    </cfRule>
    <cfRule type="expression" dxfId="2739" priority="7809">
      <formula>IF(S120="H",TRUE)</formula>
    </cfRule>
    <cfRule type="expression" dxfId="2738" priority="7810">
      <formula>IF(S120="CB",TRUE)</formula>
    </cfRule>
  </conditionalFormatting>
  <conditionalFormatting sqref="V120">
    <cfRule type="expression" dxfId="2737" priority="7786">
      <formula>IF(W120="SICK",TRUE)</formula>
    </cfRule>
    <cfRule type="expression" dxfId="2736" priority="7787">
      <formula>IF(W120="CWC",TRUE)</formula>
    </cfRule>
    <cfRule type="expression" dxfId="2735" priority="7788">
      <formula>IF(W120="BH",TRUE)</formula>
    </cfRule>
    <cfRule type="expression" dxfId="2734" priority="7789">
      <formula>IF(W120="H",TRUE)</formula>
    </cfRule>
    <cfRule type="expression" dxfId="2733" priority="7790">
      <formula>IF(W120="CB",TRUE)</formula>
    </cfRule>
  </conditionalFormatting>
  <conditionalFormatting sqref="Z120">
    <cfRule type="expression" dxfId="2732" priority="7766">
      <formula>IF(AA120="SICK",TRUE)</formula>
    </cfRule>
    <cfRule type="expression" dxfId="2731" priority="7767">
      <formula>IF(AA120="CWC",TRUE)</formula>
    </cfRule>
    <cfRule type="expression" dxfId="2730" priority="7768">
      <formula>IF(AA120="BH",TRUE)</formula>
    </cfRule>
    <cfRule type="expression" dxfId="2729" priority="7769">
      <formula>IF(AA120="H",TRUE)</formula>
    </cfRule>
    <cfRule type="expression" dxfId="2728" priority="7770">
      <formula>IF(AA120="CB",TRUE)</formula>
    </cfRule>
  </conditionalFormatting>
  <conditionalFormatting sqref="AD120">
    <cfRule type="expression" dxfId="2727" priority="7746">
      <formula>IF(AE120="SICK",TRUE)</formula>
    </cfRule>
    <cfRule type="expression" dxfId="2726" priority="7747">
      <formula>IF(AE120="CWC",TRUE)</formula>
    </cfRule>
    <cfRule type="expression" dxfId="2725" priority="7748">
      <formula>IF(AE120="BH",TRUE)</formula>
    </cfRule>
    <cfRule type="expression" dxfId="2724" priority="7749">
      <formula>IF(AE120="H",TRUE)</formula>
    </cfRule>
    <cfRule type="expression" dxfId="2723" priority="7750">
      <formula>IF(AE120="CB",TRUE)</formula>
    </cfRule>
  </conditionalFormatting>
  <conditionalFormatting sqref="D40:D44 D46:D50">
    <cfRule type="expression" dxfId="2722" priority="3984">
      <formula>IF(G40="SICK",TRUE)</formula>
    </cfRule>
    <cfRule type="expression" dxfId="2721" priority="3985">
      <formula>IF(G40="CWC",TRUE)</formula>
    </cfRule>
    <cfRule type="expression" dxfId="2720" priority="3986">
      <formula>IF(G40="BH",TRUE)</formula>
    </cfRule>
    <cfRule type="expression" dxfId="2719" priority="3987">
      <formula>IF(G40="H",TRUE)</formula>
    </cfRule>
    <cfRule type="expression" dxfId="2718" priority="3988">
      <formula>IF(G40="CB",TRUE)</formula>
    </cfRule>
  </conditionalFormatting>
  <conditionalFormatting sqref="E40:E44 E46:E50">
    <cfRule type="expression" dxfId="2717" priority="3975">
      <formula>IF(G40="SICK",TRUE)</formula>
    </cfRule>
    <cfRule type="expression" dxfId="2716" priority="3976">
      <formula>IF(G40="CWC",TRUE)</formula>
    </cfRule>
    <cfRule type="expression" dxfId="2715" priority="3977">
      <formula>IF(G40="BH",TRUE)</formula>
    </cfRule>
    <cfRule type="expression" dxfId="2714" priority="3978">
      <formula>IF(G40="H",TRUE)</formula>
    </cfRule>
    <cfRule type="expression" dxfId="2713" priority="3979">
      <formula>IF(G40="CB",TRUE)</formula>
    </cfRule>
  </conditionalFormatting>
  <conditionalFormatting sqref="F40:F44 F46:F50">
    <cfRule type="expression" dxfId="2712" priority="3966">
      <formula>IF(G40="SICK",TRUE)</formula>
    </cfRule>
    <cfRule type="expression" dxfId="2711" priority="3967">
      <formula>IF(G40="CWC",TRUE)</formula>
    </cfRule>
    <cfRule type="expression" dxfId="2710" priority="3968">
      <formula>IF(G40="BH",TRUE)</formula>
    </cfRule>
    <cfRule type="expression" dxfId="2709" priority="3969">
      <formula>IF(G40="H",TRUE)</formula>
    </cfRule>
    <cfRule type="expression" dxfId="2708" priority="3970">
      <formula>IF(G40="CB",TRUE)</formula>
    </cfRule>
  </conditionalFormatting>
  <conditionalFormatting sqref="T40:T44 T46:T50">
    <cfRule type="expression" dxfId="2707" priority="3950">
      <formula>IF(W40="SICK",TRUE)</formula>
    </cfRule>
    <cfRule type="expression" dxfId="2706" priority="3951">
      <formula>IF(W40="CWC",TRUE)</formula>
    </cfRule>
    <cfRule type="expression" dxfId="2705" priority="3952">
      <formula>IF(W40="BH",TRUE)</formula>
    </cfRule>
    <cfRule type="expression" dxfId="2704" priority="3953">
      <formula>IF(W40="H",TRUE)</formula>
    </cfRule>
    <cfRule type="expression" dxfId="2703" priority="3954">
      <formula>IF(W40="CB",TRUE)</formula>
    </cfRule>
  </conditionalFormatting>
  <conditionalFormatting sqref="U40:U44 U46:U50">
    <cfRule type="expression" dxfId="2702" priority="3941">
      <formula>IF(W40="SICK",TRUE)</formula>
    </cfRule>
    <cfRule type="expression" dxfId="2701" priority="3942">
      <formula>IF(W40="CWC",TRUE)</formula>
    </cfRule>
    <cfRule type="expression" dxfId="2700" priority="3943">
      <formula>IF(W40="BH",TRUE)</formula>
    </cfRule>
    <cfRule type="expression" dxfId="2699" priority="3944">
      <formula>IF(W40="H",TRUE)</formula>
    </cfRule>
    <cfRule type="expression" dxfId="2698" priority="3945">
      <formula>IF(W40="CB",TRUE)</formula>
    </cfRule>
  </conditionalFormatting>
  <conditionalFormatting sqref="X40:X44 X46:X50">
    <cfRule type="expression" dxfId="2697" priority="3925">
      <formula>IF(AA40="SICK",TRUE)</formula>
    </cfRule>
    <cfRule type="expression" dxfId="2696" priority="3926">
      <formula>IF(AA40="CWC",TRUE)</formula>
    </cfRule>
    <cfRule type="expression" dxfId="2695" priority="3927">
      <formula>IF(AA40="BH",TRUE)</formula>
    </cfRule>
    <cfRule type="expression" dxfId="2694" priority="3928">
      <formula>IF(AA40="H",TRUE)</formula>
    </cfRule>
    <cfRule type="expression" dxfId="2693" priority="3929">
      <formula>IF(AA40="CB",TRUE)</formula>
    </cfRule>
  </conditionalFormatting>
  <conditionalFormatting sqref="Y40:Y44 Y46:Y50">
    <cfRule type="expression" dxfId="2692" priority="3916">
      <formula>IF(AA40="SICK",TRUE)</formula>
    </cfRule>
    <cfRule type="expression" dxfId="2691" priority="3917">
      <formula>IF(AA40="CWC",TRUE)</formula>
    </cfRule>
    <cfRule type="expression" dxfId="2690" priority="3918">
      <formula>IF(AA40="BH",TRUE)</formula>
    </cfRule>
    <cfRule type="expression" dxfId="2689" priority="3919">
      <formula>IF(AA40="H",TRUE)</formula>
    </cfRule>
    <cfRule type="expression" dxfId="2688" priority="3920">
      <formula>IF(AA40="CB",TRUE)</formula>
    </cfRule>
  </conditionalFormatting>
  <conditionalFormatting sqref="AB40:AB44 AB46:AB50">
    <cfRule type="expression" dxfId="2687" priority="3901">
      <formula>IF(AE40="SICK",TRUE)</formula>
    </cfRule>
    <cfRule type="expression" dxfId="2686" priority="3902">
      <formula>IF(AE40="CWC",TRUE)</formula>
    </cfRule>
    <cfRule type="expression" dxfId="2685" priority="3903">
      <formula>IF(AE40="BH",TRUE)</formula>
    </cfRule>
    <cfRule type="expression" dxfId="2684" priority="3904">
      <formula>IF(AE40="H",TRUE)</formula>
    </cfRule>
    <cfRule type="expression" dxfId="2683" priority="3905">
      <formula>IF(AE40="CB",TRUE)</formula>
    </cfRule>
  </conditionalFormatting>
  <conditionalFormatting sqref="AC40:AC44 AC46:AC50">
    <cfRule type="expression" dxfId="2682" priority="3896">
      <formula>IF(AE40="SICK",TRUE)</formula>
    </cfRule>
    <cfRule type="expression" dxfId="2681" priority="3897">
      <formula>IF(AE40="CWC",TRUE)</formula>
    </cfRule>
    <cfRule type="expression" dxfId="2680" priority="3898">
      <formula>IF(AE40="BH",TRUE)</formula>
    </cfRule>
    <cfRule type="expression" dxfId="2679" priority="3899">
      <formula>IF(AE40="H",TRUE)</formula>
    </cfRule>
    <cfRule type="expression" dxfId="2678" priority="3900">
      <formula>IF(AE40="CB",TRUE)</formula>
    </cfRule>
  </conditionalFormatting>
  <conditionalFormatting sqref="H40:H44 H46:H50">
    <cfRule type="expression" dxfId="2677" priority="3860">
      <formula>IF(K40="SICK",TRUE)</formula>
    </cfRule>
    <cfRule type="expression" dxfId="2676" priority="3861">
      <formula>IF(K40="CWC",TRUE)</formula>
    </cfRule>
    <cfRule type="expression" dxfId="2675" priority="3862">
      <formula>IF(K40="BH",TRUE)</formula>
    </cfRule>
    <cfRule type="expression" dxfId="2674" priority="3863">
      <formula>IF(K40="H",TRUE)</formula>
    </cfRule>
    <cfRule type="expression" dxfId="2673" priority="3864">
      <formula>IF(K40="CB",TRUE)</formula>
    </cfRule>
  </conditionalFormatting>
  <conditionalFormatting sqref="I40:I44 I46:I50">
    <cfRule type="expression" dxfId="2672" priority="3851">
      <formula>IF(K40="SICK",TRUE)</formula>
    </cfRule>
    <cfRule type="expression" dxfId="2671" priority="3852">
      <formula>IF(K40="CWC",TRUE)</formula>
    </cfRule>
    <cfRule type="expression" dxfId="2670" priority="3853">
      <formula>IF(K40="BH",TRUE)</formula>
    </cfRule>
    <cfRule type="expression" dxfId="2669" priority="3854">
      <formula>IF(K40="H",TRUE)</formula>
    </cfRule>
    <cfRule type="expression" dxfId="2668" priority="3855">
      <formula>IF(K40="CB",TRUE)</formula>
    </cfRule>
  </conditionalFormatting>
  <conditionalFormatting sqref="L47:L50">
    <cfRule type="expression" dxfId="2667" priority="3841">
      <formula>IF(O47="SICK",TRUE)</formula>
    </cfRule>
    <cfRule type="expression" dxfId="2666" priority="3842">
      <formula>IF(O47="CWC",TRUE)</formula>
    </cfRule>
    <cfRule type="expression" dxfId="2665" priority="3843">
      <formula>IF(O47="BH",TRUE)</formula>
    </cfRule>
    <cfRule type="expression" dxfId="2664" priority="3844">
      <formula>IF(O47="H",TRUE)</formula>
    </cfRule>
    <cfRule type="expression" dxfId="2663" priority="3845">
      <formula>IF(O47="CB",TRUE)</formula>
    </cfRule>
  </conditionalFormatting>
  <conditionalFormatting sqref="M47:M50">
    <cfRule type="expression" dxfId="2662" priority="3836">
      <formula>IF(O47="SICK",TRUE)</formula>
    </cfRule>
    <cfRule type="expression" dxfId="2661" priority="3837">
      <formula>IF(O47="CWC",TRUE)</formula>
    </cfRule>
    <cfRule type="expression" dxfId="2660" priority="3838">
      <formula>IF(O47="BH",TRUE)</formula>
    </cfRule>
    <cfRule type="expression" dxfId="2659" priority="3839">
      <formula>IF(O47="H",TRUE)</formula>
    </cfRule>
    <cfRule type="expression" dxfId="2658" priority="3840">
      <formula>IF(O47="CB",TRUE)</formula>
    </cfRule>
  </conditionalFormatting>
  <conditionalFormatting sqref="P47:P50">
    <cfRule type="expression" dxfId="2657" priority="3820">
      <formula>IF(S47="SICK",TRUE)</formula>
    </cfRule>
    <cfRule type="expression" dxfId="2656" priority="3821">
      <formula>IF(S47="CWC",TRUE)</formula>
    </cfRule>
    <cfRule type="expression" dxfId="2655" priority="3822">
      <formula>IF(S47="BH",TRUE)</formula>
    </cfRule>
    <cfRule type="expression" dxfId="2654" priority="3823">
      <formula>IF(S47="H",TRUE)</formula>
    </cfRule>
    <cfRule type="expression" dxfId="2653" priority="3824">
      <formula>IF(S47="CB",TRUE)</formula>
    </cfRule>
  </conditionalFormatting>
  <conditionalFormatting sqref="Q47:Q50">
    <cfRule type="expression" dxfId="2652" priority="3811">
      <formula>IF(S47="SICK",TRUE)</formula>
    </cfRule>
    <cfRule type="expression" dxfId="2651" priority="3812">
      <formula>IF(S47="CWC",TRUE)</formula>
    </cfRule>
    <cfRule type="expression" dxfId="2650" priority="3813">
      <formula>IF(S47="BH",TRUE)</formula>
    </cfRule>
    <cfRule type="expression" dxfId="2649" priority="3814">
      <formula>IF(S47="H",TRUE)</formula>
    </cfRule>
    <cfRule type="expression" dxfId="2648" priority="3815">
      <formula>IF(S47="CB",TRUE)</formula>
    </cfRule>
  </conditionalFormatting>
  <conditionalFormatting sqref="P40:P44 P46">
    <cfRule type="expression" dxfId="2647" priority="3806">
      <formula>IF(S40="SICK",TRUE)</formula>
    </cfRule>
    <cfRule type="expression" dxfId="2646" priority="3807">
      <formula>IF(S40="CWC",TRUE)</formula>
    </cfRule>
    <cfRule type="expression" dxfId="2645" priority="3808">
      <formula>IF(S40="BH",TRUE)</formula>
    </cfRule>
    <cfRule type="expression" dxfId="2644" priority="3809">
      <formula>IF(S40="H",TRUE)</formula>
    </cfRule>
    <cfRule type="expression" dxfId="2643" priority="3810">
      <formula>IF(S40="CB",TRUE)</formula>
    </cfRule>
  </conditionalFormatting>
  <conditionalFormatting sqref="Q40:Q44 Q46">
    <cfRule type="expression" dxfId="2642" priority="3801">
      <formula>IF(S40="SICK",TRUE)</formula>
    </cfRule>
    <cfRule type="expression" dxfId="2641" priority="3802">
      <formula>IF(S40="CWC",TRUE)</formula>
    </cfRule>
    <cfRule type="expression" dxfId="2640" priority="3803">
      <formula>IF(S40="BH",TRUE)</formula>
    </cfRule>
    <cfRule type="expression" dxfId="2639" priority="3804">
      <formula>IF(S40="H",TRUE)</formula>
    </cfRule>
    <cfRule type="expression" dxfId="2638" priority="3805">
      <formula>IF(S40="CB",TRUE)</formula>
    </cfRule>
  </conditionalFormatting>
  <conditionalFormatting sqref="L40:L44 L46">
    <cfRule type="expression" dxfId="2637" priority="3796">
      <formula>IF(O40="SICK",TRUE)</formula>
    </cfRule>
    <cfRule type="expression" dxfId="2636" priority="3797">
      <formula>IF(O40="CWC",TRUE)</formula>
    </cfRule>
    <cfRule type="expression" dxfId="2635" priority="3798">
      <formula>IF(O40="BH",TRUE)</formula>
    </cfRule>
    <cfRule type="expression" dxfId="2634" priority="3799">
      <formula>IF(O40="H",TRUE)</formula>
    </cfRule>
    <cfRule type="expression" dxfId="2633" priority="3800">
      <formula>IF(O40="CB",TRUE)</formula>
    </cfRule>
  </conditionalFormatting>
  <conditionalFormatting sqref="M40:M44 M46">
    <cfRule type="expression" dxfId="2632" priority="3791">
      <formula>IF(O40="SICK",TRUE)</formula>
    </cfRule>
    <cfRule type="expression" dxfId="2631" priority="3792">
      <formula>IF(O40="CWC",TRUE)</formula>
    </cfRule>
    <cfRule type="expression" dxfId="2630" priority="3793">
      <formula>IF(O40="BH",TRUE)</formula>
    </cfRule>
    <cfRule type="expression" dxfId="2629" priority="3794">
      <formula>IF(O40="H",TRUE)</formula>
    </cfRule>
    <cfRule type="expression" dxfId="2628" priority="3795">
      <formula>IF(O40="CB",TRUE)</formula>
    </cfRule>
  </conditionalFormatting>
  <conditionalFormatting sqref="J40:J44 J46:J50">
    <cfRule type="expression" dxfId="2627" priority="3701">
      <formula>IF(K40="SICK",TRUE)</formula>
    </cfRule>
    <cfRule type="expression" dxfId="2626" priority="3702">
      <formula>IF(K40="CWC",TRUE)</formula>
    </cfRule>
    <cfRule type="expression" dxfId="2625" priority="3703">
      <formula>IF(K40="BH",TRUE)</formula>
    </cfRule>
    <cfRule type="expression" dxfId="2624" priority="3704">
      <formula>IF(K40="H",TRUE)</formula>
    </cfRule>
    <cfRule type="expression" dxfId="2623" priority="3705">
      <formula>IF(K40="CB",TRUE)</formula>
    </cfRule>
  </conditionalFormatting>
  <conditionalFormatting sqref="N40:N44 N46:N50">
    <cfRule type="expression" dxfId="2622" priority="3686">
      <formula>IF(O40="SICK",TRUE)</formula>
    </cfRule>
    <cfRule type="expression" dxfId="2621" priority="3687">
      <formula>IF(O40="CWC",TRUE)</formula>
    </cfRule>
    <cfRule type="expression" dxfId="2620" priority="3688">
      <formula>IF(O40="BH",TRUE)</formula>
    </cfRule>
    <cfRule type="expression" dxfId="2619" priority="3689">
      <formula>IF(O40="H",TRUE)</formula>
    </cfRule>
    <cfRule type="expression" dxfId="2618" priority="3690">
      <formula>IF(O40="CB",TRUE)</formula>
    </cfRule>
  </conditionalFormatting>
  <conditionalFormatting sqref="R40:R44 R46:R50">
    <cfRule type="expression" dxfId="2617" priority="3671">
      <formula>IF(S40="SICK",TRUE)</formula>
    </cfRule>
    <cfRule type="expression" dxfId="2616" priority="3672">
      <formula>IF(S40="CWC",TRUE)</formula>
    </cfRule>
    <cfRule type="expression" dxfId="2615" priority="3673">
      <formula>IF(S40="BH",TRUE)</formula>
    </cfRule>
    <cfRule type="expression" dxfId="2614" priority="3674">
      <formula>IF(S40="H",TRUE)</formula>
    </cfRule>
    <cfRule type="expression" dxfId="2613" priority="3675">
      <formula>IF(S40="CB",TRUE)</formula>
    </cfRule>
  </conditionalFormatting>
  <conditionalFormatting sqref="V40:V44 V46:V50">
    <cfRule type="expression" dxfId="2612" priority="3656">
      <formula>IF(W40="SICK",TRUE)</formula>
    </cfRule>
    <cfRule type="expression" dxfId="2611" priority="3657">
      <formula>IF(W40="CWC",TRUE)</formula>
    </cfRule>
    <cfRule type="expression" dxfId="2610" priority="3658">
      <formula>IF(W40="BH",TRUE)</formula>
    </cfRule>
    <cfRule type="expression" dxfId="2609" priority="3659">
      <formula>IF(W40="H",TRUE)</formula>
    </cfRule>
    <cfRule type="expression" dxfId="2608" priority="3660">
      <formula>IF(W40="CB",TRUE)</formula>
    </cfRule>
  </conditionalFormatting>
  <conditionalFormatting sqref="Z40:Z44 Z46:Z50">
    <cfRule type="expression" dxfId="2607" priority="3641">
      <formula>IF(AA40="SICK",TRUE)</formula>
    </cfRule>
    <cfRule type="expression" dxfId="2606" priority="3642">
      <formula>IF(AA40="CWC",TRUE)</formula>
    </cfRule>
    <cfRule type="expression" dxfId="2605" priority="3643">
      <formula>IF(AA40="BH",TRUE)</formula>
    </cfRule>
    <cfRule type="expression" dxfId="2604" priority="3644">
      <formula>IF(AA40="H",TRUE)</formula>
    </cfRule>
    <cfRule type="expression" dxfId="2603" priority="3645">
      <formula>IF(AA40="CB",TRUE)</formula>
    </cfRule>
  </conditionalFormatting>
  <conditionalFormatting sqref="AD40:AD44 AD46:AD50">
    <cfRule type="expression" dxfId="2602" priority="3626">
      <formula>IF(AE40="SICK",TRUE)</formula>
    </cfRule>
    <cfRule type="expression" dxfId="2601" priority="3627">
      <formula>IF(AE40="CWC",TRUE)</formula>
    </cfRule>
    <cfRule type="expression" dxfId="2600" priority="3628">
      <formula>IF(AE40="BH",TRUE)</formula>
    </cfRule>
    <cfRule type="expression" dxfId="2599" priority="3629">
      <formula>IF(AE40="H",TRUE)</formula>
    </cfRule>
    <cfRule type="expression" dxfId="2598" priority="3630">
      <formula>IF(AE40="CB",TRUE)</formula>
    </cfRule>
  </conditionalFormatting>
  <conditionalFormatting sqref="D64:D73">
    <cfRule type="expression" dxfId="2597" priority="3604">
      <formula>IF(G64="SICK",TRUE)</formula>
    </cfRule>
    <cfRule type="expression" dxfId="2596" priority="3605">
      <formula>IF(G64="CWC",TRUE)</formula>
    </cfRule>
    <cfRule type="expression" dxfId="2595" priority="3606">
      <formula>IF(G64="BH",TRUE)</formula>
    </cfRule>
    <cfRule type="expression" dxfId="2594" priority="3607">
      <formula>IF(G64="H",TRUE)</formula>
    </cfRule>
    <cfRule type="expression" dxfId="2593" priority="3608">
      <formula>IF(G64="CB",TRUE)</formula>
    </cfRule>
  </conditionalFormatting>
  <conditionalFormatting sqref="E64:E73">
    <cfRule type="expression" dxfId="2592" priority="3595">
      <formula>IF(G64="SICK",TRUE)</formula>
    </cfRule>
    <cfRule type="expression" dxfId="2591" priority="3596">
      <formula>IF(G64="CWC",TRUE)</formula>
    </cfRule>
    <cfRule type="expression" dxfId="2590" priority="3597">
      <formula>IF(G64="BH",TRUE)</formula>
    </cfRule>
    <cfRule type="expression" dxfId="2589" priority="3598">
      <formula>IF(G64="H",TRUE)</formula>
    </cfRule>
    <cfRule type="expression" dxfId="2588" priority="3599">
      <formula>IF(G64="CB",TRUE)</formula>
    </cfRule>
  </conditionalFormatting>
  <conditionalFormatting sqref="F64:F73">
    <cfRule type="expression" dxfId="2587" priority="3586">
      <formula>IF(G64="SICK",TRUE)</formula>
    </cfRule>
    <cfRule type="expression" dxfId="2586" priority="3587">
      <formula>IF(G64="CWC",TRUE)</formula>
    </cfRule>
    <cfRule type="expression" dxfId="2585" priority="3588">
      <formula>IF(G64="BH",TRUE)</formula>
    </cfRule>
    <cfRule type="expression" dxfId="2584" priority="3589">
      <formula>IF(G64="H",TRUE)</formula>
    </cfRule>
    <cfRule type="expression" dxfId="2583" priority="3590">
      <formula>IF(G64="CB",TRUE)</formula>
    </cfRule>
  </conditionalFormatting>
  <conditionalFormatting sqref="T64:T73">
    <cfRule type="expression" dxfId="2582" priority="3570">
      <formula>IF(W64="SICK",TRUE)</formula>
    </cfRule>
    <cfRule type="expression" dxfId="2581" priority="3571">
      <formula>IF(W64="CWC",TRUE)</formula>
    </cfRule>
    <cfRule type="expression" dxfId="2580" priority="3572">
      <formula>IF(W64="BH",TRUE)</formula>
    </cfRule>
    <cfRule type="expression" dxfId="2579" priority="3573">
      <formula>IF(W64="H",TRUE)</formula>
    </cfRule>
    <cfRule type="expression" dxfId="2578" priority="3574">
      <formula>IF(W64="CB",TRUE)</formula>
    </cfRule>
  </conditionalFormatting>
  <conditionalFormatting sqref="U64:U73">
    <cfRule type="expression" dxfId="2577" priority="3561">
      <formula>IF(W64="SICK",TRUE)</formula>
    </cfRule>
    <cfRule type="expression" dxfId="2576" priority="3562">
      <formula>IF(W64="CWC",TRUE)</formula>
    </cfRule>
    <cfRule type="expression" dxfId="2575" priority="3563">
      <formula>IF(W64="BH",TRUE)</formula>
    </cfRule>
    <cfRule type="expression" dxfId="2574" priority="3564">
      <formula>IF(W64="H",TRUE)</formula>
    </cfRule>
    <cfRule type="expression" dxfId="2573" priority="3565">
      <formula>IF(W64="CB",TRUE)</formula>
    </cfRule>
  </conditionalFormatting>
  <conditionalFormatting sqref="X64:X73">
    <cfRule type="expression" dxfId="2572" priority="3545">
      <formula>IF(AA64="SICK",TRUE)</formula>
    </cfRule>
    <cfRule type="expression" dxfId="2571" priority="3546">
      <formula>IF(AA64="CWC",TRUE)</formula>
    </cfRule>
    <cfRule type="expression" dxfId="2570" priority="3547">
      <formula>IF(AA64="BH",TRUE)</formula>
    </cfRule>
    <cfRule type="expression" dxfId="2569" priority="3548">
      <formula>IF(AA64="H",TRUE)</formula>
    </cfRule>
    <cfRule type="expression" dxfId="2568" priority="3549">
      <formula>IF(AA64="CB",TRUE)</formula>
    </cfRule>
  </conditionalFormatting>
  <conditionalFormatting sqref="Y64:Y73">
    <cfRule type="expression" dxfId="2567" priority="3536">
      <formula>IF(AA64="SICK",TRUE)</formula>
    </cfRule>
    <cfRule type="expression" dxfId="2566" priority="3537">
      <formula>IF(AA64="CWC",TRUE)</formula>
    </cfRule>
    <cfRule type="expression" dxfId="2565" priority="3538">
      <formula>IF(AA64="BH",TRUE)</formula>
    </cfRule>
    <cfRule type="expression" dxfId="2564" priority="3539">
      <formula>IF(AA64="H",TRUE)</formula>
    </cfRule>
    <cfRule type="expression" dxfId="2563" priority="3540">
      <formula>IF(AA64="CB",TRUE)</formula>
    </cfRule>
  </conditionalFormatting>
  <conditionalFormatting sqref="AB64:AB73">
    <cfRule type="expression" dxfId="2562" priority="3521">
      <formula>IF(AE64="SICK",TRUE)</formula>
    </cfRule>
    <cfRule type="expression" dxfId="2561" priority="3522">
      <formula>IF(AE64="CWC",TRUE)</formula>
    </cfRule>
    <cfRule type="expression" dxfId="2560" priority="3523">
      <formula>IF(AE64="BH",TRUE)</formula>
    </cfRule>
    <cfRule type="expression" dxfId="2559" priority="3524">
      <formula>IF(AE64="H",TRUE)</formula>
    </cfRule>
    <cfRule type="expression" dxfId="2558" priority="3525">
      <formula>IF(AE64="CB",TRUE)</formula>
    </cfRule>
  </conditionalFormatting>
  <conditionalFormatting sqref="AC64:AC73">
    <cfRule type="expression" dxfId="2557" priority="3516">
      <formula>IF(AE64="SICK",TRUE)</formula>
    </cfRule>
    <cfRule type="expression" dxfId="2556" priority="3517">
      <formula>IF(AE64="CWC",TRUE)</formula>
    </cfRule>
    <cfRule type="expression" dxfId="2555" priority="3518">
      <formula>IF(AE64="BH",TRUE)</formula>
    </cfRule>
    <cfRule type="expression" dxfId="2554" priority="3519">
      <formula>IF(AE64="H",TRUE)</formula>
    </cfRule>
    <cfRule type="expression" dxfId="2553" priority="3520">
      <formula>IF(AE64="CB",TRUE)</formula>
    </cfRule>
  </conditionalFormatting>
  <conditionalFormatting sqref="H64:H73">
    <cfRule type="expression" dxfId="2552" priority="3480">
      <formula>IF(K64="SICK",TRUE)</formula>
    </cfRule>
    <cfRule type="expression" dxfId="2551" priority="3481">
      <formula>IF(K64="CWC",TRUE)</formula>
    </cfRule>
    <cfRule type="expression" dxfId="2550" priority="3482">
      <formula>IF(K64="BH",TRUE)</formula>
    </cfRule>
    <cfRule type="expression" dxfId="2549" priority="3483">
      <formula>IF(K64="H",TRUE)</formula>
    </cfRule>
    <cfRule type="expression" dxfId="2548" priority="3484">
      <formula>IF(K64="CB",TRUE)</formula>
    </cfRule>
  </conditionalFormatting>
  <conditionalFormatting sqref="I64:I73">
    <cfRule type="expression" dxfId="2547" priority="3471">
      <formula>IF(K64="SICK",TRUE)</formula>
    </cfRule>
    <cfRule type="expression" dxfId="2546" priority="3472">
      <formula>IF(K64="CWC",TRUE)</formula>
    </cfRule>
    <cfRule type="expression" dxfId="2545" priority="3473">
      <formula>IF(K64="BH",TRUE)</formula>
    </cfRule>
    <cfRule type="expression" dxfId="2544" priority="3474">
      <formula>IF(K64="H",TRUE)</formula>
    </cfRule>
    <cfRule type="expression" dxfId="2543" priority="3475">
      <formula>IF(K64="CB",TRUE)</formula>
    </cfRule>
  </conditionalFormatting>
  <conditionalFormatting sqref="L70:L73">
    <cfRule type="expression" dxfId="2542" priority="3461">
      <formula>IF(O70="SICK",TRUE)</formula>
    </cfRule>
    <cfRule type="expression" dxfId="2541" priority="3462">
      <formula>IF(O70="CWC",TRUE)</formula>
    </cfRule>
    <cfRule type="expression" dxfId="2540" priority="3463">
      <formula>IF(O70="BH",TRUE)</formula>
    </cfRule>
    <cfRule type="expression" dxfId="2539" priority="3464">
      <formula>IF(O70="H",TRUE)</formula>
    </cfRule>
    <cfRule type="expression" dxfId="2538" priority="3465">
      <formula>IF(O70="CB",TRUE)</formula>
    </cfRule>
  </conditionalFormatting>
  <conditionalFormatting sqref="M70:M73">
    <cfRule type="expression" dxfId="2537" priority="3456">
      <formula>IF(O70="SICK",TRUE)</formula>
    </cfRule>
    <cfRule type="expression" dxfId="2536" priority="3457">
      <formula>IF(O70="CWC",TRUE)</formula>
    </cfRule>
    <cfRule type="expression" dxfId="2535" priority="3458">
      <formula>IF(O70="BH",TRUE)</formula>
    </cfRule>
    <cfRule type="expression" dxfId="2534" priority="3459">
      <formula>IF(O70="H",TRUE)</formula>
    </cfRule>
    <cfRule type="expression" dxfId="2533" priority="3460">
      <formula>IF(O70="CB",TRUE)</formula>
    </cfRule>
  </conditionalFormatting>
  <conditionalFormatting sqref="P70:P73">
    <cfRule type="expression" dxfId="2532" priority="3440">
      <formula>IF(S70="SICK",TRUE)</formula>
    </cfRule>
    <cfRule type="expression" dxfId="2531" priority="3441">
      <formula>IF(S70="CWC",TRUE)</formula>
    </cfRule>
    <cfRule type="expression" dxfId="2530" priority="3442">
      <formula>IF(S70="BH",TRUE)</formula>
    </cfRule>
    <cfRule type="expression" dxfId="2529" priority="3443">
      <formula>IF(S70="H",TRUE)</formula>
    </cfRule>
    <cfRule type="expression" dxfId="2528" priority="3444">
      <formula>IF(S70="CB",TRUE)</formula>
    </cfRule>
  </conditionalFormatting>
  <conditionalFormatting sqref="Q70:Q73">
    <cfRule type="expression" dxfId="2527" priority="3431">
      <formula>IF(S70="SICK",TRUE)</formula>
    </cfRule>
    <cfRule type="expression" dxfId="2526" priority="3432">
      <formula>IF(S70="CWC",TRUE)</formula>
    </cfRule>
    <cfRule type="expression" dxfId="2525" priority="3433">
      <formula>IF(S70="BH",TRUE)</formula>
    </cfRule>
    <cfRule type="expression" dxfId="2524" priority="3434">
      <formula>IF(S70="H",TRUE)</formula>
    </cfRule>
    <cfRule type="expression" dxfId="2523" priority="3435">
      <formula>IF(S70="CB",TRUE)</formula>
    </cfRule>
  </conditionalFormatting>
  <conditionalFormatting sqref="P64:P69">
    <cfRule type="expression" dxfId="2522" priority="3426">
      <formula>IF(S64="SICK",TRUE)</formula>
    </cfRule>
    <cfRule type="expression" dxfId="2521" priority="3427">
      <formula>IF(S64="CWC",TRUE)</formula>
    </cfRule>
    <cfRule type="expression" dxfId="2520" priority="3428">
      <formula>IF(S64="BH",TRUE)</formula>
    </cfRule>
    <cfRule type="expression" dxfId="2519" priority="3429">
      <formula>IF(S64="H",TRUE)</formula>
    </cfRule>
    <cfRule type="expression" dxfId="2518" priority="3430">
      <formula>IF(S64="CB",TRUE)</formula>
    </cfRule>
  </conditionalFormatting>
  <conditionalFormatting sqref="Q64:Q69">
    <cfRule type="expression" dxfId="2517" priority="3421">
      <formula>IF(S64="SICK",TRUE)</formula>
    </cfRule>
    <cfRule type="expression" dxfId="2516" priority="3422">
      <formula>IF(S64="CWC",TRUE)</formula>
    </cfRule>
    <cfRule type="expression" dxfId="2515" priority="3423">
      <formula>IF(S64="BH",TRUE)</formula>
    </cfRule>
    <cfRule type="expression" dxfId="2514" priority="3424">
      <formula>IF(S64="H",TRUE)</formula>
    </cfRule>
    <cfRule type="expression" dxfId="2513" priority="3425">
      <formula>IF(S64="CB",TRUE)</formula>
    </cfRule>
  </conditionalFormatting>
  <conditionalFormatting sqref="L64:L69">
    <cfRule type="expression" dxfId="2512" priority="3416">
      <formula>IF(O64="SICK",TRUE)</formula>
    </cfRule>
    <cfRule type="expression" dxfId="2511" priority="3417">
      <formula>IF(O64="CWC",TRUE)</formula>
    </cfRule>
    <cfRule type="expression" dxfId="2510" priority="3418">
      <formula>IF(O64="BH",TRUE)</formula>
    </cfRule>
    <cfRule type="expression" dxfId="2509" priority="3419">
      <formula>IF(O64="H",TRUE)</formula>
    </cfRule>
    <cfRule type="expression" dxfId="2508" priority="3420">
      <formula>IF(O64="CB",TRUE)</formula>
    </cfRule>
  </conditionalFormatting>
  <conditionalFormatting sqref="M64:M69">
    <cfRule type="expression" dxfId="2507" priority="3411">
      <formula>IF(O64="SICK",TRUE)</formula>
    </cfRule>
    <cfRule type="expression" dxfId="2506" priority="3412">
      <formula>IF(O64="CWC",TRUE)</formula>
    </cfRule>
    <cfRule type="expression" dxfId="2505" priority="3413">
      <formula>IF(O64="BH",TRUE)</formula>
    </cfRule>
    <cfRule type="expression" dxfId="2504" priority="3414">
      <formula>IF(O64="H",TRUE)</formula>
    </cfRule>
    <cfRule type="expression" dxfId="2503" priority="3415">
      <formula>IF(O64="CB",TRUE)</formula>
    </cfRule>
  </conditionalFormatting>
  <conditionalFormatting sqref="J64:J73">
    <cfRule type="expression" dxfId="2502" priority="3321">
      <formula>IF(K64="SICK",TRUE)</formula>
    </cfRule>
    <cfRule type="expression" dxfId="2501" priority="3322">
      <formula>IF(K64="CWC",TRUE)</formula>
    </cfRule>
    <cfRule type="expression" dxfId="2500" priority="3323">
      <formula>IF(K64="BH",TRUE)</formula>
    </cfRule>
    <cfRule type="expression" dxfId="2499" priority="3324">
      <formula>IF(K64="H",TRUE)</formula>
    </cfRule>
    <cfRule type="expression" dxfId="2498" priority="3325">
      <formula>IF(K64="CB",TRUE)</formula>
    </cfRule>
  </conditionalFormatting>
  <conditionalFormatting sqref="N64:N73">
    <cfRule type="expression" dxfId="2497" priority="3306">
      <formula>IF(O64="SICK",TRUE)</formula>
    </cfRule>
    <cfRule type="expression" dxfId="2496" priority="3307">
      <formula>IF(O64="CWC",TRUE)</formula>
    </cfRule>
    <cfRule type="expression" dxfId="2495" priority="3308">
      <formula>IF(O64="BH",TRUE)</formula>
    </cfRule>
    <cfRule type="expression" dxfId="2494" priority="3309">
      <formula>IF(O64="H",TRUE)</formula>
    </cfRule>
    <cfRule type="expression" dxfId="2493" priority="3310">
      <formula>IF(O64="CB",TRUE)</formula>
    </cfRule>
  </conditionalFormatting>
  <conditionalFormatting sqref="R64:R73">
    <cfRule type="expression" dxfId="2492" priority="3291">
      <formula>IF(S64="SICK",TRUE)</formula>
    </cfRule>
    <cfRule type="expression" dxfId="2491" priority="3292">
      <formula>IF(S64="CWC",TRUE)</formula>
    </cfRule>
    <cfRule type="expression" dxfId="2490" priority="3293">
      <formula>IF(S64="BH",TRUE)</formula>
    </cfRule>
    <cfRule type="expression" dxfId="2489" priority="3294">
      <formula>IF(S64="H",TRUE)</formula>
    </cfRule>
    <cfRule type="expression" dxfId="2488" priority="3295">
      <formula>IF(S64="CB",TRUE)</formula>
    </cfRule>
  </conditionalFormatting>
  <conditionalFormatting sqref="V64:V73">
    <cfRule type="expression" dxfId="2487" priority="3276">
      <formula>IF(W64="SICK",TRUE)</formula>
    </cfRule>
    <cfRule type="expression" dxfId="2486" priority="3277">
      <formula>IF(W64="CWC",TRUE)</formula>
    </cfRule>
    <cfRule type="expression" dxfId="2485" priority="3278">
      <formula>IF(W64="BH",TRUE)</formula>
    </cfRule>
    <cfRule type="expression" dxfId="2484" priority="3279">
      <formula>IF(W64="H",TRUE)</formula>
    </cfRule>
    <cfRule type="expression" dxfId="2483" priority="3280">
      <formula>IF(W64="CB",TRUE)</formula>
    </cfRule>
  </conditionalFormatting>
  <conditionalFormatting sqref="Z64:Z73">
    <cfRule type="expression" dxfId="2482" priority="3261">
      <formula>IF(AA64="SICK",TRUE)</formula>
    </cfRule>
    <cfRule type="expression" dxfId="2481" priority="3262">
      <formula>IF(AA64="CWC",TRUE)</formula>
    </cfRule>
    <cfRule type="expression" dxfId="2480" priority="3263">
      <formula>IF(AA64="BH",TRUE)</formula>
    </cfRule>
    <cfRule type="expression" dxfId="2479" priority="3264">
      <formula>IF(AA64="H",TRUE)</formula>
    </cfRule>
    <cfRule type="expression" dxfId="2478" priority="3265">
      <formula>IF(AA64="CB",TRUE)</formula>
    </cfRule>
  </conditionalFormatting>
  <conditionalFormatting sqref="AD64:AD73">
    <cfRule type="expression" dxfId="2477" priority="3246">
      <formula>IF(AE64="SICK",TRUE)</formula>
    </cfRule>
    <cfRule type="expression" dxfId="2476" priority="3247">
      <formula>IF(AE64="CWC",TRUE)</formula>
    </cfRule>
    <cfRule type="expression" dxfId="2475" priority="3248">
      <formula>IF(AE64="BH",TRUE)</formula>
    </cfRule>
    <cfRule type="expression" dxfId="2474" priority="3249">
      <formula>IF(AE64="H",TRUE)</formula>
    </cfRule>
    <cfRule type="expression" dxfId="2473" priority="3250">
      <formula>IF(AE64="CB",TRUE)</formula>
    </cfRule>
  </conditionalFormatting>
  <conditionalFormatting sqref="D87:D96">
    <cfRule type="expression" dxfId="2472" priority="3224">
      <formula>IF(G87="SICK",TRUE)</formula>
    </cfRule>
    <cfRule type="expression" dxfId="2471" priority="3225">
      <formula>IF(G87="CWC",TRUE)</formula>
    </cfRule>
    <cfRule type="expression" dxfId="2470" priority="3226">
      <formula>IF(G87="BH",TRUE)</formula>
    </cfRule>
    <cfRule type="expression" dxfId="2469" priority="3227">
      <formula>IF(G87="H",TRUE)</formula>
    </cfRule>
    <cfRule type="expression" dxfId="2468" priority="3228">
      <formula>IF(G87="CB",TRUE)</formula>
    </cfRule>
  </conditionalFormatting>
  <conditionalFormatting sqref="E87:E96">
    <cfRule type="expression" dxfId="2467" priority="3215">
      <formula>IF(G87="SICK",TRUE)</formula>
    </cfRule>
    <cfRule type="expression" dxfId="2466" priority="3216">
      <formula>IF(G87="CWC",TRUE)</formula>
    </cfRule>
    <cfRule type="expression" dxfId="2465" priority="3217">
      <formula>IF(G87="BH",TRUE)</formula>
    </cfRule>
    <cfRule type="expression" dxfId="2464" priority="3218">
      <formula>IF(G87="H",TRUE)</formula>
    </cfRule>
    <cfRule type="expression" dxfId="2463" priority="3219">
      <formula>IF(G87="CB",TRUE)</formula>
    </cfRule>
  </conditionalFormatting>
  <conditionalFormatting sqref="F87:F96">
    <cfRule type="expression" dxfId="2462" priority="3206">
      <formula>IF(G87="SICK",TRUE)</formula>
    </cfRule>
    <cfRule type="expression" dxfId="2461" priority="3207">
      <formula>IF(G87="CWC",TRUE)</formula>
    </cfRule>
    <cfRule type="expression" dxfId="2460" priority="3208">
      <formula>IF(G87="BH",TRUE)</formula>
    </cfRule>
    <cfRule type="expression" dxfId="2459" priority="3209">
      <formula>IF(G87="H",TRUE)</formula>
    </cfRule>
    <cfRule type="expression" dxfId="2458" priority="3210">
      <formula>IF(G87="CB",TRUE)</formula>
    </cfRule>
  </conditionalFormatting>
  <conditionalFormatting sqref="T87:T96">
    <cfRule type="expression" dxfId="2457" priority="3190">
      <formula>IF(W87="SICK",TRUE)</formula>
    </cfRule>
    <cfRule type="expression" dxfId="2456" priority="3191">
      <formula>IF(W87="CWC",TRUE)</formula>
    </cfRule>
    <cfRule type="expression" dxfId="2455" priority="3192">
      <formula>IF(W87="BH",TRUE)</formula>
    </cfRule>
    <cfRule type="expression" dxfId="2454" priority="3193">
      <formula>IF(W87="H",TRUE)</formula>
    </cfRule>
    <cfRule type="expression" dxfId="2453" priority="3194">
      <formula>IF(W87="CB",TRUE)</formula>
    </cfRule>
  </conditionalFormatting>
  <conditionalFormatting sqref="U87:U96">
    <cfRule type="expression" dxfId="2452" priority="3181">
      <formula>IF(W87="SICK",TRUE)</formula>
    </cfRule>
    <cfRule type="expression" dxfId="2451" priority="3182">
      <formula>IF(W87="CWC",TRUE)</formula>
    </cfRule>
    <cfRule type="expression" dxfId="2450" priority="3183">
      <formula>IF(W87="BH",TRUE)</formula>
    </cfRule>
    <cfRule type="expression" dxfId="2449" priority="3184">
      <formula>IF(W87="H",TRUE)</formula>
    </cfRule>
    <cfRule type="expression" dxfId="2448" priority="3185">
      <formula>IF(W87="CB",TRUE)</formula>
    </cfRule>
  </conditionalFormatting>
  <conditionalFormatting sqref="X87:X96">
    <cfRule type="expression" dxfId="2447" priority="3165">
      <formula>IF(AA87="SICK",TRUE)</formula>
    </cfRule>
    <cfRule type="expression" dxfId="2446" priority="3166">
      <formula>IF(AA87="CWC",TRUE)</formula>
    </cfRule>
    <cfRule type="expression" dxfId="2445" priority="3167">
      <formula>IF(AA87="BH",TRUE)</formula>
    </cfRule>
    <cfRule type="expression" dxfId="2444" priority="3168">
      <formula>IF(AA87="H",TRUE)</formula>
    </cfRule>
    <cfRule type="expression" dxfId="2443" priority="3169">
      <formula>IF(AA87="CB",TRUE)</formula>
    </cfRule>
  </conditionalFormatting>
  <conditionalFormatting sqref="Y87:Y96">
    <cfRule type="expression" dxfId="2442" priority="3156">
      <formula>IF(AA87="SICK",TRUE)</formula>
    </cfRule>
    <cfRule type="expression" dxfId="2441" priority="3157">
      <formula>IF(AA87="CWC",TRUE)</formula>
    </cfRule>
    <cfRule type="expression" dxfId="2440" priority="3158">
      <formula>IF(AA87="BH",TRUE)</formula>
    </cfRule>
    <cfRule type="expression" dxfId="2439" priority="3159">
      <formula>IF(AA87="H",TRUE)</formula>
    </cfRule>
    <cfRule type="expression" dxfId="2438" priority="3160">
      <formula>IF(AA87="CB",TRUE)</formula>
    </cfRule>
  </conditionalFormatting>
  <conditionalFormatting sqref="AB87:AB96">
    <cfRule type="expression" dxfId="2437" priority="3141">
      <formula>IF(AE87="SICK",TRUE)</formula>
    </cfRule>
    <cfRule type="expression" dxfId="2436" priority="3142">
      <formula>IF(AE87="CWC",TRUE)</formula>
    </cfRule>
    <cfRule type="expression" dxfId="2435" priority="3143">
      <formula>IF(AE87="BH",TRUE)</formula>
    </cfRule>
    <cfRule type="expression" dxfId="2434" priority="3144">
      <formula>IF(AE87="H",TRUE)</formula>
    </cfRule>
    <cfRule type="expression" dxfId="2433" priority="3145">
      <formula>IF(AE87="CB",TRUE)</formula>
    </cfRule>
  </conditionalFormatting>
  <conditionalFormatting sqref="AC87:AC96">
    <cfRule type="expression" dxfId="2432" priority="3136">
      <formula>IF(AE87="SICK",TRUE)</formula>
    </cfRule>
    <cfRule type="expression" dxfId="2431" priority="3137">
      <formula>IF(AE87="CWC",TRUE)</formula>
    </cfRule>
    <cfRule type="expression" dxfId="2430" priority="3138">
      <formula>IF(AE87="BH",TRUE)</formula>
    </cfRule>
    <cfRule type="expression" dxfId="2429" priority="3139">
      <formula>IF(AE87="H",TRUE)</formula>
    </cfRule>
    <cfRule type="expression" dxfId="2428" priority="3140">
      <formula>IF(AE87="CB",TRUE)</formula>
    </cfRule>
  </conditionalFormatting>
  <conditionalFormatting sqref="H87:H96">
    <cfRule type="expression" dxfId="2427" priority="3100">
      <formula>IF(K87="SICK",TRUE)</formula>
    </cfRule>
    <cfRule type="expression" dxfId="2426" priority="3101">
      <formula>IF(K87="CWC",TRUE)</formula>
    </cfRule>
    <cfRule type="expression" dxfId="2425" priority="3102">
      <formula>IF(K87="BH",TRUE)</formula>
    </cfRule>
    <cfRule type="expression" dxfId="2424" priority="3103">
      <formula>IF(K87="H",TRUE)</formula>
    </cfRule>
    <cfRule type="expression" dxfId="2423" priority="3104">
      <formula>IF(K87="CB",TRUE)</formula>
    </cfRule>
  </conditionalFormatting>
  <conditionalFormatting sqref="I87:I96">
    <cfRule type="expression" dxfId="2422" priority="3091">
      <formula>IF(K87="SICK",TRUE)</formula>
    </cfRule>
    <cfRule type="expression" dxfId="2421" priority="3092">
      <formula>IF(K87="CWC",TRUE)</formula>
    </cfRule>
    <cfRule type="expression" dxfId="2420" priority="3093">
      <formula>IF(K87="BH",TRUE)</formula>
    </cfRule>
    <cfRule type="expression" dxfId="2419" priority="3094">
      <formula>IF(K87="H",TRUE)</formula>
    </cfRule>
    <cfRule type="expression" dxfId="2418" priority="3095">
      <formula>IF(K87="CB",TRUE)</formula>
    </cfRule>
  </conditionalFormatting>
  <conditionalFormatting sqref="L87:L91 L93:L96">
    <cfRule type="expression" dxfId="2417" priority="3081">
      <formula>IF(O87="SICK",TRUE)</formula>
    </cfRule>
    <cfRule type="expression" dxfId="2416" priority="3082">
      <formula>IF(O87="CWC",TRUE)</formula>
    </cfRule>
    <cfRule type="expression" dxfId="2415" priority="3083">
      <formula>IF(O87="BH",TRUE)</formula>
    </cfRule>
    <cfRule type="expression" dxfId="2414" priority="3084">
      <formula>IF(O87="H",TRUE)</formula>
    </cfRule>
    <cfRule type="expression" dxfId="2413" priority="3085">
      <formula>IF(O87="CB",TRUE)</formula>
    </cfRule>
  </conditionalFormatting>
  <conditionalFormatting sqref="M87:M91 M93:M96">
    <cfRule type="expression" dxfId="2412" priority="3076">
      <formula>IF(O87="SICK",TRUE)</formula>
    </cfRule>
    <cfRule type="expression" dxfId="2411" priority="3077">
      <formula>IF(O87="CWC",TRUE)</formula>
    </cfRule>
    <cfRule type="expression" dxfId="2410" priority="3078">
      <formula>IF(O87="BH",TRUE)</formula>
    </cfRule>
    <cfRule type="expression" dxfId="2409" priority="3079">
      <formula>IF(O87="H",TRUE)</formula>
    </cfRule>
    <cfRule type="expression" dxfId="2408" priority="3080">
      <formula>IF(O87="CB",TRUE)</formula>
    </cfRule>
  </conditionalFormatting>
  <conditionalFormatting sqref="P93:P96">
    <cfRule type="expression" dxfId="2407" priority="3060">
      <formula>IF(S93="SICK",TRUE)</formula>
    </cfRule>
    <cfRule type="expression" dxfId="2406" priority="3061">
      <formula>IF(S93="CWC",TRUE)</formula>
    </cfRule>
    <cfRule type="expression" dxfId="2405" priority="3062">
      <formula>IF(S93="BH",TRUE)</formula>
    </cfRule>
    <cfRule type="expression" dxfId="2404" priority="3063">
      <formula>IF(S93="H",TRUE)</formula>
    </cfRule>
    <cfRule type="expression" dxfId="2403" priority="3064">
      <formula>IF(S93="CB",TRUE)</formula>
    </cfRule>
  </conditionalFormatting>
  <conditionalFormatting sqref="Q93:Q96">
    <cfRule type="expression" dxfId="2402" priority="3051">
      <formula>IF(S93="SICK",TRUE)</formula>
    </cfRule>
    <cfRule type="expression" dxfId="2401" priority="3052">
      <formula>IF(S93="CWC",TRUE)</formula>
    </cfRule>
    <cfRule type="expression" dxfId="2400" priority="3053">
      <formula>IF(S93="BH",TRUE)</formula>
    </cfRule>
    <cfRule type="expression" dxfId="2399" priority="3054">
      <formula>IF(S93="H",TRUE)</formula>
    </cfRule>
    <cfRule type="expression" dxfId="2398" priority="3055">
      <formula>IF(S93="CB",TRUE)</formula>
    </cfRule>
  </conditionalFormatting>
  <conditionalFormatting sqref="P92">
    <cfRule type="expression" dxfId="2397" priority="3046">
      <formula>IF(S92="SICK",TRUE)</formula>
    </cfRule>
    <cfRule type="expression" dxfId="2396" priority="3047">
      <formula>IF(S92="CWC",TRUE)</formula>
    </cfRule>
    <cfRule type="expression" dxfId="2395" priority="3048">
      <formula>IF(S92="BH",TRUE)</formula>
    </cfRule>
    <cfRule type="expression" dxfId="2394" priority="3049">
      <formula>IF(S92="H",TRUE)</formula>
    </cfRule>
    <cfRule type="expression" dxfId="2393" priority="3050">
      <formula>IF(S92="CB",TRUE)</formula>
    </cfRule>
  </conditionalFormatting>
  <conditionalFormatting sqref="Q92">
    <cfRule type="expression" dxfId="2392" priority="3041">
      <formula>IF(S92="SICK",TRUE)</formula>
    </cfRule>
    <cfRule type="expression" dxfId="2391" priority="3042">
      <formula>IF(S92="CWC",TRUE)</formula>
    </cfRule>
    <cfRule type="expression" dxfId="2390" priority="3043">
      <formula>IF(S92="BH",TRUE)</formula>
    </cfRule>
    <cfRule type="expression" dxfId="2389" priority="3044">
      <formula>IF(S92="H",TRUE)</formula>
    </cfRule>
    <cfRule type="expression" dxfId="2388" priority="3045">
      <formula>IF(S92="CB",TRUE)</formula>
    </cfRule>
  </conditionalFormatting>
  <conditionalFormatting sqref="L92">
    <cfRule type="expression" dxfId="2387" priority="3036">
      <formula>IF(O92="SICK",TRUE)</formula>
    </cfRule>
    <cfRule type="expression" dxfId="2386" priority="3037">
      <formula>IF(O92="CWC",TRUE)</formula>
    </cfRule>
    <cfRule type="expression" dxfId="2385" priority="3038">
      <formula>IF(O92="BH",TRUE)</formula>
    </cfRule>
    <cfRule type="expression" dxfId="2384" priority="3039">
      <formula>IF(O92="H",TRUE)</formula>
    </cfRule>
    <cfRule type="expression" dxfId="2383" priority="3040">
      <formula>IF(O92="CB",TRUE)</formula>
    </cfRule>
  </conditionalFormatting>
  <conditionalFormatting sqref="M92">
    <cfRule type="expression" dxfId="2382" priority="3031">
      <formula>IF(O92="SICK",TRUE)</formula>
    </cfRule>
    <cfRule type="expression" dxfId="2381" priority="3032">
      <formula>IF(O92="CWC",TRUE)</formula>
    </cfRule>
    <cfRule type="expression" dxfId="2380" priority="3033">
      <formula>IF(O92="BH",TRUE)</formula>
    </cfRule>
    <cfRule type="expression" dxfId="2379" priority="3034">
      <formula>IF(O92="H",TRUE)</formula>
    </cfRule>
    <cfRule type="expression" dxfId="2378" priority="3035">
      <formula>IF(O92="CB",TRUE)</formula>
    </cfRule>
  </conditionalFormatting>
  <conditionalFormatting sqref="P87:P91">
    <cfRule type="expression" dxfId="2377" priority="2956">
      <formula>IF(S87="SICK",TRUE)</formula>
    </cfRule>
    <cfRule type="expression" dxfId="2376" priority="2957">
      <formula>IF(S87="CWC",TRUE)</formula>
    </cfRule>
    <cfRule type="expression" dxfId="2375" priority="2958">
      <formula>IF(S87="BH",TRUE)</formula>
    </cfRule>
    <cfRule type="expression" dxfId="2374" priority="2959">
      <formula>IF(S87="H",TRUE)</formula>
    </cfRule>
    <cfRule type="expression" dxfId="2373" priority="2960">
      <formula>IF(S87="CB",TRUE)</formula>
    </cfRule>
  </conditionalFormatting>
  <conditionalFormatting sqref="Q87:Q91">
    <cfRule type="expression" dxfId="2372" priority="2951">
      <formula>IF(S87="SICK",TRUE)</formula>
    </cfRule>
    <cfRule type="expression" dxfId="2371" priority="2952">
      <formula>IF(S87="CWC",TRUE)</formula>
    </cfRule>
    <cfRule type="expression" dxfId="2370" priority="2953">
      <formula>IF(S87="BH",TRUE)</formula>
    </cfRule>
    <cfRule type="expression" dxfId="2369" priority="2954">
      <formula>IF(S87="H",TRUE)</formula>
    </cfRule>
    <cfRule type="expression" dxfId="2368" priority="2955">
      <formula>IF(S87="CB",TRUE)</formula>
    </cfRule>
  </conditionalFormatting>
  <conditionalFormatting sqref="J87:J96">
    <cfRule type="expression" dxfId="2367" priority="2941">
      <formula>IF(K87="SICK",TRUE)</formula>
    </cfRule>
    <cfRule type="expression" dxfId="2366" priority="2942">
      <formula>IF(K87="CWC",TRUE)</formula>
    </cfRule>
    <cfRule type="expression" dxfId="2365" priority="2943">
      <formula>IF(K87="BH",TRUE)</formula>
    </cfRule>
    <cfRule type="expression" dxfId="2364" priority="2944">
      <formula>IF(K87="H",TRUE)</formula>
    </cfRule>
    <cfRule type="expression" dxfId="2363" priority="2945">
      <formula>IF(K87="CB",TRUE)</formula>
    </cfRule>
  </conditionalFormatting>
  <conditionalFormatting sqref="N87:N96">
    <cfRule type="expression" dxfId="2362" priority="2926">
      <formula>IF(O87="SICK",TRUE)</formula>
    </cfRule>
    <cfRule type="expression" dxfId="2361" priority="2927">
      <formula>IF(O87="CWC",TRUE)</formula>
    </cfRule>
    <cfRule type="expression" dxfId="2360" priority="2928">
      <formula>IF(O87="BH",TRUE)</formula>
    </cfRule>
    <cfRule type="expression" dxfId="2359" priority="2929">
      <formula>IF(O87="H",TRUE)</formula>
    </cfRule>
    <cfRule type="expression" dxfId="2358" priority="2930">
      <formula>IF(O87="CB",TRUE)</formula>
    </cfRule>
  </conditionalFormatting>
  <conditionalFormatting sqref="R87:R96">
    <cfRule type="expression" dxfId="2357" priority="2911">
      <formula>IF(S87="SICK",TRUE)</formula>
    </cfRule>
    <cfRule type="expression" dxfId="2356" priority="2912">
      <formula>IF(S87="CWC",TRUE)</formula>
    </cfRule>
    <cfRule type="expression" dxfId="2355" priority="2913">
      <formula>IF(S87="BH",TRUE)</formula>
    </cfRule>
    <cfRule type="expression" dxfId="2354" priority="2914">
      <formula>IF(S87="H",TRUE)</formula>
    </cfRule>
    <cfRule type="expression" dxfId="2353" priority="2915">
      <formula>IF(S87="CB",TRUE)</formula>
    </cfRule>
  </conditionalFormatting>
  <conditionalFormatting sqref="V87:V96">
    <cfRule type="expression" dxfId="2352" priority="2896">
      <formula>IF(W87="SICK",TRUE)</formula>
    </cfRule>
    <cfRule type="expression" dxfId="2351" priority="2897">
      <formula>IF(W87="CWC",TRUE)</formula>
    </cfRule>
    <cfRule type="expression" dxfId="2350" priority="2898">
      <formula>IF(W87="BH",TRUE)</formula>
    </cfRule>
    <cfRule type="expression" dxfId="2349" priority="2899">
      <formula>IF(W87="H",TRUE)</formula>
    </cfRule>
    <cfRule type="expression" dxfId="2348" priority="2900">
      <formula>IF(W87="CB",TRUE)</formula>
    </cfRule>
  </conditionalFormatting>
  <conditionalFormatting sqref="Z87:Z96">
    <cfRule type="expression" dxfId="2347" priority="2881">
      <formula>IF(AA87="SICK",TRUE)</formula>
    </cfRule>
    <cfRule type="expression" dxfId="2346" priority="2882">
      <formula>IF(AA87="CWC",TRUE)</formula>
    </cfRule>
    <cfRule type="expression" dxfId="2345" priority="2883">
      <formula>IF(AA87="BH",TRUE)</formula>
    </cfRule>
    <cfRule type="expression" dxfId="2344" priority="2884">
      <formula>IF(AA87="H",TRUE)</formula>
    </cfRule>
    <cfRule type="expression" dxfId="2343" priority="2885">
      <formula>IF(AA87="CB",TRUE)</formula>
    </cfRule>
  </conditionalFormatting>
  <conditionalFormatting sqref="AD87:AD96">
    <cfRule type="expression" dxfId="2342" priority="2866">
      <formula>IF(AE87="SICK",TRUE)</formula>
    </cfRule>
    <cfRule type="expression" dxfId="2341" priority="2867">
      <formula>IF(AE87="CWC",TRUE)</formula>
    </cfRule>
    <cfRule type="expression" dxfId="2340" priority="2868">
      <formula>IF(AE87="BH",TRUE)</formula>
    </cfRule>
    <cfRule type="expression" dxfId="2339" priority="2869">
      <formula>IF(AE87="H",TRUE)</formula>
    </cfRule>
    <cfRule type="expression" dxfId="2338" priority="2870">
      <formula>IF(AE87="CB",TRUE)</formula>
    </cfRule>
  </conditionalFormatting>
  <conditionalFormatting sqref="D111:D119">
    <cfRule type="expression" dxfId="2337" priority="2844">
      <formula>IF(G111="SICK",TRUE)</formula>
    </cfRule>
    <cfRule type="expression" dxfId="2336" priority="2845">
      <formula>IF(G111="CWC",TRUE)</formula>
    </cfRule>
    <cfRule type="expression" dxfId="2335" priority="2846">
      <formula>IF(G111="BH",TRUE)</formula>
    </cfRule>
    <cfRule type="expression" dxfId="2334" priority="2847">
      <formula>IF(G111="H",TRUE)</formula>
    </cfRule>
    <cfRule type="expression" dxfId="2333" priority="2848">
      <formula>IF(G111="CB",TRUE)</formula>
    </cfRule>
  </conditionalFormatting>
  <conditionalFormatting sqref="E111:E119">
    <cfRule type="expression" dxfId="2332" priority="2835">
      <formula>IF(G111="SICK",TRUE)</formula>
    </cfRule>
    <cfRule type="expression" dxfId="2331" priority="2836">
      <formula>IF(G111="CWC",TRUE)</formula>
    </cfRule>
    <cfRule type="expression" dxfId="2330" priority="2837">
      <formula>IF(G111="BH",TRUE)</formula>
    </cfRule>
    <cfRule type="expression" dxfId="2329" priority="2838">
      <formula>IF(G111="H",TRUE)</formula>
    </cfRule>
    <cfRule type="expression" dxfId="2328" priority="2839">
      <formula>IF(G111="CB",TRUE)</formula>
    </cfRule>
  </conditionalFormatting>
  <conditionalFormatting sqref="F111:F119">
    <cfRule type="expression" dxfId="2327" priority="2826">
      <formula>IF(G111="SICK",TRUE)</formula>
    </cfRule>
    <cfRule type="expression" dxfId="2326" priority="2827">
      <formula>IF(G111="CWC",TRUE)</formula>
    </cfRule>
    <cfRule type="expression" dxfId="2325" priority="2828">
      <formula>IF(G111="BH",TRUE)</formula>
    </cfRule>
    <cfRule type="expression" dxfId="2324" priority="2829">
      <formula>IF(G111="H",TRUE)</formula>
    </cfRule>
    <cfRule type="expression" dxfId="2323" priority="2830">
      <formula>IF(G111="CB",TRUE)</formula>
    </cfRule>
  </conditionalFormatting>
  <conditionalFormatting sqref="T111:T119">
    <cfRule type="expression" dxfId="2322" priority="2810">
      <formula>IF(W111="SICK",TRUE)</formula>
    </cfRule>
    <cfRule type="expression" dxfId="2321" priority="2811">
      <formula>IF(W111="CWC",TRUE)</formula>
    </cfRule>
    <cfRule type="expression" dxfId="2320" priority="2812">
      <formula>IF(W111="BH",TRUE)</formula>
    </cfRule>
    <cfRule type="expression" dxfId="2319" priority="2813">
      <formula>IF(W111="H",TRUE)</formula>
    </cfRule>
    <cfRule type="expression" dxfId="2318" priority="2814">
      <formula>IF(W111="CB",TRUE)</formula>
    </cfRule>
  </conditionalFormatting>
  <conditionalFormatting sqref="U111:U119">
    <cfRule type="expression" dxfId="2317" priority="2801">
      <formula>IF(W111="SICK",TRUE)</formula>
    </cfRule>
    <cfRule type="expression" dxfId="2316" priority="2802">
      <formula>IF(W111="CWC",TRUE)</formula>
    </cfRule>
    <cfRule type="expression" dxfId="2315" priority="2803">
      <formula>IF(W111="BH",TRUE)</formula>
    </cfRule>
    <cfRule type="expression" dxfId="2314" priority="2804">
      <formula>IF(W111="H",TRUE)</formula>
    </cfRule>
    <cfRule type="expression" dxfId="2313" priority="2805">
      <formula>IF(W111="CB",TRUE)</formula>
    </cfRule>
  </conditionalFormatting>
  <conditionalFormatting sqref="X111:X119">
    <cfRule type="expression" dxfId="2312" priority="2785">
      <formula>IF(AA111="SICK",TRUE)</formula>
    </cfRule>
    <cfRule type="expression" dxfId="2311" priority="2786">
      <formula>IF(AA111="CWC",TRUE)</formula>
    </cfRule>
    <cfRule type="expression" dxfId="2310" priority="2787">
      <formula>IF(AA111="BH",TRUE)</formula>
    </cfRule>
    <cfRule type="expression" dxfId="2309" priority="2788">
      <formula>IF(AA111="H",TRUE)</formula>
    </cfRule>
    <cfRule type="expression" dxfId="2308" priority="2789">
      <formula>IF(AA111="CB",TRUE)</formula>
    </cfRule>
  </conditionalFormatting>
  <conditionalFormatting sqref="Y111:Y119">
    <cfRule type="expression" dxfId="2307" priority="2776">
      <formula>IF(AA111="SICK",TRUE)</formula>
    </cfRule>
    <cfRule type="expression" dxfId="2306" priority="2777">
      <formula>IF(AA111="CWC",TRUE)</formula>
    </cfRule>
    <cfRule type="expression" dxfId="2305" priority="2778">
      <formula>IF(AA111="BH",TRUE)</formula>
    </cfRule>
    <cfRule type="expression" dxfId="2304" priority="2779">
      <formula>IF(AA111="H",TRUE)</formula>
    </cfRule>
    <cfRule type="expression" dxfId="2303" priority="2780">
      <formula>IF(AA111="CB",TRUE)</formula>
    </cfRule>
  </conditionalFormatting>
  <conditionalFormatting sqref="AB111:AB119">
    <cfRule type="expression" dxfId="2302" priority="2761">
      <formula>IF(AE111="SICK",TRUE)</formula>
    </cfRule>
    <cfRule type="expression" dxfId="2301" priority="2762">
      <formula>IF(AE111="CWC",TRUE)</formula>
    </cfRule>
    <cfRule type="expression" dxfId="2300" priority="2763">
      <formula>IF(AE111="BH",TRUE)</formula>
    </cfRule>
    <cfRule type="expression" dxfId="2299" priority="2764">
      <formula>IF(AE111="H",TRUE)</formula>
    </cfRule>
    <cfRule type="expression" dxfId="2298" priority="2765">
      <formula>IF(AE111="CB",TRUE)</formula>
    </cfRule>
  </conditionalFormatting>
  <conditionalFormatting sqref="AC111:AC119">
    <cfRule type="expression" dxfId="2297" priority="2756">
      <formula>IF(AE111="SICK",TRUE)</formula>
    </cfRule>
    <cfRule type="expression" dxfId="2296" priority="2757">
      <formula>IF(AE111="CWC",TRUE)</formula>
    </cfRule>
    <cfRule type="expression" dxfId="2295" priority="2758">
      <formula>IF(AE111="BH",TRUE)</formula>
    </cfRule>
    <cfRule type="expression" dxfId="2294" priority="2759">
      <formula>IF(AE111="H",TRUE)</formula>
    </cfRule>
    <cfRule type="expression" dxfId="2293" priority="2760">
      <formula>IF(AE111="CB",TRUE)</formula>
    </cfRule>
  </conditionalFormatting>
  <conditionalFormatting sqref="H111:H119">
    <cfRule type="expression" dxfId="2292" priority="2720">
      <formula>IF(K111="SICK",TRUE)</formula>
    </cfRule>
    <cfRule type="expression" dxfId="2291" priority="2721">
      <formula>IF(K111="CWC",TRUE)</formula>
    </cfRule>
    <cfRule type="expression" dxfId="2290" priority="2722">
      <formula>IF(K111="BH",TRUE)</formula>
    </cfRule>
    <cfRule type="expression" dxfId="2289" priority="2723">
      <formula>IF(K111="H",TRUE)</formula>
    </cfRule>
    <cfRule type="expression" dxfId="2288" priority="2724">
      <formula>IF(K111="CB",TRUE)</formula>
    </cfRule>
  </conditionalFormatting>
  <conditionalFormatting sqref="I111:I119">
    <cfRule type="expression" dxfId="2287" priority="2711">
      <formula>IF(K111="SICK",TRUE)</formula>
    </cfRule>
    <cfRule type="expression" dxfId="2286" priority="2712">
      <formula>IF(K111="CWC",TRUE)</formula>
    </cfRule>
    <cfRule type="expression" dxfId="2285" priority="2713">
      <formula>IF(K111="BH",TRUE)</formula>
    </cfRule>
    <cfRule type="expression" dxfId="2284" priority="2714">
      <formula>IF(K111="H",TRUE)</formula>
    </cfRule>
    <cfRule type="expression" dxfId="2283" priority="2715">
      <formula>IF(K111="CB",TRUE)</formula>
    </cfRule>
  </conditionalFormatting>
  <conditionalFormatting sqref="L116:L119">
    <cfRule type="expression" dxfId="2282" priority="2701">
      <formula>IF(O116="SICK",TRUE)</formula>
    </cfRule>
    <cfRule type="expression" dxfId="2281" priority="2702">
      <formula>IF(O116="CWC",TRUE)</formula>
    </cfRule>
    <cfRule type="expression" dxfId="2280" priority="2703">
      <formula>IF(O116="BH",TRUE)</formula>
    </cfRule>
    <cfRule type="expression" dxfId="2279" priority="2704">
      <formula>IF(O116="H",TRUE)</formula>
    </cfRule>
    <cfRule type="expression" dxfId="2278" priority="2705">
      <formula>IF(O116="CB",TRUE)</formula>
    </cfRule>
  </conditionalFormatting>
  <conditionalFormatting sqref="M116:M119">
    <cfRule type="expression" dxfId="2277" priority="2696">
      <formula>IF(O116="SICK",TRUE)</formula>
    </cfRule>
    <cfRule type="expression" dxfId="2276" priority="2697">
      <formula>IF(O116="CWC",TRUE)</formula>
    </cfRule>
    <cfRule type="expression" dxfId="2275" priority="2698">
      <formula>IF(O116="BH",TRUE)</formula>
    </cfRule>
    <cfRule type="expression" dxfId="2274" priority="2699">
      <formula>IF(O116="H",TRUE)</formula>
    </cfRule>
    <cfRule type="expression" dxfId="2273" priority="2700">
      <formula>IF(O116="CB",TRUE)</formula>
    </cfRule>
  </conditionalFormatting>
  <conditionalFormatting sqref="P116:P119">
    <cfRule type="expression" dxfId="2272" priority="2680">
      <formula>IF(S116="SICK",TRUE)</formula>
    </cfRule>
    <cfRule type="expression" dxfId="2271" priority="2681">
      <formula>IF(S116="CWC",TRUE)</formula>
    </cfRule>
    <cfRule type="expression" dxfId="2270" priority="2682">
      <formula>IF(S116="BH",TRUE)</formula>
    </cfRule>
    <cfRule type="expression" dxfId="2269" priority="2683">
      <formula>IF(S116="H",TRUE)</formula>
    </cfRule>
    <cfRule type="expression" dxfId="2268" priority="2684">
      <formula>IF(S116="CB",TRUE)</formula>
    </cfRule>
  </conditionalFormatting>
  <conditionalFormatting sqref="Q116:Q119">
    <cfRule type="expression" dxfId="2267" priority="2671">
      <formula>IF(S116="SICK",TRUE)</formula>
    </cfRule>
    <cfRule type="expression" dxfId="2266" priority="2672">
      <formula>IF(S116="CWC",TRUE)</formula>
    </cfRule>
    <cfRule type="expression" dxfId="2265" priority="2673">
      <formula>IF(S116="BH",TRUE)</formula>
    </cfRule>
    <cfRule type="expression" dxfId="2264" priority="2674">
      <formula>IF(S116="H",TRUE)</formula>
    </cfRule>
    <cfRule type="expression" dxfId="2263" priority="2675">
      <formula>IF(S116="CB",TRUE)</formula>
    </cfRule>
  </conditionalFormatting>
  <conditionalFormatting sqref="P111:P115">
    <cfRule type="expression" dxfId="2262" priority="2666">
      <formula>IF(S111="SICK",TRUE)</formula>
    </cfRule>
    <cfRule type="expression" dxfId="2261" priority="2667">
      <formula>IF(S111="CWC",TRUE)</formula>
    </cfRule>
    <cfRule type="expression" dxfId="2260" priority="2668">
      <formula>IF(S111="BH",TRUE)</formula>
    </cfRule>
    <cfRule type="expression" dxfId="2259" priority="2669">
      <formula>IF(S111="H",TRUE)</formula>
    </cfRule>
    <cfRule type="expression" dxfId="2258" priority="2670">
      <formula>IF(S111="CB",TRUE)</formula>
    </cfRule>
  </conditionalFormatting>
  <conditionalFormatting sqref="Q111:Q115">
    <cfRule type="expression" dxfId="2257" priority="2661">
      <formula>IF(S111="SICK",TRUE)</formula>
    </cfRule>
    <cfRule type="expression" dxfId="2256" priority="2662">
      <formula>IF(S111="CWC",TRUE)</formula>
    </cfRule>
    <cfRule type="expression" dxfId="2255" priority="2663">
      <formula>IF(S111="BH",TRUE)</formula>
    </cfRule>
    <cfRule type="expression" dxfId="2254" priority="2664">
      <formula>IF(S111="H",TRUE)</formula>
    </cfRule>
    <cfRule type="expression" dxfId="2253" priority="2665">
      <formula>IF(S111="CB",TRUE)</formula>
    </cfRule>
  </conditionalFormatting>
  <conditionalFormatting sqref="L111:L115">
    <cfRule type="expression" dxfId="2252" priority="2656">
      <formula>IF(O111="SICK",TRUE)</formula>
    </cfRule>
    <cfRule type="expression" dxfId="2251" priority="2657">
      <formula>IF(O111="CWC",TRUE)</formula>
    </cfRule>
    <cfRule type="expression" dxfId="2250" priority="2658">
      <formula>IF(O111="BH",TRUE)</formula>
    </cfRule>
    <cfRule type="expression" dxfId="2249" priority="2659">
      <formula>IF(O111="H",TRUE)</formula>
    </cfRule>
    <cfRule type="expression" dxfId="2248" priority="2660">
      <formula>IF(O111="CB",TRUE)</formula>
    </cfRule>
  </conditionalFormatting>
  <conditionalFormatting sqref="M111:M115">
    <cfRule type="expression" dxfId="2247" priority="2651">
      <formula>IF(O111="SICK",TRUE)</formula>
    </cfRule>
    <cfRule type="expression" dxfId="2246" priority="2652">
      <formula>IF(O111="CWC",TRUE)</formula>
    </cfRule>
    <cfRule type="expression" dxfId="2245" priority="2653">
      <formula>IF(O111="BH",TRUE)</formula>
    </cfRule>
    <cfRule type="expression" dxfId="2244" priority="2654">
      <formula>IF(O111="H",TRUE)</formula>
    </cfRule>
    <cfRule type="expression" dxfId="2243" priority="2655">
      <formula>IF(O111="CB",TRUE)</formula>
    </cfRule>
  </conditionalFormatting>
  <conditionalFormatting sqref="J111:J119">
    <cfRule type="expression" dxfId="2242" priority="2561">
      <formula>IF(K111="SICK",TRUE)</formula>
    </cfRule>
    <cfRule type="expression" dxfId="2241" priority="2562">
      <formula>IF(K111="CWC",TRUE)</formula>
    </cfRule>
    <cfRule type="expression" dxfId="2240" priority="2563">
      <formula>IF(K111="BH",TRUE)</formula>
    </cfRule>
    <cfRule type="expression" dxfId="2239" priority="2564">
      <formula>IF(K111="H",TRUE)</formula>
    </cfRule>
    <cfRule type="expression" dxfId="2238" priority="2565">
      <formula>IF(K111="CB",TRUE)</formula>
    </cfRule>
  </conditionalFormatting>
  <conditionalFormatting sqref="N111:N119">
    <cfRule type="expression" dxfId="2237" priority="2546">
      <formula>IF(O111="SICK",TRUE)</formula>
    </cfRule>
    <cfRule type="expression" dxfId="2236" priority="2547">
      <formula>IF(O111="CWC",TRUE)</formula>
    </cfRule>
    <cfRule type="expression" dxfId="2235" priority="2548">
      <formula>IF(O111="BH",TRUE)</formula>
    </cfRule>
    <cfRule type="expression" dxfId="2234" priority="2549">
      <formula>IF(O111="H",TRUE)</formula>
    </cfRule>
    <cfRule type="expression" dxfId="2233" priority="2550">
      <formula>IF(O111="CB",TRUE)</formula>
    </cfRule>
  </conditionalFormatting>
  <conditionalFormatting sqref="R111:R119">
    <cfRule type="expression" dxfId="2232" priority="2531">
      <formula>IF(S111="SICK",TRUE)</formula>
    </cfRule>
    <cfRule type="expression" dxfId="2231" priority="2532">
      <formula>IF(S111="CWC",TRUE)</formula>
    </cfRule>
    <cfRule type="expression" dxfId="2230" priority="2533">
      <formula>IF(S111="BH",TRUE)</formula>
    </cfRule>
    <cfRule type="expression" dxfId="2229" priority="2534">
      <formula>IF(S111="H",TRUE)</formula>
    </cfRule>
    <cfRule type="expression" dxfId="2228" priority="2535">
      <formula>IF(S111="CB",TRUE)</formula>
    </cfRule>
  </conditionalFormatting>
  <conditionalFormatting sqref="V111:V119">
    <cfRule type="expression" dxfId="2227" priority="2516">
      <formula>IF(W111="SICK",TRUE)</formula>
    </cfRule>
    <cfRule type="expression" dxfId="2226" priority="2517">
      <formula>IF(W111="CWC",TRUE)</formula>
    </cfRule>
    <cfRule type="expression" dxfId="2225" priority="2518">
      <formula>IF(W111="BH",TRUE)</formula>
    </cfRule>
    <cfRule type="expression" dxfId="2224" priority="2519">
      <formula>IF(W111="H",TRUE)</formula>
    </cfRule>
    <cfRule type="expression" dxfId="2223" priority="2520">
      <formula>IF(W111="CB",TRUE)</formula>
    </cfRule>
  </conditionalFormatting>
  <conditionalFormatting sqref="Z111:Z119">
    <cfRule type="expression" dxfId="2222" priority="2501">
      <formula>IF(AA111="SICK",TRUE)</formula>
    </cfRule>
    <cfRule type="expression" dxfId="2221" priority="2502">
      <formula>IF(AA111="CWC",TRUE)</formula>
    </cfRule>
    <cfRule type="expression" dxfId="2220" priority="2503">
      <formula>IF(AA111="BH",TRUE)</formula>
    </cfRule>
    <cfRule type="expression" dxfId="2219" priority="2504">
      <formula>IF(AA111="H",TRUE)</formula>
    </cfRule>
    <cfRule type="expression" dxfId="2218" priority="2505">
      <formula>IF(AA111="CB",TRUE)</formula>
    </cfRule>
  </conditionalFormatting>
  <conditionalFormatting sqref="AD111:AD119">
    <cfRule type="expression" dxfId="2217" priority="2486">
      <formula>IF(AE111="SICK",TRUE)</formula>
    </cfRule>
    <cfRule type="expression" dxfId="2216" priority="2487">
      <formula>IF(AE111="CWC",TRUE)</formula>
    </cfRule>
    <cfRule type="expression" dxfId="2215" priority="2488">
      <formula>IF(AE111="BH",TRUE)</formula>
    </cfRule>
    <cfRule type="expression" dxfId="2214" priority="2489">
      <formula>IF(AE111="H",TRUE)</formula>
    </cfRule>
    <cfRule type="expression" dxfId="2213" priority="2490">
      <formula>IF(AE111="CB",TRUE)</formula>
    </cfRule>
  </conditionalFormatting>
  <conditionalFormatting sqref="D135:D137 D139:D142">
    <cfRule type="expression" dxfId="2212" priority="2464">
      <formula>IF(G135="SICK",TRUE)</formula>
    </cfRule>
    <cfRule type="expression" dxfId="2211" priority="2465">
      <formula>IF(G135="CWC",TRUE)</formula>
    </cfRule>
    <cfRule type="expression" dxfId="2210" priority="2466">
      <formula>IF(G135="BH",TRUE)</formula>
    </cfRule>
    <cfRule type="expression" dxfId="2209" priority="2467">
      <formula>IF(G135="H",TRUE)</formula>
    </cfRule>
    <cfRule type="expression" dxfId="2208" priority="2468">
      <formula>IF(G135="CB",TRUE)</formula>
    </cfRule>
  </conditionalFormatting>
  <conditionalFormatting sqref="E135:E137 E139:E142">
    <cfRule type="expression" dxfId="2207" priority="2455">
      <formula>IF(G135="SICK",TRUE)</formula>
    </cfRule>
    <cfRule type="expression" dxfId="2206" priority="2456">
      <formula>IF(G135="CWC",TRUE)</formula>
    </cfRule>
    <cfRule type="expression" dxfId="2205" priority="2457">
      <formula>IF(G135="BH",TRUE)</formula>
    </cfRule>
    <cfRule type="expression" dxfId="2204" priority="2458">
      <formula>IF(G135="H",TRUE)</formula>
    </cfRule>
    <cfRule type="expression" dxfId="2203" priority="2459">
      <formula>IF(G135="CB",TRUE)</formula>
    </cfRule>
  </conditionalFormatting>
  <conditionalFormatting sqref="F135:F137 F139:F142">
    <cfRule type="expression" dxfId="2202" priority="2446">
      <formula>IF(G135="SICK",TRUE)</formula>
    </cfRule>
    <cfRule type="expression" dxfId="2201" priority="2447">
      <formula>IF(G135="CWC",TRUE)</formula>
    </cfRule>
    <cfRule type="expression" dxfId="2200" priority="2448">
      <formula>IF(G135="BH",TRUE)</formula>
    </cfRule>
    <cfRule type="expression" dxfId="2199" priority="2449">
      <formula>IF(G135="H",TRUE)</formula>
    </cfRule>
    <cfRule type="expression" dxfId="2198" priority="2450">
      <formula>IF(G135="CB",TRUE)</formula>
    </cfRule>
  </conditionalFormatting>
  <conditionalFormatting sqref="T135:T137 T139:T142">
    <cfRule type="expression" dxfId="2197" priority="2430">
      <formula>IF(W135="SICK",TRUE)</formula>
    </cfRule>
    <cfRule type="expression" dxfId="2196" priority="2431">
      <formula>IF(W135="CWC",TRUE)</formula>
    </cfRule>
    <cfRule type="expression" dxfId="2195" priority="2432">
      <formula>IF(W135="BH",TRUE)</formula>
    </cfRule>
    <cfRule type="expression" dxfId="2194" priority="2433">
      <formula>IF(W135="H",TRUE)</formula>
    </cfRule>
    <cfRule type="expression" dxfId="2193" priority="2434">
      <formula>IF(W135="CB",TRUE)</formula>
    </cfRule>
  </conditionalFormatting>
  <conditionalFormatting sqref="U135:U137 U139:U142">
    <cfRule type="expression" dxfId="2192" priority="2421">
      <formula>IF(W135="SICK",TRUE)</formula>
    </cfRule>
    <cfRule type="expression" dxfId="2191" priority="2422">
      <formula>IF(W135="CWC",TRUE)</formula>
    </cfRule>
    <cfRule type="expression" dxfId="2190" priority="2423">
      <formula>IF(W135="BH",TRUE)</formula>
    </cfRule>
    <cfRule type="expression" dxfId="2189" priority="2424">
      <formula>IF(W135="H",TRUE)</formula>
    </cfRule>
    <cfRule type="expression" dxfId="2188" priority="2425">
      <formula>IF(W135="CB",TRUE)</formula>
    </cfRule>
  </conditionalFormatting>
  <conditionalFormatting sqref="X135:X137 X139:X142">
    <cfRule type="expression" dxfId="2187" priority="2405">
      <formula>IF(AA135="SICK",TRUE)</formula>
    </cfRule>
    <cfRule type="expression" dxfId="2186" priority="2406">
      <formula>IF(AA135="CWC",TRUE)</formula>
    </cfRule>
    <cfRule type="expression" dxfId="2185" priority="2407">
      <formula>IF(AA135="BH",TRUE)</formula>
    </cfRule>
    <cfRule type="expression" dxfId="2184" priority="2408">
      <formula>IF(AA135="H",TRUE)</formula>
    </cfRule>
    <cfRule type="expression" dxfId="2183" priority="2409">
      <formula>IF(AA135="CB",TRUE)</formula>
    </cfRule>
  </conditionalFormatting>
  <conditionalFormatting sqref="Y135:Y137 Y139:Y142">
    <cfRule type="expression" dxfId="2182" priority="2396">
      <formula>IF(AA135="SICK",TRUE)</formula>
    </cfRule>
    <cfRule type="expression" dxfId="2181" priority="2397">
      <formula>IF(AA135="CWC",TRUE)</formula>
    </cfRule>
    <cfRule type="expression" dxfId="2180" priority="2398">
      <formula>IF(AA135="BH",TRUE)</formula>
    </cfRule>
    <cfRule type="expression" dxfId="2179" priority="2399">
      <formula>IF(AA135="H",TRUE)</formula>
    </cfRule>
    <cfRule type="expression" dxfId="2178" priority="2400">
      <formula>IF(AA135="CB",TRUE)</formula>
    </cfRule>
  </conditionalFormatting>
  <conditionalFormatting sqref="AB135:AB137 AB139:AB142">
    <cfRule type="expression" dxfId="2177" priority="2381">
      <formula>IF(AE135="SICK",TRUE)</formula>
    </cfRule>
    <cfRule type="expression" dxfId="2176" priority="2382">
      <formula>IF(AE135="CWC",TRUE)</formula>
    </cfRule>
    <cfRule type="expression" dxfId="2175" priority="2383">
      <formula>IF(AE135="BH",TRUE)</formula>
    </cfRule>
    <cfRule type="expression" dxfId="2174" priority="2384">
      <formula>IF(AE135="H",TRUE)</formula>
    </cfRule>
    <cfRule type="expression" dxfId="2173" priority="2385">
      <formula>IF(AE135="CB",TRUE)</formula>
    </cfRule>
  </conditionalFormatting>
  <conditionalFormatting sqref="AC135:AC137 AC139:AC142">
    <cfRule type="expression" dxfId="2172" priority="2376">
      <formula>IF(AE135="SICK",TRUE)</formula>
    </cfRule>
    <cfRule type="expression" dxfId="2171" priority="2377">
      <formula>IF(AE135="CWC",TRUE)</formula>
    </cfRule>
    <cfRule type="expression" dxfId="2170" priority="2378">
      <formula>IF(AE135="BH",TRUE)</formula>
    </cfRule>
    <cfRule type="expression" dxfId="2169" priority="2379">
      <formula>IF(AE135="H",TRUE)</formula>
    </cfRule>
    <cfRule type="expression" dxfId="2168" priority="2380">
      <formula>IF(AE135="CB",TRUE)</formula>
    </cfRule>
  </conditionalFormatting>
  <conditionalFormatting sqref="H135:H137 H139:H142">
    <cfRule type="expression" dxfId="2167" priority="2340">
      <formula>IF(K135="SICK",TRUE)</formula>
    </cfRule>
    <cfRule type="expression" dxfId="2166" priority="2341">
      <formula>IF(K135="CWC",TRUE)</formula>
    </cfRule>
    <cfRule type="expression" dxfId="2165" priority="2342">
      <formula>IF(K135="BH",TRUE)</formula>
    </cfRule>
    <cfRule type="expression" dxfId="2164" priority="2343">
      <formula>IF(K135="H",TRUE)</formula>
    </cfRule>
    <cfRule type="expression" dxfId="2163" priority="2344">
      <formula>IF(K135="CB",TRUE)</formula>
    </cfRule>
  </conditionalFormatting>
  <conditionalFormatting sqref="I135:I137 I139:I142">
    <cfRule type="expression" dxfId="2162" priority="2331">
      <formula>IF(K135="SICK",TRUE)</formula>
    </cfRule>
    <cfRule type="expression" dxfId="2161" priority="2332">
      <formula>IF(K135="CWC",TRUE)</formula>
    </cfRule>
    <cfRule type="expression" dxfId="2160" priority="2333">
      <formula>IF(K135="BH",TRUE)</formula>
    </cfRule>
    <cfRule type="expression" dxfId="2159" priority="2334">
      <formula>IF(K135="H",TRUE)</formula>
    </cfRule>
    <cfRule type="expression" dxfId="2158" priority="2335">
      <formula>IF(K135="CB",TRUE)</formula>
    </cfRule>
  </conditionalFormatting>
  <conditionalFormatting sqref="L139:L142">
    <cfRule type="expression" dxfId="2157" priority="2321">
      <formula>IF(O139="SICK",TRUE)</formula>
    </cfRule>
    <cfRule type="expression" dxfId="2156" priority="2322">
      <formula>IF(O139="CWC",TRUE)</formula>
    </cfRule>
    <cfRule type="expression" dxfId="2155" priority="2323">
      <formula>IF(O139="BH",TRUE)</formula>
    </cfRule>
    <cfRule type="expression" dxfId="2154" priority="2324">
      <formula>IF(O139="H",TRUE)</formula>
    </cfRule>
    <cfRule type="expression" dxfId="2153" priority="2325">
      <formula>IF(O139="CB",TRUE)</formula>
    </cfRule>
  </conditionalFormatting>
  <conditionalFormatting sqref="M139:M142">
    <cfRule type="expression" dxfId="2152" priority="2316">
      <formula>IF(O139="SICK",TRUE)</formula>
    </cfRule>
    <cfRule type="expression" dxfId="2151" priority="2317">
      <formula>IF(O139="CWC",TRUE)</formula>
    </cfRule>
    <cfRule type="expression" dxfId="2150" priority="2318">
      <formula>IF(O139="BH",TRUE)</formula>
    </cfRule>
    <cfRule type="expression" dxfId="2149" priority="2319">
      <formula>IF(O139="H",TRUE)</formula>
    </cfRule>
    <cfRule type="expression" dxfId="2148" priority="2320">
      <formula>IF(O139="CB",TRUE)</formula>
    </cfRule>
  </conditionalFormatting>
  <conditionalFormatting sqref="P139:P142">
    <cfRule type="expression" dxfId="2147" priority="2300">
      <formula>IF(S139="SICK",TRUE)</formula>
    </cfRule>
    <cfRule type="expression" dxfId="2146" priority="2301">
      <formula>IF(S139="CWC",TRUE)</formula>
    </cfRule>
    <cfRule type="expression" dxfId="2145" priority="2302">
      <formula>IF(S139="BH",TRUE)</formula>
    </cfRule>
    <cfRule type="expression" dxfId="2144" priority="2303">
      <formula>IF(S139="H",TRUE)</formula>
    </cfRule>
    <cfRule type="expression" dxfId="2143" priority="2304">
      <formula>IF(S139="CB",TRUE)</formula>
    </cfRule>
  </conditionalFormatting>
  <conditionalFormatting sqref="Q139:Q142">
    <cfRule type="expression" dxfId="2142" priority="2291">
      <formula>IF(S139="SICK",TRUE)</formula>
    </cfRule>
    <cfRule type="expression" dxfId="2141" priority="2292">
      <formula>IF(S139="CWC",TRUE)</formula>
    </cfRule>
    <cfRule type="expression" dxfId="2140" priority="2293">
      <formula>IF(S139="BH",TRUE)</formula>
    </cfRule>
    <cfRule type="expression" dxfId="2139" priority="2294">
      <formula>IF(S139="H",TRUE)</formula>
    </cfRule>
    <cfRule type="expression" dxfId="2138" priority="2295">
      <formula>IF(S139="CB",TRUE)</formula>
    </cfRule>
  </conditionalFormatting>
  <conditionalFormatting sqref="P135:P137">
    <cfRule type="expression" dxfId="2137" priority="2286">
      <formula>IF(S135="SICK",TRUE)</formula>
    </cfRule>
    <cfRule type="expression" dxfId="2136" priority="2287">
      <formula>IF(S135="CWC",TRUE)</formula>
    </cfRule>
    <cfRule type="expression" dxfId="2135" priority="2288">
      <formula>IF(S135="BH",TRUE)</formula>
    </cfRule>
    <cfRule type="expression" dxfId="2134" priority="2289">
      <formula>IF(S135="H",TRUE)</formula>
    </cfRule>
    <cfRule type="expression" dxfId="2133" priority="2290">
      <formula>IF(S135="CB",TRUE)</formula>
    </cfRule>
  </conditionalFormatting>
  <conditionalFormatting sqref="Q135:Q137">
    <cfRule type="expression" dxfId="2132" priority="2281">
      <formula>IF(S135="SICK",TRUE)</formula>
    </cfRule>
    <cfRule type="expression" dxfId="2131" priority="2282">
      <formula>IF(S135="CWC",TRUE)</formula>
    </cfRule>
    <cfRule type="expression" dxfId="2130" priority="2283">
      <formula>IF(S135="BH",TRUE)</formula>
    </cfRule>
    <cfRule type="expression" dxfId="2129" priority="2284">
      <formula>IF(S135="H",TRUE)</formula>
    </cfRule>
    <cfRule type="expression" dxfId="2128" priority="2285">
      <formula>IF(S135="CB",TRUE)</formula>
    </cfRule>
  </conditionalFormatting>
  <conditionalFormatting sqref="L135:L137">
    <cfRule type="expression" dxfId="2127" priority="2276">
      <formula>IF(O135="SICK",TRUE)</formula>
    </cfRule>
    <cfRule type="expression" dxfId="2126" priority="2277">
      <formula>IF(O135="CWC",TRUE)</formula>
    </cfRule>
    <cfRule type="expression" dxfId="2125" priority="2278">
      <formula>IF(O135="BH",TRUE)</formula>
    </cfRule>
    <cfRule type="expression" dxfId="2124" priority="2279">
      <formula>IF(O135="H",TRUE)</formula>
    </cfRule>
    <cfRule type="expression" dxfId="2123" priority="2280">
      <formula>IF(O135="CB",TRUE)</formula>
    </cfRule>
  </conditionalFormatting>
  <conditionalFormatting sqref="M135:M137">
    <cfRule type="expression" dxfId="2122" priority="2271">
      <formula>IF(O135="SICK",TRUE)</formula>
    </cfRule>
    <cfRule type="expression" dxfId="2121" priority="2272">
      <formula>IF(O135="CWC",TRUE)</formula>
    </cfRule>
    <cfRule type="expression" dxfId="2120" priority="2273">
      <formula>IF(O135="BH",TRUE)</formula>
    </cfRule>
    <cfRule type="expression" dxfId="2119" priority="2274">
      <formula>IF(O135="H",TRUE)</formula>
    </cfRule>
    <cfRule type="expression" dxfId="2118" priority="2275">
      <formula>IF(O135="CB",TRUE)</formula>
    </cfRule>
  </conditionalFormatting>
  <conditionalFormatting sqref="J135:J137 J139:J142">
    <cfRule type="expression" dxfId="2117" priority="2181">
      <formula>IF(K135="SICK",TRUE)</formula>
    </cfRule>
    <cfRule type="expression" dxfId="2116" priority="2182">
      <formula>IF(K135="CWC",TRUE)</formula>
    </cfRule>
    <cfRule type="expression" dxfId="2115" priority="2183">
      <formula>IF(K135="BH",TRUE)</formula>
    </cfRule>
    <cfRule type="expression" dxfId="2114" priority="2184">
      <formula>IF(K135="H",TRUE)</formula>
    </cfRule>
    <cfRule type="expression" dxfId="2113" priority="2185">
      <formula>IF(K135="CB",TRUE)</formula>
    </cfRule>
  </conditionalFormatting>
  <conditionalFormatting sqref="N135:N137 N139:N142">
    <cfRule type="expression" dxfId="2112" priority="2166">
      <formula>IF(O135="SICK",TRUE)</formula>
    </cfRule>
    <cfRule type="expression" dxfId="2111" priority="2167">
      <formula>IF(O135="CWC",TRUE)</formula>
    </cfRule>
    <cfRule type="expression" dxfId="2110" priority="2168">
      <formula>IF(O135="BH",TRUE)</formula>
    </cfRule>
    <cfRule type="expression" dxfId="2109" priority="2169">
      <formula>IF(O135="H",TRUE)</formula>
    </cfRule>
    <cfRule type="expression" dxfId="2108" priority="2170">
      <formula>IF(O135="CB",TRUE)</formula>
    </cfRule>
  </conditionalFormatting>
  <conditionalFormatting sqref="R135:R137 R139:R142">
    <cfRule type="expression" dxfId="2107" priority="2151">
      <formula>IF(S135="SICK",TRUE)</formula>
    </cfRule>
    <cfRule type="expression" dxfId="2106" priority="2152">
      <formula>IF(S135="CWC",TRUE)</formula>
    </cfRule>
    <cfRule type="expression" dxfId="2105" priority="2153">
      <formula>IF(S135="BH",TRUE)</formula>
    </cfRule>
    <cfRule type="expression" dxfId="2104" priority="2154">
      <formula>IF(S135="H",TRUE)</formula>
    </cfRule>
    <cfRule type="expression" dxfId="2103" priority="2155">
      <formula>IF(S135="CB",TRUE)</formula>
    </cfRule>
  </conditionalFormatting>
  <conditionalFormatting sqref="V135:V137 V139:V142">
    <cfRule type="expression" dxfId="2102" priority="2136">
      <formula>IF(W135="SICK",TRUE)</formula>
    </cfRule>
    <cfRule type="expression" dxfId="2101" priority="2137">
      <formula>IF(W135="CWC",TRUE)</formula>
    </cfRule>
    <cfRule type="expression" dxfId="2100" priority="2138">
      <formula>IF(W135="BH",TRUE)</formula>
    </cfRule>
    <cfRule type="expression" dxfId="2099" priority="2139">
      <formula>IF(W135="H",TRUE)</formula>
    </cfRule>
    <cfRule type="expression" dxfId="2098" priority="2140">
      <formula>IF(W135="CB",TRUE)</formula>
    </cfRule>
  </conditionalFormatting>
  <conditionalFormatting sqref="Z135:Z137 Z139:Z142">
    <cfRule type="expression" dxfId="2097" priority="2121">
      <formula>IF(AA135="SICK",TRUE)</formula>
    </cfRule>
    <cfRule type="expression" dxfId="2096" priority="2122">
      <formula>IF(AA135="CWC",TRUE)</formula>
    </cfRule>
    <cfRule type="expression" dxfId="2095" priority="2123">
      <formula>IF(AA135="BH",TRUE)</formula>
    </cfRule>
    <cfRule type="expression" dxfId="2094" priority="2124">
      <formula>IF(AA135="H",TRUE)</formula>
    </cfRule>
    <cfRule type="expression" dxfId="2093" priority="2125">
      <formula>IF(AA135="CB",TRUE)</formula>
    </cfRule>
  </conditionalFormatting>
  <conditionalFormatting sqref="AD135:AD137 AD139:AD142">
    <cfRule type="expression" dxfId="2092" priority="2106">
      <formula>IF(AE135="SICK",TRUE)</formula>
    </cfRule>
    <cfRule type="expression" dxfId="2091" priority="2107">
      <formula>IF(AE135="CWC",TRUE)</formula>
    </cfRule>
    <cfRule type="expression" dxfId="2090" priority="2108">
      <formula>IF(AE135="BH",TRUE)</formula>
    </cfRule>
    <cfRule type="expression" dxfId="2089" priority="2109">
      <formula>IF(AE135="H",TRUE)</formula>
    </cfRule>
    <cfRule type="expression" dxfId="2088" priority="2110">
      <formula>IF(AE135="CB",TRUE)</formula>
    </cfRule>
  </conditionalFormatting>
  <conditionalFormatting sqref="D138">
    <cfRule type="expression" dxfId="2087" priority="2095">
      <formula>IF(G138="SICK",TRUE)</formula>
    </cfRule>
    <cfRule type="expression" dxfId="2086" priority="2096">
      <formula>IF(G138="CWC",TRUE)</formula>
    </cfRule>
    <cfRule type="expression" dxfId="2085" priority="2097">
      <formula>IF(G138="BH",TRUE)</formula>
    </cfRule>
    <cfRule type="expression" dxfId="2084" priority="2098">
      <formula>IF(G138="H",TRUE)</formula>
    </cfRule>
    <cfRule type="expression" dxfId="2083" priority="2099">
      <formula>IF(G138="CB",TRUE)</formula>
    </cfRule>
  </conditionalFormatting>
  <conditionalFormatting sqref="E138">
    <cfRule type="expression" dxfId="2082" priority="2090">
      <formula>IF(G138="SICK",TRUE)</formula>
    </cfRule>
    <cfRule type="expression" dxfId="2081" priority="2091">
      <formula>IF(G138="CWC",TRUE)</formula>
    </cfRule>
    <cfRule type="expression" dxfId="2080" priority="2092">
      <formula>IF(G138="BH",TRUE)</formula>
    </cfRule>
    <cfRule type="expression" dxfId="2079" priority="2093">
      <formula>IF(G138="H",TRUE)</formula>
    </cfRule>
    <cfRule type="expression" dxfId="2078" priority="2094">
      <formula>IF(G138="CB",TRUE)</formula>
    </cfRule>
  </conditionalFormatting>
  <conditionalFormatting sqref="F138">
    <cfRule type="expression" dxfId="2077" priority="2085">
      <formula>IF(G138="SICK",TRUE)</formula>
    </cfRule>
    <cfRule type="expression" dxfId="2076" priority="2086">
      <formula>IF(G138="CWC",TRUE)</formula>
    </cfRule>
    <cfRule type="expression" dxfId="2075" priority="2087">
      <formula>IF(G138="BH",TRUE)</formula>
    </cfRule>
    <cfRule type="expression" dxfId="2074" priority="2088">
      <formula>IF(G138="H",TRUE)</formula>
    </cfRule>
    <cfRule type="expression" dxfId="2073" priority="2089">
      <formula>IF(G138="CB",TRUE)</formula>
    </cfRule>
  </conditionalFormatting>
  <conditionalFormatting sqref="T138">
    <cfRule type="expression" dxfId="2072" priority="2080">
      <formula>IF(W138="SICK",TRUE)</formula>
    </cfRule>
    <cfRule type="expression" dxfId="2071" priority="2081">
      <formula>IF(W138="CWC",TRUE)</formula>
    </cfRule>
    <cfRule type="expression" dxfId="2070" priority="2082">
      <formula>IF(W138="BH",TRUE)</formula>
    </cfRule>
    <cfRule type="expression" dxfId="2069" priority="2083">
      <formula>IF(W138="H",TRUE)</formula>
    </cfRule>
    <cfRule type="expression" dxfId="2068" priority="2084">
      <formula>IF(W138="CB",TRUE)</formula>
    </cfRule>
  </conditionalFormatting>
  <conditionalFormatting sqref="U138">
    <cfRule type="expression" dxfId="2067" priority="2075">
      <formula>IF(W138="SICK",TRUE)</formula>
    </cfRule>
    <cfRule type="expression" dxfId="2066" priority="2076">
      <formula>IF(W138="CWC",TRUE)</formula>
    </cfRule>
    <cfRule type="expression" dxfId="2065" priority="2077">
      <formula>IF(W138="BH",TRUE)</formula>
    </cfRule>
    <cfRule type="expression" dxfId="2064" priority="2078">
      <formula>IF(W138="H",TRUE)</formula>
    </cfRule>
    <cfRule type="expression" dxfId="2063" priority="2079">
      <formula>IF(W138="CB",TRUE)</formula>
    </cfRule>
  </conditionalFormatting>
  <conditionalFormatting sqref="X138">
    <cfRule type="expression" dxfId="2062" priority="2070">
      <formula>IF(AA138="SICK",TRUE)</formula>
    </cfRule>
    <cfRule type="expression" dxfId="2061" priority="2071">
      <formula>IF(AA138="CWC",TRUE)</formula>
    </cfRule>
    <cfRule type="expression" dxfId="2060" priority="2072">
      <formula>IF(AA138="BH",TRUE)</formula>
    </cfRule>
    <cfRule type="expression" dxfId="2059" priority="2073">
      <formula>IF(AA138="H",TRUE)</formula>
    </cfRule>
    <cfRule type="expression" dxfId="2058" priority="2074">
      <formula>IF(AA138="CB",TRUE)</formula>
    </cfRule>
  </conditionalFormatting>
  <conditionalFormatting sqref="Y138">
    <cfRule type="expression" dxfId="2057" priority="2065">
      <formula>IF(AA138="SICK",TRUE)</formula>
    </cfRule>
    <cfRule type="expression" dxfId="2056" priority="2066">
      <formula>IF(AA138="CWC",TRUE)</formula>
    </cfRule>
    <cfRule type="expression" dxfId="2055" priority="2067">
      <formula>IF(AA138="BH",TRUE)</formula>
    </cfRule>
    <cfRule type="expression" dxfId="2054" priority="2068">
      <formula>IF(AA138="H",TRUE)</formula>
    </cfRule>
    <cfRule type="expression" dxfId="2053" priority="2069">
      <formula>IF(AA138="CB",TRUE)</formula>
    </cfRule>
  </conditionalFormatting>
  <conditionalFormatting sqref="AB138">
    <cfRule type="expression" dxfId="2052" priority="2060">
      <formula>IF(AE138="SICK",TRUE)</formula>
    </cfRule>
    <cfRule type="expression" dxfId="2051" priority="2061">
      <formula>IF(AE138="CWC",TRUE)</formula>
    </cfRule>
    <cfRule type="expression" dxfId="2050" priority="2062">
      <formula>IF(AE138="BH",TRUE)</formula>
    </cfRule>
    <cfRule type="expression" dxfId="2049" priority="2063">
      <formula>IF(AE138="H",TRUE)</formula>
    </cfRule>
    <cfRule type="expression" dxfId="2048" priority="2064">
      <formula>IF(AE138="CB",TRUE)</formula>
    </cfRule>
  </conditionalFormatting>
  <conditionalFormatting sqref="AC138">
    <cfRule type="expression" dxfId="2047" priority="2055">
      <formula>IF(AE138="SICK",TRUE)</formula>
    </cfRule>
    <cfRule type="expression" dxfId="2046" priority="2056">
      <formula>IF(AE138="CWC",TRUE)</formula>
    </cfRule>
    <cfRule type="expression" dxfId="2045" priority="2057">
      <formula>IF(AE138="BH",TRUE)</formula>
    </cfRule>
    <cfRule type="expression" dxfId="2044" priority="2058">
      <formula>IF(AE138="H",TRUE)</formula>
    </cfRule>
    <cfRule type="expression" dxfId="2043" priority="2059">
      <formula>IF(AE138="CB",TRUE)</formula>
    </cfRule>
  </conditionalFormatting>
  <conditionalFormatting sqref="H138">
    <cfRule type="expression" dxfId="2042" priority="2050">
      <formula>IF(K138="SICK",TRUE)</formula>
    </cfRule>
    <cfRule type="expression" dxfId="2041" priority="2051">
      <formula>IF(K138="CWC",TRUE)</formula>
    </cfRule>
    <cfRule type="expression" dxfId="2040" priority="2052">
      <formula>IF(K138="BH",TRUE)</formula>
    </cfRule>
    <cfRule type="expression" dxfId="2039" priority="2053">
      <formula>IF(K138="H",TRUE)</formula>
    </cfRule>
    <cfRule type="expression" dxfId="2038" priority="2054">
      <formula>IF(K138="CB",TRUE)</formula>
    </cfRule>
  </conditionalFormatting>
  <conditionalFormatting sqref="I138">
    <cfRule type="expression" dxfId="2037" priority="2045">
      <formula>IF(K138="SICK",TRUE)</formula>
    </cfRule>
    <cfRule type="expression" dxfId="2036" priority="2046">
      <formula>IF(K138="CWC",TRUE)</formula>
    </cfRule>
    <cfRule type="expression" dxfId="2035" priority="2047">
      <formula>IF(K138="BH",TRUE)</formula>
    </cfRule>
    <cfRule type="expression" dxfId="2034" priority="2048">
      <formula>IF(K138="H",TRUE)</formula>
    </cfRule>
    <cfRule type="expression" dxfId="2033" priority="2049">
      <formula>IF(K138="CB",TRUE)</formula>
    </cfRule>
  </conditionalFormatting>
  <conditionalFormatting sqref="L138">
    <cfRule type="expression" dxfId="2032" priority="2040">
      <formula>IF(O138="SICK",TRUE)</formula>
    </cfRule>
    <cfRule type="expression" dxfId="2031" priority="2041">
      <formula>IF(O138="CWC",TRUE)</formula>
    </cfRule>
    <cfRule type="expression" dxfId="2030" priority="2042">
      <formula>IF(O138="BH",TRUE)</formula>
    </cfRule>
    <cfRule type="expression" dxfId="2029" priority="2043">
      <formula>IF(O138="H",TRUE)</formula>
    </cfRule>
    <cfRule type="expression" dxfId="2028" priority="2044">
      <formula>IF(O138="CB",TRUE)</formula>
    </cfRule>
  </conditionalFormatting>
  <conditionalFormatting sqref="M138">
    <cfRule type="expression" dxfId="2027" priority="2035">
      <formula>IF(O138="SICK",TRUE)</formula>
    </cfRule>
    <cfRule type="expression" dxfId="2026" priority="2036">
      <formula>IF(O138="CWC",TRUE)</formula>
    </cfRule>
    <cfRule type="expression" dxfId="2025" priority="2037">
      <formula>IF(O138="BH",TRUE)</formula>
    </cfRule>
    <cfRule type="expression" dxfId="2024" priority="2038">
      <formula>IF(O138="H",TRUE)</formula>
    </cfRule>
    <cfRule type="expression" dxfId="2023" priority="2039">
      <formula>IF(O138="CB",TRUE)</formula>
    </cfRule>
  </conditionalFormatting>
  <conditionalFormatting sqref="P138">
    <cfRule type="expression" dxfId="2022" priority="2030">
      <formula>IF(S138="SICK",TRUE)</formula>
    </cfRule>
    <cfRule type="expression" dxfId="2021" priority="2031">
      <formula>IF(S138="CWC",TRUE)</formula>
    </cfRule>
    <cfRule type="expression" dxfId="2020" priority="2032">
      <formula>IF(S138="BH",TRUE)</formula>
    </cfRule>
    <cfRule type="expression" dxfId="2019" priority="2033">
      <formula>IF(S138="H",TRUE)</formula>
    </cfRule>
    <cfRule type="expression" dxfId="2018" priority="2034">
      <formula>IF(S138="CB",TRUE)</formula>
    </cfRule>
  </conditionalFormatting>
  <conditionalFormatting sqref="Q138">
    <cfRule type="expression" dxfId="2017" priority="2025">
      <formula>IF(S138="SICK",TRUE)</formula>
    </cfRule>
    <cfRule type="expression" dxfId="2016" priority="2026">
      <formula>IF(S138="CWC",TRUE)</formula>
    </cfRule>
    <cfRule type="expression" dxfId="2015" priority="2027">
      <formula>IF(S138="BH",TRUE)</formula>
    </cfRule>
    <cfRule type="expression" dxfId="2014" priority="2028">
      <formula>IF(S138="H",TRUE)</formula>
    </cfRule>
    <cfRule type="expression" dxfId="2013" priority="2029">
      <formula>IF(S138="CB",TRUE)</formula>
    </cfRule>
  </conditionalFormatting>
  <conditionalFormatting sqref="J138">
    <cfRule type="expression" dxfId="2012" priority="2020">
      <formula>IF(K138="SICK",TRUE)</formula>
    </cfRule>
    <cfRule type="expression" dxfId="2011" priority="2021">
      <formula>IF(K138="CWC",TRUE)</formula>
    </cfRule>
    <cfRule type="expression" dxfId="2010" priority="2022">
      <formula>IF(K138="BH",TRUE)</formula>
    </cfRule>
    <cfRule type="expression" dxfId="2009" priority="2023">
      <formula>IF(K138="H",TRUE)</formula>
    </cfRule>
    <cfRule type="expression" dxfId="2008" priority="2024">
      <formula>IF(K138="CB",TRUE)</formula>
    </cfRule>
  </conditionalFormatting>
  <conditionalFormatting sqref="N138">
    <cfRule type="expression" dxfId="2007" priority="2015">
      <formula>IF(O138="SICK",TRUE)</formula>
    </cfRule>
    <cfRule type="expression" dxfId="2006" priority="2016">
      <formula>IF(O138="CWC",TRUE)</formula>
    </cfRule>
    <cfRule type="expression" dxfId="2005" priority="2017">
      <formula>IF(O138="BH",TRUE)</formula>
    </cfRule>
    <cfRule type="expression" dxfId="2004" priority="2018">
      <formula>IF(O138="H",TRUE)</formula>
    </cfRule>
    <cfRule type="expression" dxfId="2003" priority="2019">
      <formula>IF(O138="CB",TRUE)</formula>
    </cfRule>
  </conditionalFormatting>
  <conditionalFormatting sqref="R138">
    <cfRule type="expression" dxfId="2002" priority="2010">
      <formula>IF(S138="SICK",TRUE)</formula>
    </cfRule>
    <cfRule type="expression" dxfId="2001" priority="2011">
      <formula>IF(S138="CWC",TRUE)</formula>
    </cfRule>
    <cfRule type="expression" dxfId="2000" priority="2012">
      <formula>IF(S138="BH",TRUE)</formula>
    </cfRule>
    <cfRule type="expression" dxfId="1999" priority="2013">
      <formula>IF(S138="H",TRUE)</formula>
    </cfRule>
    <cfRule type="expression" dxfId="1998" priority="2014">
      <formula>IF(S138="CB",TRUE)</formula>
    </cfRule>
  </conditionalFormatting>
  <conditionalFormatting sqref="V138">
    <cfRule type="expression" dxfId="1997" priority="2005">
      <formula>IF(W138="SICK",TRUE)</formula>
    </cfRule>
    <cfRule type="expression" dxfId="1996" priority="2006">
      <formula>IF(W138="CWC",TRUE)</formula>
    </cfRule>
    <cfRule type="expression" dxfId="1995" priority="2007">
      <formula>IF(W138="BH",TRUE)</formula>
    </cfRule>
    <cfRule type="expression" dxfId="1994" priority="2008">
      <formula>IF(W138="H",TRUE)</formula>
    </cfRule>
    <cfRule type="expression" dxfId="1993" priority="2009">
      <formula>IF(W138="CB",TRUE)</formula>
    </cfRule>
  </conditionalFormatting>
  <conditionalFormatting sqref="Z138">
    <cfRule type="expression" dxfId="1992" priority="2000">
      <formula>IF(AA138="SICK",TRUE)</formula>
    </cfRule>
    <cfRule type="expression" dxfId="1991" priority="2001">
      <formula>IF(AA138="CWC",TRUE)</formula>
    </cfRule>
    <cfRule type="expression" dxfId="1990" priority="2002">
      <formula>IF(AA138="BH",TRUE)</formula>
    </cfRule>
    <cfRule type="expression" dxfId="1989" priority="2003">
      <formula>IF(AA138="H",TRUE)</formula>
    </cfRule>
    <cfRule type="expression" dxfId="1988" priority="2004">
      <formula>IF(AA138="CB",TRUE)</formula>
    </cfRule>
  </conditionalFormatting>
  <conditionalFormatting sqref="AD138">
    <cfRule type="expression" dxfId="1987" priority="1995">
      <formula>IF(AE138="SICK",TRUE)</formula>
    </cfRule>
    <cfRule type="expression" dxfId="1986" priority="1996">
      <formula>IF(AE138="CWC",TRUE)</formula>
    </cfRule>
    <cfRule type="expression" dxfId="1985" priority="1997">
      <formula>IF(AE138="BH",TRUE)</formula>
    </cfRule>
    <cfRule type="expression" dxfId="1984" priority="1998">
      <formula>IF(AE138="H",TRUE)</formula>
    </cfRule>
    <cfRule type="expression" dxfId="1983" priority="1999">
      <formula>IF(AE138="CB",TRUE)</formula>
    </cfRule>
  </conditionalFormatting>
  <conditionalFormatting sqref="D45">
    <cfRule type="expression" dxfId="1982" priority="1990">
      <formula>IF(G45="SICK",TRUE)</formula>
    </cfRule>
    <cfRule type="expression" dxfId="1981" priority="1991">
      <formula>IF(G45="CWC",TRUE)</formula>
    </cfRule>
    <cfRule type="expression" dxfId="1980" priority="1992">
      <formula>IF(G45="BH",TRUE)</formula>
    </cfRule>
    <cfRule type="expression" dxfId="1979" priority="1993">
      <formula>IF(G45="H",TRUE)</formula>
    </cfRule>
    <cfRule type="expression" dxfId="1978" priority="1994">
      <formula>IF(G45="CB",TRUE)</formula>
    </cfRule>
  </conditionalFormatting>
  <conditionalFormatting sqref="E45">
    <cfRule type="expression" dxfId="1977" priority="1985">
      <formula>IF(G45="SICK",TRUE)</formula>
    </cfRule>
    <cfRule type="expression" dxfId="1976" priority="1986">
      <formula>IF(G45="CWC",TRUE)</formula>
    </cfRule>
    <cfRule type="expression" dxfId="1975" priority="1987">
      <formula>IF(G45="BH",TRUE)</formula>
    </cfRule>
    <cfRule type="expression" dxfId="1974" priority="1988">
      <formula>IF(G45="H",TRUE)</formula>
    </cfRule>
    <cfRule type="expression" dxfId="1973" priority="1989">
      <formula>IF(G45="CB",TRUE)</formula>
    </cfRule>
  </conditionalFormatting>
  <conditionalFormatting sqref="F45">
    <cfRule type="expression" dxfId="1972" priority="1980">
      <formula>IF(G45="SICK",TRUE)</formula>
    </cfRule>
    <cfRule type="expression" dxfId="1971" priority="1981">
      <formula>IF(G45="CWC",TRUE)</formula>
    </cfRule>
    <cfRule type="expression" dxfId="1970" priority="1982">
      <formula>IF(G45="BH",TRUE)</formula>
    </cfRule>
    <cfRule type="expression" dxfId="1969" priority="1983">
      <formula>IF(G45="H",TRUE)</formula>
    </cfRule>
    <cfRule type="expression" dxfId="1968" priority="1984">
      <formula>IF(G45="CB",TRUE)</formula>
    </cfRule>
  </conditionalFormatting>
  <conditionalFormatting sqref="T45">
    <cfRule type="expression" dxfId="1967" priority="1975">
      <formula>IF(W45="SICK",TRUE)</formula>
    </cfRule>
    <cfRule type="expression" dxfId="1966" priority="1976">
      <formula>IF(W45="CWC",TRUE)</formula>
    </cfRule>
    <cfRule type="expression" dxfId="1965" priority="1977">
      <formula>IF(W45="BH",TRUE)</formula>
    </cfRule>
    <cfRule type="expression" dxfId="1964" priority="1978">
      <formula>IF(W45="H",TRUE)</formula>
    </cfRule>
    <cfRule type="expression" dxfId="1963" priority="1979">
      <formula>IF(W45="CB",TRUE)</formula>
    </cfRule>
  </conditionalFormatting>
  <conditionalFormatting sqref="U45">
    <cfRule type="expression" dxfId="1962" priority="1970">
      <formula>IF(W45="SICK",TRUE)</formula>
    </cfRule>
    <cfRule type="expression" dxfId="1961" priority="1971">
      <formula>IF(W45="CWC",TRUE)</formula>
    </cfRule>
    <cfRule type="expression" dxfId="1960" priority="1972">
      <formula>IF(W45="BH",TRUE)</formula>
    </cfRule>
    <cfRule type="expression" dxfId="1959" priority="1973">
      <formula>IF(W45="H",TRUE)</formula>
    </cfRule>
    <cfRule type="expression" dxfId="1958" priority="1974">
      <formula>IF(W45="CB",TRUE)</formula>
    </cfRule>
  </conditionalFormatting>
  <conditionalFormatting sqref="X45">
    <cfRule type="expression" dxfId="1957" priority="1965">
      <formula>IF(AA45="SICK",TRUE)</formula>
    </cfRule>
    <cfRule type="expression" dxfId="1956" priority="1966">
      <formula>IF(AA45="CWC",TRUE)</formula>
    </cfRule>
    <cfRule type="expression" dxfId="1955" priority="1967">
      <formula>IF(AA45="BH",TRUE)</formula>
    </cfRule>
    <cfRule type="expression" dxfId="1954" priority="1968">
      <formula>IF(AA45="H",TRUE)</formula>
    </cfRule>
    <cfRule type="expression" dxfId="1953" priority="1969">
      <formula>IF(AA45="CB",TRUE)</formula>
    </cfRule>
  </conditionalFormatting>
  <conditionalFormatting sqref="Y45">
    <cfRule type="expression" dxfId="1952" priority="1960">
      <formula>IF(AA45="SICK",TRUE)</formula>
    </cfRule>
    <cfRule type="expression" dxfId="1951" priority="1961">
      <formula>IF(AA45="CWC",TRUE)</formula>
    </cfRule>
    <cfRule type="expression" dxfId="1950" priority="1962">
      <formula>IF(AA45="BH",TRUE)</formula>
    </cfRule>
    <cfRule type="expression" dxfId="1949" priority="1963">
      <formula>IF(AA45="H",TRUE)</formula>
    </cfRule>
    <cfRule type="expression" dxfId="1948" priority="1964">
      <formula>IF(AA45="CB",TRUE)</formula>
    </cfRule>
  </conditionalFormatting>
  <conditionalFormatting sqref="AB45">
    <cfRule type="expression" dxfId="1947" priority="1955">
      <formula>IF(AE45="SICK",TRUE)</formula>
    </cfRule>
    <cfRule type="expression" dxfId="1946" priority="1956">
      <formula>IF(AE45="CWC",TRUE)</formula>
    </cfRule>
    <cfRule type="expression" dxfId="1945" priority="1957">
      <formula>IF(AE45="BH",TRUE)</formula>
    </cfRule>
    <cfRule type="expression" dxfId="1944" priority="1958">
      <formula>IF(AE45="H",TRUE)</formula>
    </cfRule>
    <cfRule type="expression" dxfId="1943" priority="1959">
      <formula>IF(AE45="CB",TRUE)</formula>
    </cfRule>
  </conditionalFormatting>
  <conditionalFormatting sqref="AC45">
    <cfRule type="expression" dxfId="1942" priority="1950">
      <formula>IF(AE45="SICK",TRUE)</formula>
    </cfRule>
    <cfRule type="expression" dxfId="1941" priority="1951">
      <formula>IF(AE45="CWC",TRUE)</formula>
    </cfRule>
    <cfRule type="expression" dxfId="1940" priority="1952">
      <formula>IF(AE45="BH",TRUE)</formula>
    </cfRule>
    <cfRule type="expression" dxfId="1939" priority="1953">
      <formula>IF(AE45="H",TRUE)</formula>
    </cfRule>
    <cfRule type="expression" dxfId="1938" priority="1954">
      <formula>IF(AE45="CB",TRUE)</formula>
    </cfRule>
  </conditionalFormatting>
  <conditionalFormatting sqref="H45">
    <cfRule type="expression" dxfId="1937" priority="1945">
      <formula>IF(K45="SICK",TRUE)</formula>
    </cfRule>
    <cfRule type="expression" dxfId="1936" priority="1946">
      <formula>IF(K45="CWC",TRUE)</formula>
    </cfRule>
    <cfRule type="expression" dxfId="1935" priority="1947">
      <formula>IF(K45="BH",TRUE)</formula>
    </cfRule>
    <cfRule type="expression" dxfId="1934" priority="1948">
      <formula>IF(K45="H",TRUE)</formula>
    </cfRule>
    <cfRule type="expression" dxfId="1933" priority="1949">
      <formula>IF(K45="CB",TRUE)</formula>
    </cfRule>
  </conditionalFormatting>
  <conditionalFormatting sqref="I45">
    <cfRule type="expression" dxfId="1932" priority="1940">
      <formula>IF(K45="SICK",TRUE)</formula>
    </cfRule>
    <cfRule type="expression" dxfId="1931" priority="1941">
      <formula>IF(K45="CWC",TRUE)</formula>
    </cfRule>
    <cfRule type="expression" dxfId="1930" priority="1942">
      <formula>IF(K45="BH",TRUE)</formula>
    </cfRule>
    <cfRule type="expression" dxfId="1929" priority="1943">
      <formula>IF(K45="H",TRUE)</formula>
    </cfRule>
    <cfRule type="expression" dxfId="1928" priority="1944">
      <formula>IF(K45="CB",TRUE)</formula>
    </cfRule>
  </conditionalFormatting>
  <conditionalFormatting sqref="L45">
    <cfRule type="expression" dxfId="1927" priority="1935">
      <formula>IF(O45="SICK",TRUE)</formula>
    </cfRule>
    <cfRule type="expression" dxfId="1926" priority="1936">
      <formula>IF(O45="CWC",TRUE)</formula>
    </cfRule>
    <cfRule type="expression" dxfId="1925" priority="1937">
      <formula>IF(O45="BH",TRUE)</formula>
    </cfRule>
    <cfRule type="expression" dxfId="1924" priority="1938">
      <formula>IF(O45="H",TRUE)</formula>
    </cfRule>
    <cfRule type="expression" dxfId="1923" priority="1939">
      <formula>IF(O45="CB",TRUE)</formula>
    </cfRule>
  </conditionalFormatting>
  <conditionalFormatting sqref="M45">
    <cfRule type="expression" dxfId="1922" priority="1930">
      <formula>IF(O45="SICK",TRUE)</formula>
    </cfRule>
    <cfRule type="expression" dxfId="1921" priority="1931">
      <formula>IF(O45="CWC",TRUE)</formula>
    </cfRule>
    <cfRule type="expression" dxfId="1920" priority="1932">
      <formula>IF(O45="BH",TRUE)</formula>
    </cfRule>
    <cfRule type="expression" dxfId="1919" priority="1933">
      <formula>IF(O45="H",TRUE)</formula>
    </cfRule>
    <cfRule type="expression" dxfId="1918" priority="1934">
      <formula>IF(O45="CB",TRUE)</formula>
    </cfRule>
  </conditionalFormatting>
  <conditionalFormatting sqref="P45">
    <cfRule type="expression" dxfId="1917" priority="1925">
      <formula>IF(S45="SICK",TRUE)</formula>
    </cfRule>
    <cfRule type="expression" dxfId="1916" priority="1926">
      <formula>IF(S45="CWC",TRUE)</formula>
    </cfRule>
    <cfRule type="expression" dxfId="1915" priority="1927">
      <formula>IF(S45="BH",TRUE)</formula>
    </cfRule>
    <cfRule type="expression" dxfId="1914" priority="1928">
      <formula>IF(S45="H",TRUE)</formula>
    </cfRule>
    <cfRule type="expression" dxfId="1913" priority="1929">
      <formula>IF(S45="CB",TRUE)</formula>
    </cfRule>
  </conditionalFormatting>
  <conditionalFormatting sqref="Q45">
    <cfRule type="expression" dxfId="1912" priority="1920">
      <formula>IF(S45="SICK",TRUE)</formula>
    </cfRule>
    <cfRule type="expression" dxfId="1911" priority="1921">
      <formula>IF(S45="CWC",TRUE)</formula>
    </cfRule>
    <cfRule type="expression" dxfId="1910" priority="1922">
      <formula>IF(S45="BH",TRUE)</formula>
    </cfRule>
    <cfRule type="expression" dxfId="1909" priority="1923">
      <formula>IF(S45="H",TRUE)</formula>
    </cfRule>
    <cfRule type="expression" dxfId="1908" priority="1924">
      <formula>IF(S45="CB",TRUE)</formula>
    </cfRule>
  </conditionalFormatting>
  <conditionalFormatting sqref="J45">
    <cfRule type="expression" dxfId="1907" priority="1915">
      <formula>IF(K45="SICK",TRUE)</formula>
    </cfRule>
    <cfRule type="expression" dxfId="1906" priority="1916">
      <formula>IF(K45="CWC",TRUE)</formula>
    </cfRule>
    <cfRule type="expression" dxfId="1905" priority="1917">
      <formula>IF(K45="BH",TRUE)</formula>
    </cfRule>
    <cfRule type="expression" dxfId="1904" priority="1918">
      <formula>IF(K45="H",TRUE)</formula>
    </cfRule>
    <cfRule type="expression" dxfId="1903" priority="1919">
      <formula>IF(K45="CB",TRUE)</formula>
    </cfRule>
  </conditionalFormatting>
  <conditionalFormatting sqref="N45">
    <cfRule type="expression" dxfId="1902" priority="1910">
      <formula>IF(O45="SICK",TRUE)</formula>
    </cfRule>
    <cfRule type="expression" dxfId="1901" priority="1911">
      <formula>IF(O45="CWC",TRUE)</formula>
    </cfRule>
    <cfRule type="expression" dxfId="1900" priority="1912">
      <formula>IF(O45="BH",TRUE)</formula>
    </cfRule>
    <cfRule type="expression" dxfId="1899" priority="1913">
      <formula>IF(O45="H",TRUE)</formula>
    </cfRule>
    <cfRule type="expression" dxfId="1898" priority="1914">
      <formula>IF(O45="CB",TRUE)</formula>
    </cfRule>
  </conditionalFormatting>
  <conditionalFormatting sqref="R45">
    <cfRule type="expression" dxfId="1897" priority="1905">
      <formula>IF(S45="SICK",TRUE)</formula>
    </cfRule>
    <cfRule type="expression" dxfId="1896" priority="1906">
      <formula>IF(S45="CWC",TRUE)</formula>
    </cfRule>
    <cfRule type="expression" dxfId="1895" priority="1907">
      <formula>IF(S45="BH",TRUE)</formula>
    </cfRule>
    <cfRule type="expression" dxfId="1894" priority="1908">
      <formula>IF(S45="H",TRUE)</formula>
    </cfRule>
    <cfRule type="expression" dxfId="1893" priority="1909">
      <formula>IF(S45="CB",TRUE)</formula>
    </cfRule>
  </conditionalFormatting>
  <conditionalFormatting sqref="V45">
    <cfRule type="expression" dxfId="1892" priority="1900">
      <formula>IF(W45="SICK",TRUE)</formula>
    </cfRule>
    <cfRule type="expression" dxfId="1891" priority="1901">
      <formula>IF(W45="CWC",TRUE)</formula>
    </cfRule>
    <cfRule type="expression" dxfId="1890" priority="1902">
      <formula>IF(W45="BH",TRUE)</formula>
    </cfRule>
    <cfRule type="expression" dxfId="1889" priority="1903">
      <formula>IF(W45="H",TRUE)</formula>
    </cfRule>
    <cfRule type="expression" dxfId="1888" priority="1904">
      <formula>IF(W45="CB",TRUE)</formula>
    </cfRule>
  </conditionalFormatting>
  <conditionalFormatting sqref="Z45">
    <cfRule type="expression" dxfId="1887" priority="1895">
      <formula>IF(AA45="SICK",TRUE)</formula>
    </cfRule>
    <cfRule type="expression" dxfId="1886" priority="1896">
      <formula>IF(AA45="CWC",TRUE)</formula>
    </cfRule>
    <cfRule type="expression" dxfId="1885" priority="1897">
      <formula>IF(AA45="BH",TRUE)</formula>
    </cfRule>
    <cfRule type="expression" dxfId="1884" priority="1898">
      <formula>IF(AA45="H",TRUE)</formula>
    </cfRule>
    <cfRule type="expression" dxfId="1883" priority="1899">
      <formula>IF(AA45="CB",TRUE)</formula>
    </cfRule>
  </conditionalFormatting>
  <conditionalFormatting sqref="AD45">
    <cfRule type="expression" dxfId="1882" priority="1890">
      <formula>IF(AE45="SICK",TRUE)</formula>
    </cfRule>
    <cfRule type="expression" dxfId="1881" priority="1891">
      <formula>IF(AE45="CWC",TRUE)</formula>
    </cfRule>
    <cfRule type="expression" dxfId="1880" priority="1892">
      <formula>IF(AE45="BH",TRUE)</formula>
    </cfRule>
    <cfRule type="expression" dxfId="1879" priority="1893">
      <formula>IF(AE45="H",TRUE)</formula>
    </cfRule>
    <cfRule type="expression" dxfId="1878" priority="1894">
      <formula>IF(AE45="CB",TRUE)</formula>
    </cfRule>
  </conditionalFormatting>
  <conditionalFormatting sqref="AO52">
    <cfRule type="cellIs" dxfId="1877" priority="1889" operator="greaterThanOrEqual">
      <formula>0.25</formula>
    </cfRule>
  </conditionalFormatting>
  <conditionalFormatting sqref="AO75">
    <cfRule type="cellIs" dxfId="1876" priority="1888" operator="greaterThanOrEqual">
      <formula>0.25</formula>
    </cfRule>
  </conditionalFormatting>
  <conditionalFormatting sqref="AO98">
    <cfRule type="cellIs" dxfId="1875" priority="1887" operator="greaterThanOrEqual">
      <formula>0.25</formula>
    </cfRule>
  </conditionalFormatting>
  <conditionalFormatting sqref="AO121">
    <cfRule type="cellIs" dxfId="1874" priority="1886" operator="greaterThanOrEqual">
      <formula>0.25</formula>
    </cfRule>
  </conditionalFormatting>
  <conditionalFormatting sqref="AO144">
    <cfRule type="cellIs" dxfId="1873" priority="1885" operator="greaterThanOrEqual">
      <formula>0.25</formula>
    </cfRule>
  </conditionalFormatting>
  <conditionalFormatting sqref="B12">
    <cfRule type="expression" dxfId="1872" priority="1884">
      <formula>B12&gt;B8</formula>
    </cfRule>
  </conditionalFormatting>
  <conditionalFormatting sqref="B13">
    <cfRule type="expression" dxfId="1871" priority="1883">
      <formula>B13&gt;B9</formula>
    </cfRule>
  </conditionalFormatting>
  <conditionalFormatting sqref="B14">
    <cfRule type="expression" dxfId="1870" priority="1882">
      <formula>B14&gt;B10</formula>
    </cfRule>
  </conditionalFormatting>
  <conditionalFormatting sqref="B15">
    <cfRule type="expression" dxfId="1869" priority="1881">
      <formula>B15&gt;B8</formula>
    </cfRule>
  </conditionalFormatting>
  <conditionalFormatting sqref="B20">
    <cfRule type="expression" dxfId="1868" priority="1880">
      <formula>B20&gt;B19</formula>
    </cfRule>
  </conditionalFormatting>
  <conditionalFormatting sqref="B22">
    <cfRule type="expression" dxfId="1867" priority="1879">
      <formula>B22&gt;B21</formula>
    </cfRule>
  </conditionalFormatting>
  <conditionalFormatting sqref="B24">
    <cfRule type="expression" dxfId="1866" priority="1878">
      <formula>B24&gt;B23</formula>
    </cfRule>
  </conditionalFormatting>
  <conditionalFormatting sqref="B26">
    <cfRule type="expression" dxfId="1865" priority="1877">
      <formula>B26&gt;B25</formula>
    </cfRule>
  </conditionalFormatting>
  <conditionalFormatting sqref="D34">
    <cfRule type="expression" dxfId="1864" priority="1869">
      <formula>IF(G34="SICK",TRUE)</formula>
    </cfRule>
    <cfRule type="expression" dxfId="1863" priority="1870">
      <formula>IF(G34="CWC",TRUE)</formula>
    </cfRule>
    <cfRule type="expression" dxfId="1862" priority="1871">
      <formula>IF(G34="BH",TRUE)</formula>
    </cfRule>
    <cfRule type="expression" dxfId="1861" priority="1872">
      <formula>IF(G34="H",TRUE)</formula>
    </cfRule>
    <cfRule type="expression" dxfId="1860" priority="1875">
      <formula>IF(G34="CB",TRUE)</formula>
    </cfRule>
  </conditionalFormatting>
  <conditionalFormatting sqref="E34">
    <cfRule type="expression" dxfId="1859" priority="1855">
      <formula>IF(G34="SICK",TRUE)</formula>
    </cfRule>
    <cfRule type="expression" dxfId="1858" priority="1856">
      <formula>IF(G34="CWC",TRUE)</formula>
    </cfRule>
    <cfRule type="expression" dxfId="1857" priority="1857">
      <formula>IF(G34="BH",TRUE)</formula>
    </cfRule>
    <cfRule type="expression" dxfId="1856" priority="1858">
      <formula>IF(G34="H",TRUE)</formula>
    </cfRule>
    <cfRule type="expression" dxfId="1855" priority="1874">
      <formula>IF(G34="CB",TRUE)</formula>
    </cfRule>
  </conditionalFormatting>
  <conditionalFormatting sqref="F34">
    <cfRule type="expression" dxfId="1854" priority="1846">
      <formula>IF(G34="SICK",TRUE)</formula>
    </cfRule>
    <cfRule type="expression" dxfId="1853" priority="1847">
      <formula>IF(G34="CWC",TRUE)</formula>
    </cfRule>
    <cfRule type="expression" dxfId="1852" priority="1848">
      <formula>IF(G34="BH",TRUE)</formula>
    </cfRule>
    <cfRule type="expression" dxfId="1851" priority="1849">
      <formula>IF(G34="H",TRUE)</formula>
    </cfRule>
    <cfRule type="expression" dxfId="1850" priority="1873">
      <formula>IF(G34="CB",TRUE)</formula>
    </cfRule>
  </conditionalFormatting>
  <conditionalFormatting sqref="D36">
    <cfRule type="expression" dxfId="1849" priority="1864">
      <formula>IF(G36="SICK",TRUE)</formula>
    </cfRule>
    <cfRule type="expression" dxfId="1848" priority="1865">
      <formula>IF(G36="CWC",TRUE)</formula>
    </cfRule>
    <cfRule type="expression" dxfId="1847" priority="1866">
      <formula>IF(G36="BH",TRUE)</formula>
    </cfRule>
    <cfRule type="expression" dxfId="1846" priority="1867">
      <formula>IF(G36="H",TRUE)</formula>
    </cfRule>
    <cfRule type="expression" dxfId="1845" priority="1868">
      <formula>IF(G36="CB",TRUE)</formula>
    </cfRule>
  </conditionalFormatting>
  <conditionalFormatting sqref="D37:D39">
    <cfRule type="expression" dxfId="1844" priority="1859">
      <formula>IF(G37="SICK",TRUE)</formula>
    </cfRule>
    <cfRule type="expression" dxfId="1843" priority="1860">
      <formula>IF(G37="CWC",TRUE)</formula>
    </cfRule>
    <cfRule type="expression" dxfId="1842" priority="1861">
      <formula>IF(G37="BH",TRUE)</formula>
    </cfRule>
    <cfRule type="expression" dxfId="1841" priority="1862">
      <formula>IF(G37="H",TRUE)</formula>
    </cfRule>
    <cfRule type="expression" dxfId="1840" priority="1863">
      <formula>IF(G37="CB",TRUE)</formula>
    </cfRule>
  </conditionalFormatting>
  <conditionalFormatting sqref="E36:E39">
    <cfRule type="expression" dxfId="1839" priority="1850">
      <formula>IF(G36="SICK",TRUE)</formula>
    </cfRule>
    <cfRule type="expression" dxfId="1838" priority="1851">
      <formula>IF(G36="CWC",TRUE)</formula>
    </cfRule>
    <cfRule type="expression" dxfId="1837" priority="1852">
      <formula>IF(G36="BH",TRUE)</formula>
    </cfRule>
    <cfRule type="expression" dxfId="1836" priority="1853">
      <formula>IF(G36="H",TRUE)</formula>
    </cfRule>
    <cfRule type="expression" dxfId="1835" priority="1854">
      <formula>IF(G36="CB",TRUE)</formula>
    </cfRule>
  </conditionalFormatting>
  <conditionalFormatting sqref="F36:F39">
    <cfRule type="expression" dxfId="1834" priority="1841">
      <formula>IF(G36="SICK",TRUE)</formula>
    </cfRule>
    <cfRule type="expression" dxfId="1833" priority="1842">
      <formula>IF(G36="CWC",TRUE)</formula>
    </cfRule>
    <cfRule type="expression" dxfId="1832" priority="1843">
      <formula>IF(G36="BH",TRUE)</formula>
    </cfRule>
    <cfRule type="expression" dxfId="1831" priority="1844">
      <formula>IF(G36="H",TRUE)</formula>
    </cfRule>
    <cfRule type="expression" dxfId="1830" priority="1845">
      <formula>IF(G36="CB",TRUE)</formula>
    </cfRule>
  </conditionalFormatting>
  <conditionalFormatting sqref="T34">
    <cfRule type="expression" dxfId="1829" priority="1835">
      <formula>IF(W34="SICK",TRUE)</formula>
    </cfRule>
    <cfRule type="expression" dxfId="1828" priority="1836">
      <formula>IF(W34="CWC",TRUE)</formula>
    </cfRule>
    <cfRule type="expression" dxfId="1827" priority="1837">
      <formula>IF(W34="BH",TRUE)</formula>
    </cfRule>
    <cfRule type="expression" dxfId="1826" priority="1838">
      <formula>IF(W34="H",TRUE)</formula>
    </cfRule>
    <cfRule type="expression" dxfId="1825" priority="1840">
      <formula>IF(W34="CB",TRUE)</formula>
    </cfRule>
  </conditionalFormatting>
  <conditionalFormatting sqref="U34">
    <cfRule type="expression" dxfId="1824" priority="1821">
      <formula>IF(W34="SICK",TRUE)</formula>
    </cfRule>
    <cfRule type="expression" dxfId="1823" priority="1822">
      <formula>IF(W34="CWC",TRUE)</formula>
    </cfRule>
    <cfRule type="expression" dxfId="1822" priority="1823">
      <formula>IF(W34="BH",TRUE)</formula>
    </cfRule>
    <cfRule type="expression" dxfId="1821" priority="1824">
      <formula>IF(W34="H",TRUE)</formula>
    </cfRule>
    <cfRule type="expression" dxfId="1820" priority="1839">
      <formula>IF(W34="CB",TRUE)</formula>
    </cfRule>
  </conditionalFormatting>
  <conditionalFormatting sqref="T36">
    <cfRule type="expression" dxfId="1819" priority="1830">
      <formula>IF(W36="SICK",TRUE)</formula>
    </cfRule>
    <cfRule type="expression" dxfId="1818" priority="1831">
      <formula>IF(W36="CWC",TRUE)</formula>
    </cfRule>
    <cfRule type="expression" dxfId="1817" priority="1832">
      <formula>IF(W36="BH",TRUE)</formula>
    </cfRule>
    <cfRule type="expression" dxfId="1816" priority="1833">
      <formula>IF(W36="H",TRUE)</formula>
    </cfRule>
    <cfRule type="expression" dxfId="1815" priority="1834">
      <formula>IF(W36="CB",TRUE)</formula>
    </cfRule>
  </conditionalFormatting>
  <conditionalFormatting sqref="T37:T39">
    <cfRule type="expression" dxfId="1814" priority="1825">
      <formula>IF(W37="SICK",TRUE)</formula>
    </cfRule>
    <cfRule type="expression" dxfId="1813" priority="1826">
      <formula>IF(W37="CWC",TRUE)</formula>
    </cfRule>
    <cfRule type="expression" dxfId="1812" priority="1827">
      <formula>IF(W37="BH",TRUE)</formula>
    </cfRule>
    <cfRule type="expression" dxfId="1811" priority="1828">
      <formula>IF(W37="H",TRUE)</formula>
    </cfRule>
    <cfRule type="expression" dxfId="1810" priority="1829">
      <formula>IF(W37="CB",TRUE)</formula>
    </cfRule>
  </conditionalFormatting>
  <conditionalFormatting sqref="U36:U39">
    <cfRule type="expression" dxfId="1809" priority="1816">
      <formula>IF(W36="SICK",TRUE)</formula>
    </cfRule>
    <cfRule type="expression" dxfId="1808" priority="1817">
      <formula>IF(W36="CWC",TRUE)</formula>
    </cfRule>
    <cfRule type="expression" dxfId="1807" priority="1818">
      <formula>IF(W36="BH",TRUE)</formula>
    </cfRule>
    <cfRule type="expression" dxfId="1806" priority="1819">
      <formula>IF(W36="H",TRUE)</formula>
    </cfRule>
    <cfRule type="expression" dxfId="1805" priority="1820">
      <formula>IF(W36="CB",TRUE)</formula>
    </cfRule>
  </conditionalFormatting>
  <conditionalFormatting sqref="X34">
    <cfRule type="expression" dxfId="1804" priority="1810">
      <formula>IF(AA34="SICK",TRUE)</formula>
    </cfRule>
    <cfRule type="expression" dxfId="1803" priority="1811">
      <formula>IF(AA34="CWC",TRUE)</formula>
    </cfRule>
    <cfRule type="expression" dxfId="1802" priority="1812">
      <formula>IF(AA34="BH",TRUE)</formula>
    </cfRule>
    <cfRule type="expression" dxfId="1801" priority="1813">
      <formula>IF(AA34="H",TRUE)</formula>
    </cfRule>
    <cfRule type="expression" dxfId="1800" priority="1815">
      <formula>IF(AA34="CB",TRUE)</formula>
    </cfRule>
  </conditionalFormatting>
  <conditionalFormatting sqref="Y34">
    <cfRule type="expression" dxfId="1799" priority="1796">
      <formula>IF(AA34="SICK",TRUE)</formula>
    </cfRule>
    <cfRule type="expression" dxfId="1798" priority="1797">
      <formula>IF(AA34="CWC",TRUE)</formula>
    </cfRule>
    <cfRule type="expression" dxfId="1797" priority="1798">
      <formula>IF(AA34="BH",TRUE)</formula>
    </cfRule>
    <cfRule type="expression" dxfId="1796" priority="1799">
      <formula>IF(AA34="H",TRUE)</formula>
    </cfRule>
    <cfRule type="expression" dxfId="1795" priority="1814">
      <formula>IF(AA34="CB",TRUE)</formula>
    </cfRule>
  </conditionalFormatting>
  <conditionalFormatting sqref="X36">
    <cfRule type="expression" dxfId="1794" priority="1805">
      <formula>IF(AA36="SICK",TRUE)</formula>
    </cfRule>
    <cfRule type="expression" dxfId="1793" priority="1806">
      <formula>IF(AA36="CWC",TRUE)</formula>
    </cfRule>
    <cfRule type="expression" dxfId="1792" priority="1807">
      <formula>IF(AA36="BH",TRUE)</formula>
    </cfRule>
    <cfRule type="expression" dxfId="1791" priority="1808">
      <formula>IF(AA36="H",TRUE)</formula>
    </cfRule>
    <cfRule type="expression" dxfId="1790" priority="1809">
      <formula>IF(AA36="CB",TRUE)</formula>
    </cfRule>
  </conditionalFormatting>
  <conditionalFormatting sqref="X37:X39">
    <cfRule type="expression" dxfId="1789" priority="1800">
      <formula>IF(AA37="SICK",TRUE)</formula>
    </cfRule>
    <cfRule type="expression" dxfId="1788" priority="1801">
      <formula>IF(AA37="CWC",TRUE)</formula>
    </cfRule>
    <cfRule type="expression" dxfId="1787" priority="1802">
      <formula>IF(AA37="BH",TRUE)</formula>
    </cfRule>
    <cfRule type="expression" dxfId="1786" priority="1803">
      <formula>IF(AA37="H",TRUE)</formula>
    </cfRule>
    <cfRule type="expression" dxfId="1785" priority="1804">
      <formula>IF(AA37="CB",TRUE)</formula>
    </cfRule>
  </conditionalFormatting>
  <conditionalFormatting sqref="Y36:Y39">
    <cfRule type="expression" dxfId="1784" priority="1791">
      <formula>IF(AA36="SICK",TRUE)</formula>
    </cfRule>
    <cfRule type="expression" dxfId="1783" priority="1792">
      <formula>IF(AA36="CWC",TRUE)</formula>
    </cfRule>
    <cfRule type="expression" dxfId="1782" priority="1793">
      <formula>IF(AA36="BH",TRUE)</formula>
    </cfRule>
    <cfRule type="expression" dxfId="1781" priority="1794">
      <formula>IF(AA36="H",TRUE)</formula>
    </cfRule>
    <cfRule type="expression" dxfId="1780" priority="1795">
      <formula>IF(AA36="CB",TRUE)</formula>
    </cfRule>
  </conditionalFormatting>
  <conditionalFormatting sqref="AB34">
    <cfRule type="expression" dxfId="1779" priority="1786">
      <formula>IF(AE34="SICK",TRUE)</formula>
    </cfRule>
    <cfRule type="expression" dxfId="1778" priority="1787">
      <formula>IF(AE34="CWC",TRUE)</formula>
    </cfRule>
    <cfRule type="expression" dxfId="1777" priority="1788">
      <formula>IF(AE34="BH",TRUE)</formula>
    </cfRule>
    <cfRule type="expression" dxfId="1776" priority="1789">
      <formula>IF(AE34="H",TRUE)</formula>
    </cfRule>
    <cfRule type="expression" dxfId="1775" priority="1790">
      <formula>IF(AE34="CB",TRUE)</formula>
    </cfRule>
  </conditionalFormatting>
  <conditionalFormatting sqref="AB36">
    <cfRule type="expression" dxfId="1774" priority="1781">
      <formula>IF(AE36="SICK",TRUE)</formula>
    </cfRule>
    <cfRule type="expression" dxfId="1773" priority="1782">
      <formula>IF(AE36="CWC",TRUE)</formula>
    </cfRule>
    <cfRule type="expression" dxfId="1772" priority="1783">
      <formula>IF(AE36="BH",TRUE)</formula>
    </cfRule>
    <cfRule type="expression" dxfId="1771" priority="1784">
      <formula>IF(AE36="H",TRUE)</formula>
    </cfRule>
    <cfRule type="expression" dxfId="1770" priority="1785">
      <formula>IF(AE36="CB",TRUE)</formula>
    </cfRule>
  </conditionalFormatting>
  <conditionalFormatting sqref="AB37:AB39">
    <cfRule type="expression" dxfId="1769" priority="1776">
      <formula>IF(AE37="SICK",TRUE)</formula>
    </cfRule>
    <cfRule type="expression" dxfId="1768" priority="1777">
      <formula>IF(AE37="CWC",TRUE)</formula>
    </cfRule>
    <cfRule type="expression" dxfId="1767" priority="1778">
      <formula>IF(AE37="BH",TRUE)</formula>
    </cfRule>
    <cfRule type="expression" dxfId="1766" priority="1779">
      <formula>IF(AE37="H",TRUE)</formula>
    </cfRule>
    <cfRule type="expression" dxfId="1765" priority="1780">
      <formula>IF(AE37="CB",TRUE)</formula>
    </cfRule>
  </conditionalFormatting>
  <conditionalFormatting sqref="AC36:AC39">
    <cfRule type="expression" dxfId="1764" priority="1771">
      <formula>IF(AE36="SICK",TRUE)</formula>
    </cfRule>
    <cfRule type="expression" dxfId="1763" priority="1772">
      <formula>IF(AE36="CWC",TRUE)</formula>
    </cfRule>
    <cfRule type="expression" dxfId="1762" priority="1773">
      <formula>IF(AE36="BH",TRUE)</formula>
    </cfRule>
    <cfRule type="expression" dxfId="1761" priority="1774">
      <formula>IF(AE36="H",TRUE)</formula>
    </cfRule>
    <cfRule type="expression" dxfId="1760" priority="1775">
      <formula>IF(AE36="CB",TRUE)</formula>
    </cfRule>
  </conditionalFormatting>
  <conditionalFormatting sqref="D35">
    <cfRule type="expression" dxfId="1759" priority="1766">
      <formula>IF(G35="SICK",TRUE)</formula>
    </cfRule>
    <cfRule type="expression" dxfId="1758" priority="1767">
      <formula>IF(G35="CWC",TRUE)</formula>
    </cfRule>
    <cfRule type="expression" dxfId="1757" priority="1768">
      <formula>IF(G35="BH",TRUE)</formula>
    </cfRule>
    <cfRule type="expression" dxfId="1756" priority="1769">
      <formula>IF(G35="H",TRUE)</formula>
    </cfRule>
    <cfRule type="expression" dxfId="1755" priority="1770">
      <formula>IF(G35="CB",TRUE)</formula>
    </cfRule>
  </conditionalFormatting>
  <conditionalFormatting sqref="E35">
    <cfRule type="expression" dxfId="1754" priority="1761">
      <formula>IF(G35="SICK",TRUE)</formula>
    </cfRule>
    <cfRule type="expression" dxfId="1753" priority="1762">
      <formula>IF(G35="CWC",TRUE)</formula>
    </cfRule>
    <cfRule type="expression" dxfId="1752" priority="1763">
      <formula>IF(G35="BH",TRUE)</formula>
    </cfRule>
    <cfRule type="expression" dxfId="1751" priority="1764">
      <formula>IF(G35="H",TRUE)</formula>
    </cfRule>
    <cfRule type="expression" dxfId="1750" priority="1765">
      <formula>IF(G35="CB",TRUE)</formula>
    </cfRule>
  </conditionalFormatting>
  <conditionalFormatting sqref="F35">
    <cfRule type="expression" dxfId="1749" priority="1756">
      <formula>IF(G35="SICK",TRUE)</formula>
    </cfRule>
    <cfRule type="expression" dxfId="1748" priority="1757">
      <formula>IF(G35="CWC",TRUE)</formula>
    </cfRule>
    <cfRule type="expression" dxfId="1747" priority="1758">
      <formula>IF(G35="BH",TRUE)</formula>
    </cfRule>
    <cfRule type="expression" dxfId="1746" priority="1759">
      <formula>IF(G35="H",TRUE)</formula>
    </cfRule>
    <cfRule type="expression" dxfId="1745" priority="1760">
      <formula>IF(G35="CB",TRUE)</formula>
    </cfRule>
  </conditionalFormatting>
  <conditionalFormatting sqref="AC34">
    <cfRule type="expression" dxfId="1744" priority="1751">
      <formula>IF(AE34="SICK",TRUE)</formula>
    </cfRule>
    <cfRule type="expression" dxfId="1743" priority="1752">
      <formula>IF(AE34="CWC",TRUE)</formula>
    </cfRule>
    <cfRule type="expression" dxfId="1742" priority="1753">
      <formula>IF(AE34="BH",TRUE)</formula>
    </cfRule>
    <cfRule type="expression" dxfId="1741" priority="1754">
      <formula>IF(AE34="H",TRUE)</formula>
    </cfRule>
    <cfRule type="expression" dxfId="1740" priority="1755">
      <formula>IF(AE34="CB",TRUE)</formula>
    </cfRule>
  </conditionalFormatting>
  <conditionalFormatting sqref="H34">
    <cfRule type="expression" dxfId="1739" priority="1745">
      <formula>IF(K34="SICK",TRUE)</formula>
    </cfRule>
    <cfRule type="expression" dxfId="1738" priority="1746">
      <formula>IF(K34="CWC",TRUE)</formula>
    </cfRule>
    <cfRule type="expression" dxfId="1737" priority="1747">
      <formula>IF(K34="BH",TRUE)</formula>
    </cfRule>
    <cfRule type="expression" dxfId="1736" priority="1748">
      <formula>IF(K34="H",TRUE)</formula>
    </cfRule>
    <cfRule type="expression" dxfId="1735" priority="1750">
      <formula>IF(K34="CB",TRUE)</formula>
    </cfRule>
  </conditionalFormatting>
  <conditionalFormatting sqref="I34">
    <cfRule type="expression" dxfId="1734" priority="1731">
      <formula>IF(K34="SICK",TRUE)</formula>
    </cfRule>
    <cfRule type="expression" dxfId="1733" priority="1732">
      <formula>IF(K34="CWC",TRUE)</formula>
    </cfRule>
    <cfRule type="expression" dxfId="1732" priority="1733">
      <formula>IF(K34="BH",TRUE)</formula>
    </cfRule>
    <cfRule type="expression" dxfId="1731" priority="1734">
      <formula>IF(K34="H",TRUE)</formula>
    </cfRule>
    <cfRule type="expression" dxfId="1730" priority="1749">
      <formula>IF(K34="CB",TRUE)</formula>
    </cfRule>
  </conditionalFormatting>
  <conditionalFormatting sqref="H36">
    <cfRule type="expression" dxfId="1729" priority="1740">
      <formula>IF(K36="SICK",TRUE)</formula>
    </cfRule>
    <cfRule type="expression" dxfId="1728" priority="1741">
      <formula>IF(K36="CWC",TRUE)</formula>
    </cfRule>
    <cfRule type="expression" dxfId="1727" priority="1742">
      <formula>IF(K36="BH",TRUE)</formula>
    </cfRule>
    <cfRule type="expression" dxfId="1726" priority="1743">
      <formula>IF(K36="H",TRUE)</formula>
    </cfRule>
    <cfRule type="expression" dxfId="1725" priority="1744">
      <formula>IF(K36="CB",TRUE)</formula>
    </cfRule>
  </conditionalFormatting>
  <conditionalFormatting sqref="H37:H39">
    <cfRule type="expression" dxfId="1724" priority="1735">
      <formula>IF(K37="SICK",TRUE)</formula>
    </cfRule>
    <cfRule type="expression" dxfId="1723" priority="1736">
      <formula>IF(K37="CWC",TRUE)</formula>
    </cfRule>
    <cfRule type="expression" dxfId="1722" priority="1737">
      <formula>IF(K37="BH",TRUE)</formula>
    </cfRule>
    <cfRule type="expression" dxfId="1721" priority="1738">
      <formula>IF(K37="H",TRUE)</formula>
    </cfRule>
    <cfRule type="expression" dxfId="1720" priority="1739">
      <formula>IF(K37="CB",TRUE)</formula>
    </cfRule>
  </conditionalFormatting>
  <conditionalFormatting sqref="I36:I39">
    <cfRule type="expression" dxfId="1719" priority="1726">
      <formula>IF(K36="SICK",TRUE)</formula>
    </cfRule>
    <cfRule type="expression" dxfId="1718" priority="1727">
      <formula>IF(K36="CWC",TRUE)</formula>
    </cfRule>
    <cfRule type="expression" dxfId="1717" priority="1728">
      <formula>IF(K36="BH",TRUE)</formula>
    </cfRule>
    <cfRule type="expression" dxfId="1716" priority="1729">
      <formula>IF(K36="H",TRUE)</formula>
    </cfRule>
    <cfRule type="expression" dxfId="1715" priority="1730">
      <formula>IF(K36="CB",TRUE)</formula>
    </cfRule>
  </conditionalFormatting>
  <conditionalFormatting sqref="L36">
    <cfRule type="expression" dxfId="1714" priority="1721">
      <formula>IF(O36="SICK",TRUE)</formula>
    </cfRule>
    <cfRule type="expression" dxfId="1713" priority="1722">
      <formula>IF(O36="CWC",TRUE)</formula>
    </cfRule>
    <cfRule type="expression" dxfId="1712" priority="1723">
      <formula>IF(O36="BH",TRUE)</formula>
    </cfRule>
    <cfRule type="expression" dxfId="1711" priority="1724">
      <formula>IF(O36="H",TRUE)</formula>
    </cfRule>
    <cfRule type="expression" dxfId="1710" priority="1725">
      <formula>IF(O36="CB",TRUE)</formula>
    </cfRule>
  </conditionalFormatting>
  <conditionalFormatting sqref="L37:L39">
    <cfRule type="expression" dxfId="1709" priority="1716">
      <formula>IF(O37="SICK",TRUE)</formula>
    </cfRule>
    <cfRule type="expression" dxfId="1708" priority="1717">
      <formula>IF(O37="CWC",TRUE)</formula>
    </cfRule>
    <cfRule type="expression" dxfId="1707" priority="1718">
      <formula>IF(O37="BH",TRUE)</formula>
    </cfRule>
    <cfRule type="expression" dxfId="1706" priority="1719">
      <formula>IF(O37="H",TRUE)</formula>
    </cfRule>
    <cfRule type="expression" dxfId="1705" priority="1720">
      <formula>IF(O37="CB",TRUE)</formula>
    </cfRule>
  </conditionalFormatting>
  <conditionalFormatting sqref="M36:M39">
    <cfRule type="expression" dxfId="1704" priority="1711">
      <formula>IF(O36="SICK",TRUE)</formula>
    </cfRule>
    <cfRule type="expression" dxfId="1703" priority="1712">
      <formula>IF(O36="CWC",TRUE)</formula>
    </cfRule>
    <cfRule type="expression" dxfId="1702" priority="1713">
      <formula>IF(O36="BH",TRUE)</formula>
    </cfRule>
    <cfRule type="expression" dxfId="1701" priority="1714">
      <formula>IF(O36="H",TRUE)</formula>
    </cfRule>
    <cfRule type="expression" dxfId="1700" priority="1715">
      <formula>IF(O36="CB",TRUE)</formula>
    </cfRule>
  </conditionalFormatting>
  <conditionalFormatting sqref="P34">
    <cfRule type="expression" dxfId="1699" priority="1705">
      <formula>IF(S34="SICK",TRUE)</formula>
    </cfRule>
    <cfRule type="expression" dxfId="1698" priority="1706">
      <formula>IF(S34="CWC",TRUE)</formula>
    </cfRule>
    <cfRule type="expression" dxfId="1697" priority="1707">
      <formula>IF(S34="BH",TRUE)</formula>
    </cfRule>
    <cfRule type="expression" dxfId="1696" priority="1708">
      <formula>IF(S34="H",TRUE)</formula>
    </cfRule>
    <cfRule type="expression" dxfId="1695" priority="1710">
      <formula>IF(S34="CB",TRUE)</formula>
    </cfRule>
  </conditionalFormatting>
  <conditionalFormatting sqref="Q34">
    <cfRule type="expression" dxfId="1694" priority="1691">
      <formula>IF(S34="SICK",TRUE)</formula>
    </cfRule>
    <cfRule type="expression" dxfId="1693" priority="1692">
      <formula>IF(S34="CWC",TRUE)</formula>
    </cfRule>
    <cfRule type="expression" dxfId="1692" priority="1693">
      <formula>IF(S34="BH",TRUE)</formula>
    </cfRule>
    <cfRule type="expression" dxfId="1691" priority="1694">
      <formula>IF(S34="H",TRUE)</formula>
    </cfRule>
    <cfRule type="expression" dxfId="1690" priority="1709">
      <formula>IF(S34="CB",TRUE)</formula>
    </cfRule>
  </conditionalFormatting>
  <conditionalFormatting sqref="P36">
    <cfRule type="expression" dxfId="1689" priority="1700">
      <formula>IF(S36="SICK",TRUE)</formula>
    </cfRule>
    <cfRule type="expression" dxfId="1688" priority="1701">
      <formula>IF(S36="CWC",TRUE)</formula>
    </cfRule>
    <cfRule type="expression" dxfId="1687" priority="1702">
      <formula>IF(S36="BH",TRUE)</formula>
    </cfRule>
    <cfRule type="expression" dxfId="1686" priority="1703">
      <formula>IF(S36="H",TRUE)</formula>
    </cfRule>
    <cfRule type="expression" dxfId="1685" priority="1704">
      <formula>IF(S36="CB",TRUE)</formula>
    </cfRule>
  </conditionalFormatting>
  <conditionalFormatting sqref="P37">
    <cfRule type="expression" dxfId="1684" priority="1695">
      <formula>IF(S37="SICK",TRUE)</formula>
    </cfRule>
    <cfRule type="expression" dxfId="1683" priority="1696">
      <formula>IF(S37="CWC",TRUE)</formula>
    </cfRule>
    <cfRule type="expression" dxfId="1682" priority="1697">
      <formula>IF(S37="BH",TRUE)</formula>
    </cfRule>
    <cfRule type="expression" dxfId="1681" priority="1698">
      <formula>IF(S37="H",TRUE)</formula>
    </cfRule>
    <cfRule type="expression" dxfId="1680" priority="1699">
      <formula>IF(S37="CB",TRUE)</formula>
    </cfRule>
  </conditionalFormatting>
  <conditionalFormatting sqref="Q36:Q37">
    <cfRule type="expression" dxfId="1679" priority="1686">
      <formula>IF(S36="SICK",TRUE)</formula>
    </cfRule>
    <cfRule type="expression" dxfId="1678" priority="1687">
      <formula>IF(S36="CWC",TRUE)</formula>
    </cfRule>
    <cfRule type="expression" dxfId="1677" priority="1688">
      <formula>IF(S36="BH",TRUE)</formula>
    </cfRule>
    <cfRule type="expression" dxfId="1676" priority="1689">
      <formula>IF(S36="H",TRUE)</formula>
    </cfRule>
    <cfRule type="expression" dxfId="1675" priority="1690">
      <formula>IF(S36="CB",TRUE)</formula>
    </cfRule>
  </conditionalFormatting>
  <conditionalFormatting sqref="H35">
    <cfRule type="expression" dxfId="1674" priority="1680">
      <formula>IF(K35="SICK",TRUE)</formula>
    </cfRule>
    <cfRule type="expression" dxfId="1673" priority="1681">
      <formula>IF(K35="CWC",TRUE)</formula>
    </cfRule>
    <cfRule type="expression" dxfId="1672" priority="1682">
      <formula>IF(K35="BH",TRUE)</formula>
    </cfRule>
    <cfRule type="expression" dxfId="1671" priority="1683">
      <formula>IF(K35="H",TRUE)</formula>
    </cfRule>
    <cfRule type="expression" dxfId="1670" priority="1685">
      <formula>IF(K35="CB",TRUE)</formula>
    </cfRule>
  </conditionalFormatting>
  <conditionalFormatting sqref="I35">
    <cfRule type="expression" dxfId="1669" priority="1676">
      <formula>IF(K35="SICK",TRUE)</formula>
    </cfRule>
    <cfRule type="expression" dxfId="1668" priority="1677">
      <formula>IF(K35="CWC",TRUE)</formula>
    </cfRule>
    <cfRule type="expression" dxfId="1667" priority="1678">
      <formula>IF(K35="BH",TRUE)</formula>
    </cfRule>
    <cfRule type="expression" dxfId="1666" priority="1679">
      <formula>IF(K35="H",TRUE)</formula>
    </cfRule>
    <cfRule type="expression" dxfId="1665" priority="1684">
      <formula>IF(K35="CB",TRUE)</formula>
    </cfRule>
  </conditionalFormatting>
  <conditionalFormatting sqref="P35">
    <cfRule type="expression" dxfId="1664" priority="1670">
      <formula>IF(S35="SICK",TRUE)</formula>
    </cfRule>
    <cfRule type="expression" dxfId="1663" priority="1671">
      <formula>IF(S35="CWC",TRUE)</formula>
    </cfRule>
    <cfRule type="expression" dxfId="1662" priority="1672">
      <formula>IF(S35="BH",TRUE)</formula>
    </cfRule>
    <cfRule type="expression" dxfId="1661" priority="1673">
      <formula>IF(S35="H",TRUE)</formula>
    </cfRule>
    <cfRule type="expression" dxfId="1660" priority="1675">
      <formula>IF(S35="CB",TRUE)</formula>
    </cfRule>
  </conditionalFormatting>
  <conditionalFormatting sqref="Q35">
    <cfRule type="expression" dxfId="1659" priority="1666">
      <formula>IF(S35="SICK",TRUE)</formula>
    </cfRule>
    <cfRule type="expression" dxfId="1658" priority="1667">
      <formula>IF(S35="CWC",TRUE)</formula>
    </cfRule>
    <cfRule type="expression" dxfId="1657" priority="1668">
      <formula>IF(S35="BH",TRUE)</formula>
    </cfRule>
    <cfRule type="expression" dxfId="1656" priority="1669">
      <formula>IF(S35="H",TRUE)</formula>
    </cfRule>
    <cfRule type="expression" dxfId="1655" priority="1674">
      <formula>IF(S35="CB",TRUE)</formula>
    </cfRule>
  </conditionalFormatting>
  <conditionalFormatting sqref="X35">
    <cfRule type="expression" dxfId="1654" priority="1660">
      <formula>IF(AA35="SICK",TRUE)</formula>
    </cfRule>
    <cfRule type="expression" dxfId="1653" priority="1661">
      <formula>IF(AA35="CWC",TRUE)</formula>
    </cfRule>
    <cfRule type="expression" dxfId="1652" priority="1662">
      <formula>IF(AA35="BH",TRUE)</formula>
    </cfRule>
    <cfRule type="expression" dxfId="1651" priority="1663">
      <formula>IF(AA35="H",TRUE)</formula>
    </cfRule>
    <cfRule type="expression" dxfId="1650" priority="1665">
      <formula>IF(AA35="CB",TRUE)</formula>
    </cfRule>
  </conditionalFormatting>
  <conditionalFormatting sqref="Y35">
    <cfRule type="expression" dxfId="1649" priority="1656">
      <formula>IF(AA35="SICK",TRUE)</formula>
    </cfRule>
    <cfRule type="expression" dxfId="1648" priority="1657">
      <formula>IF(AA35="CWC",TRUE)</formula>
    </cfRule>
    <cfRule type="expression" dxfId="1647" priority="1658">
      <formula>IF(AA35="BH",TRUE)</formula>
    </cfRule>
    <cfRule type="expression" dxfId="1646" priority="1659">
      <formula>IF(AA35="H",TRUE)</formula>
    </cfRule>
    <cfRule type="expression" dxfId="1645" priority="1664">
      <formula>IF(AA35="CB",TRUE)</formula>
    </cfRule>
  </conditionalFormatting>
  <conditionalFormatting sqref="L35">
    <cfRule type="expression" dxfId="1644" priority="1651">
      <formula>IF(O35="SICK",TRUE)</formula>
    </cfRule>
    <cfRule type="expression" dxfId="1643" priority="1652">
      <formula>IF(O35="CWC",TRUE)</formula>
    </cfRule>
    <cfRule type="expression" dxfId="1642" priority="1653">
      <formula>IF(O35="BH",TRUE)</formula>
    </cfRule>
    <cfRule type="expression" dxfId="1641" priority="1654">
      <formula>IF(O35="H",TRUE)</formula>
    </cfRule>
    <cfRule type="expression" dxfId="1640" priority="1655">
      <formula>IF(O35="CB",TRUE)</formula>
    </cfRule>
  </conditionalFormatting>
  <conditionalFormatting sqref="M35">
    <cfRule type="expression" dxfId="1639" priority="1646">
      <formula>IF(O35="SICK",TRUE)</formula>
    </cfRule>
    <cfRule type="expression" dxfId="1638" priority="1647">
      <formula>IF(O35="CWC",TRUE)</formula>
    </cfRule>
    <cfRule type="expression" dxfId="1637" priority="1648">
      <formula>IF(O35="BH",TRUE)</formula>
    </cfRule>
    <cfRule type="expression" dxfId="1636" priority="1649">
      <formula>IF(O35="H",TRUE)</formula>
    </cfRule>
    <cfRule type="expression" dxfId="1635" priority="1650">
      <formula>IF(O35="CB",TRUE)</formula>
    </cfRule>
  </conditionalFormatting>
  <conditionalFormatting sqref="T35">
    <cfRule type="expression" dxfId="1634" priority="1641">
      <formula>IF(W35="SICK",TRUE)</formula>
    </cfRule>
    <cfRule type="expression" dxfId="1633" priority="1642">
      <formula>IF(W35="CWC",TRUE)</formula>
    </cfRule>
    <cfRule type="expression" dxfId="1632" priority="1643">
      <formula>IF(W35="BH",TRUE)</formula>
    </cfRule>
    <cfRule type="expression" dxfId="1631" priority="1644">
      <formula>IF(W35="H",TRUE)</formula>
    </cfRule>
    <cfRule type="expression" dxfId="1630" priority="1645">
      <formula>IF(W35="CB",TRUE)</formula>
    </cfRule>
  </conditionalFormatting>
  <conditionalFormatting sqref="U35">
    <cfRule type="expression" dxfId="1629" priority="1636">
      <formula>IF(W35="SICK",TRUE)</formula>
    </cfRule>
    <cfRule type="expression" dxfId="1628" priority="1637">
      <formula>IF(W35="CWC",TRUE)</formula>
    </cfRule>
    <cfRule type="expression" dxfId="1627" priority="1638">
      <formula>IF(W35="BH",TRUE)</formula>
    </cfRule>
    <cfRule type="expression" dxfId="1626" priority="1639">
      <formula>IF(W35="H",TRUE)</formula>
    </cfRule>
    <cfRule type="expression" dxfId="1625" priority="1640">
      <formula>IF(W35="CB",TRUE)</formula>
    </cfRule>
  </conditionalFormatting>
  <conditionalFormatting sqref="AB35">
    <cfRule type="expression" dxfId="1624" priority="1630">
      <formula>IF(AE35="SICK",TRUE)</formula>
    </cfRule>
    <cfRule type="expression" dxfId="1623" priority="1631">
      <formula>IF(AE35="CWC",TRUE)</formula>
    </cfRule>
    <cfRule type="expression" dxfId="1622" priority="1632">
      <formula>IF(AE35="BH",TRUE)</formula>
    </cfRule>
    <cfRule type="expression" dxfId="1621" priority="1633">
      <formula>IF(AE35="H",TRUE)</formula>
    </cfRule>
    <cfRule type="expression" dxfId="1620" priority="1635">
      <formula>IF(AE35="CB",TRUE)</formula>
    </cfRule>
  </conditionalFormatting>
  <conditionalFormatting sqref="AC35">
    <cfRule type="expression" dxfId="1619" priority="1626">
      <formula>IF(AE35="SICK",TRUE)</formula>
    </cfRule>
    <cfRule type="expression" dxfId="1618" priority="1627">
      <formula>IF(AE35="CWC",TRUE)</formula>
    </cfRule>
    <cfRule type="expression" dxfId="1617" priority="1628">
      <formula>IF(AE35="BH",TRUE)</formula>
    </cfRule>
    <cfRule type="expression" dxfId="1616" priority="1629">
      <formula>IF(AE35="H",TRUE)</formula>
    </cfRule>
    <cfRule type="expression" dxfId="1615" priority="1634">
      <formula>IF(AE35="CB",TRUE)</formula>
    </cfRule>
  </conditionalFormatting>
  <conditionalFormatting sqref="L34">
    <cfRule type="expression" dxfId="1614" priority="1620">
      <formula>IF(O34="SICK",TRUE)</formula>
    </cfRule>
    <cfRule type="expression" dxfId="1613" priority="1621">
      <formula>IF(O34="CWC",TRUE)</formula>
    </cfRule>
    <cfRule type="expression" dxfId="1612" priority="1622">
      <formula>IF(O34="BH",TRUE)</formula>
    </cfRule>
    <cfRule type="expression" dxfId="1611" priority="1623">
      <formula>IF(O34="H",TRUE)</formula>
    </cfRule>
    <cfRule type="expression" dxfId="1610" priority="1625">
      <formula>IF(O34="CB",TRUE)</formula>
    </cfRule>
  </conditionalFormatting>
  <conditionalFormatting sqref="M34">
    <cfRule type="expression" dxfId="1609" priority="1616">
      <formula>IF(O34="SICK",TRUE)</formula>
    </cfRule>
    <cfRule type="expression" dxfId="1608" priority="1617">
      <formula>IF(O34="CWC",TRUE)</formula>
    </cfRule>
    <cfRule type="expression" dxfId="1607" priority="1618">
      <formula>IF(O34="BH",TRUE)</formula>
    </cfRule>
    <cfRule type="expression" dxfId="1606" priority="1619">
      <formula>IF(O34="H",TRUE)</formula>
    </cfRule>
    <cfRule type="expression" dxfId="1605" priority="1624">
      <formula>IF(O34="CB",TRUE)</formula>
    </cfRule>
  </conditionalFormatting>
  <conditionalFormatting sqref="P38:P39">
    <cfRule type="expression" dxfId="1604" priority="1611">
      <formula>IF(S38="SICK",TRUE)</formula>
    </cfRule>
    <cfRule type="expression" dxfId="1603" priority="1612">
      <formula>IF(S38="CWC",TRUE)</formula>
    </cfRule>
    <cfRule type="expression" dxfId="1602" priority="1613">
      <formula>IF(S38="BH",TRUE)</formula>
    </cfRule>
    <cfRule type="expression" dxfId="1601" priority="1614">
      <formula>IF(S38="H",TRUE)</formula>
    </cfRule>
    <cfRule type="expression" dxfId="1600" priority="1615">
      <formula>IF(S38="CB",TRUE)</formula>
    </cfRule>
  </conditionalFormatting>
  <conditionalFormatting sqref="Q38:Q39">
    <cfRule type="expression" dxfId="1599" priority="1606">
      <formula>IF(S38="SICK",TRUE)</formula>
    </cfRule>
    <cfRule type="expression" dxfId="1598" priority="1607">
      <formula>IF(S38="CWC",TRUE)</formula>
    </cfRule>
    <cfRule type="expression" dxfId="1597" priority="1608">
      <formula>IF(S38="BH",TRUE)</formula>
    </cfRule>
    <cfRule type="expression" dxfId="1596" priority="1609">
      <formula>IF(S38="H",TRUE)</formula>
    </cfRule>
    <cfRule type="expression" dxfId="1595" priority="1610">
      <formula>IF(S38="CB",TRUE)</formula>
    </cfRule>
  </conditionalFormatting>
  <conditionalFormatting sqref="J34">
    <cfRule type="expression" dxfId="1594" priority="1601">
      <formula>IF(K34="SICK",TRUE)</formula>
    </cfRule>
    <cfRule type="expression" dxfId="1593" priority="1602">
      <formula>IF(K34="CWC",TRUE)</formula>
    </cfRule>
    <cfRule type="expression" dxfId="1592" priority="1603">
      <formula>IF(K34="BH",TRUE)</formula>
    </cfRule>
    <cfRule type="expression" dxfId="1591" priority="1604">
      <formula>IF(K34="H",TRUE)</formula>
    </cfRule>
    <cfRule type="expression" dxfId="1590" priority="1605">
      <formula>IF(K34="CB",TRUE)</formula>
    </cfRule>
  </conditionalFormatting>
  <conditionalFormatting sqref="J36:J39">
    <cfRule type="expression" dxfId="1589" priority="1596">
      <formula>IF(K36="SICK",TRUE)</formula>
    </cfRule>
    <cfRule type="expression" dxfId="1588" priority="1597">
      <formula>IF(K36="CWC",TRUE)</formula>
    </cfRule>
    <cfRule type="expression" dxfId="1587" priority="1598">
      <formula>IF(K36="BH",TRUE)</formula>
    </cfRule>
    <cfRule type="expression" dxfId="1586" priority="1599">
      <formula>IF(K36="H",TRUE)</formula>
    </cfRule>
    <cfRule type="expression" dxfId="1585" priority="1600">
      <formula>IF(K36="CB",TRUE)</formula>
    </cfRule>
  </conditionalFormatting>
  <conditionalFormatting sqref="J35">
    <cfRule type="expression" dxfId="1584" priority="1591">
      <formula>IF(K35="SICK",TRUE)</formula>
    </cfRule>
    <cfRule type="expression" dxfId="1583" priority="1592">
      <formula>IF(K35="CWC",TRUE)</formula>
    </cfRule>
    <cfRule type="expression" dxfId="1582" priority="1593">
      <formula>IF(K35="BH",TRUE)</formula>
    </cfRule>
    <cfRule type="expression" dxfId="1581" priority="1594">
      <formula>IF(K35="H",TRUE)</formula>
    </cfRule>
    <cfRule type="expression" dxfId="1580" priority="1595">
      <formula>IF(K35="CB",TRUE)</formula>
    </cfRule>
  </conditionalFormatting>
  <conditionalFormatting sqref="N34">
    <cfRule type="expression" dxfId="1579" priority="1586">
      <formula>IF(O34="SICK",TRUE)</formula>
    </cfRule>
    <cfRule type="expression" dxfId="1578" priority="1587">
      <formula>IF(O34="CWC",TRUE)</formula>
    </cfRule>
    <cfRule type="expression" dxfId="1577" priority="1588">
      <formula>IF(O34="BH",TRUE)</formula>
    </cfRule>
    <cfRule type="expression" dxfId="1576" priority="1589">
      <formula>IF(O34="H",TRUE)</formula>
    </cfRule>
    <cfRule type="expression" dxfId="1575" priority="1590">
      <formula>IF(O34="CB",TRUE)</formula>
    </cfRule>
  </conditionalFormatting>
  <conditionalFormatting sqref="N36:N39">
    <cfRule type="expression" dxfId="1574" priority="1581">
      <formula>IF(O36="SICK",TRUE)</formula>
    </cfRule>
    <cfRule type="expression" dxfId="1573" priority="1582">
      <formula>IF(O36="CWC",TRUE)</formula>
    </cfRule>
    <cfRule type="expression" dxfId="1572" priority="1583">
      <formula>IF(O36="BH",TRUE)</formula>
    </cfRule>
    <cfRule type="expression" dxfId="1571" priority="1584">
      <formula>IF(O36="H",TRUE)</formula>
    </cfRule>
    <cfRule type="expression" dxfId="1570" priority="1585">
      <formula>IF(O36="CB",TRUE)</formula>
    </cfRule>
  </conditionalFormatting>
  <conditionalFormatting sqref="N35">
    <cfRule type="expression" dxfId="1569" priority="1576">
      <formula>IF(O35="SICK",TRUE)</formula>
    </cfRule>
    <cfRule type="expression" dxfId="1568" priority="1577">
      <formula>IF(O35="CWC",TRUE)</formula>
    </cfRule>
    <cfRule type="expression" dxfId="1567" priority="1578">
      <formula>IF(O35="BH",TRUE)</formula>
    </cfRule>
    <cfRule type="expression" dxfId="1566" priority="1579">
      <formula>IF(O35="H",TRUE)</formula>
    </cfRule>
    <cfRule type="expression" dxfId="1565" priority="1580">
      <formula>IF(O35="CB",TRUE)</formula>
    </cfRule>
  </conditionalFormatting>
  <conditionalFormatting sqref="R34">
    <cfRule type="expression" dxfId="1564" priority="1571">
      <formula>IF(S34="SICK",TRUE)</formula>
    </cfRule>
    <cfRule type="expression" dxfId="1563" priority="1572">
      <formula>IF(S34="CWC",TRUE)</formula>
    </cfRule>
    <cfRule type="expression" dxfId="1562" priority="1573">
      <formula>IF(S34="BH",TRUE)</formula>
    </cfRule>
    <cfRule type="expression" dxfId="1561" priority="1574">
      <formula>IF(S34="H",TRUE)</formula>
    </cfRule>
    <cfRule type="expression" dxfId="1560" priority="1575">
      <formula>IF(S34="CB",TRUE)</formula>
    </cfRule>
  </conditionalFormatting>
  <conditionalFormatting sqref="R36:R39">
    <cfRule type="expression" dxfId="1559" priority="1566">
      <formula>IF(S36="SICK",TRUE)</formula>
    </cfRule>
    <cfRule type="expression" dxfId="1558" priority="1567">
      <formula>IF(S36="CWC",TRUE)</formula>
    </cfRule>
    <cfRule type="expression" dxfId="1557" priority="1568">
      <formula>IF(S36="BH",TRUE)</formula>
    </cfRule>
    <cfRule type="expression" dxfId="1556" priority="1569">
      <formula>IF(S36="H",TRUE)</formula>
    </cfRule>
    <cfRule type="expression" dxfId="1555" priority="1570">
      <formula>IF(S36="CB",TRUE)</formula>
    </cfRule>
  </conditionalFormatting>
  <conditionalFormatting sqref="R35">
    <cfRule type="expression" dxfId="1554" priority="1561">
      <formula>IF(S35="SICK",TRUE)</formula>
    </cfRule>
    <cfRule type="expression" dxfId="1553" priority="1562">
      <formula>IF(S35="CWC",TRUE)</formula>
    </cfRule>
    <cfRule type="expression" dxfId="1552" priority="1563">
      <formula>IF(S35="BH",TRUE)</formula>
    </cfRule>
    <cfRule type="expression" dxfId="1551" priority="1564">
      <formula>IF(S35="H",TRUE)</formula>
    </cfRule>
    <cfRule type="expression" dxfId="1550" priority="1565">
      <formula>IF(S35="CB",TRUE)</formula>
    </cfRule>
  </conditionalFormatting>
  <conditionalFormatting sqref="V34">
    <cfRule type="expression" dxfId="1549" priority="1556">
      <formula>IF(W34="SICK",TRUE)</formula>
    </cfRule>
    <cfRule type="expression" dxfId="1548" priority="1557">
      <formula>IF(W34="CWC",TRUE)</formula>
    </cfRule>
    <cfRule type="expression" dxfId="1547" priority="1558">
      <formula>IF(W34="BH",TRUE)</formula>
    </cfRule>
    <cfRule type="expression" dxfId="1546" priority="1559">
      <formula>IF(W34="H",TRUE)</formula>
    </cfRule>
    <cfRule type="expression" dxfId="1545" priority="1560">
      <formula>IF(W34="CB",TRUE)</formula>
    </cfRule>
  </conditionalFormatting>
  <conditionalFormatting sqref="V36:V39">
    <cfRule type="expression" dxfId="1544" priority="1551">
      <formula>IF(W36="SICK",TRUE)</formula>
    </cfRule>
    <cfRule type="expression" dxfId="1543" priority="1552">
      <formula>IF(W36="CWC",TRUE)</formula>
    </cfRule>
    <cfRule type="expression" dxfId="1542" priority="1553">
      <formula>IF(W36="BH",TRUE)</formula>
    </cfRule>
    <cfRule type="expression" dxfId="1541" priority="1554">
      <formula>IF(W36="H",TRUE)</formula>
    </cfRule>
    <cfRule type="expression" dxfId="1540" priority="1555">
      <formula>IF(W36="CB",TRUE)</formula>
    </cfRule>
  </conditionalFormatting>
  <conditionalFormatting sqref="V35">
    <cfRule type="expression" dxfId="1539" priority="1546">
      <formula>IF(W35="SICK",TRUE)</formula>
    </cfRule>
    <cfRule type="expression" dxfId="1538" priority="1547">
      <formula>IF(W35="CWC",TRUE)</formula>
    </cfRule>
    <cfRule type="expression" dxfId="1537" priority="1548">
      <formula>IF(W35="BH",TRUE)</formula>
    </cfRule>
    <cfRule type="expression" dxfId="1536" priority="1549">
      <formula>IF(W35="H",TRUE)</formula>
    </cfRule>
    <cfRule type="expression" dxfId="1535" priority="1550">
      <formula>IF(W35="CB",TRUE)</formula>
    </cfRule>
  </conditionalFormatting>
  <conditionalFormatting sqref="Z34">
    <cfRule type="expression" dxfId="1534" priority="1541">
      <formula>IF(AA34="SICK",TRUE)</formula>
    </cfRule>
    <cfRule type="expression" dxfId="1533" priority="1542">
      <formula>IF(AA34="CWC",TRUE)</formula>
    </cfRule>
    <cfRule type="expression" dxfId="1532" priority="1543">
      <formula>IF(AA34="BH",TRUE)</formula>
    </cfRule>
    <cfRule type="expression" dxfId="1531" priority="1544">
      <formula>IF(AA34="H",TRUE)</formula>
    </cfRule>
    <cfRule type="expression" dxfId="1530" priority="1545">
      <formula>IF(AA34="CB",TRUE)</formula>
    </cfRule>
  </conditionalFormatting>
  <conditionalFormatting sqref="Z36:Z39">
    <cfRule type="expression" dxfId="1529" priority="1536">
      <formula>IF(AA36="SICK",TRUE)</formula>
    </cfRule>
    <cfRule type="expression" dxfId="1528" priority="1537">
      <formula>IF(AA36="CWC",TRUE)</formula>
    </cfRule>
    <cfRule type="expression" dxfId="1527" priority="1538">
      <formula>IF(AA36="BH",TRUE)</formula>
    </cfRule>
    <cfRule type="expression" dxfId="1526" priority="1539">
      <formula>IF(AA36="H",TRUE)</formula>
    </cfRule>
    <cfRule type="expression" dxfId="1525" priority="1540">
      <formula>IF(AA36="CB",TRUE)</formula>
    </cfRule>
  </conditionalFormatting>
  <conditionalFormatting sqref="Z35">
    <cfRule type="expression" dxfId="1524" priority="1531">
      <formula>IF(AA35="SICK",TRUE)</formula>
    </cfRule>
    <cfRule type="expression" dxfId="1523" priority="1532">
      <formula>IF(AA35="CWC",TRUE)</formula>
    </cfRule>
    <cfRule type="expression" dxfId="1522" priority="1533">
      <formula>IF(AA35="BH",TRUE)</formula>
    </cfRule>
    <cfRule type="expression" dxfId="1521" priority="1534">
      <formula>IF(AA35="H",TRUE)</formula>
    </cfRule>
    <cfRule type="expression" dxfId="1520" priority="1535">
      <formula>IF(AA35="CB",TRUE)</formula>
    </cfRule>
  </conditionalFormatting>
  <conditionalFormatting sqref="AD34">
    <cfRule type="expression" dxfId="1519" priority="1526">
      <formula>IF(AE34="SICK",TRUE)</formula>
    </cfRule>
    <cfRule type="expression" dxfId="1518" priority="1527">
      <formula>IF(AE34="CWC",TRUE)</formula>
    </cfRule>
    <cfRule type="expression" dxfId="1517" priority="1528">
      <formula>IF(AE34="BH",TRUE)</formula>
    </cfRule>
    <cfRule type="expression" dxfId="1516" priority="1529">
      <formula>IF(AE34="H",TRUE)</formula>
    </cfRule>
    <cfRule type="expression" dxfId="1515" priority="1530">
      <formula>IF(AE34="CB",TRUE)</formula>
    </cfRule>
  </conditionalFormatting>
  <conditionalFormatting sqref="AD36:AD39">
    <cfRule type="expression" dxfId="1514" priority="1521">
      <formula>IF(AE36="SICK",TRUE)</formula>
    </cfRule>
    <cfRule type="expression" dxfId="1513" priority="1522">
      <formula>IF(AE36="CWC",TRUE)</formula>
    </cfRule>
    <cfRule type="expression" dxfId="1512" priority="1523">
      <formula>IF(AE36="BH",TRUE)</formula>
    </cfRule>
    <cfRule type="expression" dxfId="1511" priority="1524">
      <formula>IF(AE36="H",TRUE)</formula>
    </cfRule>
    <cfRule type="expression" dxfId="1510" priority="1525">
      <formula>IF(AE36="CB",TRUE)</formula>
    </cfRule>
  </conditionalFormatting>
  <conditionalFormatting sqref="AD35">
    <cfRule type="expression" dxfId="1509" priority="1516">
      <formula>IF(AE35="SICK",TRUE)</formula>
    </cfRule>
    <cfRule type="expression" dxfId="1508" priority="1517">
      <formula>IF(AE35="CWC",TRUE)</formula>
    </cfRule>
    <cfRule type="expression" dxfId="1507" priority="1518">
      <formula>IF(AE35="BH",TRUE)</formula>
    </cfRule>
    <cfRule type="expression" dxfId="1506" priority="1519">
      <formula>IF(AE35="H",TRUE)</formula>
    </cfRule>
    <cfRule type="expression" dxfId="1505" priority="1520">
      <formula>IF(AE35="CB",TRUE)</formula>
    </cfRule>
  </conditionalFormatting>
  <conditionalFormatting sqref="D57">
    <cfRule type="expression" dxfId="1504" priority="1509">
      <formula>IF(G57="SICK",TRUE)</formula>
    </cfRule>
    <cfRule type="expression" dxfId="1503" priority="1510">
      <formula>IF(G57="CWC",TRUE)</formula>
    </cfRule>
    <cfRule type="expression" dxfId="1502" priority="1511">
      <formula>IF(G57="BH",TRUE)</formula>
    </cfRule>
    <cfRule type="expression" dxfId="1501" priority="1512">
      <formula>IF(G57="H",TRUE)</formula>
    </cfRule>
    <cfRule type="expression" dxfId="1500" priority="1515">
      <formula>IF(G57="CB",TRUE)</formula>
    </cfRule>
  </conditionalFormatting>
  <conditionalFormatting sqref="E57">
    <cfRule type="expression" dxfId="1499" priority="1495">
      <formula>IF(G57="SICK",TRUE)</formula>
    </cfRule>
    <cfRule type="expression" dxfId="1498" priority="1496">
      <formula>IF(G57="CWC",TRUE)</formula>
    </cfRule>
    <cfRule type="expression" dxfId="1497" priority="1497">
      <formula>IF(G57="BH",TRUE)</formula>
    </cfRule>
    <cfRule type="expression" dxfId="1496" priority="1498">
      <formula>IF(G57="H",TRUE)</formula>
    </cfRule>
    <cfRule type="expression" dxfId="1495" priority="1514">
      <formula>IF(G57="CB",TRUE)</formula>
    </cfRule>
  </conditionalFormatting>
  <conditionalFormatting sqref="F57">
    <cfRule type="expression" dxfId="1494" priority="1486">
      <formula>IF(G57="SICK",TRUE)</formula>
    </cfRule>
    <cfRule type="expression" dxfId="1493" priority="1487">
      <formula>IF(G57="CWC",TRUE)</formula>
    </cfRule>
    <cfRule type="expression" dxfId="1492" priority="1488">
      <formula>IF(G57="BH",TRUE)</formula>
    </cfRule>
    <cfRule type="expression" dxfId="1491" priority="1489">
      <formula>IF(G57="H",TRUE)</formula>
    </cfRule>
    <cfRule type="expression" dxfId="1490" priority="1513">
      <formula>IF(G57="CB",TRUE)</formula>
    </cfRule>
  </conditionalFormatting>
  <conditionalFormatting sqref="D59">
    <cfRule type="expression" dxfId="1489" priority="1504">
      <formula>IF(G59="SICK",TRUE)</formula>
    </cfRule>
    <cfRule type="expression" dxfId="1488" priority="1505">
      <formula>IF(G59="CWC",TRUE)</formula>
    </cfRule>
    <cfRule type="expression" dxfId="1487" priority="1506">
      <formula>IF(G59="BH",TRUE)</formula>
    </cfRule>
    <cfRule type="expression" dxfId="1486" priority="1507">
      <formula>IF(G59="H",TRUE)</formula>
    </cfRule>
    <cfRule type="expression" dxfId="1485" priority="1508">
      <formula>IF(G59="CB",TRUE)</formula>
    </cfRule>
  </conditionalFormatting>
  <conditionalFormatting sqref="D60:D63">
    <cfRule type="expression" dxfId="1484" priority="1499">
      <formula>IF(G60="SICK",TRUE)</formula>
    </cfRule>
    <cfRule type="expression" dxfId="1483" priority="1500">
      <formula>IF(G60="CWC",TRUE)</formula>
    </cfRule>
    <cfRule type="expression" dxfId="1482" priority="1501">
      <formula>IF(G60="BH",TRUE)</formula>
    </cfRule>
    <cfRule type="expression" dxfId="1481" priority="1502">
      <formula>IF(G60="H",TRUE)</formula>
    </cfRule>
    <cfRule type="expression" dxfId="1480" priority="1503">
      <formula>IF(G60="CB",TRUE)</formula>
    </cfRule>
  </conditionalFormatting>
  <conditionalFormatting sqref="E59:E63">
    <cfRule type="expression" dxfId="1479" priority="1490">
      <formula>IF(G59="SICK",TRUE)</formula>
    </cfRule>
    <cfRule type="expression" dxfId="1478" priority="1491">
      <formula>IF(G59="CWC",TRUE)</formula>
    </cfRule>
    <cfRule type="expression" dxfId="1477" priority="1492">
      <formula>IF(G59="BH",TRUE)</formula>
    </cfRule>
    <cfRule type="expression" dxfId="1476" priority="1493">
      <formula>IF(G59="H",TRUE)</formula>
    </cfRule>
    <cfRule type="expression" dxfId="1475" priority="1494">
      <formula>IF(G59="CB",TRUE)</formula>
    </cfRule>
  </conditionalFormatting>
  <conditionalFormatting sqref="F59:F63">
    <cfRule type="expression" dxfId="1474" priority="1481">
      <formula>IF(G59="SICK",TRUE)</formula>
    </cfRule>
    <cfRule type="expression" dxfId="1473" priority="1482">
      <formula>IF(G59="CWC",TRUE)</formula>
    </cfRule>
    <cfRule type="expression" dxfId="1472" priority="1483">
      <formula>IF(G59="BH",TRUE)</formula>
    </cfRule>
    <cfRule type="expression" dxfId="1471" priority="1484">
      <formula>IF(G59="H",TRUE)</formula>
    </cfRule>
    <cfRule type="expression" dxfId="1470" priority="1485">
      <formula>IF(G59="CB",TRUE)</formula>
    </cfRule>
  </conditionalFormatting>
  <conditionalFormatting sqref="T57">
    <cfRule type="expression" dxfId="1469" priority="1475">
      <formula>IF(W57="SICK",TRUE)</formula>
    </cfRule>
    <cfRule type="expression" dxfId="1468" priority="1476">
      <formula>IF(W57="CWC",TRUE)</formula>
    </cfRule>
    <cfRule type="expression" dxfId="1467" priority="1477">
      <formula>IF(W57="BH",TRUE)</formula>
    </cfRule>
    <cfRule type="expression" dxfId="1466" priority="1478">
      <formula>IF(W57="H",TRUE)</formula>
    </cfRule>
    <cfRule type="expression" dxfId="1465" priority="1480">
      <formula>IF(W57="CB",TRUE)</formula>
    </cfRule>
  </conditionalFormatting>
  <conditionalFormatting sqref="U57">
    <cfRule type="expression" dxfId="1464" priority="1461">
      <formula>IF(W57="SICK",TRUE)</formula>
    </cfRule>
    <cfRule type="expression" dxfId="1463" priority="1462">
      <formula>IF(W57="CWC",TRUE)</formula>
    </cfRule>
    <cfRule type="expression" dxfId="1462" priority="1463">
      <formula>IF(W57="BH",TRUE)</formula>
    </cfRule>
    <cfRule type="expression" dxfId="1461" priority="1464">
      <formula>IF(W57="H",TRUE)</formula>
    </cfRule>
    <cfRule type="expression" dxfId="1460" priority="1479">
      <formula>IF(W57="CB",TRUE)</formula>
    </cfRule>
  </conditionalFormatting>
  <conditionalFormatting sqref="T59">
    <cfRule type="expression" dxfId="1459" priority="1470">
      <formula>IF(W59="SICK",TRUE)</formula>
    </cfRule>
    <cfRule type="expression" dxfId="1458" priority="1471">
      <formula>IF(W59="CWC",TRUE)</formula>
    </cfRule>
    <cfRule type="expression" dxfId="1457" priority="1472">
      <formula>IF(W59="BH",TRUE)</formula>
    </cfRule>
    <cfRule type="expression" dxfId="1456" priority="1473">
      <formula>IF(W59="H",TRUE)</formula>
    </cfRule>
    <cfRule type="expression" dxfId="1455" priority="1474">
      <formula>IF(W59="CB",TRUE)</formula>
    </cfRule>
  </conditionalFormatting>
  <conditionalFormatting sqref="T60:T63">
    <cfRule type="expression" dxfId="1454" priority="1465">
      <formula>IF(W60="SICK",TRUE)</formula>
    </cfRule>
    <cfRule type="expression" dxfId="1453" priority="1466">
      <formula>IF(W60="CWC",TRUE)</formula>
    </cfRule>
    <cfRule type="expression" dxfId="1452" priority="1467">
      <formula>IF(W60="BH",TRUE)</formula>
    </cfRule>
    <cfRule type="expression" dxfId="1451" priority="1468">
      <formula>IF(W60="H",TRUE)</formula>
    </cfRule>
    <cfRule type="expression" dxfId="1450" priority="1469">
      <formula>IF(W60="CB",TRUE)</formula>
    </cfRule>
  </conditionalFormatting>
  <conditionalFormatting sqref="U59:U63">
    <cfRule type="expression" dxfId="1449" priority="1456">
      <formula>IF(W59="SICK",TRUE)</formula>
    </cfRule>
    <cfRule type="expression" dxfId="1448" priority="1457">
      <formula>IF(W59="CWC",TRUE)</formula>
    </cfRule>
    <cfRule type="expression" dxfId="1447" priority="1458">
      <formula>IF(W59="BH",TRUE)</formula>
    </cfRule>
    <cfRule type="expression" dxfId="1446" priority="1459">
      <formula>IF(W59="H",TRUE)</formula>
    </cfRule>
    <cfRule type="expression" dxfId="1445" priority="1460">
      <formula>IF(W59="CB",TRUE)</formula>
    </cfRule>
  </conditionalFormatting>
  <conditionalFormatting sqref="X57">
    <cfRule type="expression" dxfId="1444" priority="1450">
      <formula>IF(AA57="SICK",TRUE)</formula>
    </cfRule>
    <cfRule type="expression" dxfId="1443" priority="1451">
      <formula>IF(AA57="CWC",TRUE)</formula>
    </cfRule>
    <cfRule type="expression" dxfId="1442" priority="1452">
      <formula>IF(AA57="BH",TRUE)</formula>
    </cfRule>
    <cfRule type="expression" dxfId="1441" priority="1453">
      <formula>IF(AA57="H",TRUE)</formula>
    </cfRule>
    <cfRule type="expression" dxfId="1440" priority="1455">
      <formula>IF(AA57="CB",TRUE)</formula>
    </cfRule>
  </conditionalFormatting>
  <conditionalFormatting sqref="Y57">
    <cfRule type="expression" dxfId="1439" priority="1436">
      <formula>IF(AA57="SICK",TRUE)</formula>
    </cfRule>
    <cfRule type="expression" dxfId="1438" priority="1437">
      <formula>IF(AA57="CWC",TRUE)</formula>
    </cfRule>
    <cfRule type="expression" dxfId="1437" priority="1438">
      <formula>IF(AA57="BH",TRUE)</formula>
    </cfRule>
    <cfRule type="expression" dxfId="1436" priority="1439">
      <formula>IF(AA57="H",TRUE)</formula>
    </cfRule>
    <cfRule type="expression" dxfId="1435" priority="1454">
      <formula>IF(AA57="CB",TRUE)</formula>
    </cfRule>
  </conditionalFormatting>
  <conditionalFormatting sqref="X59">
    <cfRule type="expression" dxfId="1434" priority="1445">
      <formula>IF(AA59="SICK",TRUE)</formula>
    </cfRule>
    <cfRule type="expression" dxfId="1433" priority="1446">
      <formula>IF(AA59="CWC",TRUE)</formula>
    </cfRule>
    <cfRule type="expression" dxfId="1432" priority="1447">
      <formula>IF(AA59="BH",TRUE)</formula>
    </cfRule>
    <cfRule type="expression" dxfId="1431" priority="1448">
      <formula>IF(AA59="H",TRUE)</formula>
    </cfRule>
    <cfRule type="expression" dxfId="1430" priority="1449">
      <formula>IF(AA59="CB",TRUE)</formula>
    </cfRule>
  </conditionalFormatting>
  <conditionalFormatting sqref="X60:X63">
    <cfRule type="expression" dxfId="1429" priority="1440">
      <formula>IF(AA60="SICK",TRUE)</formula>
    </cfRule>
    <cfRule type="expression" dxfId="1428" priority="1441">
      <formula>IF(AA60="CWC",TRUE)</formula>
    </cfRule>
    <cfRule type="expression" dxfId="1427" priority="1442">
      <formula>IF(AA60="BH",TRUE)</formula>
    </cfRule>
    <cfRule type="expression" dxfId="1426" priority="1443">
      <formula>IF(AA60="H",TRUE)</formula>
    </cfRule>
    <cfRule type="expression" dxfId="1425" priority="1444">
      <formula>IF(AA60="CB",TRUE)</formula>
    </cfRule>
  </conditionalFormatting>
  <conditionalFormatting sqref="Y59:Y63">
    <cfRule type="expression" dxfId="1424" priority="1431">
      <formula>IF(AA59="SICK",TRUE)</formula>
    </cfRule>
    <cfRule type="expression" dxfId="1423" priority="1432">
      <formula>IF(AA59="CWC",TRUE)</formula>
    </cfRule>
    <cfRule type="expression" dxfId="1422" priority="1433">
      <formula>IF(AA59="BH",TRUE)</formula>
    </cfRule>
    <cfRule type="expression" dxfId="1421" priority="1434">
      <formula>IF(AA59="H",TRUE)</formula>
    </cfRule>
    <cfRule type="expression" dxfId="1420" priority="1435">
      <formula>IF(AA59="CB",TRUE)</formula>
    </cfRule>
  </conditionalFormatting>
  <conditionalFormatting sqref="AB57">
    <cfRule type="expression" dxfId="1419" priority="1426">
      <formula>IF(AE57="SICK",TRUE)</formula>
    </cfRule>
    <cfRule type="expression" dxfId="1418" priority="1427">
      <formula>IF(AE57="CWC",TRUE)</formula>
    </cfRule>
    <cfRule type="expression" dxfId="1417" priority="1428">
      <formula>IF(AE57="BH",TRUE)</formula>
    </cfRule>
    <cfRule type="expression" dxfId="1416" priority="1429">
      <formula>IF(AE57="H",TRUE)</formula>
    </cfRule>
    <cfRule type="expression" dxfId="1415" priority="1430">
      <formula>IF(AE57="CB",TRUE)</formula>
    </cfRule>
  </conditionalFormatting>
  <conditionalFormatting sqref="AB59">
    <cfRule type="expression" dxfId="1414" priority="1421">
      <formula>IF(AE59="SICK",TRUE)</formula>
    </cfRule>
    <cfRule type="expression" dxfId="1413" priority="1422">
      <formula>IF(AE59="CWC",TRUE)</formula>
    </cfRule>
    <cfRule type="expression" dxfId="1412" priority="1423">
      <formula>IF(AE59="BH",TRUE)</formula>
    </cfRule>
    <cfRule type="expression" dxfId="1411" priority="1424">
      <formula>IF(AE59="H",TRUE)</formula>
    </cfRule>
    <cfRule type="expression" dxfId="1410" priority="1425">
      <formula>IF(AE59="CB",TRUE)</formula>
    </cfRule>
  </conditionalFormatting>
  <conditionalFormatting sqref="AB60:AB63">
    <cfRule type="expression" dxfId="1409" priority="1416">
      <formula>IF(AE60="SICK",TRUE)</formula>
    </cfRule>
    <cfRule type="expression" dxfId="1408" priority="1417">
      <formula>IF(AE60="CWC",TRUE)</formula>
    </cfRule>
    <cfRule type="expression" dxfId="1407" priority="1418">
      <formula>IF(AE60="BH",TRUE)</formula>
    </cfRule>
    <cfRule type="expression" dxfId="1406" priority="1419">
      <formula>IF(AE60="H",TRUE)</formula>
    </cfRule>
    <cfRule type="expression" dxfId="1405" priority="1420">
      <formula>IF(AE60="CB",TRUE)</formula>
    </cfRule>
  </conditionalFormatting>
  <conditionalFormatting sqref="AC59:AC63">
    <cfRule type="expression" dxfId="1404" priority="1411">
      <formula>IF(AE59="SICK",TRUE)</formula>
    </cfRule>
    <cfRule type="expression" dxfId="1403" priority="1412">
      <formula>IF(AE59="CWC",TRUE)</formula>
    </cfRule>
    <cfRule type="expression" dxfId="1402" priority="1413">
      <formula>IF(AE59="BH",TRUE)</formula>
    </cfRule>
    <cfRule type="expression" dxfId="1401" priority="1414">
      <formula>IF(AE59="H",TRUE)</formula>
    </cfRule>
    <cfRule type="expression" dxfId="1400" priority="1415">
      <formula>IF(AE59="CB",TRUE)</formula>
    </cfRule>
  </conditionalFormatting>
  <conditionalFormatting sqref="D58">
    <cfRule type="expression" dxfId="1399" priority="1406">
      <formula>IF(G58="SICK",TRUE)</formula>
    </cfRule>
    <cfRule type="expression" dxfId="1398" priority="1407">
      <formula>IF(G58="CWC",TRUE)</formula>
    </cfRule>
    <cfRule type="expression" dxfId="1397" priority="1408">
      <formula>IF(G58="BH",TRUE)</formula>
    </cfRule>
    <cfRule type="expression" dxfId="1396" priority="1409">
      <formula>IF(G58="H",TRUE)</formula>
    </cfRule>
    <cfRule type="expression" dxfId="1395" priority="1410">
      <formula>IF(G58="CB",TRUE)</formula>
    </cfRule>
  </conditionalFormatting>
  <conditionalFormatting sqref="E58">
    <cfRule type="expression" dxfId="1394" priority="1401">
      <formula>IF(G58="SICK",TRUE)</formula>
    </cfRule>
    <cfRule type="expression" dxfId="1393" priority="1402">
      <formula>IF(G58="CWC",TRUE)</formula>
    </cfRule>
    <cfRule type="expression" dxfId="1392" priority="1403">
      <formula>IF(G58="BH",TRUE)</formula>
    </cfRule>
    <cfRule type="expression" dxfId="1391" priority="1404">
      <formula>IF(G58="H",TRUE)</formula>
    </cfRule>
    <cfRule type="expression" dxfId="1390" priority="1405">
      <formula>IF(G58="CB",TRUE)</formula>
    </cfRule>
  </conditionalFormatting>
  <conditionalFormatting sqref="F58">
    <cfRule type="expression" dxfId="1389" priority="1396">
      <formula>IF(G58="SICK",TRUE)</formula>
    </cfRule>
    <cfRule type="expression" dxfId="1388" priority="1397">
      <formula>IF(G58="CWC",TRUE)</formula>
    </cfRule>
    <cfRule type="expression" dxfId="1387" priority="1398">
      <formula>IF(G58="BH",TRUE)</formula>
    </cfRule>
    <cfRule type="expression" dxfId="1386" priority="1399">
      <formula>IF(G58="H",TRUE)</formula>
    </cfRule>
    <cfRule type="expression" dxfId="1385" priority="1400">
      <formula>IF(G58="CB",TRUE)</formula>
    </cfRule>
  </conditionalFormatting>
  <conditionalFormatting sqref="AC57">
    <cfRule type="expression" dxfId="1384" priority="1391">
      <formula>IF(AE57="SICK",TRUE)</formula>
    </cfRule>
    <cfRule type="expression" dxfId="1383" priority="1392">
      <formula>IF(AE57="CWC",TRUE)</formula>
    </cfRule>
    <cfRule type="expression" dxfId="1382" priority="1393">
      <formula>IF(AE57="BH",TRUE)</formula>
    </cfRule>
    <cfRule type="expression" dxfId="1381" priority="1394">
      <formula>IF(AE57="H",TRUE)</formula>
    </cfRule>
    <cfRule type="expression" dxfId="1380" priority="1395">
      <formula>IF(AE57="CB",TRUE)</formula>
    </cfRule>
  </conditionalFormatting>
  <conditionalFormatting sqref="H57">
    <cfRule type="expression" dxfId="1379" priority="1385">
      <formula>IF(K57="SICK",TRUE)</formula>
    </cfRule>
    <cfRule type="expression" dxfId="1378" priority="1386">
      <formula>IF(K57="CWC",TRUE)</formula>
    </cfRule>
    <cfRule type="expression" dxfId="1377" priority="1387">
      <formula>IF(K57="BH",TRUE)</formula>
    </cfRule>
    <cfRule type="expression" dxfId="1376" priority="1388">
      <formula>IF(K57="H",TRUE)</formula>
    </cfRule>
    <cfRule type="expression" dxfId="1375" priority="1390">
      <formula>IF(K57="CB",TRUE)</formula>
    </cfRule>
  </conditionalFormatting>
  <conditionalFormatting sqref="I57">
    <cfRule type="expression" dxfId="1374" priority="1371">
      <formula>IF(K57="SICK",TRUE)</formula>
    </cfRule>
    <cfRule type="expression" dxfId="1373" priority="1372">
      <formula>IF(K57="CWC",TRUE)</formula>
    </cfRule>
    <cfRule type="expression" dxfId="1372" priority="1373">
      <formula>IF(K57="BH",TRUE)</formula>
    </cfRule>
    <cfRule type="expression" dxfId="1371" priority="1374">
      <formula>IF(K57="H",TRUE)</formula>
    </cfRule>
    <cfRule type="expression" dxfId="1370" priority="1389">
      <formula>IF(K57="CB",TRUE)</formula>
    </cfRule>
  </conditionalFormatting>
  <conditionalFormatting sqref="H59">
    <cfRule type="expression" dxfId="1369" priority="1380">
      <formula>IF(K59="SICK",TRUE)</formula>
    </cfRule>
    <cfRule type="expression" dxfId="1368" priority="1381">
      <formula>IF(K59="CWC",TRUE)</formula>
    </cfRule>
    <cfRule type="expression" dxfId="1367" priority="1382">
      <formula>IF(K59="BH",TRUE)</formula>
    </cfRule>
    <cfRule type="expression" dxfId="1366" priority="1383">
      <formula>IF(K59="H",TRUE)</formula>
    </cfRule>
    <cfRule type="expression" dxfId="1365" priority="1384">
      <formula>IF(K59="CB",TRUE)</formula>
    </cfRule>
  </conditionalFormatting>
  <conditionalFormatting sqref="H60:H63">
    <cfRule type="expression" dxfId="1364" priority="1375">
      <formula>IF(K60="SICK",TRUE)</formula>
    </cfRule>
    <cfRule type="expression" dxfId="1363" priority="1376">
      <formula>IF(K60="CWC",TRUE)</formula>
    </cfRule>
    <cfRule type="expression" dxfId="1362" priority="1377">
      <formula>IF(K60="BH",TRUE)</formula>
    </cfRule>
    <cfRule type="expression" dxfId="1361" priority="1378">
      <formula>IF(K60="H",TRUE)</formula>
    </cfRule>
    <cfRule type="expression" dxfId="1360" priority="1379">
      <formula>IF(K60="CB",TRUE)</formula>
    </cfRule>
  </conditionalFormatting>
  <conditionalFormatting sqref="I59:I63">
    <cfRule type="expression" dxfId="1359" priority="1366">
      <formula>IF(K59="SICK",TRUE)</formula>
    </cfRule>
    <cfRule type="expression" dxfId="1358" priority="1367">
      <formula>IF(K59="CWC",TRUE)</formula>
    </cfRule>
    <cfRule type="expression" dxfId="1357" priority="1368">
      <formula>IF(K59="BH",TRUE)</formula>
    </cfRule>
    <cfRule type="expression" dxfId="1356" priority="1369">
      <formula>IF(K59="H",TRUE)</formula>
    </cfRule>
    <cfRule type="expression" dxfId="1355" priority="1370">
      <formula>IF(K59="CB",TRUE)</formula>
    </cfRule>
  </conditionalFormatting>
  <conditionalFormatting sqref="L59">
    <cfRule type="expression" dxfId="1354" priority="1361">
      <formula>IF(O59="SICK",TRUE)</formula>
    </cfRule>
    <cfRule type="expression" dxfId="1353" priority="1362">
      <formula>IF(O59="CWC",TRUE)</formula>
    </cfRule>
    <cfRule type="expression" dxfId="1352" priority="1363">
      <formula>IF(O59="BH",TRUE)</formula>
    </cfRule>
    <cfRule type="expression" dxfId="1351" priority="1364">
      <formula>IF(O59="H",TRUE)</formula>
    </cfRule>
    <cfRule type="expression" dxfId="1350" priority="1365">
      <formula>IF(O59="CB",TRUE)</formula>
    </cfRule>
  </conditionalFormatting>
  <conditionalFormatting sqref="L60:L62">
    <cfRule type="expression" dxfId="1349" priority="1356">
      <formula>IF(O60="SICK",TRUE)</formula>
    </cfRule>
    <cfRule type="expression" dxfId="1348" priority="1357">
      <formula>IF(O60="CWC",TRUE)</formula>
    </cfRule>
    <cfRule type="expression" dxfId="1347" priority="1358">
      <formula>IF(O60="BH",TRUE)</formula>
    </cfRule>
    <cfRule type="expression" dxfId="1346" priority="1359">
      <formula>IF(O60="H",TRUE)</formula>
    </cfRule>
    <cfRule type="expression" dxfId="1345" priority="1360">
      <formula>IF(O60="CB",TRUE)</formula>
    </cfRule>
  </conditionalFormatting>
  <conditionalFormatting sqref="M59:M62">
    <cfRule type="expression" dxfId="1344" priority="1351">
      <formula>IF(O59="SICK",TRUE)</formula>
    </cfRule>
    <cfRule type="expression" dxfId="1343" priority="1352">
      <formula>IF(O59="CWC",TRUE)</formula>
    </cfRule>
    <cfRule type="expression" dxfId="1342" priority="1353">
      <formula>IF(O59="BH",TRUE)</formula>
    </cfRule>
    <cfRule type="expression" dxfId="1341" priority="1354">
      <formula>IF(O59="H",TRUE)</formula>
    </cfRule>
    <cfRule type="expression" dxfId="1340" priority="1355">
      <formula>IF(O59="CB",TRUE)</formula>
    </cfRule>
  </conditionalFormatting>
  <conditionalFormatting sqref="P57">
    <cfRule type="expression" dxfId="1339" priority="1345">
      <formula>IF(S57="SICK",TRUE)</formula>
    </cfRule>
    <cfRule type="expression" dxfId="1338" priority="1346">
      <formula>IF(S57="CWC",TRUE)</formula>
    </cfRule>
    <cfRule type="expression" dxfId="1337" priority="1347">
      <formula>IF(S57="BH",TRUE)</formula>
    </cfRule>
    <cfRule type="expression" dxfId="1336" priority="1348">
      <formula>IF(S57="H",TRUE)</formula>
    </cfRule>
    <cfRule type="expression" dxfId="1335" priority="1350">
      <formula>IF(S57="CB",TRUE)</formula>
    </cfRule>
  </conditionalFormatting>
  <conditionalFormatting sqref="Q57">
    <cfRule type="expression" dxfId="1334" priority="1331">
      <formula>IF(S57="SICK",TRUE)</formula>
    </cfRule>
    <cfRule type="expression" dxfId="1333" priority="1332">
      <formula>IF(S57="CWC",TRUE)</formula>
    </cfRule>
    <cfRule type="expression" dxfId="1332" priority="1333">
      <formula>IF(S57="BH",TRUE)</formula>
    </cfRule>
    <cfRule type="expression" dxfId="1331" priority="1334">
      <formula>IF(S57="H",TRUE)</formula>
    </cfRule>
    <cfRule type="expression" dxfId="1330" priority="1349">
      <formula>IF(S57="CB",TRUE)</formula>
    </cfRule>
  </conditionalFormatting>
  <conditionalFormatting sqref="P59">
    <cfRule type="expression" dxfId="1329" priority="1340">
      <formula>IF(S59="SICK",TRUE)</formula>
    </cfRule>
    <cfRule type="expression" dxfId="1328" priority="1341">
      <formula>IF(S59="CWC",TRUE)</formula>
    </cfRule>
    <cfRule type="expression" dxfId="1327" priority="1342">
      <formula>IF(S59="BH",TRUE)</formula>
    </cfRule>
    <cfRule type="expression" dxfId="1326" priority="1343">
      <formula>IF(S59="H",TRUE)</formula>
    </cfRule>
    <cfRule type="expression" dxfId="1325" priority="1344">
      <formula>IF(S59="CB",TRUE)</formula>
    </cfRule>
  </conditionalFormatting>
  <conditionalFormatting sqref="P60">
    <cfRule type="expression" dxfId="1324" priority="1335">
      <formula>IF(S60="SICK",TRUE)</formula>
    </cfRule>
    <cfRule type="expression" dxfId="1323" priority="1336">
      <formula>IF(S60="CWC",TRUE)</formula>
    </cfRule>
    <cfRule type="expression" dxfId="1322" priority="1337">
      <formula>IF(S60="BH",TRUE)</formula>
    </cfRule>
    <cfRule type="expression" dxfId="1321" priority="1338">
      <formula>IF(S60="H",TRUE)</formula>
    </cfRule>
    <cfRule type="expression" dxfId="1320" priority="1339">
      <formula>IF(S60="CB",TRUE)</formula>
    </cfRule>
  </conditionalFormatting>
  <conditionalFormatting sqref="Q59:Q60">
    <cfRule type="expression" dxfId="1319" priority="1326">
      <formula>IF(S59="SICK",TRUE)</formula>
    </cfRule>
    <cfRule type="expression" dxfId="1318" priority="1327">
      <formula>IF(S59="CWC",TRUE)</formula>
    </cfRule>
    <cfRule type="expression" dxfId="1317" priority="1328">
      <formula>IF(S59="BH",TRUE)</formula>
    </cfRule>
    <cfRule type="expression" dxfId="1316" priority="1329">
      <formula>IF(S59="H",TRUE)</formula>
    </cfRule>
    <cfRule type="expression" dxfId="1315" priority="1330">
      <formula>IF(S59="CB",TRUE)</formula>
    </cfRule>
  </conditionalFormatting>
  <conditionalFormatting sqref="P63">
    <cfRule type="expression" dxfId="1314" priority="1321">
      <formula>IF(S63="SICK",TRUE)</formula>
    </cfRule>
    <cfRule type="expression" dxfId="1313" priority="1322">
      <formula>IF(S63="CWC",TRUE)</formula>
    </cfRule>
    <cfRule type="expression" dxfId="1312" priority="1323">
      <formula>IF(S63="BH",TRUE)</formula>
    </cfRule>
    <cfRule type="expression" dxfId="1311" priority="1324">
      <formula>IF(S63="H",TRUE)</formula>
    </cfRule>
    <cfRule type="expression" dxfId="1310" priority="1325">
      <formula>IF(S63="CB",TRUE)</formula>
    </cfRule>
  </conditionalFormatting>
  <conditionalFormatting sqref="Q63">
    <cfRule type="expression" dxfId="1309" priority="1316">
      <formula>IF(S63="SICK",TRUE)</formula>
    </cfRule>
    <cfRule type="expression" dxfId="1308" priority="1317">
      <formula>IF(S63="CWC",TRUE)</formula>
    </cfRule>
    <cfRule type="expression" dxfId="1307" priority="1318">
      <formula>IF(S63="BH",TRUE)</formula>
    </cfRule>
    <cfRule type="expression" dxfId="1306" priority="1319">
      <formula>IF(S63="H",TRUE)</formula>
    </cfRule>
    <cfRule type="expression" dxfId="1305" priority="1320">
      <formula>IF(S63="CB",TRUE)</formula>
    </cfRule>
  </conditionalFormatting>
  <conditionalFormatting sqref="L63">
    <cfRule type="expression" dxfId="1304" priority="1311">
      <formula>IF(O63="SICK",TRUE)</formula>
    </cfRule>
    <cfRule type="expression" dxfId="1303" priority="1312">
      <formula>IF(O63="CWC",TRUE)</formula>
    </cfRule>
    <cfRule type="expression" dxfId="1302" priority="1313">
      <formula>IF(O63="BH",TRUE)</formula>
    </cfRule>
    <cfRule type="expression" dxfId="1301" priority="1314">
      <formula>IF(O63="H",TRUE)</formula>
    </cfRule>
    <cfRule type="expression" dxfId="1300" priority="1315">
      <formula>IF(O63="CB",TRUE)</formula>
    </cfRule>
  </conditionalFormatting>
  <conditionalFormatting sqref="M63">
    <cfRule type="expression" dxfId="1299" priority="1306">
      <formula>IF(O63="SICK",TRUE)</formula>
    </cfRule>
    <cfRule type="expression" dxfId="1298" priority="1307">
      <formula>IF(O63="CWC",TRUE)</formula>
    </cfRule>
    <cfRule type="expression" dxfId="1297" priority="1308">
      <formula>IF(O63="BH",TRUE)</formula>
    </cfRule>
    <cfRule type="expression" dxfId="1296" priority="1309">
      <formula>IF(O63="H",TRUE)</formula>
    </cfRule>
    <cfRule type="expression" dxfId="1295" priority="1310">
      <formula>IF(O63="CB",TRUE)</formula>
    </cfRule>
  </conditionalFormatting>
  <conditionalFormatting sqref="H58">
    <cfRule type="expression" dxfId="1294" priority="1300">
      <formula>IF(K58="SICK",TRUE)</formula>
    </cfRule>
    <cfRule type="expression" dxfId="1293" priority="1301">
      <formula>IF(K58="CWC",TRUE)</formula>
    </cfRule>
    <cfRule type="expression" dxfId="1292" priority="1302">
      <formula>IF(K58="BH",TRUE)</formula>
    </cfRule>
    <cfRule type="expression" dxfId="1291" priority="1303">
      <formula>IF(K58="H",TRUE)</formula>
    </cfRule>
    <cfRule type="expression" dxfId="1290" priority="1305">
      <formula>IF(K58="CB",TRUE)</formula>
    </cfRule>
  </conditionalFormatting>
  <conditionalFormatting sqref="I58">
    <cfRule type="expression" dxfId="1289" priority="1296">
      <formula>IF(K58="SICK",TRUE)</formula>
    </cfRule>
    <cfRule type="expression" dxfId="1288" priority="1297">
      <formula>IF(K58="CWC",TRUE)</formula>
    </cfRule>
    <cfRule type="expression" dxfId="1287" priority="1298">
      <formula>IF(K58="BH",TRUE)</formula>
    </cfRule>
    <cfRule type="expression" dxfId="1286" priority="1299">
      <formula>IF(K58="H",TRUE)</formula>
    </cfRule>
    <cfRule type="expression" dxfId="1285" priority="1304">
      <formula>IF(K58="CB",TRUE)</formula>
    </cfRule>
  </conditionalFormatting>
  <conditionalFormatting sqref="P58">
    <cfRule type="expression" dxfId="1284" priority="1290">
      <formula>IF(S58="SICK",TRUE)</formula>
    </cfRule>
    <cfRule type="expression" dxfId="1283" priority="1291">
      <formula>IF(S58="CWC",TRUE)</formula>
    </cfRule>
    <cfRule type="expression" dxfId="1282" priority="1292">
      <formula>IF(S58="BH",TRUE)</formula>
    </cfRule>
    <cfRule type="expression" dxfId="1281" priority="1293">
      <formula>IF(S58="H",TRUE)</formula>
    </cfRule>
    <cfRule type="expression" dxfId="1280" priority="1295">
      <formula>IF(S58="CB",TRUE)</formula>
    </cfRule>
  </conditionalFormatting>
  <conditionalFormatting sqref="Q58">
    <cfRule type="expression" dxfId="1279" priority="1286">
      <formula>IF(S58="SICK",TRUE)</formula>
    </cfRule>
    <cfRule type="expression" dxfId="1278" priority="1287">
      <formula>IF(S58="CWC",TRUE)</formula>
    </cfRule>
    <cfRule type="expression" dxfId="1277" priority="1288">
      <formula>IF(S58="BH",TRUE)</formula>
    </cfRule>
    <cfRule type="expression" dxfId="1276" priority="1289">
      <formula>IF(S58="H",TRUE)</formula>
    </cfRule>
    <cfRule type="expression" dxfId="1275" priority="1294">
      <formula>IF(S58="CB",TRUE)</formula>
    </cfRule>
  </conditionalFormatting>
  <conditionalFormatting sqref="X58">
    <cfRule type="expression" dxfId="1274" priority="1280">
      <formula>IF(AA58="SICK",TRUE)</formula>
    </cfRule>
    <cfRule type="expression" dxfId="1273" priority="1281">
      <formula>IF(AA58="CWC",TRUE)</formula>
    </cfRule>
    <cfRule type="expression" dxfId="1272" priority="1282">
      <formula>IF(AA58="BH",TRUE)</formula>
    </cfRule>
    <cfRule type="expression" dxfId="1271" priority="1283">
      <formula>IF(AA58="H",TRUE)</formula>
    </cfRule>
    <cfRule type="expression" dxfId="1270" priority="1285">
      <formula>IF(AA58="CB",TRUE)</formula>
    </cfRule>
  </conditionalFormatting>
  <conditionalFormatting sqref="Y58">
    <cfRule type="expression" dxfId="1269" priority="1276">
      <formula>IF(AA58="SICK",TRUE)</formula>
    </cfRule>
    <cfRule type="expression" dxfId="1268" priority="1277">
      <formula>IF(AA58="CWC",TRUE)</formula>
    </cfRule>
    <cfRule type="expression" dxfId="1267" priority="1278">
      <formula>IF(AA58="BH",TRUE)</formula>
    </cfRule>
    <cfRule type="expression" dxfId="1266" priority="1279">
      <formula>IF(AA58="H",TRUE)</formula>
    </cfRule>
    <cfRule type="expression" dxfId="1265" priority="1284">
      <formula>IF(AA58="CB",TRUE)</formula>
    </cfRule>
  </conditionalFormatting>
  <conditionalFormatting sqref="L58">
    <cfRule type="expression" dxfId="1264" priority="1271">
      <formula>IF(O58="SICK",TRUE)</formula>
    </cfRule>
    <cfRule type="expression" dxfId="1263" priority="1272">
      <formula>IF(O58="CWC",TRUE)</formula>
    </cfRule>
    <cfRule type="expression" dxfId="1262" priority="1273">
      <formula>IF(O58="BH",TRUE)</formula>
    </cfRule>
    <cfRule type="expression" dxfId="1261" priority="1274">
      <formula>IF(O58="H",TRUE)</formula>
    </cfRule>
    <cfRule type="expression" dxfId="1260" priority="1275">
      <formula>IF(O58="CB",TRUE)</formula>
    </cfRule>
  </conditionalFormatting>
  <conditionalFormatting sqref="M58">
    <cfRule type="expression" dxfId="1259" priority="1266">
      <formula>IF(O58="SICK",TRUE)</formula>
    </cfRule>
    <cfRule type="expression" dxfId="1258" priority="1267">
      <formula>IF(O58="CWC",TRUE)</formula>
    </cfRule>
    <cfRule type="expression" dxfId="1257" priority="1268">
      <formula>IF(O58="BH",TRUE)</formula>
    </cfRule>
    <cfRule type="expression" dxfId="1256" priority="1269">
      <formula>IF(O58="H",TRUE)</formula>
    </cfRule>
    <cfRule type="expression" dxfId="1255" priority="1270">
      <formula>IF(O58="CB",TRUE)</formula>
    </cfRule>
  </conditionalFormatting>
  <conditionalFormatting sqref="T58">
    <cfRule type="expression" dxfId="1254" priority="1261">
      <formula>IF(W58="SICK",TRUE)</formula>
    </cfRule>
    <cfRule type="expression" dxfId="1253" priority="1262">
      <formula>IF(W58="CWC",TRUE)</formula>
    </cfRule>
    <cfRule type="expression" dxfId="1252" priority="1263">
      <formula>IF(W58="BH",TRUE)</formula>
    </cfRule>
    <cfRule type="expression" dxfId="1251" priority="1264">
      <formula>IF(W58="H",TRUE)</formula>
    </cfRule>
    <cfRule type="expression" dxfId="1250" priority="1265">
      <formula>IF(W58="CB",TRUE)</formula>
    </cfRule>
  </conditionalFormatting>
  <conditionalFormatting sqref="U58">
    <cfRule type="expression" dxfId="1249" priority="1256">
      <formula>IF(W58="SICK",TRUE)</formula>
    </cfRule>
    <cfRule type="expression" dxfId="1248" priority="1257">
      <formula>IF(W58="CWC",TRUE)</formula>
    </cfRule>
    <cfRule type="expression" dxfId="1247" priority="1258">
      <formula>IF(W58="BH",TRUE)</formula>
    </cfRule>
    <cfRule type="expression" dxfId="1246" priority="1259">
      <formula>IF(W58="H",TRUE)</formula>
    </cfRule>
    <cfRule type="expression" dxfId="1245" priority="1260">
      <formula>IF(W58="CB",TRUE)</formula>
    </cfRule>
  </conditionalFormatting>
  <conditionalFormatting sqref="AB58">
    <cfRule type="expression" dxfId="1244" priority="1250">
      <formula>IF(AE58="SICK",TRUE)</formula>
    </cfRule>
    <cfRule type="expression" dxfId="1243" priority="1251">
      <formula>IF(AE58="CWC",TRUE)</formula>
    </cfRule>
    <cfRule type="expression" dxfId="1242" priority="1252">
      <formula>IF(AE58="BH",TRUE)</formula>
    </cfRule>
    <cfRule type="expression" dxfId="1241" priority="1253">
      <formula>IF(AE58="H",TRUE)</formula>
    </cfRule>
    <cfRule type="expression" dxfId="1240" priority="1255">
      <formula>IF(AE58="CB",TRUE)</formula>
    </cfRule>
  </conditionalFormatting>
  <conditionalFormatting sqref="AC58">
    <cfRule type="expression" dxfId="1239" priority="1246">
      <formula>IF(AE58="SICK",TRUE)</formula>
    </cfRule>
    <cfRule type="expression" dxfId="1238" priority="1247">
      <formula>IF(AE58="CWC",TRUE)</formula>
    </cfRule>
    <cfRule type="expression" dxfId="1237" priority="1248">
      <formula>IF(AE58="BH",TRUE)</formula>
    </cfRule>
    <cfRule type="expression" dxfId="1236" priority="1249">
      <formula>IF(AE58="H",TRUE)</formula>
    </cfRule>
    <cfRule type="expression" dxfId="1235" priority="1254">
      <formula>IF(AE58="CB",TRUE)</formula>
    </cfRule>
  </conditionalFormatting>
  <conditionalFormatting sqref="P61:P62">
    <cfRule type="expression" dxfId="1234" priority="1231">
      <formula>IF(S61="SICK",TRUE)</formula>
    </cfRule>
    <cfRule type="expression" dxfId="1233" priority="1232">
      <formula>IF(S61="CWC",TRUE)</formula>
    </cfRule>
    <cfRule type="expression" dxfId="1232" priority="1233">
      <formula>IF(S61="BH",TRUE)</formula>
    </cfRule>
    <cfRule type="expression" dxfId="1231" priority="1234">
      <formula>IF(S61="H",TRUE)</formula>
    </cfRule>
    <cfRule type="expression" dxfId="1230" priority="1235">
      <formula>IF(S61="CB",TRUE)</formula>
    </cfRule>
  </conditionalFormatting>
  <conditionalFormatting sqref="Q61:Q62">
    <cfRule type="expression" dxfId="1229" priority="1226">
      <formula>IF(S61="SICK",TRUE)</formula>
    </cfRule>
    <cfRule type="expression" dxfId="1228" priority="1227">
      <formula>IF(S61="CWC",TRUE)</formula>
    </cfRule>
    <cfRule type="expression" dxfId="1227" priority="1228">
      <formula>IF(S61="BH",TRUE)</formula>
    </cfRule>
    <cfRule type="expression" dxfId="1226" priority="1229">
      <formula>IF(S61="H",TRUE)</formula>
    </cfRule>
    <cfRule type="expression" dxfId="1225" priority="1230">
      <formula>IF(S61="CB",TRUE)</formula>
    </cfRule>
  </conditionalFormatting>
  <conditionalFormatting sqref="J57">
    <cfRule type="expression" dxfId="1224" priority="1221">
      <formula>IF(K57="SICK",TRUE)</formula>
    </cfRule>
    <cfRule type="expression" dxfId="1223" priority="1222">
      <formula>IF(K57="CWC",TRUE)</formula>
    </cfRule>
    <cfRule type="expression" dxfId="1222" priority="1223">
      <formula>IF(K57="BH",TRUE)</formula>
    </cfRule>
    <cfRule type="expression" dxfId="1221" priority="1224">
      <formula>IF(K57="H",TRUE)</formula>
    </cfRule>
    <cfRule type="expression" dxfId="1220" priority="1225">
      <formula>IF(K57="CB",TRUE)</formula>
    </cfRule>
  </conditionalFormatting>
  <conditionalFormatting sqref="J59:J63">
    <cfRule type="expression" dxfId="1219" priority="1216">
      <formula>IF(K59="SICK",TRUE)</formula>
    </cfRule>
    <cfRule type="expression" dxfId="1218" priority="1217">
      <formula>IF(K59="CWC",TRUE)</formula>
    </cfRule>
    <cfRule type="expression" dxfId="1217" priority="1218">
      <formula>IF(K59="BH",TRUE)</formula>
    </cfRule>
    <cfRule type="expression" dxfId="1216" priority="1219">
      <formula>IF(K59="H",TRUE)</formula>
    </cfRule>
    <cfRule type="expression" dxfId="1215" priority="1220">
      <formula>IF(K59="CB",TRUE)</formula>
    </cfRule>
  </conditionalFormatting>
  <conditionalFormatting sqref="J58">
    <cfRule type="expression" dxfId="1214" priority="1211">
      <formula>IF(K58="SICK",TRUE)</formula>
    </cfRule>
    <cfRule type="expression" dxfId="1213" priority="1212">
      <formula>IF(K58="CWC",TRUE)</formula>
    </cfRule>
    <cfRule type="expression" dxfId="1212" priority="1213">
      <formula>IF(K58="BH",TRUE)</formula>
    </cfRule>
    <cfRule type="expression" dxfId="1211" priority="1214">
      <formula>IF(K58="H",TRUE)</formula>
    </cfRule>
    <cfRule type="expression" dxfId="1210" priority="1215">
      <formula>IF(K58="CB",TRUE)</formula>
    </cfRule>
  </conditionalFormatting>
  <conditionalFormatting sqref="N59:N63">
    <cfRule type="expression" dxfId="1209" priority="1201">
      <formula>IF(O59="SICK",TRUE)</formula>
    </cfRule>
    <cfRule type="expression" dxfId="1208" priority="1202">
      <formula>IF(O59="CWC",TRUE)</formula>
    </cfRule>
    <cfRule type="expression" dxfId="1207" priority="1203">
      <formula>IF(O59="BH",TRUE)</formula>
    </cfRule>
    <cfRule type="expression" dxfId="1206" priority="1204">
      <formula>IF(O59="H",TRUE)</formula>
    </cfRule>
    <cfRule type="expression" dxfId="1205" priority="1205">
      <formula>IF(O59="CB",TRUE)</formula>
    </cfRule>
  </conditionalFormatting>
  <conditionalFormatting sqref="N58">
    <cfRule type="expression" dxfId="1204" priority="1196">
      <formula>IF(O58="SICK",TRUE)</formula>
    </cfRule>
    <cfRule type="expression" dxfId="1203" priority="1197">
      <formula>IF(O58="CWC",TRUE)</formula>
    </cfRule>
    <cfRule type="expression" dxfId="1202" priority="1198">
      <formula>IF(O58="BH",TRUE)</formula>
    </cfRule>
    <cfRule type="expression" dxfId="1201" priority="1199">
      <formula>IF(O58="H",TRUE)</formula>
    </cfRule>
    <cfRule type="expression" dxfId="1200" priority="1200">
      <formula>IF(O58="CB",TRUE)</formula>
    </cfRule>
  </conditionalFormatting>
  <conditionalFormatting sqref="R57">
    <cfRule type="expression" dxfId="1199" priority="1191">
      <formula>IF(S57="SICK",TRUE)</formula>
    </cfRule>
    <cfRule type="expression" dxfId="1198" priority="1192">
      <formula>IF(S57="CWC",TRUE)</formula>
    </cfRule>
    <cfRule type="expression" dxfId="1197" priority="1193">
      <formula>IF(S57="BH",TRUE)</formula>
    </cfRule>
    <cfRule type="expression" dxfId="1196" priority="1194">
      <formula>IF(S57="H",TRUE)</formula>
    </cfRule>
    <cfRule type="expression" dxfId="1195" priority="1195">
      <formula>IF(S57="CB",TRUE)</formula>
    </cfRule>
  </conditionalFormatting>
  <conditionalFormatting sqref="R59:R63">
    <cfRule type="expression" dxfId="1194" priority="1186">
      <formula>IF(S59="SICK",TRUE)</formula>
    </cfRule>
    <cfRule type="expression" dxfId="1193" priority="1187">
      <formula>IF(S59="CWC",TRUE)</formula>
    </cfRule>
    <cfRule type="expression" dxfId="1192" priority="1188">
      <formula>IF(S59="BH",TRUE)</formula>
    </cfRule>
    <cfRule type="expression" dxfId="1191" priority="1189">
      <formula>IF(S59="H",TRUE)</formula>
    </cfRule>
    <cfRule type="expression" dxfId="1190" priority="1190">
      <formula>IF(S59="CB",TRUE)</formula>
    </cfRule>
  </conditionalFormatting>
  <conditionalFormatting sqref="R58">
    <cfRule type="expression" dxfId="1189" priority="1181">
      <formula>IF(S58="SICK",TRUE)</formula>
    </cfRule>
    <cfRule type="expression" dxfId="1188" priority="1182">
      <formula>IF(S58="CWC",TRUE)</formula>
    </cfRule>
    <cfRule type="expression" dxfId="1187" priority="1183">
      <formula>IF(S58="BH",TRUE)</formula>
    </cfRule>
    <cfRule type="expression" dxfId="1186" priority="1184">
      <formula>IF(S58="H",TRUE)</formula>
    </cfRule>
    <cfRule type="expression" dxfId="1185" priority="1185">
      <formula>IF(S58="CB",TRUE)</formula>
    </cfRule>
  </conditionalFormatting>
  <conditionalFormatting sqref="V57">
    <cfRule type="expression" dxfId="1184" priority="1176">
      <formula>IF(W57="SICK",TRUE)</formula>
    </cfRule>
    <cfRule type="expression" dxfId="1183" priority="1177">
      <formula>IF(W57="CWC",TRUE)</formula>
    </cfRule>
    <cfRule type="expression" dxfId="1182" priority="1178">
      <formula>IF(W57="BH",TRUE)</formula>
    </cfRule>
    <cfRule type="expression" dxfId="1181" priority="1179">
      <formula>IF(W57="H",TRUE)</formula>
    </cfRule>
    <cfRule type="expression" dxfId="1180" priority="1180">
      <formula>IF(W57="CB",TRUE)</formula>
    </cfRule>
  </conditionalFormatting>
  <conditionalFormatting sqref="V59:V63">
    <cfRule type="expression" dxfId="1179" priority="1171">
      <formula>IF(W59="SICK",TRUE)</formula>
    </cfRule>
    <cfRule type="expression" dxfId="1178" priority="1172">
      <formula>IF(W59="CWC",TRUE)</formula>
    </cfRule>
    <cfRule type="expression" dxfId="1177" priority="1173">
      <formula>IF(W59="BH",TRUE)</formula>
    </cfRule>
    <cfRule type="expression" dxfId="1176" priority="1174">
      <formula>IF(W59="H",TRUE)</formula>
    </cfRule>
    <cfRule type="expression" dxfId="1175" priority="1175">
      <formula>IF(W59="CB",TRUE)</formula>
    </cfRule>
  </conditionalFormatting>
  <conditionalFormatting sqref="V58">
    <cfRule type="expression" dxfId="1174" priority="1166">
      <formula>IF(W58="SICK",TRUE)</formula>
    </cfRule>
    <cfRule type="expression" dxfId="1173" priority="1167">
      <formula>IF(W58="CWC",TRUE)</formula>
    </cfRule>
    <cfRule type="expression" dxfId="1172" priority="1168">
      <formula>IF(W58="BH",TRUE)</formula>
    </cfRule>
    <cfRule type="expression" dxfId="1171" priority="1169">
      <formula>IF(W58="H",TRUE)</formula>
    </cfRule>
    <cfRule type="expression" dxfId="1170" priority="1170">
      <formula>IF(W58="CB",TRUE)</formula>
    </cfRule>
  </conditionalFormatting>
  <conditionalFormatting sqref="Z57">
    <cfRule type="expression" dxfId="1169" priority="1161">
      <formula>IF(AA57="SICK",TRUE)</formula>
    </cfRule>
    <cfRule type="expression" dxfId="1168" priority="1162">
      <formula>IF(AA57="CWC",TRUE)</formula>
    </cfRule>
    <cfRule type="expression" dxfId="1167" priority="1163">
      <formula>IF(AA57="BH",TRUE)</formula>
    </cfRule>
    <cfRule type="expression" dxfId="1166" priority="1164">
      <formula>IF(AA57="H",TRUE)</formula>
    </cfRule>
    <cfRule type="expression" dxfId="1165" priority="1165">
      <formula>IF(AA57="CB",TRUE)</formula>
    </cfRule>
  </conditionalFormatting>
  <conditionalFormatting sqref="Z59:Z63">
    <cfRule type="expression" dxfId="1164" priority="1156">
      <formula>IF(AA59="SICK",TRUE)</formula>
    </cfRule>
    <cfRule type="expression" dxfId="1163" priority="1157">
      <formula>IF(AA59="CWC",TRUE)</formula>
    </cfRule>
    <cfRule type="expression" dxfId="1162" priority="1158">
      <formula>IF(AA59="BH",TRUE)</formula>
    </cfRule>
    <cfRule type="expression" dxfId="1161" priority="1159">
      <formula>IF(AA59="H",TRUE)</formula>
    </cfRule>
    <cfRule type="expression" dxfId="1160" priority="1160">
      <formula>IF(AA59="CB",TRUE)</formula>
    </cfRule>
  </conditionalFormatting>
  <conditionalFormatting sqref="Z58">
    <cfRule type="expression" dxfId="1159" priority="1151">
      <formula>IF(AA58="SICK",TRUE)</formula>
    </cfRule>
    <cfRule type="expression" dxfId="1158" priority="1152">
      <formula>IF(AA58="CWC",TRUE)</formula>
    </cfRule>
    <cfRule type="expression" dxfId="1157" priority="1153">
      <formula>IF(AA58="BH",TRUE)</formula>
    </cfRule>
    <cfRule type="expression" dxfId="1156" priority="1154">
      <formula>IF(AA58="H",TRUE)</formula>
    </cfRule>
    <cfRule type="expression" dxfId="1155" priority="1155">
      <formula>IF(AA58="CB",TRUE)</formula>
    </cfRule>
  </conditionalFormatting>
  <conditionalFormatting sqref="AD57">
    <cfRule type="expression" dxfId="1154" priority="1146">
      <formula>IF(AE57="SICK",TRUE)</formula>
    </cfRule>
    <cfRule type="expression" dxfId="1153" priority="1147">
      <formula>IF(AE57="CWC",TRUE)</formula>
    </cfRule>
    <cfRule type="expression" dxfId="1152" priority="1148">
      <formula>IF(AE57="BH",TRUE)</formula>
    </cfRule>
    <cfRule type="expression" dxfId="1151" priority="1149">
      <formula>IF(AE57="H",TRUE)</formula>
    </cfRule>
    <cfRule type="expression" dxfId="1150" priority="1150">
      <formula>IF(AE57="CB",TRUE)</formula>
    </cfRule>
  </conditionalFormatting>
  <conditionalFormatting sqref="AD59:AD63">
    <cfRule type="expression" dxfId="1149" priority="1141">
      <formula>IF(AE59="SICK",TRUE)</formula>
    </cfRule>
    <cfRule type="expression" dxfId="1148" priority="1142">
      <formula>IF(AE59="CWC",TRUE)</formula>
    </cfRule>
    <cfRule type="expression" dxfId="1147" priority="1143">
      <formula>IF(AE59="BH",TRUE)</formula>
    </cfRule>
    <cfRule type="expression" dxfId="1146" priority="1144">
      <formula>IF(AE59="H",TRUE)</formula>
    </cfRule>
    <cfRule type="expression" dxfId="1145" priority="1145">
      <formula>IF(AE59="CB",TRUE)</formula>
    </cfRule>
  </conditionalFormatting>
  <conditionalFormatting sqref="AD58">
    <cfRule type="expression" dxfId="1144" priority="1136">
      <formula>IF(AE58="SICK",TRUE)</formula>
    </cfRule>
    <cfRule type="expression" dxfId="1143" priority="1137">
      <formula>IF(AE58="CWC",TRUE)</formula>
    </cfRule>
    <cfRule type="expression" dxfId="1142" priority="1138">
      <formula>IF(AE58="BH",TRUE)</formula>
    </cfRule>
    <cfRule type="expression" dxfId="1141" priority="1139">
      <formula>IF(AE58="H",TRUE)</formula>
    </cfRule>
    <cfRule type="expression" dxfId="1140" priority="1140">
      <formula>IF(AE58="CB",TRUE)</formula>
    </cfRule>
  </conditionalFormatting>
  <conditionalFormatting sqref="D80">
    <cfRule type="expression" dxfId="1139" priority="1129">
      <formula>IF(G80="SICK",TRUE)</formula>
    </cfRule>
    <cfRule type="expression" dxfId="1138" priority="1130">
      <formula>IF(G80="CWC",TRUE)</formula>
    </cfRule>
    <cfRule type="expression" dxfId="1137" priority="1131">
      <formula>IF(G80="BH",TRUE)</formula>
    </cfRule>
    <cfRule type="expression" dxfId="1136" priority="1132">
      <formula>IF(G80="H",TRUE)</formula>
    </cfRule>
    <cfRule type="expression" dxfId="1135" priority="1135">
      <formula>IF(G80="CB",TRUE)</formula>
    </cfRule>
  </conditionalFormatting>
  <conditionalFormatting sqref="E80">
    <cfRule type="expression" dxfId="1134" priority="1115">
      <formula>IF(G80="SICK",TRUE)</formula>
    </cfRule>
    <cfRule type="expression" dxfId="1133" priority="1116">
      <formula>IF(G80="CWC",TRUE)</formula>
    </cfRule>
    <cfRule type="expression" dxfId="1132" priority="1117">
      <formula>IF(G80="BH",TRUE)</formula>
    </cfRule>
    <cfRule type="expression" dxfId="1131" priority="1118">
      <formula>IF(G80="H",TRUE)</formula>
    </cfRule>
    <cfRule type="expression" dxfId="1130" priority="1134">
      <formula>IF(G80="CB",TRUE)</formula>
    </cfRule>
  </conditionalFormatting>
  <conditionalFormatting sqref="F80">
    <cfRule type="expression" dxfId="1129" priority="1106">
      <formula>IF(G80="SICK",TRUE)</formula>
    </cfRule>
    <cfRule type="expression" dxfId="1128" priority="1107">
      <formula>IF(G80="CWC",TRUE)</formula>
    </cfRule>
    <cfRule type="expression" dxfId="1127" priority="1108">
      <formula>IF(G80="BH",TRUE)</formula>
    </cfRule>
    <cfRule type="expression" dxfId="1126" priority="1109">
      <formula>IF(G80="H",TRUE)</formula>
    </cfRule>
    <cfRule type="expression" dxfId="1125" priority="1133">
      <formula>IF(G80="CB",TRUE)</formula>
    </cfRule>
  </conditionalFormatting>
  <conditionalFormatting sqref="D82">
    <cfRule type="expression" dxfId="1124" priority="1124">
      <formula>IF(G82="SICK",TRUE)</formula>
    </cfRule>
    <cfRule type="expression" dxfId="1123" priority="1125">
      <formula>IF(G82="CWC",TRUE)</formula>
    </cfRule>
    <cfRule type="expression" dxfId="1122" priority="1126">
      <formula>IF(G82="BH",TRUE)</formula>
    </cfRule>
    <cfRule type="expression" dxfId="1121" priority="1127">
      <formula>IF(G82="H",TRUE)</formula>
    </cfRule>
    <cfRule type="expression" dxfId="1120" priority="1128">
      <formula>IF(G82="CB",TRUE)</formula>
    </cfRule>
  </conditionalFormatting>
  <conditionalFormatting sqref="D83:D86">
    <cfRule type="expression" dxfId="1119" priority="1119">
      <formula>IF(G83="SICK",TRUE)</formula>
    </cfRule>
    <cfRule type="expression" dxfId="1118" priority="1120">
      <formula>IF(G83="CWC",TRUE)</formula>
    </cfRule>
    <cfRule type="expression" dxfId="1117" priority="1121">
      <formula>IF(G83="BH",TRUE)</formula>
    </cfRule>
    <cfRule type="expression" dxfId="1116" priority="1122">
      <formula>IF(G83="H",TRUE)</formula>
    </cfRule>
    <cfRule type="expression" dxfId="1115" priority="1123">
      <formula>IF(G83="CB",TRUE)</formula>
    </cfRule>
  </conditionalFormatting>
  <conditionalFormatting sqref="E82:E86">
    <cfRule type="expression" dxfId="1114" priority="1110">
      <formula>IF(G82="SICK",TRUE)</formula>
    </cfRule>
    <cfRule type="expression" dxfId="1113" priority="1111">
      <formula>IF(G82="CWC",TRUE)</formula>
    </cfRule>
    <cfRule type="expression" dxfId="1112" priority="1112">
      <formula>IF(G82="BH",TRUE)</formula>
    </cfRule>
    <cfRule type="expression" dxfId="1111" priority="1113">
      <formula>IF(G82="H",TRUE)</formula>
    </cfRule>
    <cfRule type="expression" dxfId="1110" priority="1114">
      <formula>IF(G82="CB",TRUE)</formula>
    </cfRule>
  </conditionalFormatting>
  <conditionalFormatting sqref="F82:F86">
    <cfRule type="expression" dxfId="1109" priority="1101">
      <formula>IF(G82="SICK",TRUE)</formula>
    </cfRule>
    <cfRule type="expression" dxfId="1108" priority="1102">
      <formula>IF(G82="CWC",TRUE)</formula>
    </cfRule>
    <cfRule type="expression" dxfId="1107" priority="1103">
      <formula>IF(G82="BH",TRUE)</formula>
    </cfRule>
    <cfRule type="expression" dxfId="1106" priority="1104">
      <formula>IF(G82="H",TRUE)</formula>
    </cfRule>
    <cfRule type="expression" dxfId="1105" priority="1105">
      <formula>IF(G82="CB",TRUE)</formula>
    </cfRule>
  </conditionalFormatting>
  <conditionalFormatting sqref="T80">
    <cfRule type="expression" dxfId="1104" priority="1095">
      <formula>IF(W80="SICK",TRUE)</formula>
    </cfRule>
    <cfRule type="expression" dxfId="1103" priority="1096">
      <formula>IF(W80="CWC",TRUE)</formula>
    </cfRule>
    <cfRule type="expression" dxfId="1102" priority="1097">
      <formula>IF(W80="BH",TRUE)</formula>
    </cfRule>
    <cfRule type="expression" dxfId="1101" priority="1098">
      <formula>IF(W80="H",TRUE)</formula>
    </cfRule>
    <cfRule type="expression" dxfId="1100" priority="1100">
      <formula>IF(W80="CB",TRUE)</formula>
    </cfRule>
  </conditionalFormatting>
  <conditionalFormatting sqref="U80">
    <cfRule type="expression" dxfId="1099" priority="1081">
      <formula>IF(W80="SICK",TRUE)</formula>
    </cfRule>
    <cfRule type="expression" dxfId="1098" priority="1082">
      <formula>IF(W80="CWC",TRUE)</formula>
    </cfRule>
    <cfRule type="expression" dxfId="1097" priority="1083">
      <formula>IF(W80="BH",TRUE)</formula>
    </cfRule>
    <cfRule type="expression" dxfId="1096" priority="1084">
      <formula>IF(W80="H",TRUE)</formula>
    </cfRule>
    <cfRule type="expression" dxfId="1095" priority="1099">
      <formula>IF(W80="CB",TRUE)</formula>
    </cfRule>
  </conditionalFormatting>
  <conditionalFormatting sqref="T82">
    <cfRule type="expression" dxfId="1094" priority="1090">
      <formula>IF(W82="SICK",TRUE)</formula>
    </cfRule>
    <cfRule type="expression" dxfId="1093" priority="1091">
      <formula>IF(W82="CWC",TRUE)</formula>
    </cfRule>
    <cfRule type="expression" dxfId="1092" priority="1092">
      <formula>IF(W82="BH",TRUE)</formula>
    </cfRule>
    <cfRule type="expression" dxfId="1091" priority="1093">
      <formula>IF(W82="H",TRUE)</formula>
    </cfRule>
    <cfRule type="expression" dxfId="1090" priority="1094">
      <formula>IF(W82="CB",TRUE)</formula>
    </cfRule>
  </conditionalFormatting>
  <conditionalFormatting sqref="T83:T86">
    <cfRule type="expression" dxfId="1089" priority="1085">
      <formula>IF(W83="SICK",TRUE)</formula>
    </cfRule>
    <cfRule type="expression" dxfId="1088" priority="1086">
      <formula>IF(W83="CWC",TRUE)</formula>
    </cfRule>
    <cfRule type="expression" dxfId="1087" priority="1087">
      <formula>IF(W83="BH",TRUE)</formula>
    </cfRule>
    <cfRule type="expression" dxfId="1086" priority="1088">
      <formula>IF(W83="H",TRUE)</formula>
    </cfRule>
    <cfRule type="expression" dxfId="1085" priority="1089">
      <formula>IF(W83="CB",TRUE)</formula>
    </cfRule>
  </conditionalFormatting>
  <conditionalFormatting sqref="U82:U86">
    <cfRule type="expression" dxfId="1084" priority="1076">
      <formula>IF(W82="SICK",TRUE)</formula>
    </cfRule>
    <cfRule type="expression" dxfId="1083" priority="1077">
      <formula>IF(W82="CWC",TRUE)</formula>
    </cfRule>
    <cfRule type="expression" dxfId="1082" priority="1078">
      <formula>IF(W82="BH",TRUE)</formula>
    </cfRule>
    <cfRule type="expression" dxfId="1081" priority="1079">
      <formula>IF(W82="H",TRUE)</formula>
    </cfRule>
    <cfRule type="expression" dxfId="1080" priority="1080">
      <formula>IF(W82="CB",TRUE)</formula>
    </cfRule>
  </conditionalFormatting>
  <conditionalFormatting sqref="X80">
    <cfRule type="expression" dxfId="1079" priority="1070">
      <formula>IF(AA80="SICK",TRUE)</formula>
    </cfRule>
    <cfRule type="expression" dxfId="1078" priority="1071">
      <formula>IF(AA80="CWC",TRUE)</formula>
    </cfRule>
    <cfRule type="expression" dxfId="1077" priority="1072">
      <formula>IF(AA80="BH",TRUE)</formula>
    </cfRule>
    <cfRule type="expression" dxfId="1076" priority="1073">
      <formula>IF(AA80="H",TRUE)</formula>
    </cfRule>
    <cfRule type="expression" dxfId="1075" priority="1075">
      <formula>IF(AA80="CB",TRUE)</formula>
    </cfRule>
  </conditionalFormatting>
  <conditionalFormatting sqref="Y80">
    <cfRule type="expression" dxfId="1074" priority="1056">
      <formula>IF(AA80="SICK",TRUE)</formula>
    </cfRule>
    <cfRule type="expression" dxfId="1073" priority="1057">
      <formula>IF(AA80="CWC",TRUE)</formula>
    </cfRule>
    <cfRule type="expression" dxfId="1072" priority="1058">
      <formula>IF(AA80="BH",TRUE)</formula>
    </cfRule>
    <cfRule type="expression" dxfId="1071" priority="1059">
      <formula>IF(AA80="H",TRUE)</formula>
    </cfRule>
    <cfRule type="expression" dxfId="1070" priority="1074">
      <formula>IF(AA80="CB",TRUE)</formula>
    </cfRule>
  </conditionalFormatting>
  <conditionalFormatting sqref="X82">
    <cfRule type="expression" dxfId="1069" priority="1065">
      <formula>IF(AA82="SICK",TRUE)</formula>
    </cfRule>
    <cfRule type="expression" dxfId="1068" priority="1066">
      <formula>IF(AA82="CWC",TRUE)</formula>
    </cfRule>
    <cfRule type="expression" dxfId="1067" priority="1067">
      <formula>IF(AA82="BH",TRUE)</formula>
    </cfRule>
    <cfRule type="expression" dxfId="1066" priority="1068">
      <formula>IF(AA82="H",TRUE)</formula>
    </cfRule>
    <cfRule type="expression" dxfId="1065" priority="1069">
      <formula>IF(AA82="CB",TRUE)</formula>
    </cfRule>
  </conditionalFormatting>
  <conditionalFormatting sqref="X83:X86">
    <cfRule type="expression" dxfId="1064" priority="1060">
      <formula>IF(AA83="SICK",TRUE)</formula>
    </cfRule>
    <cfRule type="expression" dxfId="1063" priority="1061">
      <formula>IF(AA83="CWC",TRUE)</formula>
    </cfRule>
    <cfRule type="expression" dxfId="1062" priority="1062">
      <formula>IF(AA83="BH",TRUE)</formula>
    </cfRule>
    <cfRule type="expression" dxfId="1061" priority="1063">
      <formula>IF(AA83="H",TRUE)</formula>
    </cfRule>
    <cfRule type="expression" dxfId="1060" priority="1064">
      <formula>IF(AA83="CB",TRUE)</formula>
    </cfRule>
  </conditionalFormatting>
  <conditionalFormatting sqref="Y82:Y86">
    <cfRule type="expression" dxfId="1059" priority="1051">
      <formula>IF(AA82="SICK",TRUE)</formula>
    </cfRule>
    <cfRule type="expression" dxfId="1058" priority="1052">
      <formula>IF(AA82="CWC",TRUE)</formula>
    </cfRule>
    <cfRule type="expression" dxfId="1057" priority="1053">
      <formula>IF(AA82="BH",TRUE)</formula>
    </cfRule>
    <cfRule type="expression" dxfId="1056" priority="1054">
      <formula>IF(AA82="H",TRUE)</formula>
    </cfRule>
    <cfRule type="expression" dxfId="1055" priority="1055">
      <formula>IF(AA82="CB",TRUE)</formula>
    </cfRule>
  </conditionalFormatting>
  <conditionalFormatting sqref="AB80">
    <cfRule type="expression" dxfId="1054" priority="1046">
      <formula>IF(AE80="SICK",TRUE)</formula>
    </cfRule>
    <cfRule type="expression" dxfId="1053" priority="1047">
      <formula>IF(AE80="CWC",TRUE)</formula>
    </cfRule>
    <cfRule type="expression" dxfId="1052" priority="1048">
      <formula>IF(AE80="BH",TRUE)</formula>
    </cfRule>
    <cfRule type="expression" dxfId="1051" priority="1049">
      <formula>IF(AE80="H",TRUE)</formula>
    </cfRule>
    <cfRule type="expression" dxfId="1050" priority="1050">
      <formula>IF(AE80="CB",TRUE)</formula>
    </cfRule>
  </conditionalFormatting>
  <conditionalFormatting sqref="AB82">
    <cfRule type="expression" dxfId="1049" priority="1041">
      <formula>IF(AE82="SICK",TRUE)</formula>
    </cfRule>
    <cfRule type="expression" dxfId="1048" priority="1042">
      <formula>IF(AE82="CWC",TRUE)</formula>
    </cfRule>
    <cfRule type="expression" dxfId="1047" priority="1043">
      <formula>IF(AE82="BH",TRUE)</formula>
    </cfRule>
    <cfRule type="expression" dxfId="1046" priority="1044">
      <formula>IF(AE82="H",TRUE)</formula>
    </cfRule>
    <cfRule type="expression" dxfId="1045" priority="1045">
      <formula>IF(AE82="CB",TRUE)</formula>
    </cfRule>
  </conditionalFormatting>
  <conditionalFormatting sqref="AB83:AB86">
    <cfRule type="expression" dxfId="1044" priority="1036">
      <formula>IF(AE83="SICK",TRUE)</formula>
    </cfRule>
    <cfRule type="expression" dxfId="1043" priority="1037">
      <formula>IF(AE83="CWC",TRUE)</formula>
    </cfRule>
    <cfRule type="expression" dxfId="1042" priority="1038">
      <formula>IF(AE83="BH",TRUE)</formula>
    </cfRule>
    <cfRule type="expression" dxfId="1041" priority="1039">
      <formula>IF(AE83="H",TRUE)</formula>
    </cfRule>
    <cfRule type="expression" dxfId="1040" priority="1040">
      <formula>IF(AE83="CB",TRUE)</formula>
    </cfRule>
  </conditionalFormatting>
  <conditionalFormatting sqref="AC82:AC86">
    <cfRule type="expression" dxfId="1039" priority="1031">
      <formula>IF(AE82="SICK",TRUE)</formula>
    </cfRule>
    <cfRule type="expression" dxfId="1038" priority="1032">
      <formula>IF(AE82="CWC",TRUE)</formula>
    </cfRule>
    <cfRule type="expression" dxfId="1037" priority="1033">
      <formula>IF(AE82="BH",TRUE)</formula>
    </cfRule>
    <cfRule type="expression" dxfId="1036" priority="1034">
      <formula>IF(AE82="H",TRUE)</formula>
    </cfRule>
    <cfRule type="expression" dxfId="1035" priority="1035">
      <formula>IF(AE82="CB",TRUE)</formula>
    </cfRule>
  </conditionalFormatting>
  <conditionalFormatting sqref="D81">
    <cfRule type="expression" dxfId="1034" priority="1026">
      <formula>IF(G81="SICK",TRUE)</formula>
    </cfRule>
    <cfRule type="expression" dxfId="1033" priority="1027">
      <formula>IF(G81="CWC",TRUE)</formula>
    </cfRule>
    <cfRule type="expression" dxfId="1032" priority="1028">
      <formula>IF(G81="BH",TRUE)</formula>
    </cfRule>
    <cfRule type="expression" dxfId="1031" priority="1029">
      <formula>IF(G81="H",TRUE)</formula>
    </cfRule>
    <cfRule type="expression" dxfId="1030" priority="1030">
      <formula>IF(G81="CB",TRUE)</formula>
    </cfRule>
  </conditionalFormatting>
  <conditionalFormatting sqref="E81">
    <cfRule type="expression" dxfId="1029" priority="1021">
      <formula>IF(G81="SICK",TRUE)</formula>
    </cfRule>
    <cfRule type="expression" dxfId="1028" priority="1022">
      <formula>IF(G81="CWC",TRUE)</formula>
    </cfRule>
    <cfRule type="expression" dxfId="1027" priority="1023">
      <formula>IF(G81="BH",TRUE)</formula>
    </cfRule>
    <cfRule type="expression" dxfId="1026" priority="1024">
      <formula>IF(G81="H",TRUE)</formula>
    </cfRule>
    <cfRule type="expression" dxfId="1025" priority="1025">
      <formula>IF(G81="CB",TRUE)</formula>
    </cfRule>
  </conditionalFormatting>
  <conditionalFormatting sqref="F81">
    <cfRule type="expression" dxfId="1024" priority="1016">
      <formula>IF(G81="SICK",TRUE)</formula>
    </cfRule>
    <cfRule type="expression" dxfId="1023" priority="1017">
      <formula>IF(G81="CWC",TRUE)</formula>
    </cfRule>
    <cfRule type="expression" dxfId="1022" priority="1018">
      <formula>IF(G81="BH",TRUE)</formula>
    </cfRule>
    <cfRule type="expression" dxfId="1021" priority="1019">
      <formula>IF(G81="H",TRUE)</formula>
    </cfRule>
    <cfRule type="expression" dxfId="1020" priority="1020">
      <formula>IF(G81="CB",TRUE)</formula>
    </cfRule>
  </conditionalFormatting>
  <conditionalFormatting sqref="AC80">
    <cfRule type="expression" dxfId="1019" priority="1011">
      <formula>IF(AE80="SICK",TRUE)</formula>
    </cfRule>
    <cfRule type="expression" dxfId="1018" priority="1012">
      <formula>IF(AE80="CWC",TRUE)</formula>
    </cfRule>
    <cfRule type="expression" dxfId="1017" priority="1013">
      <formula>IF(AE80="BH",TRUE)</formula>
    </cfRule>
    <cfRule type="expression" dxfId="1016" priority="1014">
      <formula>IF(AE80="H",TRUE)</formula>
    </cfRule>
    <cfRule type="expression" dxfId="1015" priority="1015">
      <formula>IF(AE80="CB",TRUE)</formula>
    </cfRule>
  </conditionalFormatting>
  <conditionalFormatting sqref="H80">
    <cfRule type="expression" dxfId="1014" priority="1005">
      <formula>IF(K80="SICK",TRUE)</formula>
    </cfRule>
    <cfRule type="expression" dxfId="1013" priority="1006">
      <formula>IF(K80="CWC",TRUE)</formula>
    </cfRule>
    <cfRule type="expression" dxfId="1012" priority="1007">
      <formula>IF(K80="BH",TRUE)</formula>
    </cfRule>
    <cfRule type="expression" dxfId="1011" priority="1008">
      <formula>IF(K80="H",TRUE)</formula>
    </cfRule>
    <cfRule type="expression" dxfId="1010" priority="1010">
      <formula>IF(K80="CB",TRUE)</formula>
    </cfRule>
  </conditionalFormatting>
  <conditionalFormatting sqref="I80">
    <cfRule type="expression" dxfId="1009" priority="991">
      <formula>IF(K80="SICK",TRUE)</formula>
    </cfRule>
    <cfRule type="expression" dxfId="1008" priority="992">
      <formula>IF(K80="CWC",TRUE)</formula>
    </cfRule>
    <cfRule type="expression" dxfId="1007" priority="993">
      <formula>IF(K80="BH",TRUE)</formula>
    </cfRule>
    <cfRule type="expression" dxfId="1006" priority="994">
      <formula>IF(K80="H",TRUE)</formula>
    </cfRule>
    <cfRule type="expression" dxfId="1005" priority="1009">
      <formula>IF(K80="CB",TRUE)</formula>
    </cfRule>
  </conditionalFormatting>
  <conditionalFormatting sqref="H82">
    <cfRule type="expression" dxfId="1004" priority="1000">
      <formula>IF(K82="SICK",TRUE)</formula>
    </cfRule>
    <cfRule type="expression" dxfId="1003" priority="1001">
      <formula>IF(K82="CWC",TRUE)</formula>
    </cfRule>
    <cfRule type="expression" dxfId="1002" priority="1002">
      <formula>IF(K82="BH",TRUE)</formula>
    </cfRule>
    <cfRule type="expression" dxfId="1001" priority="1003">
      <formula>IF(K82="H",TRUE)</formula>
    </cfRule>
    <cfRule type="expression" dxfId="1000" priority="1004">
      <formula>IF(K82="CB",TRUE)</formula>
    </cfRule>
  </conditionalFormatting>
  <conditionalFormatting sqref="H83:H86">
    <cfRule type="expression" dxfId="999" priority="995">
      <formula>IF(K83="SICK",TRUE)</formula>
    </cfRule>
    <cfRule type="expression" dxfId="998" priority="996">
      <formula>IF(K83="CWC",TRUE)</formula>
    </cfRule>
    <cfRule type="expression" dxfId="997" priority="997">
      <formula>IF(K83="BH",TRUE)</formula>
    </cfRule>
    <cfRule type="expression" dxfId="996" priority="998">
      <formula>IF(K83="H",TRUE)</formula>
    </cfRule>
    <cfRule type="expression" dxfId="995" priority="999">
      <formula>IF(K83="CB",TRUE)</formula>
    </cfRule>
  </conditionalFormatting>
  <conditionalFormatting sqref="I82:I86">
    <cfRule type="expression" dxfId="994" priority="986">
      <formula>IF(K82="SICK",TRUE)</formula>
    </cfRule>
    <cfRule type="expression" dxfId="993" priority="987">
      <formula>IF(K82="CWC",TRUE)</formula>
    </cfRule>
    <cfRule type="expression" dxfId="992" priority="988">
      <formula>IF(K82="BH",TRUE)</formula>
    </cfRule>
    <cfRule type="expression" dxfId="991" priority="989">
      <formula>IF(K82="H",TRUE)</formula>
    </cfRule>
    <cfRule type="expression" dxfId="990" priority="990">
      <formula>IF(K82="CB",TRUE)</formula>
    </cfRule>
  </conditionalFormatting>
  <conditionalFormatting sqref="L82">
    <cfRule type="expression" dxfId="989" priority="981">
      <formula>IF(O82="SICK",TRUE)</formula>
    </cfRule>
    <cfRule type="expression" dxfId="988" priority="982">
      <formula>IF(O82="CWC",TRUE)</formula>
    </cfRule>
    <cfRule type="expression" dxfId="987" priority="983">
      <formula>IF(O82="BH",TRUE)</formula>
    </cfRule>
    <cfRule type="expression" dxfId="986" priority="984">
      <formula>IF(O82="H",TRUE)</formula>
    </cfRule>
    <cfRule type="expression" dxfId="985" priority="985">
      <formula>IF(O82="CB",TRUE)</formula>
    </cfRule>
  </conditionalFormatting>
  <conditionalFormatting sqref="L83:L86">
    <cfRule type="expression" dxfId="984" priority="976">
      <formula>IF(O83="SICK",TRUE)</formula>
    </cfRule>
    <cfRule type="expression" dxfId="983" priority="977">
      <formula>IF(O83="CWC",TRUE)</formula>
    </cfRule>
    <cfRule type="expression" dxfId="982" priority="978">
      <formula>IF(O83="BH",TRUE)</formula>
    </cfRule>
    <cfRule type="expression" dxfId="981" priority="979">
      <formula>IF(O83="H",TRUE)</formula>
    </cfRule>
    <cfRule type="expression" dxfId="980" priority="980">
      <formula>IF(O83="CB",TRUE)</formula>
    </cfRule>
  </conditionalFormatting>
  <conditionalFormatting sqref="M82:M86">
    <cfRule type="expression" dxfId="979" priority="971">
      <formula>IF(O82="SICK",TRUE)</formula>
    </cfRule>
    <cfRule type="expression" dxfId="978" priority="972">
      <formula>IF(O82="CWC",TRUE)</formula>
    </cfRule>
    <cfRule type="expression" dxfId="977" priority="973">
      <formula>IF(O82="BH",TRUE)</formula>
    </cfRule>
    <cfRule type="expression" dxfId="976" priority="974">
      <formula>IF(O82="H",TRUE)</formula>
    </cfRule>
    <cfRule type="expression" dxfId="975" priority="975">
      <formula>IF(O82="CB",TRUE)</formula>
    </cfRule>
  </conditionalFormatting>
  <conditionalFormatting sqref="P80">
    <cfRule type="expression" dxfId="974" priority="965">
      <formula>IF(S80="SICK",TRUE)</formula>
    </cfRule>
    <cfRule type="expression" dxfId="973" priority="966">
      <formula>IF(S80="CWC",TRUE)</formula>
    </cfRule>
    <cfRule type="expression" dxfId="972" priority="967">
      <formula>IF(S80="BH",TRUE)</formula>
    </cfRule>
    <cfRule type="expression" dxfId="971" priority="968">
      <formula>IF(S80="H",TRUE)</formula>
    </cfRule>
    <cfRule type="expression" dxfId="970" priority="970">
      <formula>IF(S80="CB",TRUE)</formula>
    </cfRule>
  </conditionalFormatting>
  <conditionalFormatting sqref="Q80">
    <cfRule type="expression" dxfId="969" priority="951">
      <formula>IF(S80="SICK",TRUE)</formula>
    </cfRule>
    <cfRule type="expression" dxfId="968" priority="952">
      <formula>IF(S80="CWC",TRUE)</formula>
    </cfRule>
    <cfRule type="expression" dxfId="967" priority="953">
      <formula>IF(S80="BH",TRUE)</formula>
    </cfRule>
    <cfRule type="expression" dxfId="966" priority="954">
      <formula>IF(S80="H",TRUE)</formula>
    </cfRule>
    <cfRule type="expression" dxfId="965" priority="969">
      <formula>IF(S80="CB",TRUE)</formula>
    </cfRule>
  </conditionalFormatting>
  <conditionalFormatting sqref="P82">
    <cfRule type="expression" dxfId="964" priority="960">
      <formula>IF(S82="SICK",TRUE)</formula>
    </cfRule>
    <cfRule type="expression" dxfId="963" priority="961">
      <formula>IF(S82="CWC",TRUE)</formula>
    </cfRule>
    <cfRule type="expression" dxfId="962" priority="962">
      <formula>IF(S82="BH",TRUE)</formula>
    </cfRule>
    <cfRule type="expression" dxfId="961" priority="963">
      <formula>IF(S82="H",TRUE)</formula>
    </cfRule>
    <cfRule type="expression" dxfId="960" priority="964">
      <formula>IF(S82="CB",TRUE)</formula>
    </cfRule>
  </conditionalFormatting>
  <conditionalFormatting sqref="P83">
    <cfRule type="expression" dxfId="959" priority="955">
      <formula>IF(S83="SICK",TRUE)</formula>
    </cfRule>
    <cfRule type="expression" dxfId="958" priority="956">
      <formula>IF(S83="CWC",TRUE)</formula>
    </cfRule>
    <cfRule type="expression" dxfId="957" priority="957">
      <formula>IF(S83="BH",TRUE)</formula>
    </cfRule>
    <cfRule type="expression" dxfId="956" priority="958">
      <formula>IF(S83="H",TRUE)</formula>
    </cfRule>
    <cfRule type="expression" dxfId="955" priority="959">
      <formula>IF(S83="CB",TRUE)</formula>
    </cfRule>
  </conditionalFormatting>
  <conditionalFormatting sqref="Q82:Q83">
    <cfRule type="expression" dxfId="954" priority="946">
      <formula>IF(S82="SICK",TRUE)</formula>
    </cfRule>
    <cfRule type="expression" dxfId="953" priority="947">
      <formula>IF(S82="CWC",TRUE)</formula>
    </cfRule>
    <cfRule type="expression" dxfId="952" priority="948">
      <formula>IF(S82="BH",TRUE)</formula>
    </cfRule>
    <cfRule type="expression" dxfId="951" priority="949">
      <formula>IF(S82="H",TRUE)</formula>
    </cfRule>
    <cfRule type="expression" dxfId="950" priority="950">
      <formula>IF(S82="CB",TRUE)</formula>
    </cfRule>
  </conditionalFormatting>
  <conditionalFormatting sqref="H81">
    <cfRule type="expression" dxfId="949" priority="940">
      <formula>IF(K81="SICK",TRUE)</formula>
    </cfRule>
    <cfRule type="expression" dxfId="948" priority="941">
      <formula>IF(K81="CWC",TRUE)</formula>
    </cfRule>
    <cfRule type="expression" dxfId="947" priority="942">
      <formula>IF(K81="BH",TRUE)</formula>
    </cfRule>
    <cfRule type="expression" dxfId="946" priority="943">
      <formula>IF(K81="H",TRUE)</formula>
    </cfRule>
    <cfRule type="expression" dxfId="945" priority="945">
      <formula>IF(K81="CB",TRUE)</formula>
    </cfRule>
  </conditionalFormatting>
  <conditionalFormatting sqref="I81">
    <cfRule type="expression" dxfId="944" priority="936">
      <formula>IF(K81="SICK",TRUE)</formula>
    </cfRule>
    <cfRule type="expression" dxfId="943" priority="937">
      <formula>IF(K81="CWC",TRUE)</formula>
    </cfRule>
    <cfRule type="expression" dxfId="942" priority="938">
      <formula>IF(K81="BH",TRUE)</formula>
    </cfRule>
    <cfRule type="expression" dxfId="941" priority="939">
      <formula>IF(K81="H",TRUE)</formula>
    </cfRule>
    <cfRule type="expression" dxfId="940" priority="944">
      <formula>IF(K81="CB",TRUE)</formula>
    </cfRule>
  </conditionalFormatting>
  <conditionalFormatting sqref="P81">
    <cfRule type="expression" dxfId="939" priority="930">
      <formula>IF(S81="SICK",TRUE)</formula>
    </cfRule>
    <cfRule type="expression" dxfId="938" priority="931">
      <formula>IF(S81="CWC",TRUE)</formula>
    </cfRule>
    <cfRule type="expression" dxfId="937" priority="932">
      <formula>IF(S81="BH",TRUE)</formula>
    </cfRule>
    <cfRule type="expression" dxfId="936" priority="933">
      <formula>IF(S81="H",TRUE)</formula>
    </cfRule>
    <cfRule type="expression" dxfId="935" priority="935">
      <formula>IF(S81="CB",TRUE)</formula>
    </cfRule>
  </conditionalFormatting>
  <conditionalFormatting sqref="Q81">
    <cfRule type="expression" dxfId="934" priority="926">
      <formula>IF(S81="SICK",TRUE)</formula>
    </cfRule>
    <cfRule type="expression" dxfId="933" priority="927">
      <formula>IF(S81="CWC",TRUE)</formula>
    </cfRule>
    <cfRule type="expression" dxfId="932" priority="928">
      <formula>IF(S81="BH",TRUE)</formula>
    </cfRule>
    <cfRule type="expression" dxfId="931" priority="929">
      <formula>IF(S81="H",TRUE)</formula>
    </cfRule>
    <cfRule type="expression" dxfId="930" priority="934">
      <formula>IF(S81="CB",TRUE)</formula>
    </cfRule>
  </conditionalFormatting>
  <conditionalFormatting sqref="X81">
    <cfRule type="expression" dxfId="929" priority="920">
      <formula>IF(AA81="SICK",TRUE)</formula>
    </cfRule>
    <cfRule type="expression" dxfId="928" priority="921">
      <formula>IF(AA81="CWC",TRUE)</formula>
    </cfRule>
    <cfRule type="expression" dxfId="927" priority="922">
      <formula>IF(AA81="BH",TRUE)</formula>
    </cfRule>
    <cfRule type="expression" dxfId="926" priority="923">
      <formula>IF(AA81="H",TRUE)</formula>
    </cfRule>
    <cfRule type="expression" dxfId="925" priority="925">
      <formula>IF(AA81="CB",TRUE)</formula>
    </cfRule>
  </conditionalFormatting>
  <conditionalFormatting sqref="Y81">
    <cfRule type="expression" dxfId="924" priority="916">
      <formula>IF(AA81="SICK",TRUE)</formula>
    </cfRule>
    <cfRule type="expression" dxfId="923" priority="917">
      <formula>IF(AA81="CWC",TRUE)</formula>
    </cfRule>
    <cfRule type="expression" dxfId="922" priority="918">
      <formula>IF(AA81="BH",TRUE)</formula>
    </cfRule>
    <cfRule type="expression" dxfId="921" priority="919">
      <formula>IF(AA81="H",TRUE)</formula>
    </cfRule>
    <cfRule type="expression" dxfId="920" priority="924">
      <formula>IF(AA81="CB",TRUE)</formula>
    </cfRule>
  </conditionalFormatting>
  <conditionalFormatting sqref="L81">
    <cfRule type="expression" dxfId="919" priority="911">
      <formula>IF(O81="SICK",TRUE)</formula>
    </cfRule>
    <cfRule type="expression" dxfId="918" priority="912">
      <formula>IF(O81="CWC",TRUE)</formula>
    </cfRule>
    <cfRule type="expression" dxfId="917" priority="913">
      <formula>IF(O81="BH",TRUE)</formula>
    </cfRule>
    <cfRule type="expression" dxfId="916" priority="914">
      <formula>IF(O81="H",TRUE)</formula>
    </cfRule>
    <cfRule type="expression" dxfId="915" priority="915">
      <formula>IF(O81="CB",TRUE)</formula>
    </cfRule>
  </conditionalFormatting>
  <conditionalFormatting sqref="M81">
    <cfRule type="expression" dxfId="914" priority="906">
      <formula>IF(O81="SICK",TRUE)</formula>
    </cfRule>
    <cfRule type="expression" dxfId="913" priority="907">
      <formula>IF(O81="CWC",TRUE)</formula>
    </cfRule>
    <cfRule type="expression" dxfId="912" priority="908">
      <formula>IF(O81="BH",TRUE)</formula>
    </cfRule>
    <cfRule type="expression" dxfId="911" priority="909">
      <formula>IF(O81="H",TRUE)</formula>
    </cfRule>
    <cfRule type="expression" dxfId="910" priority="910">
      <formula>IF(O81="CB",TRUE)</formula>
    </cfRule>
  </conditionalFormatting>
  <conditionalFormatting sqref="T81">
    <cfRule type="expression" dxfId="909" priority="901">
      <formula>IF(W81="SICK",TRUE)</formula>
    </cfRule>
    <cfRule type="expression" dxfId="908" priority="902">
      <formula>IF(W81="CWC",TRUE)</formula>
    </cfRule>
    <cfRule type="expression" dxfId="907" priority="903">
      <formula>IF(W81="BH",TRUE)</formula>
    </cfRule>
    <cfRule type="expression" dxfId="906" priority="904">
      <formula>IF(W81="H",TRUE)</formula>
    </cfRule>
    <cfRule type="expression" dxfId="905" priority="905">
      <formula>IF(W81="CB",TRUE)</formula>
    </cfRule>
  </conditionalFormatting>
  <conditionalFormatting sqref="U81">
    <cfRule type="expression" dxfId="904" priority="896">
      <formula>IF(W81="SICK",TRUE)</formula>
    </cfRule>
    <cfRule type="expression" dxfId="903" priority="897">
      <formula>IF(W81="CWC",TRUE)</formula>
    </cfRule>
    <cfRule type="expression" dxfId="902" priority="898">
      <formula>IF(W81="BH",TRUE)</formula>
    </cfRule>
    <cfRule type="expression" dxfId="901" priority="899">
      <formula>IF(W81="H",TRUE)</formula>
    </cfRule>
    <cfRule type="expression" dxfId="900" priority="900">
      <formula>IF(W81="CB",TRUE)</formula>
    </cfRule>
  </conditionalFormatting>
  <conditionalFormatting sqref="AB81">
    <cfRule type="expression" dxfId="899" priority="890">
      <formula>IF(AE81="SICK",TRUE)</formula>
    </cfRule>
    <cfRule type="expression" dxfId="898" priority="891">
      <formula>IF(AE81="CWC",TRUE)</formula>
    </cfRule>
    <cfRule type="expression" dxfId="897" priority="892">
      <formula>IF(AE81="BH",TRUE)</formula>
    </cfRule>
    <cfRule type="expression" dxfId="896" priority="893">
      <formula>IF(AE81="H",TRUE)</formula>
    </cfRule>
    <cfRule type="expression" dxfId="895" priority="895">
      <formula>IF(AE81="CB",TRUE)</formula>
    </cfRule>
  </conditionalFormatting>
  <conditionalFormatting sqref="AC81">
    <cfRule type="expression" dxfId="894" priority="886">
      <formula>IF(AE81="SICK",TRUE)</formula>
    </cfRule>
    <cfRule type="expression" dxfId="893" priority="887">
      <formula>IF(AE81="CWC",TRUE)</formula>
    </cfRule>
    <cfRule type="expression" dxfId="892" priority="888">
      <formula>IF(AE81="BH",TRUE)</formula>
    </cfRule>
    <cfRule type="expression" dxfId="891" priority="889">
      <formula>IF(AE81="H",TRUE)</formula>
    </cfRule>
    <cfRule type="expression" dxfId="890" priority="894">
      <formula>IF(AE81="CB",TRUE)</formula>
    </cfRule>
  </conditionalFormatting>
  <conditionalFormatting sqref="L80">
    <cfRule type="expression" dxfId="889" priority="880">
      <formula>IF(O80="SICK",TRUE)</formula>
    </cfRule>
    <cfRule type="expression" dxfId="888" priority="881">
      <formula>IF(O80="CWC",TRUE)</formula>
    </cfRule>
    <cfRule type="expression" dxfId="887" priority="882">
      <formula>IF(O80="BH",TRUE)</formula>
    </cfRule>
    <cfRule type="expression" dxfId="886" priority="883">
      <formula>IF(O80="H",TRUE)</formula>
    </cfRule>
    <cfRule type="expression" dxfId="885" priority="885">
      <formula>IF(O80="CB",TRUE)</formula>
    </cfRule>
  </conditionalFormatting>
  <conditionalFormatting sqref="M80">
    <cfRule type="expression" dxfId="884" priority="876">
      <formula>IF(O80="SICK",TRUE)</formula>
    </cfRule>
    <cfRule type="expression" dxfId="883" priority="877">
      <formula>IF(O80="CWC",TRUE)</formula>
    </cfRule>
    <cfRule type="expression" dxfId="882" priority="878">
      <formula>IF(O80="BH",TRUE)</formula>
    </cfRule>
    <cfRule type="expression" dxfId="881" priority="879">
      <formula>IF(O80="H",TRUE)</formula>
    </cfRule>
    <cfRule type="expression" dxfId="880" priority="884">
      <formula>IF(O80="CB",TRUE)</formula>
    </cfRule>
  </conditionalFormatting>
  <conditionalFormatting sqref="P84:P86">
    <cfRule type="expression" dxfId="879" priority="871">
      <formula>IF(S84="SICK",TRUE)</formula>
    </cfRule>
    <cfRule type="expression" dxfId="878" priority="872">
      <formula>IF(S84="CWC",TRUE)</formula>
    </cfRule>
    <cfRule type="expression" dxfId="877" priority="873">
      <formula>IF(S84="BH",TRUE)</formula>
    </cfRule>
    <cfRule type="expression" dxfId="876" priority="874">
      <formula>IF(S84="H",TRUE)</formula>
    </cfRule>
    <cfRule type="expression" dxfId="875" priority="875">
      <formula>IF(S84="CB",TRUE)</formula>
    </cfRule>
  </conditionalFormatting>
  <conditionalFormatting sqref="Q84:Q86">
    <cfRule type="expression" dxfId="874" priority="866">
      <formula>IF(S84="SICK",TRUE)</formula>
    </cfRule>
    <cfRule type="expression" dxfId="873" priority="867">
      <formula>IF(S84="CWC",TRUE)</formula>
    </cfRule>
    <cfRule type="expression" dxfId="872" priority="868">
      <formula>IF(S84="BH",TRUE)</formula>
    </cfRule>
    <cfRule type="expression" dxfId="871" priority="869">
      <formula>IF(S84="H",TRUE)</formula>
    </cfRule>
    <cfRule type="expression" dxfId="870" priority="870">
      <formula>IF(S84="CB",TRUE)</formula>
    </cfRule>
  </conditionalFormatting>
  <conditionalFormatting sqref="J80">
    <cfRule type="expression" dxfId="869" priority="861">
      <formula>IF(K80="SICK",TRUE)</formula>
    </cfRule>
    <cfRule type="expression" dxfId="868" priority="862">
      <formula>IF(K80="CWC",TRUE)</formula>
    </cfRule>
    <cfRule type="expression" dxfId="867" priority="863">
      <formula>IF(K80="BH",TRUE)</formula>
    </cfRule>
    <cfRule type="expression" dxfId="866" priority="864">
      <formula>IF(K80="H",TRUE)</formula>
    </cfRule>
    <cfRule type="expression" dxfId="865" priority="865">
      <formula>IF(K80="CB",TRUE)</formula>
    </cfRule>
  </conditionalFormatting>
  <conditionalFormatting sqref="J82:J86">
    <cfRule type="expression" dxfId="864" priority="856">
      <formula>IF(K82="SICK",TRUE)</formula>
    </cfRule>
    <cfRule type="expression" dxfId="863" priority="857">
      <formula>IF(K82="CWC",TRUE)</formula>
    </cfRule>
    <cfRule type="expression" dxfId="862" priority="858">
      <formula>IF(K82="BH",TRUE)</formula>
    </cfRule>
    <cfRule type="expression" dxfId="861" priority="859">
      <formula>IF(K82="H",TRUE)</formula>
    </cfRule>
    <cfRule type="expression" dxfId="860" priority="860">
      <formula>IF(K82="CB",TRUE)</formula>
    </cfRule>
  </conditionalFormatting>
  <conditionalFormatting sqref="J81">
    <cfRule type="expression" dxfId="859" priority="851">
      <formula>IF(K81="SICK",TRUE)</formula>
    </cfRule>
    <cfRule type="expression" dxfId="858" priority="852">
      <formula>IF(K81="CWC",TRUE)</formula>
    </cfRule>
    <cfRule type="expression" dxfId="857" priority="853">
      <formula>IF(K81="BH",TRUE)</formula>
    </cfRule>
    <cfRule type="expression" dxfId="856" priority="854">
      <formula>IF(K81="H",TRUE)</formula>
    </cfRule>
    <cfRule type="expression" dxfId="855" priority="855">
      <formula>IF(K81="CB",TRUE)</formula>
    </cfRule>
  </conditionalFormatting>
  <conditionalFormatting sqref="N80">
    <cfRule type="expression" dxfId="854" priority="846">
      <formula>IF(O80="SICK",TRUE)</formula>
    </cfRule>
    <cfRule type="expression" dxfId="853" priority="847">
      <formula>IF(O80="CWC",TRUE)</formula>
    </cfRule>
    <cfRule type="expression" dxfId="852" priority="848">
      <formula>IF(O80="BH",TRUE)</formula>
    </cfRule>
    <cfRule type="expression" dxfId="851" priority="849">
      <formula>IF(O80="H",TRUE)</formula>
    </cfRule>
    <cfRule type="expression" dxfId="850" priority="850">
      <formula>IF(O80="CB",TRUE)</formula>
    </cfRule>
  </conditionalFormatting>
  <conditionalFormatting sqref="N82:N86">
    <cfRule type="expression" dxfId="849" priority="841">
      <formula>IF(O82="SICK",TRUE)</formula>
    </cfRule>
    <cfRule type="expression" dxfId="848" priority="842">
      <formula>IF(O82="CWC",TRUE)</formula>
    </cfRule>
    <cfRule type="expression" dxfId="847" priority="843">
      <formula>IF(O82="BH",TRUE)</formula>
    </cfRule>
    <cfRule type="expression" dxfId="846" priority="844">
      <formula>IF(O82="H",TRUE)</formula>
    </cfRule>
    <cfRule type="expression" dxfId="845" priority="845">
      <formula>IF(O82="CB",TRUE)</formula>
    </cfRule>
  </conditionalFormatting>
  <conditionalFormatting sqref="N81">
    <cfRule type="expression" dxfId="844" priority="836">
      <formula>IF(O81="SICK",TRUE)</formula>
    </cfRule>
    <cfRule type="expression" dxfId="843" priority="837">
      <formula>IF(O81="CWC",TRUE)</formula>
    </cfRule>
    <cfRule type="expression" dxfId="842" priority="838">
      <formula>IF(O81="BH",TRUE)</formula>
    </cfRule>
    <cfRule type="expression" dxfId="841" priority="839">
      <formula>IF(O81="H",TRUE)</formula>
    </cfRule>
    <cfRule type="expression" dxfId="840" priority="840">
      <formula>IF(O81="CB",TRUE)</formula>
    </cfRule>
  </conditionalFormatting>
  <conditionalFormatting sqref="R80">
    <cfRule type="expression" dxfId="839" priority="831">
      <formula>IF(S80="SICK",TRUE)</formula>
    </cfRule>
    <cfRule type="expression" dxfId="838" priority="832">
      <formula>IF(S80="CWC",TRUE)</formula>
    </cfRule>
    <cfRule type="expression" dxfId="837" priority="833">
      <formula>IF(S80="BH",TRUE)</formula>
    </cfRule>
    <cfRule type="expression" dxfId="836" priority="834">
      <formula>IF(S80="H",TRUE)</formula>
    </cfRule>
    <cfRule type="expression" dxfId="835" priority="835">
      <formula>IF(S80="CB",TRUE)</formula>
    </cfRule>
  </conditionalFormatting>
  <conditionalFormatting sqref="R82:R86">
    <cfRule type="expression" dxfId="834" priority="826">
      <formula>IF(S82="SICK",TRUE)</formula>
    </cfRule>
    <cfRule type="expression" dxfId="833" priority="827">
      <formula>IF(S82="CWC",TRUE)</formula>
    </cfRule>
    <cfRule type="expression" dxfId="832" priority="828">
      <formula>IF(S82="BH",TRUE)</formula>
    </cfRule>
    <cfRule type="expression" dxfId="831" priority="829">
      <formula>IF(S82="H",TRUE)</formula>
    </cfRule>
    <cfRule type="expression" dxfId="830" priority="830">
      <formula>IF(S82="CB",TRUE)</formula>
    </cfRule>
  </conditionalFormatting>
  <conditionalFormatting sqref="R81">
    <cfRule type="expression" dxfId="829" priority="821">
      <formula>IF(S81="SICK",TRUE)</formula>
    </cfRule>
    <cfRule type="expression" dxfId="828" priority="822">
      <formula>IF(S81="CWC",TRUE)</formula>
    </cfRule>
    <cfRule type="expression" dxfId="827" priority="823">
      <formula>IF(S81="BH",TRUE)</formula>
    </cfRule>
    <cfRule type="expression" dxfId="826" priority="824">
      <formula>IF(S81="H",TRUE)</formula>
    </cfRule>
    <cfRule type="expression" dxfId="825" priority="825">
      <formula>IF(S81="CB",TRUE)</formula>
    </cfRule>
  </conditionalFormatting>
  <conditionalFormatting sqref="V80">
    <cfRule type="expression" dxfId="824" priority="816">
      <formula>IF(W80="SICK",TRUE)</formula>
    </cfRule>
    <cfRule type="expression" dxfId="823" priority="817">
      <formula>IF(W80="CWC",TRUE)</formula>
    </cfRule>
    <cfRule type="expression" dxfId="822" priority="818">
      <formula>IF(W80="BH",TRUE)</formula>
    </cfRule>
    <cfRule type="expression" dxfId="821" priority="819">
      <formula>IF(W80="H",TRUE)</formula>
    </cfRule>
    <cfRule type="expression" dxfId="820" priority="820">
      <formula>IF(W80="CB",TRUE)</formula>
    </cfRule>
  </conditionalFormatting>
  <conditionalFormatting sqref="V82:V86">
    <cfRule type="expression" dxfId="819" priority="811">
      <formula>IF(W82="SICK",TRUE)</formula>
    </cfRule>
    <cfRule type="expression" dxfId="818" priority="812">
      <formula>IF(W82="CWC",TRUE)</formula>
    </cfRule>
    <cfRule type="expression" dxfId="817" priority="813">
      <formula>IF(W82="BH",TRUE)</formula>
    </cfRule>
    <cfRule type="expression" dxfId="816" priority="814">
      <formula>IF(W82="H",TRUE)</formula>
    </cfRule>
    <cfRule type="expression" dxfId="815" priority="815">
      <formula>IF(W82="CB",TRUE)</formula>
    </cfRule>
  </conditionalFormatting>
  <conditionalFormatting sqref="V81">
    <cfRule type="expression" dxfId="814" priority="806">
      <formula>IF(W81="SICK",TRUE)</formula>
    </cfRule>
    <cfRule type="expression" dxfId="813" priority="807">
      <formula>IF(W81="CWC",TRUE)</formula>
    </cfRule>
    <cfRule type="expression" dxfId="812" priority="808">
      <formula>IF(W81="BH",TRUE)</formula>
    </cfRule>
    <cfRule type="expression" dxfId="811" priority="809">
      <formula>IF(W81="H",TRUE)</formula>
    </cfRule>
    <cfRule type="expression" dxfId="810" priority="810">
      <formula>IF(W81="CB",TRUE)</formula>
    </cfRule>
  </conditionalFormatting>
  <conditionalFormatting sqref="Z80">
    <cfRule type="expression" dxfId="809" priority="801">
      <formula>IF(AA80="SICK",TRUE)</formula>
    </cfRule>
    <cfRule type="expression" dxfId="808" priority="802">
      <formula>IF(AA80="CWC",TRUE)</formula>
    </cfRule>
    <cfRule type="expression" dxfId="807" priority="803">
      <formula>IF(AA80="BH",TRUE)</formula>
    </cfRule>
    <cfRule type="expression" dxfId="806" priority="804">
      <formula>IF(AA80="H",TRUE)</formula>
    </cfRule>
    <cfRule type="expression" dxfId="805" priority="805">
      <formula>IF(AA80="CB",TRUE)</formula>
    </cfRule>
  </conditionalFormatting>
  <conditionalFormatting sqref="Z82:Z86">
    <cfRule type="expression" dxfId="804" priority="796">
      <formula>IF(AA82="SICK",TRUE)</formula>
    </cfRule>
    <cfRule type="expression" dxfId="803" priority="797">
      <formula>IF(AA82="CWC",TRUE)</formula>
    </cfRule>
    <cfRule type="expression" dxfId="802" priority="798">
      <formula>IF(AA82="BH",TRUE)</formula>
    </cfRule>
    <cfRule type="expression" dxfId="801" priority="799">
      <formula>IF(AA82="H",TRUE)</formula>
    </cfRule>
    <cfRule type="expression" dxfId="800" priority="800">
      <formula>IF(AA82="CB",TRUE)</formula>
    </cfRule>
  </conditionalFormatting>
  <conditionalFormatting sqref="Z81">
    <cfRule type="expression" dxfId="799" priority="791">
      <formula>IF(AA81="SICK",TRUE)</formula>
    </cfRule>
    <cfRule type="expression" dxfId="798" priority="792">
      <formula>IF(AA81="CWC",TRUE)</formula>
    </cfRule>
    <cfRule type="expression" dxfId="797" priority="793">
      <formula>IF(AA81="BH",TRUE)</formula>
    </cfRule>
    <cfRule type="expression" dxfId="796" priority="794">
      <formula>IF(AA81="H",TRUE)</formula>
    </cfRule>
    <cfRule type="expression" dxfId="795" priority="795">
      <formula>IF(AA81="CB",TRUE)</formula>
    </cfRule>
  </conditionalFormatting>
  <conditionalFormatting sqref="AD80">
    <cfRule type="expression" dxfId="794" priority="786">
      <formula>IF(AE80="SICK",TRUE)</formula>
    </cfRule>
    <cfRule type="expression" dxfId="793" priority="787">
      <formula>IF(AE80="CWC",TRUE)</formula>
    </cfRule>
    <cfRule type="expression" dxfId="792" priority="788">
      <formula>IF(AE80="BH",TRUE)</formula>
    </cfRule>
    <cfRule type="expression" dxfId="791" priority="789">
      <formula>IF(AE80="H",TRUE)</formula>
    </cfRule>
    <cfRule type="expression" dxfId="790" priority="790">
      <formula>IF(AE80="CB",TRUE)</formula>
    </cfRule>
  </conditionalFormatting>
  <conditionalFormatting sqref="AD82:AD86">
    <cfRule type="expression" dxfId="789" priority="781">
      <formula>IF(AE82="SICK",TRUE)</formula>
    </cfRule>
    <cfRule type="expression" dxfId="788" priority="782">
      <formula>IF(AE82="CWC",TRUE)</formula>
    </cfRule>
    <cfRule type="expression" dxfId="787" priority="783">
      <formula>IF(AE82="BH",TRUE)</formula>
    </cfRule>
    <cfRule type="expression" dxfId="786" priority="784">
      <formula>IF(AE82="H",TRUE)</formula>
    </cfRule>
    <cfRule type="expression" dxfId="785" priority="785">
      <formula>IF(AE82="CB",TRUE)</formula>
    </cfRule>
  </conditionalFormatting>
  <conditionalFormatting sqref="AD81">
    <cfRule type="expression" dxfId="784" priority="776">
      <formula>IF(AE81="SICK",TRUE)</formula>
    </cfRule>
    <cfRule type="expression" dxfId="783" priority="777">
      <formula>IF(AE81="CWC",TRUE)</formula>
    </cfRule>
    <cfRule type="expression" dxfId="782" priority="778">
      <formula>IF(AE81="BH",TRUE)</formula>
    </cfRule>
    <cfRule type="expression" dxfId="781" priority="779">
      <formula>IF(AE81="H",TRUE)</formula>
    </cfRule>
    <cfRule type="expression" dxfId="780" priority="780">
      <formula>IF(AE81="CB",TRUE)</formula>
    </cfRule>
  </conditionalFormatting>
  <conditionalFormatting sqref="D103">
    <cfRule type="expression" dxfId="779" priority="769">
      <formula>IF(G103="SICK",TRUE)</formula>
    </cfRule>
    <cfRule type="expression" dxfId="778" priority="770">
      <formula>IF(G103="CWC",TRUE)</formula>
    </cfRule>
    <cfRule type="expression" dxfId="777" priority="771">
      <formula>IF(G103="BH",TRUE)</formula>
    </cfRule>
    <cfRule type="expression" dxfId="776" priority="772">
      <formula>IF(G103="H",TRUE)</formula>
    </cfRule>
    <cfRule type="expression" dxfId="775" priority="775">
      <formula>IF(G103="CB",TRUE)</formula>
    </cfRule>
  </conditionalFormatting>
  <conditionalFormatting sqref="E103">
    <cfRule type="expression" dxfId="774" priority="755">
      <formula>IF(G103="SICK",TRUE)</formula>
    </cfRule>
    <cfRule type="expression" dxfId="773" priority="756">
      <formula>IF(G103="CWC",TRUE)</formula>
    </cfRule>
    <cfRule type="expression" dxfId="772" priority="757">
      <formula>IF(G103="BH",TRUE)</formula>
    </cfRule>
    <cfRule type="expression" dxfId="771" priority="758">
      <formula>IF(G103="H",TRUE)</formula>
    </cfRule>
    <cfRule type="expression" dxfId="770" priority="774">
      <formula>IF(G103="CB",TRUE)</formula>
    </cfRule>
  </conditionalFormatting>
  <conditionalFormatting sqref="F103">
    <cfRule type="expression" dxfId="769" priority="746">
      <formula>IF(G103="SICK",TRUE)</formula>
    </cfRule>
    <cfRule type="expression" dxfId="768" priority="747">
      <formula>IF(G103="CWC",TRUE)</formula>
    </cfRule>
    <cfRule type="expression" dxfId="767" priority="748">
      <formula>IF(G103="BH",TRUE)</formula>
    </cfRule>
    <cfRule type="expression" dxfId="766" priority="749">
      <formula>IF(G103="H",TRUE)</formula>
    </cfRule>
    <cfRule type="expression" dxfId="765" priority="773">
      <formula>IF(G103="CB",TRUE)</formula>
    </cfRule>
  </conditionalFormatting>
  <conditionalFormatting sqref="D105">
    <cfRule type="expression" dxfId="764" priority="764">
      <formula>IF(G105="SICK",TRUE)</formula>
    </cfRule>
    <cfRule type="expression" dxfId="763" priority="765">
      <formula>IF(G105="CWC",TRUE)</formula>
    </cfRule>
    <cfRule type="expression" dxfId="762" priority="766">
      <formula>IF(G105="BH",TRUE)</formula>
    </cfRule>
    <cfRule type="expression" dxfId="761" priority="767">
      <formula>IF(G105="H",TRUE)</formula>
    </cfRule>
    <cfRule type="expression" dxfId="760" priority="768">
      <formula>IF(G105="CB",TRUE)</formula>
    </cfRule>
  </conditionalFormatting>
  <conditionalFormatting sqref="D106:D110">
    <cfRule type="expression" dxfId="759" priority="759">
      <formula>IF(G106="SICK",TRUE)</formula>
    </cfRule>
    <cfRule type="expression" dxfId="758" priority="760">
      <formula>IF(G106="CWC",TRUE)</formula>
    </cfRule>
    <cfRule type="expression" dxfId="757" priority="761">
      <formula>IF(G106="BH",TRUE)</formula>
    </cfRule>
    <cfRule type="expression" dxfId="756" priority="762">
      <formula>IF(G106="H",TRUE)</formula>
    </cfRule>
    <cfRule type="expression" dxfId="755" priority="763">
      <formula>IF(G106="CB",TRUE)</formula>
    </cfRule>
  </conditionalFormatting>
  <conditionalFormatting sqref="E105:E110">
    <cfRule type="expression" dxfId="754" priority="750">
      <formula>IF(G105="SICK",TRUE)</formula>
    </cfRule>
    <cfRule type="expression" dxfId="753" priority="751">
      <formula>IF(G105="CWC",TRUE)</formula>
    </cfRule>
    <cfRule type="expression" dxfId="752" priority="752">
      <formula>IF(G105="BH",TRUE)</formula>
    </cfRule>
    <cfRule type="expression" dxfId="751" priority="753">
      <formula>IF(G105="H",TRUE)</formula>
    </cfRule>
    <cfRule type="expression" dxfId="750" priority="754">
      <formula>IF(G105="CB",TRUE)</formula>
    </cfRule>
  </conditionalFormatting>
  <conditionalFormatting sqref="F105:F110">
    <cfRule type="expression" dxfId="749" priority="741">
      <formula>IF(G105="SICK",TRUE)</formula>
    </cfRule>
    <cfRule type="expression" dxfId="748" priority="742">
      <formula>IF(G105="CWC",TRUE)</formula>
    </cfRule>
    <cfRule type="expression" dxfId="747" priority="743">
      <formula>IF(G105="BH",TRUE)</formula>
    </cfRule>
    <cfRule type="expression" dxfId="746" priority="744">
      <formula>IF(G105="H",TRUE)</formula>
    </cfRule>
    <cfRule type="expression" dxfId="745" priority="745">
      <formula>IF(G105="CB",TRUE)</formula>
    </cfRule>
  </conditionalFormatting>
  <conditionalFormatting sqref="T103">
    <cfRule type="expression" dxfId="744" priority="735">
      <formula>IF(W103="SICK",TRUE)</formula>
    </cfRule>
    <cfRule type="expression" dxfId="743" priority="736">
      <formula>IF(W103="CWC",TRUE)</formula>
    </cfRule>
    <cfRule type="expression" dxfId="742" priority="737">
      <formula>IF(W103="BH",TRUE)</formula>
    </cfRule>
    <cfRule type="expression" dxfId="741" priority="738">
      <formula>IF(W103="H",TRUE)</formula>
    </cfRule>
    <cfRule type="expression" dxfId="740" priority="740">
      <formula>IF(W103="CB",TRUE)</formula>
    </cfRule>
  </conditionalFormatting>
  <conditionalFormatting sqref="U103">
    <cfRule type="expression" dxfId="739" priority="721">
      <formula>IF(W103="SICK",TRUE)</formula>
    </cfRule>
    <cfRule type="expression" dxfId="738" priority="722">
      <formula>IF(W103="CWC",TRUE)</formula>
    </cfRule>
    <cfRule type="expression" dxfId="737" priority="723">
      <formula>IF(W103="BH",TRUE)</formula>
    </cfRule>
    <cfRule type="expression" dxfId="736" priority="724">
      <formula>IF(W103="H",TRUE)</formula>
    </cfRule>
    <cfRule type="expression" dxfId="735" priority="739">
      <formula>IF(W103="CB",TRUE)</formula>
    </cfRule>
  </conditionalFormatting>
  <conditionalFormatting sqref="T105">
    <cfRule type="expression" dxfId="734" priority="730">
      <formula>IF(W105="SICK",TRUE)</formula>
    </cfRule>
    <cfRule type="expression" dxfId="733" priority="731">
      <formula>IF(W105="CWC",TRUE)</formula>
    </cfRule>
    <cfRule type="expression" dxfId="732" priority="732">
      <formula>IF(W105="BH",TRUE)</formula>
    </cfRule>
    <cfRule type="expression" dxfId="731" priority="733">
      <formula>IF(W105="H",TRUE)</formula>
    </cfRule>
    <cfRule type="expression" dxfId="730" priority="734">
      <formula>IF(W105="CB",TRUE)</formula>
    </cfRule>
  </conditionalFormatting>
  <conditionalFormatting sqref="T106:T110">
    <cfRule type="expression" dxfId="729" priority="725">
      <formula>IF(W106="SICK",TRUE)</formula>
    </cfRule>
    <cfRule type="expression" dxfId="728" priority="726">
      <formula>IF(W106="CWC",TRUE)</formula>
    </cfRule>
    <cfRule type="expression" dxfId="727" priority="727">
      <formula>IF(W106="BH",TRUE)</formula>
    </cfRule>
    <cfRule type="expression" dxfId="726" priority="728">
      <formula>IF(W106="H",TRUE)</formula>
    </cfRule>
    <cfRule type="expression" dxfId="725" priority="729">
      <formula>IF(W106="CB",TRUE)</formula>
    </cfRule>
  </conditionalFormatting>
  <conditionalFormatting sqref="U105:U110">
    <cfRule type="expression" dxfId="724" priority="716">
      <formula>IF(W105="SICK",TRUE)</formula>
    </cfRule>
    <cfRule type="expression" dxfId="723" priority="717">
      <formula>IF(W105="CWC",TRUE)</formula>
    </cfRule>
    <cfRule type="expression" dxfId="722" priority="718">
      <formula>IF(W105="BH",TRUE)</formula>
    </cfRule>
    <cfRule type="expression" dxfId="721" priority="719">
      <formula>IF(W105="H",TRUE)</formula>
    </cfRule>
    <cfRule type="expression" dxfId="720" priority="720">
      <formula>IF(W105="CB",TRUE)</formula>
    </cfRule>
  </conditionalFormatting>
  <conditionalFormatting sqref="X103">
    <cfRule type="expression" dxfId="719" priority="710">
      <formula>IF(AA103="SICK",TRUE)</formula>
    </cfRule>
    <cfRule type="expression" dxfId="718" priority="711">
      <formula>IF(AA103="CWC",TRUE)</formula>
    </cfRule>
    <cfRule type="expression" dxfId="717" priority="712">
      <formula>IF(AA103="BH",TRUE)</formula>
    </cfRule>
    <cfRule type="expression" dxfId="716" priority="713">
      <formula>IF(AA103="H",TRUE)</formula>
    </cfRule>
    <cfRule type="expression" dxfId="715" priority="715">
      <formula>IF(AA103="CB",TRUE)</formula>
    </cfRule>
  </conditionalFormatting>
  <conditionalFormatting sqref="Y103">
    <cfRule type="expression" dxfId="714" priority="696">
      <formula>IF(AA103="SICK",TRUE)</formula>
    </cfRule>
    <cfRule type="expression" dxfId="713" priority="697">
      <formula>IF(AA103="CWC",TRUE)</formula>
    </cfRule>
    <cfRule type="expression" dxfId="712" priority="698">
      <formula>IF(AA103="BH",TRUE)</formula>
    </cfRule>
    <cfRule type="expression" dxfId="711" priority="699">
      <formula>IF(AA103="H",TRUE)</formula>
    </cfRule>
    <cfRule type="expression" dxfId="710" priority="714">
      <formula>IF(AA103="CB",TRUE)</formula>
    </cfRule>
  </conditionalFormatting>
  <conditionalFormatting sqref="X105">
    <cfRule type="expression" dxfId="709" priority="705">
      <formula>IF(AA105="SICK",TRUE)</formula>
    </cfRule>
    <cfRule type="expression" dxfId="708" priority="706">
      <formula>IF(AA105="CWC",TRUE)</formula>
    </cfRule>
    <cfRule type="expression" dxfId="707" priority="707">
      <formula>IF(AA105="BH",TRUE)</formula>
    </cfRule>
    <cfRule type="expression" dxfId="706" priority="708">
      <formula>IF(AA105="H",TRUE)</formula>
    </cfRule>
    <cfRule type="expression" dxfId="705" priority="709">
      <formula>IF(AA105="CB",TRUE)</formula>
    </cfRule>
  </conditionalFormatting>
  <conditionalFormatting sqref="X106:X110">
    <cfRule type="expression" dxfId="704" priority="700">
      <formula>IF(AA106="SICK",TRUE)</formula>
    </cfRule>
    <cfRule type="expression" dxfId="703" priority="701">
      <formula>IF(AA106="CWC",TRUE)</formula>
    </cfRule>
    <cfRule type="expression" dxfId="702" priority="702">
      <formula>IF(AA106="BH",TRUE)</formula>
    </cfRule>
    <cfRule type="expression" dxfId="701" priority="703">
      <formula>IF(AA106="H",TRUE)</formula>
    </cfRule>
    <cfRule type="expression" dxfId="700" priority="704">
      <formula>IF(AA106="CB",TRUE)</formula>
    </cfRule>
  </conditionalFormatting>
  <conditionalFormatting sqref="Y105:Y110">
    <cfRule type="expression" dxfId="699" priority="691">
      <formula>IF(AA105="SICK",TRUE)</formula>
    </cfRule>
    <cfRule type="expression" dxfId="698" priority="692">
      <formula>IF(AA105="CWC",TRUE)</formula>
    </cfRule>
    <cfRule type="expression" dxfId="697" priority="693">
      <formula>IF(AA105="BH",TRUE)</formula>
    </cfRule>
    <cfRule type="expression" dxfId="696" priority="694">
      <formula>IF(AA105="H",TRUE)</formula>
    </cfRule>
    <cfRule type="expression" dxfId="695" priority="695">
      <formula>IF(AA105="CB",TRUE)</formula>
    </cfRule>
  </conditionalFormatting>
  <conditionalFormatting sqref="AB103">
    <cfRule type="expression" dxfId="694" priority="686">
      <formula>IF(AE103="SICK",TRUE)</formula>
    </cfRule>
    <cfRule type="expression" dxfId="693" priority="687">
      <formula>IF(AE103="CWC",TRUE)</formula>
    </cfRule>
    <cfRule type="expression" dxfId="692" priority="688">
      <formula>IF(AE103="BH",TRUE)</formula>
    </cfRule>
    <cfRule type="expression" dxfId="691" priority="689">
      <formula>IF(AE103="H",TRUE)</formula>
    </cfRule>
    <cfRule type="expression" dxfId="690" priority="690">
      <formula>IF(AE103="CB",TRUE)</formula>
    </cfRule>
  </conditionalFormatting>
  <conditionalFormatting sqref="AB105">
    <cfRule type="expression" dxfId="689" priority="681">
      <formula>IF(AE105="SICK",TRUE)</formula>
    </cfRule>
    <cfRule type="expression" dxfId="688" priority="682">
      <formula>IF(AE105="CWC",TRUE)</formula>
    </cfRule>
    <cfRule type="expression" dxfId="687" priority="683">
      <formula>IF(AE105="BH",TRUE)</formula>
    </cfRule>
    <cfRule type="expression" dxfId="686" priority="684">
      <formula>IF(AE105="H",TRUE)</formula>
    </cfRule>
    <cfRule type="expression" dxfId="685" priority="685">
      <formula>IF(AE105="CB",TRUE)</formula>
    </cfRule>
  </conditionalFormatting>
  <conditionalFormatting sqref="AB106:AB110">
    <cfRule type="expression" dxfId="684" priority="676">
      <formula>IF(AE106="SICK",TRUE)</formula>
    </cfRule>
    <cfRule type="expression" dxfId="683" priority="677">
      <formula>IF(AE106="CWC",TRUE)</formula>
    </cfRule>
    <cfRule type="expression" dxfId="682" priority="678">
      <formula>IF(AE106="BH",TRUE)</formula>
    </cfRule>
    <cfRule type="expression" dxfId="681" priority="679">
      <formula>IF(AE106="H",TRUE)</formula>
    </cfRule>
    <cfRule type="expression" dxfId="680" priority="680">
      <formula>IF(AE106="CB",TRUE)</formula>
    </cfRule>
  </conditionalFormatting>
  <conditionalFormatting sqref="AC105:AC110">
    <cfRule type="expression" dxfId="679" priority="671">
      <formula>IF(AE105="SICK",TRUE)</formula>
    </cfRule>
    <cfRule type="expression" dxfId="678" priority="672">
      <formula>IF(AE105="CWC",TRUE)</formula>
    </cfRule>
    <cfRule type="expression" dxfId="677" priority="673">
      <formula>IF(AE105="BH",TRUE)</formula>
    </cfRule>
    <cfRule type="expression" dxfId="676" priority="674">
      <formula>IF(AE105="H",TRUE)</formula>
    </cfRule>
    <cfRule type="expression" dxfId="675" priority="675">
      <formula>IF(AE105="CB",TRUE)</formula>
    </cfRule>
  </conditionalFormatting>
  <conditionalFormatting sqref="D104">
    <cfRule type="expression" dxfId="674" priority="666">
      <formula>IF(G104="SICK",TRUE)</formula>
    </cfRule>
    <cfRule type="expression" dxfId="673" priority="667">
      <formula>IF(G104="CWC",TRUE)</formula>
    </cfRule>
    <cfRule type="expression" dxfId="672" priority="668">
      <formula>IF(G104="BH",TRUE)</formula>
    </cfRule>
    <cfRule type="expression" dxfId="671" priority="669">
      <formula>IF(G104="H",TRUE)</formula>
    </cfRule>
    <cfRule type="expression" dxfId="670" priority="670">
      <formula>IF(G104="CB",TRUE)</formula>
    </cfRule>
  </conditionalFormatting>
  <conditionalFormatting sqref="E104">
    <cfRule type="expression" dxfId="669" priority="661">
      <formula>IF(G104="SICK",TRUE)</formula>
    </cfRule>
    <cfRule type="expression" dxfId="668" priority="662">
      <formula>IF(G104="CWC",TRUE)</formula>
    </cfRule>
    <cfRule type="expression" dxfId="667" priority="663">
      <formula>IF(G104="BH",TRUE)</formula>
    </cfRule>
    <cfRule type="expression" dxfId="666" priority="664">
      <formula>IF(G104="H",TRUE)</formula>
    </cfRule>
    <cfRule type="expression" dxfId="665" priority="665">
      <formula>IF(G104="CB",TRUE)</formula>
    </cfRule>
  </conditionalFormatting>
  <conditionalFormatting sqref="F104">
    <cfRule type="expression" dxfId="664" priority="656">
      <formula>IF(G104="SICK",TRUE)</formula>
    </cfRule>
    <cfRule type="expression" dxfId="663" priority="657">
      <formula>IF(G104="CWC",TRUE)</formula>
    </cfRule>
    <cfRule type="expression" dxfId="662" priority="658">
      <formula>IF(G104="BH",TRUE)</formula>
    </cfRule>
    <cfRule type="expression" dxfId="661" priority="659">
      <formula>IF(G104="H",TRUE)</formula>
    </cfRule>
    <cfRule type="expression" dxfId="660" priority="660">
      <formula>IF(G104="CB",TRUE)</formula>
    </cfRule>
  </conditionalFormatting>
  <conditionalFormatting sqref="AC103">
    <cfRule type="expression" dxfId="659" priority="651">
      <formula>IF(AE103="SICK",TRUE)</formula>
    </cfRule>
    <cfRule type="expression" dxfId="658" priority="652">
      <formula>IF(AE103="CWC",TRUE)</formula>
    </cfRule>
    <cfRule type="expression" dxfId="657" priority="653">
      <formula>IF(AE103="BH",TRUE)</formula>
    </cfRule>
    <cfRule type="expression" dxfId="656" priority="654">
      <formula>IF(AE103="H",TRUE)</formula>
    </cfRule>
    <cfRule type="expression" dxfId="655" priority="655">
      <formula>IF(AE103="CB",TRUE)</formula>
    </cfRule>
  </conditionalFormatting>
  <conditionalFormatting sqref="H103">
    <cfRule type="expression" dxfId="654" priority="645">
      <formula>IF(K103="SICK",TRUE)</formula>
    </cfRule>
    <cfRule type="expression" dxfId="653" priority="646">
      <formula>IF(K103="CWC",TRUE)</formula>
    </cfRule>
    <cfRule type="expression" dxfId="652" priority="647">
      <formula>IF(K103="BH",TRUE)</formula>
    </cfRule>
    <cfRule type="expression" dxfId="651" priority="648">
      <formula>IF(K103="H",TRUE)</formula>
    </cfRule>
    <cfRule type="expression" dxfId="650" priority="650">
      <formula>IF(K103="CB",TRUE)</formula>
    </cfRule>
  </conditionalFormatting>
  <conditionalFormatting sqref="I103">
    <cfRule type="expression" dxfId="649" priority="631">
      <formula>IF(K103="SICK",TRUE)</formula>
    </cfRule>
    <cfRule type="expression" dxfId="648" priority="632">
      <formula>IF(K103="CWC",TRUE)</formula>
    </cfRule>
    <cfRule type="expression" dxfId="647" priority="633">
      <formula>IF(K103="BH",TRUE)</formula>
    </cfRule>
    <cfRule type="expression" dxfId="646" priority="634">
      <formula>IF(K103="H",TRUE)</formula>
    </cfRule>
    <cfRule type="expression" dxfId="645" priority="649">
      <formula>IF(K103="CB",TRUE)</formula>
    </cfRule>
  </conditionalFormatting>
  <conditionalFormatting sqref="H105">
    <cfRule type="expression" dxfId="644" priority="640">
      <formula>IF(K105="SICK",TRUE)</formula>
    </cfRule>
    <cfRule type="expression" dxfId="643" priority="641">
      <formula>IF(K105="CWC",TRUE)</formula>
    </cfRule>
    <cfRule type="expression" dxfId="642" priority="642">
      <formula>IF(K105="BH",TRUE)</formula>
    </cfRule>
    <cfRule type="expression" dxfId="641" priority="643">
      <formula>IF(K105="H",TRUE)</formula>
    </cfRule>
    <cfRule type="expression" dxfId="640" priority="644">
      <formula>IF(K105="CB",TRUE)</formula>
    </cfRule>
  </conditionalFormatting>
  <conditionalFormatting sqref="H106:H110">
    <cfRule type="expression" dxfId="639" priority="635">
      <formula>IF(K106="SICK",TRUE)</formula>
    </cfRule>
    <cfRule type="expression" dxfId="638" priority="636">
      <formula>IF(K106="CWC",TRUE)</formula>
    </cfRule>
    <cfRule type="expression" dxfId="637" priority="637">
      <formula>IF(K106="BH",TRUE)</formula>
    </cfRule>
    <cfRule type="expression" dxfId="636" priority="638">
      <formula>IF(K106="H",TRUE)</formula>
    </cfRule>
    <cfRule type="expression" dxfId="635" priority="639">
      <formula>IF(K106="CB",TRUE)</formula>
    </cfRule>
  </conditionalFormatting>
  <conditionalFormatting sqref="I105:I110">
    <cfRule type="expression" dxfId="634" priority="626">
      <formula>IF(K105="SICK",TRUE)</formula>
    </cfRule>
    <cfRule type="expression" dxfId="633" priority="627">
      <formula>IF(K105="CWC",TRUE)</formula>
    </cfRule>
    <cfRule type="expression" dxfId="632" priority="628">
      <formula>IF(K105="BH",TRUE)</formula>
    </cfRule>
    <cfRule type="expression" dxfId="631" priority="629">
      <formula>IF(K105="H",TRUE)</formula>
    </cfRule>
    <cfRule type="expression" dxfId="630" priority="630">
      <formula>IF(K105="CB",TRUE)</formula>
    </cfRule>
  </conditionalFormatting>
  <conditionalFormatting sqref="L105">
    <cfRule type="expression" dxfId="629" priority="621">
      <formula>IF(O105="SICK",TRUE)</formula>
    </cfRule>
    <cfRule type="expression" dxfId="628" priority="622">
      <formula>IF(O105="CWC",TRUE)</formula>
    </cfRule>
    <cfRule type="expression" dxfId="627" priority="623">
      <formula>IF(O105="BH",TRUE)</formula>
    </cfRule>
    <cfRule type="expression" dxfId="626" priority="624">
      <formula>IF(O105="H",TRUE)</formula>
    </cfRule>
    <cfRule type="expression" dxfId="625" priority="625">
      <formula>IF(O105="CB",TRUE)</formula>
    </cfRule>
  </conditionalFormatting>
  <conditionalFormatting sqref="L106:L107">
    <cfRule type="expression" dxfId="624" priority="616">
      <formula>IF(O106="SICK",TRUE)</formula>
    </cfRule>
    <cfRule type="expression" dxfId="623" priority="617">
      <formula>IF(O106="CWC",TRUE)</formula>
    </cfRule>
    <cfRule type="expression" dxfId="622" priority="618">
      <formula>IF(O106="BH",TRUE)</formula>
    </cfRule>
    <cfRule type="expression" dxfId="621" priority="619">
      <formula>IF(O106="H",TRUE)</formula>
    </cfRule>
    <cfRule type="expression" dxfId="620" priority="620">
      <formula>IF(O106="CB",TRUE)</formula>
    </cfRule>
  </conditionalFormatting>
  <conditionalFormatting sqref="M105:M107">
    <cfRule type="expression" dxfId="619" priority="611">
      <formula>IF(O105="SICK",TRUE)</formula>
    </cfRule>
    <cfRule type="expression" dxfId="618" priority="612">
      <formula>IF(O105="CWC",TRUE)</formula>
    </cfRule>
    <cfRule type="expression" dxfId="617" priority="613">
      <formula>IF(O105="BH",TRUE)</formula>
    </cfRule>
    <cfRule type="expression" dxfId="616" priority="614">
      <formula>IF(O105="H",TRUE)</formula>
    </cfRule>
    <cfRule type="expression" dxfId="615" priority="615">
      <formula>IF(O105="CB",TRUE)</formula>
    </cfRule>
  </conditionalFormatting>
  <conditionalFormatting sqref="P103">
    <cfRule type="expression" dxfId="614" priority="605">
      <formula>IF(S103="SICK",TRUE)</formula>
    </cfRule>
    <cfRule type="expression" dxfId="613" priority="606">
      <formula>IF(S103="CWC",TRUE)</formula>
    </cfRule>
    <cfRule type="expression" dxfId="612" priority="607">
      <formula>IF(S103="BH",TRUE)</formula>
    </cfRule>
    <cfRule type="expression" dxfId="611" priority="608">
      <formula>IF(S103="H",TRUE)</formula>
    </cfRule>
    <cfRule type="expression" dxfId="610" priority="610">
      <formula>IF(S103="CB",TRUE)</formula>
    </cfRule>
  </conditionalFormatting>
  <conditionalFormatting sqref="Q103">
    <cfRule type="expression" dxfId="609" priority="591">
      <formula>IF(S103="SICK",TRUE)</formula>
    </cfRule>
    <cfRule type="expression" dxfId="608" priority="592">
      <formula>IF(S103="CWC",TRUE)</formula>
    </cfRule>
    <cfRule type="expression" dxfId="607" priority="593">
      <formula>IF(S103="BH",TRUE)</formula>
    </cfRule>
    <cfRule type="expression" dxfId="606" priority="594">
      <formula>IF(S103="H",TRUE)</formula>
    </cfRule>
    <cfRule type="expression" dxfId="605" priority="609">
      <formula>IF(S103="CB",TRUE)</formula>
    </cfRule>
  </conditionalFormatting>
  <conditionalFormatting sqref="P105">
    <cfRule type="expression" dxfId="604" priority="600">
      <formula>IF(S105="SICK",TRUE)</formula>
    </cfRule>
    <cfRule type="expression" dxfId="603" priority="601">
      <formula>IF(S105="CWC",TRUE)</formula>
    </cfRule>
    <cfRule type="expression" dxfId="602" priority="602">
      <formula>IF(S105="BH",TRUE)</formula>
    </cfRule>
    <cfRule type="expression" dxfId="601" priority="603">
      <formula>IF(S105="H",TRUE)</formula>
    </cfRule>
    <cfRule type="expression" dxfId="600" priority="604">
      <formula>IF(S105="CB",TRUE)</formula>
    </cfRule>
  </conditionalFormatting>
  <conditionalFormatting sqref="P106">
    <cfRule type="expression" dxfId="599" priority="595">
      <formula>IF(S106="SICK",TRUE)</formula>
    </cfRule>
    <cfRule type="expression" dxfId="598" priority="596">
      <formula>IF(S106="CWC",TRUE)</formula>
    </cfRule>
    <cfRule type="expression" dxfId="597" priority="597">
      <formula>IF(S106="BH",TRUE)</formula>
    </cfRule>
    <cfRule type="expression" dxfId="596" priority="598">
      <formula>IF(S106="H",TRUE)</formula>
    </cfRule>
    <cfRule type="expression" dxfId="595" priority="599">
      <formula>IF(S106="CB",TRUE)</formula>
    </cfRule>
  </conditionalFormatting>
  <conditionalFormatting sqref="Q105:Q106">
    <cfRule type="expression" dxfId="594" priority="586">
      <formula>IF(S105="SICK",TRUE)</formula>
    </cfRule>
    <cfRule type="expression" dxfId="593" priority="587">
      <formula>IF(S105="CWC",TRUE)</formula>
    </cfRule>
    <cfRule type="expression" dxfId="592" priority="588">
      <formula>IF(S105="BH",TRUE)</formula>
    </cfRule>
    <cfRule type="expression" dxfId="591" priority="589">
      <formula>IF(S105="H",TRUE)</formula>
    </cfRule>
    <cfRule type="expression" dxfId="590" priority="590">
      <formula>IF(S105="CB",TRUE)</formula>
    </cfRule>
  </conditionalFormatting>
  <conditionalFormatting sqref="P108:P110">
    <cfRule type="expression" dxfId="589" priority="581">
      <formula>IF(S108="SICK",TRUE)</formula>
    </cfRule>
    <cfRule type="expression" dxfId="588" priority="582">
      <formula>IF(S108="CWC",TRUE)</formula>
    </cfRule>
    <cfRule type="expression" dxfId="587" priority="583">
      <formula>IF(S108="BH",TRUE)</formula>
    </cfRule>
    <cfRule type="expression" dxfId="586" priority="584">
      <formula>IF(S108="H",TRUE)</formula>
    </cfRule>
    <cfRule type="expression" dxfId="585" priority="585">
      <formula>IF(S108="CB",TRUE)</formula>
    </cfRule>
  </conditionalFormatting>
  <conditionalFormatting sqref="Q108:Q110">
    <cfRule type="expression" dxfId="584" priority="576">
      <formula>IF(S108="SICK",TRUE)</formula>
    </cfRule>
    <cfRule type="expression" dxfId="583" priority="577">
      <formula>IF(S108="CWC",TRUE)</formula>
    </cfRule>
    <cfRule type="expression" dxfId="582" priority="578">
      <formula>IF(S108="BH",TRUE)</formula>
    </cfRule>
    <cfRule type="expression" dxfId="581" priority="579">
      <formula>IF(S108="H",TRUE)</formula>
    </cfRule>
    <cfRule type="expression" dxfId="580" priority="580">
      <formula>IF(S108="CB",TRUE)</formula>
    </cfRule>
  </conditionalFormatting>
  <conditionalFormatting sqref="L108:L110">
    <cfRule type="expression" dxfId="579" priority="571">
      <formula>IF(O108="SICK",TRUE)</formula>
    </cfRule>
    <cfRule type="expression" dxfId="578" priority="572">
      <formula>IF(O108="CWC",TRUE)</formula>
    </cfRule>
    <cfRule type="expression" dxfId="577" priority="573">
      <formula>IF(O108="BH",TRUE)</formula>
    </cfRule>
    <cfRule type="expression" dxfId="576" priority="574">
      <formula>IF(O108="H",TRUE)</formula>
    </cfRule>
    <cfRule type="expression" dxfId="575" priority="575">
      <formula>IF(O108="CB",TRUE)</formula>
    </cfRule>
  </conditionalFormatting>
  <conditionalFormatting sqref="M108:M110">
    <cfRule type="expression" dxfId="574" priority="566">
      <formula>IF(O108="SICK",TRUE)</formula>
    </cfRule>
    <cfRule type="expression" dxfId="573" priority="567">
      <formula>IF(O108="CWC",TRUE)</formula>
    </cfRule>
    <cfRule type="expression" dxfId="572" priority="568">
      <formula>IF(O108="BH",TRUE)</formula>
    </cfRule>
    <cfRule type="expression" dxfId="571" priority="569">
      <formula>IF(O108="H",TRUE)</formula>
    </cfRule>
    <cfRule type="expression" dxfId="570" priority="570">
      <formula>IF(O108="CB",TRUE)</formula>
    </cfRule>
  </conditionalFormatting>
  <conditionalFormatting sqref="H104">
    <cfRule type="expression" dxfId="569" priority="560">
      <formula>IF(K104="SICK",TRUE)</formula>
    </cfRule>
    <cfRule type="expression" dxfId="568" priority="561">
      <formula>IF(K104="CWC",TRUE)</formula>
    </cfRule>
    <cfRule type="expression" dxfId="567" priority="562">
      <formula>IF(K104="BH",TRUE)</formula>
    </cfRule>
    <cfRule type="expression" dxfId="566" priority="563">
      <formula>IF(K104="H",TRUE)</formula>
    </cfRule>
    <cfRule type="expression" dxfId="565" priority="565">
      <formula>IF(K104="CB",TRUE)</formula>
    </cfRule>
  </conditionalFormatting>
  <conditionalFormatting sqref="I104">
    <cfRule type="expression" dxfId="564" priority="556">
      <formula>IF(K104="SICK",TRUE)</formula>
    </cfRule>
    <cfRule type="expression" dxfId="563" priority="557">
      <formula>IF(K104="CWC",TRUE)</formula>
    </cfRule>
    <cfRule type="expression" dxfId="562" priority="558">
      <formula>IF(K104="BH",TRUE)</formula>
    </cfRule>
    <cfRule type="expression" dxfId="561" priority="559">
      <formula>IF(K104="H",TRUE)</formula>
    </cfRule>
    <cfRule type="expression" dxfId="560" priority="564">
      <formula>IF(K104="CB",TRUE)</formula>
    </cfRule>
  </conditionalFormatting>
  <conditionalFormatting sqref="P104">
    <cfRule type="expression" dxfId="559" priority="550">
      <formula>IF(S104="SICK",TRUE)</formula>
    </cfRule>
    <cfRule type="expression" dxfId="558" priority="551">
      <formula>IF(S104="CWC",TRUE)</formula>
    </cfRule>
    <cfRule type="expression" dxfId="557" priority="552">
      <formula>IF(S104="BH",TRUE)</formula>
    </cfRule>
    <cfRule type="expression" dxfId="556" priority="553">
      <formula>IF(S104="H",TRUE)</formula>
    </cfRule>
    <cfRule type="expression" dxfId="555" priority="555">
      <formula>IF(S104="CB",TRUE)</formula>
    </cfRule>
  </conditionalFormatting>
  <conditionalFormatting sqref="Q104">
    <cfRule type="expression" dxfId="554" priority="546">
      <formula>IF(S104="SICK",TRUE)</formula>
    </cfRule>
    <cfRule type="expression" dxfId="553" priority="547">
      <formula>IF(S104="CWC",TRUE)</formula>
    </cfRule>
    <cfRule type="expression" dxfId="552" priority="548">
      <formula>IF(S104="BH",TRUE)</formula>
    </cfRule>
    <cfRule type="expression" dxfId="551" priority="549">
      <formula>IF(S104="H",TRUE)</formula>
    </cfRule>
    <cfRule type="expression" dxfId="550" priority="554">
      <formula>IF(S104="CB",TRUE)</formula>
    </cfRule>
  </conditionalFormatting>
  <conditionalFormatting sqref="X104">
    <cfRule type="expression" dxfId="549" priority="540">
      <formula>IF(AA104="SICK",TRUE)</formula>
    </cfRule>
    <cfRule type="expression" dxfId="548" priority="541">
      <formula>IF(AA104="CWC",TRUE)</formula>
    </cfRule>
    <cfRule type="expression" dxfId="547" priority="542">
      <formula>IF(AA104="BH",TRUE)</formula>
    </cfRule>
    <cfRule type="expression" dxfId="546" priority="543">
      <formula>IF(AA104="H",TRUE)</formula>
    </cfRule>
    <cfRule type="expression" dxfId="545" priority="545">
      <formula>IF(AA104="CB",TRUE)</formula>
    </cfRule>
  </conditionalFormatting>
  <conditionalFormatting sqref="Y104">
    <cfRule type="expression" dxfId="544" priority="536">
      <formula>IF(AA104="SICK",TRUE)</formula>
    </cfRule>
    <cfRule type="expression" dxfId="543" priority="537">
      <formula>IF(AA104="CWC",TRUE)</formula>
    </cfRule>
    <cfRule type="expression" dxfId="542" priority="538">
      <formula>IF(AA104="BH",TRUE)</formula>
    </cfRule>
    <cfRule type="expression" dxfId="541" priority="539">
      <formula>IF(AA104="H",TRUE)</formula>
    </cfRule>
    <cfRule type="expression" dxfId="540" priority="544">
      <formula>IF(AA104="CB",TRUE)</formula>
    </cfRule>
  </conditionalFormatting>
  <conditionalFormatting sqref="L104">
    <cfRule type="expression" dxfId="539" priority="531">
      <formula>IF(O104="SICK",TRUE)</formula>
    </cfRule>
    <cfRule type="expression" dxfId="538" priority="532">
      <formula>IF(O104="CWC",TRUE)</formula>
    </cfRule>
    <cfRule type="expression" dxfId="537" priority="533">
      <formula>IF(O104="BH",TRUE)</formula>
    </cfRule>
    <cfRule type="expression" dxfId="536" priority="534">
      <formula>IF(O104="H",TRUE)</formula>
    </cfRule>
    <cfRule type="expression" dxfId="535" priority="535">
      <formula>IF(O104="CB",TRUE)</formula>
    </cfRule>
  </conditionalFormatting>
  <conditionalFormatting sqref="M104">
    <cfRule type="expression" dxfId="534" priority="526">
      <formula>IF(O104="SICK",TRUE)</formula>
    </cfRule>
    <cfRule type="expression" dxfId="533" priority="527">
      <formula>IF(O104="CWC",TRUE)</formula>
    </cfRule>
    <cfRule type="expression" dxfId="532" priority="528">
      <formula>IF(O104="BH",TRUE)</formula>
    </cfRule>
    <cfRule type="expression" dxfId="531" priority="529">
      <formula>IF(O104="H",TRUE)</formula>
    </cfRule>
    <cfRule type="expression" dxfId="530" priority="530">
      <formula>IF(O104="CB",TRUE)</formula>
    </cfRule>
  </conditionalFormatting>
  <conditionalFormatting sqref="T104">
    <cfRule type="expression" dxfId="529" priority="521">
      <formula>IF(W104="SICK",TRUE)</formula>
    </cfRule>
    <cfRule type="expression" dxfId="528" priority="522">
      <formula>IF(W104="CWC",TRUE)</formula>
    </cfRule>
    <cfRule type="expression" dxfId="527" priority="523">
      <formula>IF(W104="BH",TRUE)</formula>
    </cfRule>
    <cfRule type="expression" dxfId="526" priority="524">
      <formula>IF(W104="H",TRUE)</formula>
    </cfRule>
    <cfRule type="expression" dxfId="525" priority="525">
      <formula>IF(W104="CB",TRUE)</formula>
    </cfRule>
  </conditionalFormatting>
  <conditionalFormatting sqref="U104">
    <cfRule type="expression" dxfId="524" priority="516">
      <formula>IF(W104="SICK",TRUE)</formula>
    </cfRule>
    <cfRule type="expression" dxfId="523" priority="517">
      <formula>IF(W104="CWC",TRUE)</formula>
    </cfRule>
    <cfRule type="expression" dxfId="522" priority="518">
      <formula>IF(W104="BH",TRUE)</formula>
    </cfRule>
    <cfRule type="expression" dxfId="521" priority="519">
      <formula>IF(W104="H",TRUE)</formula>
    </cfRule>
    <cfRule type="expression" dxfId="520" priority="520">
      <formula>IF(W104="CB",TRUE)</formula>
    </cfRule>
  </conditionalFormatting>
  <conditionalFormatting sqref="AB104">
    <cfRule type="expression" dxfId="519" priority="510">
      <formula>IF(AE104="SICK",TRUE)</formula>
    </cfRule>
    <cfRule type="expression" dxfId="518" priority="511">
      <formula>IF(AE104="CWC",TRUE)</formula>
    </cfRule>
    <cfRule type="expression" dxfId="517" priority="512">
      <formula>IF(AE104="BH",TRUE)</formula>
    </cfRule>
    <cfRule type="expression" dxfId="516" priority="513">
      <formula>IF(AE104="H",TRUE)</formula>
    </cfRule>
    <cfRule type="expression" dxfId="515" priority="515">
      <formula>IF(AE104="CB",TRUE)</formula>
    </cfRule>
  </conditionalFormatting>
  <conditionalFormatting sqref="AC104">
    <cfRule type="expression" dxfId="514" priority="506">
      <formula>IF(AE104="SICK",TRUE)</formula>
    </cfRule>
    <cfRule type="expression" dxfId="513" priority="507">
      <formula>IF(AE104="CWC",TRUE)</formula>
    </cfRule>
    <cfRule type="expression" dxfId="512" priority="508">
      <formula>IF(AE104="BH",TRUE)</formula>
    </cfRule>
    <cfRule type="expression" dxfId="511" priority="509">
      <formula>IF(AE104="H",TRUE)</formula>
    </cfRule>
    <cfRule type="expression" dxfId="510" priority="514">
      <formula>IF(AE104="CB",TRUE)</formula>
    </cfRule>
  </conditionalFormatting>
  <conditionalFormatting sqref="L103">
    <cfRule type="expression" dxfId="509" priority="500">
      <formula>IF(O103="SICK",TRUE)</formula>
    </cfRule>
    <cfRule type="expression" dxfId="508" priority="501">
      <formula>IF(O103="CWC",TRUE)</formula>
    </cfRule>
    <cfRule type="expression" dxfId="507" priority="502">
      <formula>IF(O103="BH",TRUE)</formula>
    </cfRule>
    <cfRule type="expression" dxfId="506" priority="503">
      <formula>IF(O103="H",TRUE)</formula>
    </cfRule>
    <cfRule type="expression" dxfId="505" priority="505">
      <formula>IF(O103="CB",TRUE)</formula>
    </cfRule>
  </conditionalFormatting>
  <conditionalFormatting sqref="M103">
    <cfRule type="expression" dxfId="504" priority="496">
      <formula>IF(O103="SICK",TRUE)</formula>
    </cfRule>
    <cfRule type="expression" dxfId="503" priority="497">
      <formula>IF(O103="CWC",TRUE)</formula>
    </cfRule>
    <cfRule type="expression" dxfId="502" priority="498">
      <formula>IF(O103="BH",TRUE)</formula>
    </cfRule>
    <cfRule type="expression" dxfId="501" priority="499">
      <formula>IF(O103="H",TRUE)</formula>
    </cfRule>
    <cfRule type="expression" dxfId="500" priority="504">
      <formula>IF(O103="CB",TRUE)</formula>
    </cfRule>
  </conditionalFormatting>
  <conditionalFormatting sqref="P107">
    <cfRule type="expression" dxfId="499" priority="491">
      <formula>IF(S107="SICK",TRUE)</formula>
    </cfRule>
    <cfRule type="expression" dxfId="498" priority="492">
      <formula>IF(S107="CWC",TRUE)</formula>
    </cfRule>
    <cfRule type="expression" dxfId="497" priority="493">
      <formula>IF(S107="BH",TRUE)</formula>
    </cfRule>
    <cfRule type="expression" dxfId="496" priority="494">
      <formula>IF(S107="H",TRUE)</formula>
    </cfRule>
    <cfRule type="expression" dxfId="495" priority="495">
      <formula>IF(S107="CB",TRUE)</formula>
    </cfRule>
  </conditionalFormatting>
  <conditionalFormatting sqref="Q107">
    <cfRule type="expression" dxfId="494" priority="486">
      <formula>IF(S107="SICK",TRUE)</formula>
    </cfRule>
    <cfRule type="expression" dxfId="493" priority="487">
      <formula>IF(S107="CWC",TRUE)</formula>
    </cfRule>
    <cfRule type="expression" dxfId="492" priority="488">
      <formula>IF(S107="BH",TRUE)</formula>
    </cfRule>
    <cfRule type="expression" dxfId="491" priority="489">
      <formula>IF(S107="H",TRUE)</formula>
    </cfRule>
    <cfRule type="expression" dxfId="490" priority="490">
      <formula>IF(S107="CB",TRUE)</formula>
    </cfRule>
  </conditionalFormatting>
  <conditionalFormatting sqref="J103">
    <cfRule type="expression" dxfId="489" priority="481">
      <formula>IF(K103="SICK",TRUE)</formula>
    </cfRule>
    <cfRule type="expression" dxfId="488" priority="482">
      <formula>IF(K103="CWC",TRUE)</formula>
    </cfRule>
    <cfRule type="expression" dxfId="487" priority="483">
      <formula>IF(K103="BH",TRUE)</formula>
    </cfRule>
    <cfRule type="expression" dxfId="486" priority="484">
      <formula>IF(K103="H",TRUE)</formula>
    </cfRule>
    <cfRule type="expression" dxfId="485" priority="485">
      <formula>IF(K103="CB",TRUE)</formula>
    </cfRule>
  </conditionalFormatting>
  <conditionalFormatting sqref="J105:J110">
    <cfRule type="expression" dxfId="484" priority="476">
      <formula>IF(K105="SICK",TRUE)</formula>
    </cfRule>
    <cfRule type="expression" dxfId="483" priority="477">
      <formula>IF(K105="CWC",TRUE)</formula>
    </cfRule>
    <cfRule type="expression" dxfId="482" priority="478">
      <formula>IF(K105="BH",TRUE)</formula>
    </cfRule>
    <cfRule type="expression" dxfId="481" priority="479">
      <formula>IF(K105="H",TRUE)</formula>
    </cfRule>
    <cfRule type="expression" dxfId="480" priority="480">
      <formula>IF(K105="CB",TRUE)</formula>
    </cfRule>
  </conditionalFormatting>
  <conditionalFormatting sqref="J104">
    <cfRule type="expression" dxfId="479" priority="471">
      <formula>IF(K104="SICK",TRUE)</formula>
    </cfRule>
    <cfRule type="expression" dxfId="478" priority="472">
      <formula>IF(K104="CWC",TRUE)</formula>
    </cfRule>
    <cfRule type="expression" dxfId="477" priority="473">
      <formula>IF(K104="BH",TRUE)</formula>
    </cfRule>
    <cfRule type="expression" dxfId="476" priority="474">
      <formula>IF(K104="H",TRUE)</formula>
    </cfRule>
    <cfRule type="expression" dxfId="475" priority="475">
      <formula>IF(K104="CB",TRUE)</formula>
    </cfRule>
  </conditionalFormatting>
  <conditionalFormatting sqref="N103">
    <cfRule type="expression" dxfId="474" priority="466">
      <formula>IF(O103="SICK",TRUE)</formula>
    </cfRule>
    <cfRule type="expression" dxfId="473" priority="467">
      <formula>IF(O103="CWC",TRUE)</formula>
    </cfRule>
    <cfRule type="expression" dxfId="472" priority="468">
      <formula>IF(O103="BH",TRUE)</formula>
    </cfRule>
    <cfRule type="expression" dxfId="471" priority="469">
      <formula>IF(O103="H",TRUE)</formula>
    </cfRule>
    <cfRule type="expression" dxfId="470" priority="470">
      <formula>IF(O103="CB",TRUE)</formula>
    </cfRule>
  </conditionalFormatting>
  <conditionalFormatting sqref="N105:N110">
    <cfRule type="expression" dxfId="469" priority="461">
      <formula>IF(O105="SICK",TRUE)</formula>
    </cfRule>
    <cfRule type="expression" dxfId="468" priority="462">
      <formula>IF(O105="CWC",TRUE)</formula>
    </cfRule>
    <cfRule type="expression" dxfId="467" priority="463">
      <formula>IF(O105="BH",TRUE)</formula>
    </cfRule>
    <cfRule type="expression" dxfId="466" priority="464">
      <formula>IF(O105="H",TRUE)</formula>
    </cfRule>
    <cfRule type="expression" dxfId="465" priority="465">
      <formula>IF(O105="CB",TRUE)</formula>
    </cfRule>
  </conditionalFormatting>
  <conditionalFormatting sqref="N104">
    <cfRule type="expression" dxfId="464" priority="456">
      <formula>IF(O104="SICK",TRUE)</formula>
    </cfRule>
    <cfRule type="expression" dxfId="463" priority="457">
      <formula>IF(O104="CWC",TRUE)</formula>
    </cfRule>
    <cfRule type="expression" dxfId="462" priority="458">
      <formula>IF(O104="BH",TRUE)</formula>
    </cfRule>
    <cfRule type="expression" dxfId="461" priority="459">
      <formula>IF(O104="H",TRUE)</formula>
    </cfRule>
    <cfRule type="expression" dxfId="460" priority="460">
      <formula>IF(O104="CB",TRUE)</formula>
    </cfRule>
  </conditionalFormatting>
  <conditionalFormatting sqref="R103">
    <cfRule type="expression" dxfId="459" priority="451">
      <formula>IF(S103="SICK",TRUE)</formula>
    </cfRule>
    <cfRule type="expression" dxfId="458" priority="452">
      <formula>IF(S103="CWC",TRUE)</formula>
    </cfRule>
    <cfRule type="expression" dxfId="457" priority="453">
      <formula>IF(S103="BH",TRUE)</formula>
    </cfRule>
    <cfRule type="expression" dxfId="456" priority="454">
      <formula>IF(S103="H",TRUE)</formula>
    </cfRule>
    <cfRule type="expression" dxfId="455" priority="455">
      <formula>IF(S103="CB",TRUE)</formula>
    </cfRule>
  </conditionalFormatting>
  <conditionalFormatting sqref="R105:R110">
    <cfRule type="expression" dxfId="454" priority="446">
      <formula>IF(S105="SICK",TRUE)</formula>
    </cfRule>
    <cfRule type="expression" dxfId="453" priority="447">
      <formula>IF(S105="CWC",TRUE)</formula>
    </cfRule>
    <cfRule type="expression" dxfId="452" priority="448">
      <formula>IF(S105="BH",TRUE)</formula>
    </cfRule>
    <cfRule type="expression" dxfId="451" priority="449">
      <formula>IF(S105="H",TRUE)</formula>
    </cfRule>
    <cfRule type="expression" dxfId="450" priority="450">
      <formula>IF(S105="CB",TRUE)</formula>
    </cfRule>
  </conditionalFormatting>
  <conditionalFormatting sqref="R104">
    <cfRule type="expression" dxfId="449" priority="441">
      <formula>IF(S104="SICK",TRUE)</formula>
    </cfRule>
    <cfRule type="expression" dxfId="448" priority="442">
      <formula>IF(S104="CWC",TRUE)</formula>
    </cfRule>
    <cfRule type="expression" dxfId="447" priority="443">
      <formula>IF(S104="BH",TRUE)</formula>
    </cfRule>
    <cfRule type="expression" dxfId="446" priority="444">
      <formula>IF(S104="H",TRUE)</formula>
    </cfRule>
    <cfRule type="expression" dxfId="445" priority="445">
      <formula>IF(S104="CB",TRUE)</formula>
    </cfRule>
  </conditionalFormatting>
  <conditionalFormatting sqref="V103">
    <cfRule type="expression" dxfId="444" priority="436">
      <formula>IF(W103="SICK",TRUE)</formula>
    </cfRule>
    <cfRule type="expression" dxfId="443" priority="437">
      <formula>IF(W103="CWC",TRUE)</formula>
    </cfRule>
    <cfRule type="expression" dxfId="442" priority="438">
      <formula>IF(W103="BH",TRUE)</formula>
    </cfRule>
    <cfRule type="expression" dxfId="441" priority="439">
      <formula>IF(W103="H",TRUE)</formula>
    </cfRule>
    <cfRule type="expression" dxfId="440" priority="440">
      <formula>IF(W103="CB",TRUE)</formula>
    </cfRule>
  </conditionalFormatting>
  <conditionalFormatting sqref="V105:V110">
    <cfRule type="expression" dxfId="439" priority="431">
      <formula>IF(W105="SICK",TRUE)</formula>
    </cfRule>
    <cfRule type="expression" dxfId="438" priority="432">
      <formula>IF(W105="CWC",TRUE)</formula>
    </cfRule>
    <cfRule type="expression" dxfId="437" priority="433">
      <formula>IF(W105="BH",TRUE)</formula>
    </cfRule>
    <cfRule type="expression" dxfId="436" priority="434">
      <formula>IF(W105="H",TRUE)</formula>
    </cfRule>
    <cfRule type="expression" dxfId="435" priority="435">
      <formula>IF(W105="CB",TRUE)</formula>
    </cfRule>
  </conditionalFormatting>
  <conditionalFormatting sqref="V104">
    <cfRule type="expression" dxfId="434" priority="426">
      <formula>IF(W104="SICK",TRUE)</formula>
    </cfRule>
    <cfRule type="expression" dxfId="433" priority="427">
      <formula>IF(W104="CWC",TRUE)</formula>
    </cfRule>
    <cfRule type="expression" dxfId="432" priority="428">
      <formula>IF(W104="BH",TRUE)</formula>
    </cfRule>
    <cfRule type="expression" dxfId="431" priority="429">
      <formula>IF(W104="H",TRUE)</formula>
    </cfRule>
    <cfRule type="expression" dxfId="430" priority="430">
      <formula>IF(W104="CB",TRUE)</formula>
    </cfRule>
  </conditionalFormatting>
  <conditionalFormatting sqref="Z103">
    <cfRule type="expression" dxfId="429" priority="421">
      <formula>IF(AA103="SICK",TRUE)</formula>
    </cfRule>
    <cfRule type="expression" dxfId="428" priority="422">
      <formula>IF(AA103="CWC",TRUE)</formula>
    </cfRule>
    <cfRule type="expression" dxfId="427" priority="423">
      <formula>IF(AA103="BH",TRUE)</formula>
    </cfRule>
    <cfRule type="expression" dxfId="426" priority="424">
      <formula>IF(AA103="H",TRUE)</formula>
    </cfRule>
    <cfRule type="expression" dxfId="425" priority="425">
      <formula>IF(AA103="CB",TRUE)</formula>
    </cfRule>
  </conditionalFormatting>
  <conditionalFormatting sqref="Z105:Z110">
    <cfRule type="expression" dxfId="424" priority="416">
      <formula>IF(AA105="SICK",TRUE)</formula>
    </cfRule>
    <cfRule type="expression" dxfId="423" priority="417">
      <formula>IF(AA105="CWC",TRUE)</formula>
    </cfRule>
    <cfRule type="expression" dxfId="422" priority="418">
      <formula>IF(AA105="BH",TRUE)</formula>
    </cfRule>
    <cfRule type="expression" dxfId="421" priority="419">
      <formula>IF(AA105="H",TRUE)</formula>
    </cfRule>
    <cfRule type="expression" dxfId="420" priority="420">
      <formula>IF(AA105="CB",TRUE)</formula>
    </cfRule>
  </conditionalFormatting>
  <conditionalFormatting sqref="Z104">
    <cfRule type="expression" dxfId="419" priority="411">
      <formula>IF(AA104="SICK",TRUE)</formula>
    </cfRule>
    <cfRule type="expression" dxfId="418" priority="412">
      <formula>IF(AA104="CWC",TRUE)</formula>
    </cfRule>
    <cfRule type="expression" dxfId="417" priority="413">
      <formula>IF(AA104="BH",TRUE)</formula>
    </cfRule>
    <cfRule type="expression" dxfId="416" priority="414">
      <formula>IF(AA104="H",TRUE)</formula>
    </cfRule>
    <cfRule type="expression" dxfId="415" priority="415">
      <formula>IF(AA104="CB",TRUE)</formula>
    </cfRule>
  </conditionalFormatting>
  <conditionalFormatting sqref="AD103">
    <cfRule type="expression" dxfId="414" priority="406">
      <formula>IF(AE103="SICK",TRUE)</formula>
    </cfRule>
    <cfRule type="expression" dxfId="413" priority="407">
      <formula>IF(AE103="CWC",TRUE)</formula>
    </cfRule>
    <cfRule type="expression" dxfId="412" priority="408">
      <formula>IF(AE103="BH",TRUE)</formula>
    </cfRule>
    <cfRule type="expression" dxfId="411" priority="409">
      <formula>IF(AE103="H",TRUE)</formula>
    </cfRule>
    <cfRule type="expression" dxfId="410" priority="410">
      <formula>IF(AE103="CB",TRUE)</formula>
    </cfRule>
  </conditionalFormatting>
  <conditionalFormatting sqref="AD105:AD110">
    <cfRule type="expression" dxfId="409" priority="401">
      <formula>IF(AE105="SICK",TRUE)</formula>
    </cfRule>
    <cfRule type="expression" dxfId="408" priority="402">
      <formula>IF(AE105="CWC",TRUE)</formula>
    </cfRule>
    <cfRule type="expression" dxfId="407" priority="403">
      <formula>IF(AE105="BH",TRUE)</formula>
    </cfRule>
    <cfRule type="expression" dxfId="406" priority="404">
      <formula>IF(AE105="H",TRUE)</formula>
    </cfRule>
    <cfRule type="expression" dxfId="405" priority="405">
      <formula>IF(AE105="CB",TRUE)</formula>
    </cfRule>
  </conditionalFormatting>
  <conditionalFormatting sqref="AD104">
    <cfRule type="expression" dxfId="404" priority="396">
      <formula>IF(AE104="SICK",TRUE)</formula>
    </cfRule>
    <cfRule type="expression" dxfId="403" priority="397">
      <formula>IF(AE104="CWC",TRUE)</formula>
    </cfRule>
    <cfRule type="expression" dxfId="402" priority="398">
      <formula>IF(AE104="BH",TRUE)</formula>
    </cfRule>
    <cfRule type="expression" dxfId="401" priority="399">
      <formula>IF(AE104="H",TRUE)</formula>
    </cfRule>
    <cfRule type="expression" dxfId="400" priority="400">
      <formula>IF(AE104="CB",TRUE)</formula>
    </cfRule>
  </conditionalFormatting>
  <conditionalFormatting sqref="D126">
    <cfRule type="expression" dxfId="399" priority="389">
      <formula>IF(G126="SICK",TRUE)</formula>
    </cfRule>
    <cfRule type="expression" dxfId="398" priority="390">
      <formula>IF(G126="CWC",TRUE)</formula>
    </cfRule>
    <cfRule type="expression" dxfId="397" priority="391">
      <formula>IF(G126="BH",TRUE)</formula>
    </cfRule>
    <cfRule type="expression" dxfId="396" priority="392">
      <formula>IF(G126="H",TRUE)</formula>
    </cfRule>
    <cfRule type="expression" dxfId="395" priority="395">
      <formula>IF(G126="CB",TRUE)</formula>
    </cfRule>
  </conditionalFormatting>
  <conditionalFormatting sqref="E126">
    <cfRule type="expression" dxfId="394" priority="375">
      <formula>IF(G126="SICK",TRUE)</formula>
    </cfRule>
    <cfRule type="expression" dxfId="393" priority="376">
      <formula>IF(G126="CWC",TRUE)</formula>
    </cfRule>
    <cfRule type="expression" dxfId="392" priority="377">
      <formula>IF(G126="BH",TRUE)</formula>
    </cfRule>
    <cfRule type="expression" dxfId="391" priority="378">
      <formula>IF(G126="H",TRUE)</formula>
    </cfRule>
    <cfRule type="expression" dxfId="390" priority="394">
      <formula>IF(G126="CB",TRUE)</formula>
    </cfRule>
  </conditionalFormatting>
  <conditionalFormatting sqref="F126">
    <cfRule type="expression" dxfId="389" priority="366">
      <formula>IF(G126="SICK",TRUE)</formula>
    </cfRule>
    <cfRule type="expression" dxfId="388" priority="367">
      <formula>IF(G126="CWC",TRUE)</formula>
    </cfRule>
    <cfRule type="expression" dxfId="387" priority="368">
      <formula>IF(G126="BH",TRUE)</formula>
    </cfRule>
    <cfRule type="expression" dxfId="386" priority="369">
      <formula>IF(G126="H",TRUE)</formula>
    </cfRule>
    <cfRule type="expression" dxfId="385" priority="393">
      <formula>IF(G126="CB",TRUE)</formula>
    </cfRule>
  </conditionalFormatting>
  <conditionalFormatting sqref="D128">
    <cfRule type="expression" dxfId="384" priority="384">
      <formula>IF(G128="SICK",TRUE)</formula>
    </cfRule>
    <cfRule type="expression" dxfId="383" priority="385">
      <formula>IF(G128="CWC",TRUE)</formula>
    </cfRule>
    <cfRule type="expression" dxfId="382" priority="386">
      <formula>IF(G128="BH",TRUE)</formula>
    </cfRule>
    <cfRule type="expression" dxfId="381" priority="387">
      <formula>IF(G128="H",TRUE)</formula>
    </cfRule>
    <cfRule type="expression" dxfId="380" priority="388">
      <formula>IF(G128="CB",TRUE)</formula>
    </cfRule>
  </conditionalFormatting>
  <conditionalFormatting sqref="D129:D134">
    <cfRule type="expression" dxfId="379" priority="379">
      <formula>IF(G129="SICK",TRUE)</formula>
    </cfRule>
    <cfRule type="expression" dxfId="378" priority="380">
      <formula>IF(G129="CWC",TRUE)</formula>
    </cfRule>
    <cfRule type="expression" dxfId="377" priority="381">
      <formula>IF(G129="BH",TRUE)</formula>
    </cfRule>
    <cfRule type="expression" dxfId="376" priority="382">
      <formula>IF(G129="H",TRUE)</formula>
    </cfRule>
    <cfRule type="expression" dxfId="375" priority="383">
      <formula>IF(G129="CB",TRUE)</formula>
    </cfRule>
  </conditionalFormatting>
  <conditionalFormatting sqref="E128:E134">
    <cfRule type="expression" dxfId="374" priority="370">
      <formula>IF(G128="SICK",TRUE)</formula>
    </cfRule>
    <cfRule type="expression" dxfId="373" priority="371">
      <formula>IF(G128="CWC",TRUE)</formula>
    </cfRule>
    <cfRule type="expression" dxfId="372" priority="372">
      <formula>IF(G128="BH",TRUE)</formula>
    </cfRule>
    <cfRule type="expression" dxfId="371" priority="373">
      <formula>IF(G128="H",TRUE)</formula>
    </cfRule>
    <cfRule type="expression" dxfId="370" priority="374">
      <formula>IF(G128="CB",TRUE)</formula>
    </cfRule>
  </conditionalFormatting>
  <conditionalFormatting sqref="F128:F134">
    <cfRule type="expression" dxfId="369" priority="361">
      <formula>IF(G128="SICK",TRUE)</formula>
    </cfRule>
    <cfRule type="expression" dxfId="368" priority="362">
      <formula>IF(G128="CWC",TRUE)</formula>
    </cfRule>
    <cfRule type="expression" dxfId="367" priority="363">
      <formula>IF(G128="BH",TRUE)</formula>
    </cfRule>
    <cfRule type="expression" dxfId="366" priority="364">
      <formula>IF(G128="H",TRUE)</formula>
    </cfRule>
    <cfRule type="expression" dxfId="365" priority="365">
      <formula>IF(G128="CB",TRUE)</formula>
    </cfRule>
  </conditionalFormatting>
  <conditionalFormatting sqref="T126">
    <cfRule type="expression" dxfId="364" priority="355">
      <formula>IF(W126="SICK",TRUE)</formula>
    </cfRule>
    <cfRule type="expression" dxfId="363" priority="356">
      <formula>IF(W126="CWC",TRUE)</formula>
    </cfRule>
    <cfRule type="expression" dxfId="362" priority="357">
      <formula>IF(W126="BH",TRUE)</formula>
    </cfRule>
    <cfRule type="expression" dxfId="361" priority="358">
      <formula>IF(W126="H",TRUE)</formula>
    </cfRule>
    <cfRule type="expression" dxfId="360" priority="360">
      <formula>IF(W126="CB",TRUE)</formula>
    </cfRule>
  </conditionalFormatting>
  <conditionalFormatting sqref="U126">
    <cfRule type="expression" dxfId="359" priority="341">
      <formula>IF(W126="SICK",TRUE)</formula>
    </cfRule>
    <cfRule type="expression" dxfId="358" priority="342">
      <formula>IF(W126="CWC",TRUE)</formula>
    </cfRule>
    <cfRule type="expression" dxfId="357" priority="343">
      <formula>IF(W126="BH",TRUE)</formula>
    </cfRule>
    <cfRule type="expression" dxfId="356" priority="344">
      <formula>IF(W126="H",TRUE)</formula>
    </cfRule>
    <cfRule type="expression" dxfId="355" priority="359">
      <formula>IF(W126="CB",TRUE)</formula>
    </cfRule>
  </conditionalFormatting>
  <conditionalFormatting sqref="T128">
    <cfRule type="expression" dxfId="354" priority="350">
      <formula>IF(W128="SICK",TRUE)</formula>
    </cfRule>
    <cfRule type="expression" dxfId="353" priority="351">
      <formula>IF(W128="CWC",TRUE)</formula>
    </cfRule>
    <cfRule type="expression" dxfId="352" priority="352">
      <formula>IF(W128="BH",TRUE)</formula>
    </cfRule>
    <cfRule type="expression" dxfId="351" priority="353">
      <formula>IF(W128="H",TRUE)</formula>
    </cfRule>
    <cfRule type="expression" dxfId="350" priority="354">
      <formula>IF(W128="CB",TRUE)</formula>
    </cfRule>
  </conditionalFormatting>
  <conditionalFormatting sqref="T129:T134">
    <cfRule type="expression" dxfId="349" priority="345">
      <formula>IF(W129="SICK",TRUE)</formula>
    </cfRule>
    <cfRule type="expression" dxfId="348" priority="346">
      <formula>IF(W129="CWC",TRUE)</formula>
    </cfRule>
    <cfRule type="expression" dxfId="347" priority="347">
      <formula>IF(W129="BH",TRUE)</formula>
    </cfRule>
    <cfRule type="expression" dxfId="346" priority="348">
      <formula>IF(W129="H",TRUE)</formula>
    </cfRule>
    <cfRule type="expression" dxfId="345" priority="349">
      <formula>IF(W129="CB",TRUE)</formula>
    </cfRule>
  </conditionalFormatting>
  <conditionalFormatting sqref="U128:U134">
    <cfRule type="expression" dxfId="344" priority="336">
      <formula>IF(W128="SICK",TRUE)</formula>
    </cfRule>
    <cfRule type="expression" dxfId="343" priority="337">
      <formula>IF(W128="CWC",TRUE)</formula>
    </cfRule>
    <cfRule type="expression" dxfId="342" priority="338">
      <formula>IF(W128="BH",TRUE)</formula>
    </cfRule>
    <cfRule type="expression" dxfId="341" priority="339">
      <formula>IF(W128="H",TRUE)</formula>
    </cfRule>
    <cfRule type="expression" dxfId="340" priority="340">
      <formula>IF(W128="CB",TRUE)</formula>
    </cfRule>
  </conditionalFormatting>
  <conditionalFormatting sqref="X126">
    <cfRule type="expression" dxfId="339" priority="330">
      <formula>IF(AA126="SICK",TRUE)</formula>
    </cfRule>
    <cfRule type="expression" dxfId="338" priority="331">
      <formula>IF(AA126="CWC",TRUE)</formula>
    </cfRule>
    <cfRule type="expression" dxfId="337" priority="332">
      <formula>IF(AA126="BH",TRUE)</formula>
    </cfRule>
    <cfRule type="expression" dxfId="336" priority="333">
      <formula>IF(AA126="H",TRUE)</formula>
    </cfRule>
    <cfRule type="expression" dxfId="335" priority="335">
      <formula>IF(AA126="CB",TRUE)</formula>
    </cfRule>
  </conditionalFormatting>
  <conditionalFormatting sqref="Y126">
    <cfRule type="expression" dxfId="334" priority="316">
      <formula>IF(AA126="SICK",TRUE)</formula>
    </cfRule>
    <cfRule type="expression" dxfId="333" priority="317">
      <formula>IF(AA126="CWC",TRUE)</formula>
    </cfRule>
    <cfRule type="expression" dxfId="332" priority="318">
      <formula>IF(AA126="BH",TRUE)</formula>
    </cfRule>
    <cfRule type="expression" dxfId="331" priority="319">
      <formula>IF(AA126="H",TRUE)</formula>
    </cfRule>
    <cfRule type="expression" dxfId="330" priority="334">
      <formula>IF(AA126="CB",TRUE)</formula>
    </cfRule>
  </conditionalFormatting>
  <conditionalFormatting sqref="X128">
    <cfRule type="expression" dxfId="329" priority="325">
      <formula>IF(AA128="SICK",TRUE)</formula>
    </cfRule>
    <cfRule type="expression" dxfId="328" priority="326">
      <formula>IF(AA128="CWC",TRUE)</formula>
    </cfRule>
    <cfRule type="expression" dxfId="327" priority="327">
      <formula>IF(AA128="BH",TRUE)</formula>
    </cfRule>
    <cfRule type="expression" dxfId="326" priority="328">
      <formula>IF(AA128="H",TRUE)</formula>
    </cfRule>
    <cfRule type="expression" dxfId="325" priority="329">
      <formula>IF(AA128="CB",TRUE)</formula>
    </cfRule>
  </conditionalFormatting>
  <conditionalFormatting sqref="X129:X134">
    <cfRule type="expression" dxfId="324" priority="320">
      <formula>IF(AA129="SICK",TRUE)</formula>
    </cfRule>
    <cfRule type="expression" dxfId="323" priority="321">
      <formula>IF(AA129="CWC",TRUE)</formula>
    </cfRule>
    <cfRule type="expression" dxfId="322" priority="322">
      <formula>IF(AA129="BH",TRUE)</formula>
    </cfRule>
    <cfRule type="expression" dxfId="321" priority="323">
      <formula>IF(AA129="H",TRUE)</formula>
    </cfRule>
    <cfRule type="expression" dxfId="320" priority="324">
      <formula>IF(AA129="CB",TRUE)</formula>
    </cfRule>
  </conditionalFormatting>
  <conditionalFormatting sqref="Y128:Y134">
    <cfRule type="expression" dxfId="319" priority="311">
      <formula>IF(AA128="SICK",TRUE)</formula>
    </cfRule>
    <cfRule type="expression" dxfId="318" priority="312">
      <formula>IF(AA128="CWC",TRUE)</formula>
    </cfRule>
    <cfRule type="expression" dxfId="317" priority="313">
      <formula>IF(AA128="BH",TRUE)</formula>
    </cfRule>
    <cfRule type="expression" dxfId="316" priority="314">
      <formula>IF(AA128="H",TRUE)</formula>
    </cfRule>
    <cfRule type="expression" dxfId="315" priority="315">
      <formula>IF(AA128="CB",TRUE)</formula>
    </cfRule>
  </conditionalFormatting>
  <conditionalFormatting sqref="AB126">
    <cfRule type="expression" dxfId="314" priority="306">
      <formula>IF(AE126="SICK",TRUE)</formula>
    </cfRule>
    <cfRule type="expression" dxfId="313" priority="307">
      <formula>IF(AE126="CWC",TRUE)</formula>
    </cfRule>
    <cfRule type="expression" dxfId="312" priority="308">
      <formula>IF(AE126="BH",TRUE)</formula>
    </cfRule>
    <cfRule type="expression" dxfId="311" priority="309">
      <formula>IF(AE126="H",TRUE)</formula>
    </cfRule>
    <cfRule type="expression" dxfId="310" priority="310">
      <formula>IF(AE126="CB",TRUE)</formula>
    </cfRule>
  </conditionalFormatting>
  <conditionalFormatting sqref="AB128">
    <cfRule type="expression" dxfId="309" priority="301">
      <formula>IF(AE128="SICK",TRUE)</formula>
    </cfRule>
    <cfRule type="expression" dxfId="308" priority="302">
      <formula>IF(AE128="CWC",TRUE)</formula>
    </cfRule>
    <cfRule type="expression" dxfId="307" priority="303">
      <formula>IF(AE128="BH",TRUE)</formula>
    </cfRule>
    <cfRule type="expression" dxfId="306" priority="304">
      <formula>IF(AE128="H",TRUE)</formula>
    </cfRule>
    <cfRule type="expression" dxfId="305" priority="305">
      <formula>IF(AE128="CB",TRUE)</formula>
    </cfRule>
  </conditionalFormatting>
  <conditionalFormatting sqref="AB129:AB134">
    <cfRule type="expression" dxfId="304" priority="296">
      <formula>IF(AE129="SICK",TRUE)</formula>
    </cfRule>
    <cfRule type="expression" dxfId="303" priority="297">
      <formula>IF(AE129="CWC",TRUE)</formula>
    </cfRule>
    <cfRule type="expression" dxfId="302" priority="298">
      <formula>IF(AE129="BH",TRUE)</formula>
    </cfRule>
    <cfRule type="expression" dxfId="301" priority="299">
      <formula>IF(AE129="H",TRUE)</formula>
    </cfRule>
    <cfRule type="expression" dxfId="300" priority="300">
      <formula>IF(AE129="CB",TRUE)</formula>
    </cfRule>
  </conditionalFormatting>
  <conditionalFormatting sqref="AC128:AC134">
    <cfRule type="expression" dxfId="299" priority="291">
      <formula>IF(AE128="SICK",TRUE)</formula>
    </cfRule>
    <cfRule type="expression" dxfId="298" priority="292">
      <formula>IF(AE128="CWC",TRUE)</formula>
    </cfRule>
    <cfRule type="expression" dxfId="297" priority="293">
      <formula>IF(AE128="BH",TRUE)</formula>
    </cfRule>
    <cfRule type="expression" dxfId="296" priority="294">
      <formula>IF(AE128="H",TRUE)</formula>
    </cfRule>
    <cfRule type="expression" dxfId="295" priority="295">
      <formula>IF(AE128="CB",TRUE)</formula>
    </cfRule>
  </conditionalFormatting>
  <conditionalFormatting sqref="D127">
    <cfRule type="expression" dxfId="294" priority="286">
      <formula>IF(G127="SICK",TRUE)</formula>
    </cfRule>
    <cfRule type="expression" dxfId="293" priority="287">
      <formula>IF(G127="CWC",TRUE)</formula>
    </cfRule>
    <cfRule type="expression" dxfId="292" priority="288">
      <formula>IF(G127="BH",TRUE)</formula>
    </cfRule>
    <cfRule type="expression" dxfId="291" priority="289">
      <formula>IF(G127="H",TRUE)</formula>
    </cfRule>
    <cfRule type="expression" dxfId="290" priority="290">
      <formula>IF(G127="CB",TRUE)</formula>
    </cfRule>
  </conditionalFormatting>
  <conditionalFormatting sqref="E127">
    <cfRule type="expression" dxfId="289" priority="281">
      <formula>IF(G127="SICK",TRUE)</formula>
    </cfRule>
    <cfRule type="expression" dxfId="288" priority="282">
      <formula>IF(G127="CWC",TRUE)</formula>
    </cfRule>
    <cfRule type="expression" dxfId="287" priority="283">
      <formula>IF(G127="BH",TRUE)</formula>
    </cfRule>
    <cfRule type="expression" dxfId="286" priority="284">
      <formula>IF(G127="H",TRUE)</formula>
    </cfRule>
    <cfRule type="expression" dxfId="285" priority="285">
      <formula>IF(G127="CB",TRUE)</formula>
    </cfRule>
  </conditionalFormatting>
  <conditionalFormatting sqref="F127">
    <cfRule type="expression" dxfId="284" priority="276">
      <formula>IF(G127="SICK",TRUE)</formula>
    </cfRule>
    <cfRule type="expression" dxfId="283" priority="277">
      <formula>IF(G127="CWC",TRUE)</formula>
    </cfRule>
    <cfRule type="expression" dxfId="282" priority="278">
      <formula>IF(G127="BH",TRUE)</formula>
    </cfRule>
    <cfRule type="expression" dxfId="281" priority="279">
      <formula>IF(G127="H",TRUE)</formula>
    </cfRule>
    <cfRule type="expression" dxfId="280" priority="280">
      <formula>IF(G127="CB",TRUE)</formula>
    </cfRule>
  </conditionalFormatting>
  <conditionalFormatting sqref="AC126">
    <cfRule type="expression" dxfId="279" priority="271">
      <formula>IF(AE126="SICK",TRUE)</formula>
    </cfRule>
    <cfRule type="expression" dxfId="278" priority="272">
      <formula>IF(AE126="CWC",TRUE)</formula>
    </cfRule>
    <cfRule type="expression" dxfId="277" priority="273">
      <formula>IF(AE126="BH",TRUE)</formula>
    </cfRule>
    <cfRule type="expression" dxfId="276" priority="274">
      <formula>IF(AE126="H",TRUE)</formula>
    </cfRule>
    <cfRule type="expression" dxfId="275" priority="275">
      <formula>IF(AE126="CB",TRUE)</formula>
    </cfRule>
  </conditionalFormatting>
  <conditionalFormatting sqref="H126">
    <cfRule type="expression" dxfId="274" priority="265">
      <formula>IF(K126="SICK",TRUE)</formula>
    </cfRule>
    <cfRule type="expression" dxfId="273" priority="266">
      <formula>IF(K126="CWC",TRUE)</formula>
    </cfRule>
    <cfRule type="expression" dxfId="272" priority="267">
      <formula>IF(K126="BH",TRUE)</formula>
    </cfRule>
    <cfRule type="expression" dxfId="271" priority="268">
      <formula>IF(K126="H",TRUE)</formula>
    </cfRule>
    <cfRule type="expression" dxfId="270" priority="270">
      <formula>IF(K126="CB",TRUE)</formula>
    </cfRule>
  </conditionalFormatting>
  <conditionalFormatting sqref="I126">
    <cfRule type="expression" dxfId="269" priority="251">
      <formula>IF(K126="SICK",TRUE)</formula>
    </cfRule>
    <cfRule type="expression" dxfId="268" priority="252">
      <formula>IF(K126="CWC",TRUE)</formula>
    </cfRule>
    <cfRule type="expression" dxfId="267" priority="253">
      <formula>IF(K126="BH",TRUE)</formula>
    </cfRule>
    <cfRule type="expression" dxfId="266" priority="254">
      <formula>IF(K126="H",TRUE)</formula>
    </cfRule>
    <cfRule type="expression" dxfId="265" priority="269">
      <formula>IF(K126="CB",TRUE)</formula>
    </cfRule>
  </conditionalFormatting>
  <conditionalFormatting sqref="H128">
    <cfRule type="expression" dxfId="264" priority="260">
      <formula>IF(K128="SICK",TRUE)</formula>
    </cfRule>
    <cfRule type="expression" dxfId="263" priority="261">
      <formula>IF(K128="CWC",TRUE)</formula>
    </cfRule>
    <cfRule type="expression" dxfId="262" priority="262">
      <formula>IF(K128="BH",TRUE)</formula>
    </cfRule>
    <cfRule type="expression" dxfId="261" priority="263">
      <formula>IF(K128="H",TRUE)</formula>
    </cfRule>
    <cfRule type="expression" dxfId="260" priority="264">
      <formula>IF(K128="CB",TRUE)</formula>
    </cfRule>
  </conditionalFormatting>
  <conditionalFormatting sqref="H129:H134">
    <cfRule type="expression" dxfId="259" priority="255">
      <formula>IF(K129="SICK",TRUE)</formula>
    </cfRule>
    <cfRule type="expression" dxfId="258" priority="256">
      <formula>IF(K129="CWC",TRUE)</formula>
    </cfRule>
    <cfRule type="expression" dxfId="257" priority="257">
      <formula>IF(K129="BH",TRUE)</formula>
    </cfRule>
    <cfRule type="expression" dxfId="256" priority="258">
      <formula>IF(K129="H",TRUE)</formula>
    </cfRule>
    <cfRule type="expression" dxfId="255" priority="259">
      <formula>IF(K129="CB",TRUE)</formula>
    </cfRule>
  </conditionalFormatting>
  <conditionalFormatting sqref="I128:I134">
    <cfRule type="expression" dxfId="254" priority="246">
      <formula>IF(K128="SICK",TRUE)</formula>
    </cfRule>
    <cfRule type="expression" dxfId="253" priority="247">
      <formula>IF(K128="CWC",TRUE)</formula>
    </cfRule>
    <cfRule type="expression" dxfId="252" priority="248">
      <formula>IF(K128="BH",TRUE)</formula>
    </cfRule>
    <cfRule type="expression" dxfId="251" priority="249">
      <formula>IF(K128="H",TRUE)</formula>
    </cfRule>
    <cfRule type="expression" dxfId="250" priority="250">
      <formula>IF(K128="CB",TRUE)</formula>
    </cfRule>
  </conditionalFormatting>
  <conditionalFormatting sqref="L128">
    <cfRule type="expression" dxfId="249" priority="241">
      <formula>IF(O128="SICK",TRUE)</formula>
    </cfRule>
    <cfRule type="expression" dxfId="248" priority="242">
      <formula>IF(O128="CWC",TRUE)</formula>
    </cfRule>
    <cfRule type="expression" dxfId="247" priority="243">
      <formula>IF(O128="BH",TRUE)</formula>
    </cfRule>
    <cfRule type="expression" dxfId="246" priority="244">
      <formula>IF(O128="H",TRUE)</formula>
    </cfRule>
    <cfRule type="expression" dxfId="245" priority="245">
      <formula>IF(O128="CB",TRUE)</formula>
    </cfRule>
  </conditionalFormatting>
  <conditionalFormatting sqref="L129:L130">
    <cfRule type="expression" dxfId="244" priority="236">
      <formula>IF(O129="SICK",TRUE)</formula>
    </cfRule>
    <cfRule type="expression" dxfId="243" priority="237">
      <formula>IF(O129="CWC",TRUE)</formula>
    </cfRule>
    <cfRule type="expression" dxfId="242" priority="238">
      <formula>IF(O129="BH",TRUE)</formula>
    </cfRule>
    <cfRule type="expression" dxfId="241" priority="239">
      <formula>IF(O129="H",TRUE)</formula>
    </cfRule>
    <cfRule type="expression" dxfId="240" priority="240">
      <formula>IF(O129="CB",TRUE)</formula>
    </cfRule>
  </conditionalFormatting>
  <conditionalFormatting sqref="M128:M130">
    <cfRule type="expression" dxfId="239" priority="231">
      <formula>IF(O128="SICK",TRUE)</formula>
    </cfRule>
    <cfRule type="expression" dxfId="238" priority="232">
      <formula>IF(O128="CWC",TRUE)</formula>
    </cfRule>
    <cfRule type="expression" dxfId="237" priority="233">
      <formula>IF(O128="BH",TRUE)</formula>
    </cfRule>
    <cfRule type="expression" dxfId="236" priority="234">
      <formula>IF(O128="H",TRUE)</formula>
    </cfRule>
    <cfRule type="expression" dxfId="235" priority="235">
      <formula>IF(O128="CB",TRUE)</formula>
    </cfRule>
  </conditionalFormatting>
  <conditionalFormatting sqref="P126">
    <cfRule type="expression" dxfId="234" priority="225">
      <formula>IF(S126="SICK",TRUE)</formula>
    </cfRule>
    <cfRule type="expression" dxfId="233" priority="226">
      <formula>IF(S126="CWC",TRUE)</formula>
    </cfRule>
    <cfRule type="expression" dxfId="232" priority="227">
      <formula>IF(S126="BH",TRUE)</formula>
    </cfRule>
    <cfRule type="expression" dxfId="231" priority="228">
      <formula>IF(S126="H",TRUE)</formula>
    </cfRule>
    <cfRule type="expression" dxfId="230" priority="230">
      <formula>IF(S126="CB",TRUE)</formula>
    </cfRule>
  </conditionalFormatting>
  <conditionalFormatting sqref="Q126">
    <cfRule type="expression" dxfId="229" priority="211">
      <formula>IF(S126="SICK",TRUE)</formula>
    </cfRule>
    <cfRule type="expression" dxfId="228" priority="212">
      <formula>IF(S126="CWC",TRUE)</formula>
    </cfRule>
    <cfRule type="expression" dxfId="227" priority="213">
      <formula>IF(S126="BH",TRUE)</formula>
    </cfRule>
    <cfRule type="expression" dxfId="226" priority="214">
      <formula>IF(S126="H",TRUE)</formula>
    </cfRule>
    <cfRule type="expression" dxfId="225" priority="229">
      <formula>IF(S126="CB",TRUE)</formula>
    </cfRule>
  </conditionalFormatting>
  <conditionalFormatting sqref="P128">
    <cfRule type="expression" dxfId="224" priority="220">
      <formula>IF(S128="SICK",TRUE)</formula>
    </cfRule>
    <cfRule type="expression" dxfId="223" priority="221">
      <formula>IF(S128="CWC",TRUE)</formula>
    </cfRule>
    <cfRule type="expression" dxfId="222" priority="222">
      <formula>IF(S128="BH",TRUE)</formula>
    </cfRule>
    <cfRule type="expression" dxfId="221" priority="223">
      <formula>IF(S128="H",TRUE)</formula>
    </cfRule>
    <cfRule type="expression" dxfId="220" priority="224">
      <formula>IF(S128="CB",TRUE)</formula>
    </cfRule>
  </conditionalFormatting>
  <conditionalFormatting sqref="P129">
    <cfRule type="expression" dxfId="219" priority="215">
      <formula>IF(S129="SICK",TRUE)</formula>
    </cfRule>
    <cfRule type="expression" dxfId="218" priority="216">
      <formula>IF(S129="CWC",TRUE)</formula>
    </cfRule>
    <cfRule type="expression" dxfId="217" priority="217">
      <formula>IF(S129="BH",TRUE)</formula>
    </cfRule>
    <cfRule type="expression" dxfId="216" priority="218">
      <formula>IF(S129="H",TRUE)</formula>
    </cfRule>
    <cfRule type="expression" dxfId="215" priority="219">
      <formula>IF(S129="CB",TRUE)</formula>
    </cfRule>
  </conditionalFormatting>
  <conditionalFormatting sqref="Q128:Q129">
    <cfRule type="expression" dxfId="214" priority="206">
      <formula>IF(S128="SICK",TRUE)</formula>
    </cfRule>
    <cfRule type="expression" dxfId="213" priority="207">
      <formula>IF(S128="CWC",TRUE)</formula>
    </cfRule>
    <cfRule type="expression" dxfId="212" priority="208">
      <formula>IF(S128="BH",TRUE)</formula>
    </cfRule>
    <cfRule type="expression" dxfId="211" priority="209">
      <formula>IF(S128="H",TRUE)</formula>
    </cfRule>
    <cfRule type="expression" dxfId="210" priority="210">
      <formula>IF(S128="CB",TRUE)</formula>
    </cfRule>
  </conditionalFormatting>
  <conditionalFormatting sqref="P131:P134">
    <cfRule type="expression" dxfId="209" priority="201">
      <formula>IF(S131="SICK",TRUE)</formula>
    </cfRule>
    <cfRule type="expression" dxfId="208" priority="202">
      <formula>IF(S131="CWC",TRUE)</formula>
    </cfRule>
    <cfRule type="expression" dxfId="207" priority="203">
      <formula>IF(S131="BH",TRUE)</formula>
    </cfRule>
    <cfRule type="expression" dxfId="206" priority="204">
      <formula>IF(S131="H",TRUE)</formula>
    </cfRule>
    <cfRule type="expression" dxfId="205" priority="205">
      <formula>IF(S131="CB",TRUE)</formula>
    </cfRule>
  </conditionalFormatting>
  <conditionalFormatting sqref="Q131:Q134">
    <cfRule type="expression" dxfId="204" priority="196">
      <formula>IF(S131="SICK",TRUE)</formula>
    </cfRule>
    <cfRule type="expression" dxfId="203" priority="197">
      <formula>IF(S131="CWC",TRUE)</formula>
    </cfRule>
    <cfRule type="expression" dxfId="202" priority="198">
      <formula>IF(S131="BH",TRUE)</formula>
    </cfRule>
    <cfRule type="expression" dxfId="201" priority="199">
      <formula>IF(S131="H",TRUE)</formula>
    </cfRule>
    <cfRule type="expression" dxfId="200" priority="200">
      <formula>IF(S131="CB",TRUE)</formula>
    </cfRule>
  </conditionalFormatting>
  <conditionalFormatting sqref="L131:L134">
    <cfRule type="expression" dxfId="199" priority="191">
      <formula>IF(O131="SICK",TRUE)</formula>
    </cfRule>
    <cfRule type="expression" dxfId="198" priority="192">
      <formula>IF(O131="CWC",TRUE)</formula>
    </cfRule>
    <cfRule type="expression" dxfId="197" priority="193">
      <formula>IF(O131="BH",TRUE)</formula>
    </cfRule>
    <cfRule type="expression" dxfId="196" priority="194">
      <formula>IF(O131="H",TRUE)</formula>
    </cfRule>
    <cfRule type="expression" dxfId="195" priority="195">
      <formula>IF(O131="CB",TRUE)</formula>
    </cfRule>
  </conditionalFormatting>
  <conditionalFormatting sqref="M131:M134">
    <cfRule type="expression" dxfId="194" priority="186">
      <formula>IF(O131="SICK",TRUE)</formula>
    </cfRule>
    <cfRule type="expression" dxfId="193" priority="187">
      <formula>IF(O131="CWC",TRUE)</formula>
    </cfRule>
    <cfRule type="expression" dxfId="192" priority="188">
      <formula>IF(O131="BH",TRUE)</formula>
    </cfRule>
    <cfRule type="expression" dxfId="191" priority="189">
      <formula>IF(O131="H",TRUE)</formula>
    </cfRule>
    <cfRule type="expression" dxfId="190" priority="190">
      <formula>IF(O131="CB",TRUE)</formula>
    </cfRule>
  </conditionalFormatting>
  <conditionalFormatting sqref="H127">
    <cfRule type="expression" dxfId="189" priority="180">
      <formula>IF(K127="SICK",TRUE)</formula>
    </cfRule>
    <cfRule type="expression" dxfId="188" priority="181">
      <formula>IF(K127="CWC",TRUE)</formula>
    </cfRule>
    <cfRule type="expression" dxfId="187" priority="182">
      <formula>IF(K127="BH",TRUE)</formula>
    </cfRule>
    <cfRule type="expression" dxfId="186" priority="183">
      <formula>IF(K127="H",TRUE)</formula>
    </cfRule>
    <cfRule type="expression" dxfId="185" priority="185">
      <formula>IF(K127="CB",TRUE)</formula>
    </cfRule>
  </conditionalFormatting>
  <conditionalFormatting sqref="I127">
    <cfRule type="expression" dxfId="184" priority="176">
      <formula>IF(K127="SICK",TRUE)</formula>
    </cfRule>
    <cfRule type="expression" dxfId="183" priority="177">
      <formula>IF(K127="CWC",TRUE)</formula>
    </cfRule>
    <cfRule type="expression" dxfId="182" priority="178">
      <formula>IF(K127="BH",TRUE)</formula>
    </cfRule>
    <cfRule type="expression" dxfId="181" priority="179">
      <formula>IF(K127="H",TRUE)</formula>
    </cfRule>
    <cfRule type="expression" dxfId="180" priority="184">
      <formula>IF(K127="CB",TRUE)</formula>
    </cfRule>
  </conditionalFormatting>
  <conditionalFormatting sqref="P127">
    <cfRule type="expression" dxfId="179" priority="170">
      <formula>IF(S127="SICK",TRUE)</formula>
    </cfRule>
    <cfRule type="expression" dxfId="178" priority="171">
      <formula>IF(S127="CWC",TRUE)</formula>
    </cfRule>
    <cfRule type="expression" dxfId="177" priority="172">
      <formula>IF(S127="BH",TRUE)</formula>
    </cfRule>
    <cfRule type="expression" dxfId="176" priority="173">
      <formula>IF(S127="H",TRUE)</formula>
    </cfRule>
    <cfRule type="expression" dxfId="175" priority="175">
      <formula>IF(S127="CB",TRUE)</formula>
    </cfRule>
  </conditionalFormatting>
  <conditionalFormatting sqref="Q127">
    <cfRule type="expression" dxfId="174" priority="166">
      <formula>IF(S127="SICK",TRUE)</formula>
    </cfRule>
    <cfRule type="expression" dxfId="173" priority="167">
      <formula>IF(S127="CWC",TRUE)</formula>
    </cfRule>
    <cfRule type="expression" dxfId="172" priority="168">
      <formula>IF(S127="BH",TRUE)</formula>
    </cfRule>
    <cfRule type="expression" dxfId="171" priority="169">
      <formula>IF(S127="H",TRUE)</formula>
    </cfRule>
    <cfRule type="expression" dxfId="170" priority="174">
      <formula>IF(S127="CB",TRUE)</formula>
    </cfRule>
  </conditionalFormatting>
  <conditionalFormatting sqref="X127">
    <cfRule type="expression" dxfId="169" priority="160">
      <formula>IF(AA127="SICK",TRUE)</formula>
    </cfRule>
    <cfRule type="expression" dxfId="168" priority="161">
      <formula>IF(AA127="CWC",TRUE)</formula>
    </cfRule>
    <cfRule type="expression" dxfId="167" priority="162">
      <formula>IF(AA127="BH",TRUE)</formula>
    </cfRule>
    <cfRule type="expression" dxfId="166" priority="163">
      <formula>IF(AA127="H",TRUE)</formula>
    </cfRule>
    <cfRule type="expression" dxfId="165" priority="165">
      <formula>IF(AA127="CB",TRUE)</formula>
    </cfRule>
  </conditionalFormatting>
  <conditionalFormatting sqref="Y127">
    <cfRule type="expression" dxfId="164" priority="156">
      <formula>IF(AA127="SICK",TRUE)</formula>
    </cfRule>
    <cfRule type="expression" dxfId="163" priority="157">
      <formula>IF(AA127="CWC",TRUE)</formula>
    </cfRule>
    <cfRule type="expression" dxfId="162" priority="158">
      <formula>IF(AA127="BH",TRUE)</formula>
    </cfRule>
    <cfRule type="expression" dxfId="161" priority="159">
      <formula>IF(AA127="H",TRUE)</formula>
    </cfRule>
    <cfRule type="expression" dxfId="160" priority="164">
      <formula>IF(AA127="CB",TRUE)</formula>
    </cfRule>
  </conditionalFormatting>
  <conditionalFormatting sqref="L127">
    <cfRule type="expression" dxfId="159" priority="151">
      <formula>IF(O127="SICK",TRUE)</formula>
    </cfRule>
    <cfRule type="expression" dxfId="158" priority="152">
      <formula>IF(O127="CWC",TRUE)</formula>
    </cfRule>
    <cfRule type="expression" dxfId="157" priority="153">
      <formula>IF(O127="BH",TRUE)</formula>
    </cfRule>
    <cfRule type="expression" dxfId="156" priority="154">
      <formula>IF(O127="H",TRUE)</formula>
    </cfRule>
    <cfRule type="expression" dxfId="155" priority="155">
      <formula>IF(O127="CB",TRUE)</formula>
    </cfRule>
  </conditionalFormatting>
  <conditionalFormatting sqref="M127">
    <cfRule type="expression" dxfId="154" priority="146">
      <formula>IF(O127="SICK",TRUE)</formula>
    </cfRule>
    <cfRule type="expression" dxfId="153" priority="147">
      <formula>IF(O127="CWC",TRUE)</formula>
    </cfRule>
    <cfRule type="expression" dxfId="152" priority="148">
      <formula>IF(O127="BH",TRUE)</formula>
    </cfRule>
    <cfRule type="expression" dxfId="151" priority="149">
      <formula>IF(O127="H",TRUE)</formula>
    </cfRule>
    <cfRule type="expression" dxfId="150" priority="150">
      <formula>IF(O127="CB",TRUE)</formula>
    </cfRule>
  </conditionalFormatting>
  <conditionalFormatting sqref="T127">
    <cfRule type="expression" dxfId="149" priority="141">
      <formula>IF(W127="SICK",TRUE)</formula>
    </cfRule>
    <cfRule type="expression" dxfId="148" priority="142">
      <formula>IF(W127="CWC",TRUE)</formula>
    </cfRule>
    <cfRule type="expression" dxfId="147" priority="143">
      <formula>IF(W127="BH",TRUE)</formula>
    </cfRule>
    <cfRule type="expression" dxfId="146" priority="144">
      <formula>IF(W127="H",TRUE)</formula>
    </cfRule>
    <cfRule type="expression" dxfId="145" priority="145">
      <formula>IF(W127="CB",TRUE)</formula>
    </cfRule>
  </conditionalFormatting>
  <conditionalFormatting sqref="U127">
    <cfRule type="expression" dxfId="144" priority="136">
      <formula>IF(W127="SICK",TRUE)</formula>
    </cfRule>
    <cfRule type="expression" dxfId="143" priority="137">
      <formula>IF(W127="CWC",TRUE)</formula>
    </cfRule>
    <cfRule type="expression" dxfId="142" priority="138">
      <formula>IF(W127="BH",TRUE)</formula>
    </cfRule>
    <cfRule type="expression" dxfId="141" priority="139">
      <formula>IF(W127="H",TRUE)</formula>
    </cfRule>
    <cfRule type="expression" dxfId="140" priority="140">
      <formula>IF(W127="CB",TRUE)</formula>
    </cfRule>
  </conditionalFormatting>
  <conditionalFormatting sqref="AB127">
    <cfRule type="expression" dxfId="139" priority="130">
      <formula>IF(AE127="SICK",TRUE)</formula>
    </cfRule>
    <cfRule type="expression" dxfId="138" priority="131">
      <formula>IF(AE127="CWC",TRUE)</formula>
    </cfRule>
    <cfRule type="expression" dxfId="137" priority="132">
      <formula>IF(AE127="BH",TRUE)</formula>
    </cfRule>
    <cfRule type="expression" dxfId="136" priority="133">
      <formula>IF(AE127="H",TRUE)</formula>
    </cfRule>
    <cfRule type="expression" dxfId="135" priority="135">
      <formula>IF(AE127="CB",TRUE)</formula>
    </cfRule>
  </conditionalFormatting>
  <conditionalFormatting sqref="AC127">
    <cfRule type="expression" dxfId="134" priority="126">
      <formula>IF(AE127="SICK",TRUE)</formula>
    </cfRule>
    <cfRule type="expression" dxfId="133" priority="127">
      <formula>IF(AE127="CWC",TRUE)</formula>
    </cfRule>
    <cfRule type="expression" dxfId="132" priority="128">
      <formula>IF(AE127="BH",TRUE)</formula>
    </cfRule>
    <cfRule type="expression" dxfId="131" priority="129">
      <formula>IF(AE127="H",TRUE)</formula>
    </cfRule>
    <cfRule type="expression" dxfId="130" priority="134">
      <formula>IF(AE127="CB",TRUE)</formula>
    </cfRule>
  </conditionalFormatting>
  <conditionalFormatting sqref="L126">
    <cfRule type="expression" dxfId="129" priority="120">
      <formula>IF(O126="SICK",TRUE)</formula>
    </cfRule>
    <cfRule type="expression" dxfId="128" priority="121">
      <formula>IF(O126="CWC",TRUE)</formula>
    </cfRule>
    <cfRule type="expression" dxfId="127" priority="122">
      <formula>IF(O126="BH",TRUE)</formula>
    </cfRule>
    <cfRule type="expression" dxfId="126" priority="123">
      <formula>IF(O126="H",TRUE)</formula>
    </cfRule>
    <cfRule type="expression" dxfId="125" priority="125">
      <formula>IF(O126="CB",TRUE)</formula>
    </cfRule>
  </conditionalFormatting>
  <conditionalFormatting sqref="M126">
    <cfRule type="expression" dxfId="124" priority="116">
      <formula>IF(O126="SICK",TRUE)</formula>
    </cfRule>
    <cfRule type="expression" dxfId="123" priority="117">
      <formula>IF(O126="CWC",TRUE)</formula>
    </cfRule>
    <cfRule type="expression" dxfId="122" priority="118">
      <formula>IF(O126="BH",TRUE)</formula>
    </cfRule>
    <cfRule type="expression" dxfId="121" priority="119">
      <formula>IF(O126="H",TRUE)</formula>
    </cfRule>
    <cfRule type="expression" dxfId="120" priority="124">
      <formula>IF(O126="CB",TRUE)</formula>
    </cfRule>
  </conditionalFormatting>
  <conditionalFormatting sqref="P130">
    <cfRule type="expression" dxfId="119" priority="111">
      <formula>IF(S130="SICK",TRUE)</formula>
    </cfRule>
    <cfRule type="expression" dxfId="118" priority="112">
      <formula>IF(S130="CWC",TRUE)</formula>
    </cfRule>
    <cfRule type="expression" dxfId="117" priority="113">
      <formula>IF(S130="BH",TRUE)</formula>
    </cfRule>
    <cfRule type="expression" dxfId="116" priority="114">
      <formula>IF(S130="H",TRUE)</formula>
    </cfRule>
    <cfRule type="expression" dxfId="115" priority="115">
      <formula>IF(S130="CB",TRUE)</formula>
    </cfRule>
  </conditionalFormatting>
  <conditionalFormatting sqref="Q130">
    <cfRule type="expression" dxfId="114" priority="106">
      <formula>IF(S130="SICK",TRUE)</formula>
    </cfRule>
    <cfRule type="expression" dxfId="113" priority="107">
      <formula>IF(S130="CWC",TRUE)</formula>
    </cfRule>
    <cfRule type="expression" dxfId="112" priority="108">
      <formula>IF(S130="BH",TRUE)</formula>
    </cfRule>
    <cfRule type="expression" dxfId="111" priority="109">
      <formula>IF(S130="H",TRUE)</formula>
    </cfRule>
    <cfRule type="expression" dxfId="110" priority="110">
      <formula>IF(S130="CB",TRUE)</formula>
    </cfRule>
  </conditionalFormatting>
  <conditionalFormatting sqref="J126">
    <cfRule type="expression" dxfId="109" priority="101">
      <formula>IF(K126="SICK",TRUE)</formula>
    </cfRule>
    <cfRule type="expression" dxfId="108" priority="102">
      <formula>IF(K126="CWC",TRUE)</formula>
    </cfRule>
    <cfRule type="expression" dxfId="107" priority="103">
      <formula>IF(K126="BH",TRUE)</formula>
    </cfRule>
    <cfRule type="expression" dxfId="106" priority="104">
      <formula>IF(K126="H",TRUE)</formula>
    </cfRule>
    <cfRule type="expression" dxfId="105" priority="105">
      <formula>IF(K126="CB",TRUE)</formula>
    </cfRule>
  </conditionalFormatting>
  <conditionalFormatting sqref="J128:J134">
    <cfRule type="expression" dxfId="104" priority="96">
      <formula>IF(K128="SICK",TRUE)</formula>
    </cfRule>
    <cfRule type="expression" dxfId="103" priority="97">
      <formula>IF(K128="CWC",TRUE)</formula>
    </cfRule>
    <cfRule type="expression" dxfId="102" priority="98">
      <formula>IF(K128="BH",TRUE)</formula>
    </cfRule>
    <cfRule type="expression" dxfId="101" priority="99">
      <formula>IF(K128="H",TRUE)</formula>
    </cfRule>
    <cfRule type="expression" dxfId="100" priority="100">
      <formula>IF(K128="CB",TRUE)</formula>
    </cfRule>
  </conditionalFormatting>
  <conditionalFormatting sqref="J127">
    <cfRule type="expression" dxfId="99" priority="91">
      <formula>IF(K127="SICK",TRUE)</formula>
    </cfRule>
    <cfRule type="expression" dxfId="98" priority="92">
      <formula>IF(K127="CWC",TRUE)</formula>
    </cfRule>
    <cfRule type="expression" dxfId="97" priority="93">
      <formula>IF(K127="BH",TRUE)</formula>
    </cfRule>
    <cfRule type="expression" dxfId="96" priority="94">
      <formula>IF(K127="H",TRUE)</formula>
    </cfRule>
    <cfRule type="expression" dxfId="95" priority="95">
      <formula>IF(K127="CB",TRUE)</formula>
    </cfRule>
  </conditionalFormatting>
  <conditionalFormatting sqref="N126">
    <cfRule type="expression" dxfId="94" priority="86">
      <formula>IF(O126="SICK",TRUE)</formula>
    </cfRule>
    <cfRule type="expression" dxfId="93" priority="87">
      <formula>IF(O126="CWC",TRUE)</formula>
    </cfRule>
    <cfRule type="expression" dxfId="92" priority="88">
      <formula>IF(O126="BH",TRUE)</formula>
    </cfRule>
    <cfRule type="expression" dxfId="91" priority="89">
      <formula>IF(O126="H",TRUE)</formula>
    </cfRule>
    <cfRule type="expression" dxfId="90" priority="90">
      <formula>IF(O126="CB",TRUE)</formula>
    </cfRule>
  </conditionalFormatting>
  <conditionalFormatting sqref="N128:N134">
    <cfRule type="expression" dxfId="89" priority="81">
      <formula>IF(O128="SICK",TRUE)</formula>
    </cfRule>
    <cfRule type="expression" dxfId="88" priority="82">
      <formula>IF(O128="CWC",TRUE)</formula>
    </cfRule>
    <cfRule type="expression" dxfId="87" priority="83">
      <formula>IF(O128="BH",TRUE)</formula>
    </cfRule>
    <cfRule type="expression" dxfId="86" priority="84">
      <formula>IF(O128="H",TRUE)</formula>
    </cfRule>
    <cfRule type="expression" dxfId="85" priority="85">
      <formula>IF(O128="CB",TRUE)</formula>
    </cfRule>
  </conditionalFormatting>
  <conditionalFormatting sqref="N127">
    <cfRule type="expression" dxfId="84" priority="76">
      <formula>IF(O127="SICK",TRUE)</formula>
    </cfRule>
    <cfRule type="expression" dxfId="83" priority="77">
      <formula>IF(O127="CWC",TRUE)</formula>
    </cfRule>
    <cfRule type="expression" dxfId="82" priority="78">
      <formula>IF(O127="BH",TRUE)</formula>
    </cfRule>
    <cfRule type="expression" dxfId="81" priority="79">
      <formula>IF(O127="H",TRUE)</formula>
    </cfRule>
    <cfRule type="expression" dxfId="80" priority="80">
      <formula>IF(O127="CB",TRUE)</formula>
    </cfRule>
  </conditionalFormatting>
  <conditionalFormatting sqref="R126">
    <cfRule type="expression" dxfId="79" priority="71">
      <formula>IF(S126="SICK",TRUE)</formula>
    </cfRule>
    <cfRule type="expression" dxfId="78" priority="72">
      <formula>IF(S126="CWC",TRUE)</formula>
    </cfRule>
    <cfRule type="expression" dxfId="77" priority="73">
      <formula>IF(S126="BH",TRUE)</formula>
    </cfRule>
    <cfRule type="expression" dxfId="76" priority="74">
      <formula>IF(S126="H",TRUE)</formula>
    </cfRule>
    <cfRule type="expression" dxfId="75" priority="75">
      <formula>IF(S126="CB",TRUE)</formula>
    </cfRule>
  </conditionalFormatting>
  <conditionalFormatting sqref="R128:R134">
    <cfRule type="expression" dxfId="74" priority="66">
      <formula>IF(S128="SICK",TRUE)</formula>
    </cfRule>
    <cfRule type="expression" dxfId="73" priority="67">
      <formula>IF(S128="CWC",TRUE)</formula>
    </cfRule>
    <cfRule type="expression" dxfId="72" priority="68">
      <formula>IF(S128="BH",TRUE)</formula>
    </cfRule>
    <cfRule type="expression" dxfId="71" priority="69">
      <formula>IF(S128="H",TRUE)</formula>
    </cfRule>
    <cfRule type="expression" dxfId="70" priority="70">
      <formula>IF(S128="CB",TRUE)</formula>
    </cfRule>
  </conditionalFormatting>
  <conditionalFormatting sqref="R127">
    <cfRule type="expression" dxfId="69" priority="61">
      <formula>IF(S127="SICK",TRUE)</formula>
    </cfRule>
    <cfRule type="expression" dxfId="68" priority="62">
      <formula>IF(S127="CWC",TRUE)</formula>
    </cfRule>
    <cfRule type="expression" dxfId="67" priority="63">
      <formula>IF(S127="BH",TRUE)</formula>
    </cfRule>
    <cfRule type="expression" dxfId="66" priority="64">
      <formula>IF(S127="H",TRUE)</formula>
    </cfRule>
    <cfRule type="expression" dxfId="65" priority="65">
      <formula>IF(S127="CB",TRUE)</formula>
    </cfRule>
  </conditionalFormatting>
  <conditionalFormatting sqref="V126">
    <cfRule type="expression" dxfId="64" priority="56">
      <formula>IF(W126="SICK",TRUE)</formula>
    </cfRule>
    <cfRule type="expression" dxfId="63" priority="57">
      <formula>IF(W126="CWC",TRUE)</formula>
    </cfRule>
    <cfRule type="expression" dxfId="62" priority="58">
      <formula>IF(W126="BH",TRUE)</formula>
    </cfRule>
    <cfRule type="expression" dxfId="61" priority="59">
      <formula>IF(W126="H",TRUE)</formula>
    </cfRule>
    <cfRule type="expression" dxfId="60" priority="60">
      <formula>IF(W126="CB",TRUE)</formula>
    </cfRule>
  </conditionalFormatting>
  <conditionalFormatting sqref="V128:V134">
    <cfRule type="expression" dxfId="59" priority="51">
      <formula>IF(W128="SICK",TRUE)</formula>
    </cfRule>
    <cfRule type="expression" dxfId="58" priority="52">
      <formula>IF(W128="CWC",TRUE)</formula>
    </cfRule>
    <cfRule type="expression" dxfId="57" priority="53">
      <formula>IF(W128="BH",TRUE)</formula>
    </cfRule>
    <cfRule type="expression" dxfId="56" priority="54">
      <formula>IF(W128="H",TRUE)</formula>
    </cfRule>
    <cfRule type="expression" dxfId="55" priority="55">
      <formula>IF(W128="CB",TRUE)</formula>
    </cfRule>
  </conditionalFormatting>
  <conditionalFormatting sqref="V127">
    <cfRule type="expression" dxfId="54" priority="46">
      <formula>IF(W127="SICK",TRUE)</formula>
    </cfRule>
    <cfRule type="expression" dxfId="53" priority="47">
      <formula>IF(W127="CWC",TRUE)</formula>
    </cfRule>
    <cfRule type="expression" dxfId="52" priority="48">
      <formula>IF(W127="BH",TRUE)</formula>
    </cfRule>
    <cfRule type="expression" dxfId="51" priority="49">
      <formula>IF(W127="H",TRUE)</formula>
    </cfRule>
    <cfRule type="expression" dxfId="50" priority="50">
      <formula>IF(W127="CB",TRUE)</formula>
    </cfRule>
  </conditionalFormatting>
  <conditionalFormatting sqref="Z126">
    <cfRule type="expression" dxfId="49" priority="41">
      <formula>IF(AA126="SICK",TRUE)</formula>
    </cfRule>
    <cfRule type="expression" dxfId="48" priority="42">
      <formula>IF(AA126="CWC",TRUE)</formula>
    </cfRule>
    <cfRule type="expression" dxfId="47" priority="43">
      <formula>IF(AA126="BH",TRUE)</formula>
    </cfRule>
    <cfRule type="expression" dxfId="46" priority="44">
      <formula>IF(AA126="H",TRUE)</formula>
    </cfRule>
    <cfRule type="expression" dxfId="45" priority="45">
      <formula>IF(AA126="CB",TRUE)</formula>
    </cfRule>
  </conditionalFormatting>
  <conditionalFormatting sqref="Z128:Z134">
    <cfRule type="expression" dxfId="44" priority="36">
      <formula>IF(AA128="SICK",TRUE)</formula>
    </cfRule>
    <cfRule type="expression" dxfId="43" priority="37">
      <formula>IF(AA128="CWC",TRUE)</formula>
    </cfRule>
    <cfRule type="expression" dxfId="42" priority="38">
      <formula>IF(AA128="BH",TRUE)</formula>
    </cfRule>
    <cfRule type="expression" dxfId="41" priority="39">
      <formula>IF(AA128="H",TRUE)</formula>
    </cfRule>
    <cfRule type="expression" dxfId="40" priority="40">
      <formula>IF(AA128="CB",TRUE)</formula>
    </cfRule>
  </conditionalFormatting>
  <conditionalFormatting sqref="Z127">
    <cfRule type="expression" dxfId="39" priority="31">
      <formula>IF(AA127="SICK",TRUE)</formula>
    </cfRule>
    <cfRule type="expression" dxfId="38" priority="32">
      <formula>IF(AA127="CWC",TRUE)</formula>
    </cfRule>
    <cfRule type="expression" dxfId="37" priority="33">
      <formula>IF(AA127="BH",TRUE)</formula>
    </cfRule>
    <cfRule type="expression" dxfId="36" priority="34">
      <formula>IF(AA127="H",TRUE)</formula>
    </cfRule>
    <cfRule type="expression" dxfId="35" priority="35">
      <formula>IF(AA127="CB",TRUE)</formula>
    </cfRule>
  </conditionalFormatting>
  <conditionalFormatting sqref="AD126">
    <cfRule type="expression" dxfId="34" priority="26">
      <formula>IF(AE126="SICK",TRUE)</formula>
    </cfRule>
    <cfRule type="expression" dxfId="33" priority="27">
      <formula>IF(AE126="CWC",TRUE)</formula>
    </cfRule>
    <cfRule type="expression" dxfId="32" priority="28">
      <formula>IF(AE126="BH",TRUE)</formula>
    </cfRule>
    <cfRule type="expression" dxfId="31" priority="29">
      <formula>IF(AE126="H",TRUE)</formula>
    </cfRule>
    <cfRule type="expression" dxfId="30" priority="30">
      <formula>IF(AE126="CB",TRUE)</formula>
    </cfRule>
  </conditionalFormatting>
  <conditionalFormatting sqref="AD128:AD134">
    <cfRule type="expression" dxfId="29" priority="21">
      <formula>IF(AE128="SICK",TRUE)</formula>
    </cfRule>
    <cfRule type="expression" dxfId="28" priority="22">
      <formula>IF(AE128="CWC",TRUE)</formula>
    </cfRule>
    <cfRule type="expression" dxfId="27" priority="23">
      <formula>IF(AE128="BH",TRUE)</formula>
    </cfRule>
    <cfRule type="expression" dxfId="26" priority="24">
      <formula>IF(AE128="H",TRUE)</formula>
    </cfRule>
    <cfRule type="expression" dxfId="25" priority="25">
      <formula>IF(AE128="CB",TRUE)</formula>
    </cfRule>
  </conditionalFormatting>
  <conditionalFormatting sqref="AD127">
    <cfRule type="expression" dxfId="24" priority="16">
      <formula>IF(AE127="SICK",TRUE)</formula>
    </cfRule>
    <cfRule type="expression" dxfId="23" priority="17">
      <formula>IF(AE127="CWC",TRUE)</formula>
    </cfRule>
    <cfRule type="expression" dxfId="22" priority="18">
      <formula>IF(AE127="BH",TRUE)</formula>
    </cfRule>
    <cfRule type="expression" dxfId="21" priority="19">
      <formula>IF(AE127="H",TRUE)</formula>
    </cfRule>
    <cfRule type="expression" dxfId="20" priority="20">
      <formula>IF(AE127="CB",TRUE)</formula>
    </cfRule>
  </conditionalFormatting>
  <conditionalFormatting sqref="L57">
    <cfRule type="expression" dxfId="19" priority="10">
      <formula>IF(O57="SICK",TRUE)</formula>
    </cfRule>
    <cfRule type="expression" dxfId="18" priority="11">
      <formula>IF(O57="CWC",TRUE)</formula>
    </cfRule>
    <cfRule type="expression" dxfId="17" priority="12">
      <formula>IF(O57="BH",TRUE)</formula>
    </cfRule>
    <cfRule type="expression" dxfId="16" priority="13">
      <formula>IF(O57="H",TRUE)</formula>
    </cfRule>
    <cfRule type="expression" dxfId="15" priority="15">
      <formula>IF(O57="CB",TRUE)</formula>
    </cfRule>
  </conditionalFormatting>
  <conditionalFormatting sqref="M57">
    <cfRule type="expression" dxfId="14" priority="6">
      <formula>IF(O57="SICK",TRUE)</formula>
    </cfRule>
    <cfRule type="expression" dxfId="13" priority="7">
      <formula>IF(O57="CWC",TRUE)</formula>
    </cfRule>
    <cfRule type="expression" dxfId="12" priority="8">
      <formula>IF(O57="BH",TRUE)</formula>
    </cfRule>
    <cfRule type="expression" dxfId="11" priority="9">
      <formula>IF(O57="H",TRUE)</formula>
    </cfRule>
    <cfRule type="expression" dxfId="10" priority="14">
      <formula>IF(O57="CB",TRUE)</formula>
    </cfRule>
  </conditionalFormatting>
  <conditionalFormatting sqref="N57">
    <cfRule type="expression" dxfId="9" priority="1">
      <formula>IF(O57="SICK",TRUE)</formula>
    </cfRule>
    <cfRule type="expression" dxfId="8" priority="2">
      <formula>IF(O57="CWC",TRUE)</formula>
    </cfRule>
    <cfRule type="expression" dxfId="7" priority="3">
      <formula>IF(O57="BH",TRUE)</formula>
    </cfRule>
    <cfRule type="expression" dxfId="6" priority="4">
      <formula>IF(O57="H",TRUE)</formula>
    </cfRule>
    <cfRule type="expression" dxfId="5" priority="5">
      <formula>IF(O57="CB",TRUE)</formula>
    </cfRule>
  </conditionalFormatting>
  <dataValidations count="1">
    <dataValidation type="list" allowBlank="1" showInputMessage="1" showErrorMessage="1" sqref="S80:S97 AA80:AA97 O103:O120 S57:S74 AA57:AA74 G80:G97 AE80:AE97 G57:G74 AE57:AE74 W57:W74 K57:K74 O57:O74 W80:W97 K80:K97 O80:O97 O126:O143 S103:S120 AA103:AA120 G103:G120 AE103:AE120 W103:W120 K103:K120 G126:G143 K126:K143 AA126:AA143 W126:W143 S126:S143 AE126:AE143 K34:K51 W34:W51 AE34:AE51 G34:G51 AA34:AA51 S34:S51 O34:O51" xr:uid="{00000000-0002-0000-0000-000000000000}">
      <formula1>$BB$16:$BB$21</formula1>
    </dataValidation>
  </dataValidations>
  <pageMargins left="0.59055118110236227" right="0" top="1.3385826771653544" bottom="0.74803149606299213" header="0.31496062992125984" footer="0.31496062992125984"/>
  <pageSetup paperSize="9" scale="3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000-000001000000}">
          <x14:formula1>
            <xm:f>Data!$A$12:$A$23</xm:f>
          </x14:formula1>
          <xm:sqref>B5</xm:sqref>
        </x14:dataValidation>
        <x14:dataValidation type="list" allowBlank="1" showInputMessage="1" showErrorMessage="1" xr:uid="{00000000-0002-0000-0000-000002000000}">
          <x14:formula1>
            <xm:f>Data!$J$12:$J$13</xm:f>
          </x14:formula1>
          <xm:sqref>H124:K124 H55:K55 H78:K78 H101:K101 H32</xm:sqref>
        </x14:dataValidation>
        <x14:dataValidation type="list" allowBlank="1" showInputMessage="1" showErrorMessage="1" xr:uid="{00000000-0002-0000-0000-000003000000}">
          <x14:formula1>
            <xm:f>Data!$K$12:$K$13</xm:f>
          </x14:formula1>
          <xm:sqref>L124:O124 L55:O55 L78:O78 L101:O101 L32</xm:sqref>
        </x14:dataValidation>
        <x14:dataValidation type="list" allowBlank="1" showInputMessage="1" showErrorMessage="1" xr:uid="{00000000-0002-0000-0000-000004000000}">
          <x14:formula1>
            <xm:f>Data!$L$12:$L$13</xm:f>
          </x14:formula1>
          <xm:sqref>P124:S124 P55:S55 P78:S78 P101:S101 P32</xm:sqref>
        </x14:dataValidation>
        <x14:dataValidation type="list" allowBlank="1" showInputMessage="1" showErrorMessage="1" xr:uid="{00000000-0002-0000-0000-000005000000}">
          <x14:formula1>
            <xm:f>Data!$M$12:$M$13</xm:f>
          </x14:formula1>
          <xm:sqref>T124:W124 T55:W55 T78:W78 T101:W101 T32</xm:sqref>
        </x14:dataValidation>
        <x14:dataValidation type="list" allowBlank="1" showInputMessage="1" showErrorMessage="1" xr:uid="{00000000-0002-0000-0000-000006000000}">
          <x14:formula1>
            <xm:f>Data!$N$12:$N$13</xm:f>
          </x14:formula1>
          <xm:sqref>X124:AA124 X55:AA55 X78:AA78 X101:AA101 X32</xm:sqref>
        </x14:dataValidation>
        <x14:dataValidation type="list" allowBlank="1" showInputMessage="1" showErrorMessage="1" xr:uid="{00000000-0002-0000-0000-000007000000}">
          <x14:formula1>
            <xm:f>Data!$D$4:$D$9</xm:f>
          </x14:formula1>
          <xm:sqref>N126:N143 J126:J143 Z126:Z143 AD126:AD143 R126:R143 V126:V143 F126:F143</xm:sqref>
        </x14:dataValidation>
        <x14:dataValidation type="list" allowBlank="1" showInputMessage="1" showErrorMessage="1" xr:uid="{00000000-0002-0000-0000-000008000000}">
          <x14:formula1>
            <xm:f>Data!$O$12:$O$13</xm:f>
          </x14:formula1>
          <xm:sqref>AB32:AE32 AB55:AE55 AB78:AE78 AB101:AE101 AB124:AE124</xm:sqref>
        </x14:dataValidation>
        <x14:dataValidation type="list" allowBlank="1" showInputMessage="1" showErrorMessage="1" xr:uid="{00000000-0002-0000-0000-000009000000}">
          <x14:formula1>
            <xm:f>Data!$D$3:$D$9</xm:f>
          </x14:formula1>
          <xm:sqref>AD103:AD120 F57:F74 J57:J74 N57:N74 R57:R74 V57:V74 Z57:Z74 AD57:AD74 F80:F97 J80:J97 N80:N97 R80:R97 V80:V97 Z80:Z97 AD80:AD97 F103:F120 J103:J120 N103:N120 R103:R120 V103:V120 Z103:Z120 F34:F51 AD34:AD51 Z34:Z51 V34:V51 R34:R51 N34:N51 J34:J51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1"/>
  <sheetViews>
    <sheetView showGridLines="0" zoomScale="50" zoomScaleNormal="50" workbookViewId="0">
      <selection activeCell="AI2" sqref="A2:AI2"/>
    </sheetView>
  </sheetViews>
  <sheetFormatPr defaultColWidth="9.140625" defaultRowHeight="15" x14ac:dyDescent="0.25"/>
  <cols>
    <col min="1" max="35" width="11.5703125" style="110" customWidth="1"/>
    <col min="36" max="16384" width="9.140625" style="110"/>
  </cols>
  <sheetData>
    <row r="1" spans="1:35" s="109" customFormat="1" ht="132" customHeight="1" x14ac:dyDescent="0.25">
      <c r="A1" s="101" t="s">
        <v>97</v>
      </c>
      <c r="B1" s="101" t="s">
        <v>98</v>
      </c>
      <c r="C1" s="101" t="s">
        <v>99</v>
      </c>
      <c r="D1" s="101" t="s">
        <v>100</v>
      </c>
      <c r="E1" s="128" t="s">
        <v>101</v>
      </c>
      <c r="F1" s="128" t="s">
        <v>102</v>
      </c>
      <c r="G1" s="128" t="s">
        <v>103</v>
      </c>
      <c r="H1" s="128" t="s">
        <v>104</v>
      </c>
      <c r="I1" s="102" t="s">
        <v>105</v>
      </c>
      <c r="J1" s="102" t="s">
        <v>106</v>
      </c>
      <c r="K1" s="102" t="s">
        <v>107</v>
      </c>
      <c r="L1" s="102" t="s">
        <v>108</v>
      </c>
      <c r="M1" s="103" t="s">
        <v>109</v>
      </c>
      <c r="N1" s="103" t="s">
        <v>110</v>
      </c>
      <c r="O1" s="103" t="s">
        <v>111</v>
      </c>
      <c r="P1" s="103" t="s">
        <v>112</v>
      </c>
      <c r="Q1" s="101" t="s">
        <v>113</v>
      </c>
      <c r="R1" s="101" t="s">
        <v>114</v>
      </c>
      <c r="S1" s="101" t="s">
        <v>115</v>
      </c>
      <c r="T1" s="104" t="s">
        <v>116</v>
      </c>
      <c r="U1" s="104" t="s">
        <v>117</v>
      </c>
      <c r="V1" s="105" t="s">
        <v>118</v>
      </c>
      <c r="W1" s="105" t="s">
        <v>119</v>
      </c>
      <c r="X1" s="105" t="s">
        <v>120</v>
      </c>
      <c r="Y1" s="105" t="s">
        <v>121</v>
      </c>
      <c r="Z1" s="105" t="s">
        <v>122</v>
      </c>
      <c r="AA1" s="106" t="s">
        <v>123</v>
      </c>
      <c r="AB1" s="106" t="s">
        <v>124</v>
      </c>
      <c r="AC1" s="107" t="s">
        <v>752</v>
      </c>
      <c r="AD1" s="107" t="s">
        <v>753</v>
      </c>
      <c r="AE1" s="107" t="s">
        <v>754</v>
      </c>
      <c r="AF1" s="107" t="s">
        <v>755</v>
      </c>
      <c r="AG1" s="107" t="s">
        <v>756</v>
      </c>
      <c r="AH1" s="108" t="s">
        <v>125</v>
      </c>
      <c r="AI1" s="108" t="s">
        <v>126</v>
      </c>
    </row>
    <row r="2" spans="1:35" ht="42.75" customHeight="1" x14ac:dyDescent="0.25">
      <c r="A2" s="133">
        <f>Forecast!AX148</f>
        <v>100.5</v>
      </c>
      <c r="B2" s="133">
        <f>Forecast!AX149</f>
        <v>533</v>
      </c>
      <c r="C2" s="133">
        <f>Forecast!AX150</f>
        <v>478</v>
      </c>
      <c r="D2" s="133">
        <f>Forecast!AX151</f>
        <v>54.999999999999986</v>
      </c>
      <c r="E2" s="134">
        <f>Forecast!AX152</f>
        <v>36</v>
      </c>
      <c r="F2" s="133">
        <f>Forecast!AX153</f>
        <v>172</v>
      </c>
      <c r="G2" s="133">
        <f>Forecast!AX154</f>
        <v>166.5</v>
      </c>
      <c r="H2" s="133">
        <f>Forecast!AX155</f>
        <v>5.4999999999999982</v>
      </c>
      <c r="I2" s="134">
        <f>Forecast!AX156</f>
        <v>0</v>
      </c>
      <c r="J2" s="133">
        <f>Forecast!AX157</f>
        <v>0</v>
      </c>
      <c r="K2" s="133">
        <f>Forecast!AX158</f>
        <v>0</v>
      </c>
      <c r="L2" s="133">
        <f>Forecast!AX159</f>
        <v>0</v>
      </c>
      <c r="M2" s="134">
        <f>Forecast!AX160</f>
        <v>0</v>
      </c>
      <c r="N2" s="133">
        <f>Forecast!AX161</f>
        <v>0</v>
      </c>
      <c r="O2" s="133">
        <f>Forecast!AX162</f>
        <v>0</v>
      </c>
      <c r="P2" s="133">
        <f>Forecast!AX163</f>
        <v>0</v>
      </c>
      <c r="Q2" s="133">
        <f>Forecast!AU284</f>
        <v>13.5</v>
      </c>
      <c r="R2" s="133">
        <f>Forecast!AW284</f>
        <v>65</v>
      </c>
      <c r="S2" s="133">
        <f>Forecast!AV284</f>
        <v>0</v>
      </c>
      <c r="T2" s="133">
        <f>Forecast!AX284</f>
        <v>0</v>
      </c>
      <c r="U2" s="134">
        <f>Forecast!AX164</f>
        <v>78.5</v>
      </c>
      <c r="V2" s="134">
        <f>Forecast!AU280</f>
        <v>0</v>
      </c>
      <c r="W2" s="134">
        <f>Forecast!AW280</f>
        <v>15</v>
      </c>
      <c r="X2" s="134">
        <f>Forecast!AV280</f>
        <v>0</v>
      </c>
      <c r="Y2" s="134">
        <f>Forecast!AX280</f>
        <v>0</v>
      </c>
      <c r="Z2" s="134">
        <f>Forecast!AX165</f>
        <v>15</v>
      </c>
      <c r="AA2" s="134">
        <f>Forecast!AX275</f>
        <v>9.5</v>
      </c>
      <c r="AB2" s="134">
        <f>Forecast!BD275</f>
        <v>0</v>
      </c>
      <c r="AC2" s="134">
        <f>Forecast!AU288</f>
        <v>0</v>
      </c>
      <c r="AD2" s="134">
        <f>Forecast!AW288</f>
        <v>0</v>
      </c>
      <c r="AE2" s="134">
        <f>Forecast!AV288</f>
        <v>0</v>
      </c>
      <c r="AF2" s="134">
        <f>Forecast!AX288</f>
        <v>0</v>
      </c>
      <c r="AG2" s="134">
        <f>Forecast!AX167</f>
        <v>0</v>
      </c>
      <c r="AH2" s="134">
        <f>Forecast!AX168</f>
        <v>0</v>
      </c>
      <c r="AI2" s="134">
        <f>Forecast!AX169</f>
        <v>0</v>
      </c>
    </row>
    <row r="3" spans="1:35" s="153" customFormat="1" x14ac:dyDescent="0.25"/>
    <row r="4" spans="1:35" s="152" customFormat="1" x14ac:dyDescent="0.25"/>
    <row r="10" spans="1:35" ht="136.5" customHeight="1" x14ac:dyDescent="0.25">
      <c r="A10" s="111"/>
      <c r="B10" s="111"/>
      <c r="C10" s="111"/>
    </row>
    <row r="11" spans="1:35" s="112" customFormat="1" ht="87" customHeight="1" x14ac:dyDescent="0.25"/>
  </sheetData>
  <sheetProtection algorithmName="SHA-512" hashValue="lnNa0PO371trOaDdK4J/DBdxnwN5/HGYrvjTJWFaINj4K1IOmxXr1RaYIZsrVxLXf9K1BqLrXgl0rWcveKYIEg==" saltValue="ygQZkx4UiZo64PkcADXpJQ==" spinCount="100000" sheet="1" objects="1" scenario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21"/>
  <sheetViews>
    <sheetView showGridLines="0" workbookViewId="0"/>
  </sheetViews>
  <sheetFormatPr defaultRowHeight="15" x14ac:dyDescent="0.25"/>
  <cols>
    <col min="1" max="1" width="14.42578125" customWidth="1"/>
    <col min="2" max="2" width="25.42578125" bestFit="1" customWidth="1"/>
    <col min="3" max="3" width="19.5703125" style="150" customWidth="1"/>
    <col min="4" max="6" width="10.140625" style="150" customWidth="1"/>
    <col min="7" max="7" width="19.5703125" style="150" customWidth="1"/>
  </cols>
  <sheetData>
    <row r="1" spans="1:7" x14ac:dyDescent="0.25">
      <c r="A1" s="113" t="s">
        <v>127</v>
      </c>
      <c r="B1" s="113" t="s">
        <v>3</v>
      </c>
      <c r="C1" s="114" t="s">
        <v>128</v>
      </c>
      <c r="D1" s="114" t="s">
        <v>129</v>
      </c>
      <c r="E1" s="114" t="s">
        <v>130</v>
      </c>
      <c r="F1" s="114" t="s">
        <v>131</v>
      </c>
      <c r="G1" s="114" t="s">
        <v>132</v>
      </c>
    </row>
    <row r="2" spans="1:7" x14ac:dyDescent="0.25">
      <c r="A2" s="115">
        <v>2261</v>
      </c>
      <c r="B2" s="115" t="s">
        <v>408</v>
      </c>
      <c r="C2" s="116">
        <v>83</v>
      </c>
      <c r="D2" s="116">
        <v>1</v>
      </c>
      <c r="E2" s="116"/>
      <c r="F2" s="116">
        <v>36</v>
      </c>
      <c r="G2" s="116">
        <v>120</v>
      </c>
    </row>
    <row r="3" spans="1:7" x14ac:dyDescent="0.25">
      <c r="A3" s="115">
        <v>3202</v>
      </c>
      <c r="B3" s="115" t="s">
        <v>417</v>
      </c>
      <c r="C3" s="116">
        <v>81.75</v>
      </c>
      <c r="D3" s="116">
        <v>2.25</v>
      </c>
      <c r="E3" s="116"/>
      <c r="F3" s="116">
        <v>36</v>
      </c>
      <c r="G3" s="116">
        <v>120</v>
      </c>
    </row>
    <row r="4" spans="1:7" x14ac:dyDescent="0.25">
      <c r="A4" s="115">
        <v>2744</v>
      </c>
      <c r="B4" s="115" t="s">
        <v>457</v>
      </c>
      <c r="C4" s="116">
        <v>76</v>
      </c>
      <c r="D4" s="116">
        <v>8</v>
      </c>
      <c r="E4" s="116"/>
      <c r="F4" s="116">
        <v>36</v>
      </c>
      <c r="G4" s="116">
        <v>120</v>
      </c>
    </row>
    <row r="5" spans="1:7" x14ac:dyDescent="0.25">
      <c r="A5" s="115">
        <v>2440</v>
      </c>
      <c r="B5" s="115" t="s">
        <v>509</v>
      </c>
      <c r="C5" s="116">
        <v>74.5</v>
      </c>
      <c r="D5" s="116">
        <v>9.5</v>
      </c>
      <c r="E5" s="116"/>
      <c r="F5" s="116">
        <v>36</v>
      </c>
      <c r="G5" s="116">
        <v>120</v>
      </c>
    </row>
    <row r="6" spans="1:7" x14ac:dyDescent="0.25">
      <c r="A6" s="115">
        <v>2571</v>
      </c>
      <c r="B6" s="115" t="s">
        <v>519</v>
      </c>
      <c r="C6" s="116">
        <v>74.5</v>
      </c>
      <c r="D6" s="116">
        <v>9.5</v>
      </c>
      <c r="E6" s="116"/>
      <c r="F6" s="116">
        <v>36</v>
      </c>
      <c r="G6" s="116">
        <v>120</v>
      </c>
    </row>
    <row r="7" spans="1:7" x14ac:dyDescent="0.25">
      <c r="A7" s="115">
        <v>6553</v>
      </c>
      <c r="B7" s="115" t="s">
        <v>525</v>
      </c>
      <c r="C7" s="116">
        <v>74.5</v>
      </c>
      <c r="D7" s="116">
        <v>9.5</v>
      </c>
      <c r="E7" s="116"/>
      <c r="F7" s="116">
        <v>36</v>
      </c>
      <c r="G7" s="116">
        <v>120</v>
      </c>
    </row>
    <row r="8" spans="1:7" x14ac:dyDescent="0.25">
      <c r="A8" s="115">
        <v>2876</v>
      </c>
      <c r="B8" s="115" t="s">
        <v>546</v>
      </c>
      <c r="C8" s="116">
        <v>74.5</v>
      </c>
      <c r="D8" s="116">
        <v>9.5</v>
      </c>
      <c r="E8" s="116"/>
      <c r="F8" s="116">
        <v>36</v>
      </c>
      <c r="G8" s="116">
        <v>120</v>
      </c>
    </row>
    <row r="9" spans="1:7" x14ac:dyDescent="0.25">
      <c r="A9" s="115">
        <v>2943</v>
      </c>
      <c r="B9" s="115" t="s">
        <v>551</v>
      </c>
      <c r="C9" s="116">
        <v>74.5</v>
      </c>
      <c r="D9" s="116">
        <v>9.5</v>
      </c>
      <c r="E9" s="116"/>
      <c r="F9" s="116">
        <v>36</v>
      </c>
      <c r="G9" s="116">
        <v>120</v>
      </c>
    </row>
    <row r="10" spans="1:7" x14ac:dyDescent="0.25">
      <c r="A10" s="115">
        <v>3147</v>
      </c>
      <c r="B10" s="115" t="s">
        <v>558</v>
      </c>
      <c r="C10" s="116">
        <v>74.5</v>
      </c>
      <c r="D10" s="116">
        <v>9.5</v>
      </c>
      <c r="E10" s="116"/>
      <c r="F10" s="116">
        <v>36</v>
      </c>
      <c r="G10" s="116">
        <v>120</v>
      </c>
    </row>
    <row r="11" spans="1:7" x14ac:dyDescent="0.25">
      <c r="A11" s="115">
        <v>3239</v>
      </c>
      <c r="B11" s="115" t="s">
        <v>566</v>
      </c>
      <c r="C11" s="116">
        <v>74.5</v>
      </c>
      <c r="D11" s="116">
        <v>9.5</v>
      </c>
      <c r="E11" s="116"/>
      <c r="F11" s="116">
        <v>36</v>
      </c>
      <c r="G11" s="116">
        <v>120</v>
      </c>
    </row>
    <row r="12" spans="1:7" x14ac:dyDescent="0.25">
      <c r="A12" s="115">
        <v>2343</v>
      </c>
      <c r="B12" s="115" t="s">
        <v>587</v>
      </c>
      <c r="C12" s="116">
        <v>64</v>
      </c>
      <c r="D12" s="116">
        <v>10.000000000000014</v>
      </c>
      <c r="E12" s="116"/>
      <c r="F12" s="116">
        <v>36</v>
      </c>
      <c r="G12" s="116">
        <v>110.00000000000001</v>
      </c>
    </row>
    <row r="13" spans="1:7" x14ac:dyDescent="0.25">
      <c r="A13" s="115">
        <v>2900</v>
      </c>
      <c r="B13" s="115" t="s">
        <v>596</v>
      </c>
      <c r="C13" s="116">
        <v>64</v>
      </c>
      <c r="D13" s="116">
        <v>10.000000000000014</v>
      </c>
      <c r="E13" s="116"/>
      <c r="F13" s="116">
        <v>36</v>
      </c>
      <c r="G13" s="116">
        <v>110.00000000000001</v>
      </c>
    </row>
    <row r="14" spans="1:7" x14ac:dyDescent="0.25">
      <c r="A14" s="115">
        <v>5458</v>
      </c>
      <c r="B14" s="115" t="s">
        <v>397</v>
      </c>
      <c r="C14" s="116">
        <v>84.75</v>
      </c>
      <c r="D14" s="116">
        <v>0</v>
      </c>
      <c r="E14" s="116"/>
      <c r="F14" s="116">
        <v>36</v>
      </c>
      <c r="G14" s="116">
        <v>120.75</v>
      </c>
    </row>
    <row r="15" spans="1:7" x14ac:dyDescent="0.25">
      <c r="A15" s="115">
        <v>2019</v>
      </c>
      <c r="B15" s="115" t="s">
        <v>377</v>
      </c>
      <c r="C15" s="116">
        <v>86.75</v>
      </c>
      <c r="D15" s="116">
        <v>0</v>
      </c>
      <c r="E15" s="116"/>
      <c r="F15" s="116">
        <v>36</v>
      </c>
      <c r="G15" s="116">
        <v>122.75</v>
      </c>
    </row>
    <row r="16" spans="1:7" x14ac:dyDescent="0.25">
      <c r="A16" s="115">
        <v>6419</v>
      </c>
      <c r="B16" s="115" t="s">
        <v>384</v>
      </c>
      <c r="C16" s="116">
        <v>86</v>
      </c>
      <c r="D16" s="116">
        <v>0</v>
      </c>
      <c r="E16" s="116"/>
      <c r="F16" s="116">
        <v>36</v>
      </c>
      <c r="G16" s="116">
        <v>122</v>
      </c>
    </row>
    <row r="17" spans="1:7" x14ac:dyDescent="0.25">
      <c r="A17" s="115">
        <v>5566</v>
      </c>
      <c r="B17" s="115" t="s">
        <v>306</v>
      </c>
      <c r="C17" s="116">
        <v>99.5</v>
      </c>
      <c r="D17" s="116">
        <v>0</v>
      </c>
      <c r="E17" s="116"/>
      <c r="F17" s="116">
        <v>36</v>
      </c>
      <c r="G17" s="116">
        <v>135.5</v>
      </c>
    </row>
    <row r="18" spans="1:7" x14ac:dyDescent="0.25">
      <c r="A18" s="115">
        <v>6646</v>
      </c>
      <c r="B18" s="115" t="s">
        <v>307</v>
      </c>
      <c r="C18" s="116">
        <v>99.5</v>
      </c>
      <c r="D18" s="116">
        <v>0</v>
      </c>
      <c r="E18" s="116"/>
      <c r="F18" s="116">
        <v>36</v>
      </c>
      <c r="G18" s="116">
        <v>135.5</v>
      </c>
    </row>
    <row r="19" spans="1:7" x14ac:dyDescent="0.25">
      <c r="A19" s="115">
        <v>2050</v>
      </c>
      <c r="B19" s="115" t="s">
        <v>240</v>
      </c>
      <c r="C19" s="116">
        <v>110.5</v>
      </c>
      <c r="D19" s="116">
        <v>0</v>
      </c>
      <c r="E19" s="116"/>
      <c r="F19" s="116">
        <v>36</v>
      </c>
      <c r="G19" s="116">
        <v>146.5</v>
      </c>
    </row>
    <row r="20" spans="1:7" x14ac:dyDescent="0.25">
      <c r="A20" s="115">
        <v>5851</v>
      </c>
      <c r="B20" s="115" t="s">
        <v>230</v>
      </c>
      <c r="C20" s="116">
        <v>111.25</v>
      </c>
      <c r="D20" s="116">
        <v>0</v>
      </c>
      <c r="E20" s="116"/>
      <c r="F20" s="116">
        <v>36</v>
      </c>
      <c r="G20" s="116">
        <v>147.25</v>
      </c>
    </row>
    <row r="21" spans="1:7" x14ac:dyDescent="0.25">
      <c r="A21" s="115">
        <v>3378</v>
      </c>
      <c r="B21" s="115" t="s">
        <v>229</v>
      </c>
      <c r="C21" s="116">
        <v>111.5</v>
      </c>
      <c r="D21" s="116">
        <v>0</v>
      </c>
      <c r="E21" s="116"/>
      <c r="F21" s="116">
        <v>36</v>
      </c>
      <c r="G21" s="116">
        <v>147.5</v>
      </c>
    </row>
    <row r="22" spans="1:7" x14ac:dyDescent="0.25">
      <c r="A22" s="115">
        <v>2629</v>
      </c>
      <c r="B22" s="115" t="s">
        <v>214</v>
      </c>
      <c r="C22" s="116">
        <v>115.5</v>
      </c>
      <c r="D22" s="116">
        <v>0</v>
      </c>
      <c r="E22" s="116"/>
      <c r="F22" s="116">
        <v>36</v>
      </c>
      <c r="G22" s="116">
        <v>151.5</v>
      </c>
    </row>
    <row r="23" spans="1:7" x14ac:dyDescent="0.25">
      <c r="A23" s="115">
        <v>3433</v>
      </c>
      <c r="B23" s="115" t="s">
        <v>180</v>
      </c>
      <c r="C23" s="116">
        <v>124.5</v>
      </c>
      <c r="D23" s="116">
        <v>0</v>
      </c>
      <c r="E23" s="116"/>
      <c r="F23" s="116">
        <v>36</v>
      </c>
      <c r="G23" s="116">
        <v>160.5</v>
      </c>
    </row>
    <row r="24" spans="1:7" x14ac:dyDescent="0.25">
      <c r="A24" s="115">
        <v>2850</v>
      </c>
      <c r="B24" s="115" t="s">
        <v>159</v>
      </c>
      <c r="C24" s="116">
        <v>134.5</v>
      </c>
      <c r="D24" s="116">
        <v>0</v>
      </c>
      <c r="E24" s="116"/>
      <c r="F24" s="116">
        <v>36</v>
      </c>
      <c r="G24" s="116">
        <v>170.5</v>
      </c>
    </row>
    <row r="25" spans="1:7" x14ac:dyDescent="0.25">
      <c r="A25" s="115">
        <v>2272</v>
      </c>
      <c r="B25" s="115" t="s">
        <v>145</v>
      </c>
      <c r="C25" s="116">
        <v>148.75</v>
      </c>
      <c r="D25" s="116">
        <v>0</v>
      </c>
      <c r="E25" s="116"/>
      <c r="F25" s="116">
        <v>36</v>
      </c>
      <c r="G25" s="116">
        <v>184.75</v>
      </c>
    </row>
    <row r="26" spans="1:7" x14ac:dyDescent="0.25">
      <c r="A26" s="115">
        <v>5128</v>
      </c>
      <c r="B26" s="115" t="s">
        <v>742</v>
      </c>
      <c r="C26" s="116">
        <v>49</v>
      </c>
      <c r="D26" s="116"/>
      <c r="E26" s="116">
        <v>36</v>
      </c>
      <c r="F26" s="116"/>
      <c r="G26" s="116">
        <v>85</v>
      </c>
    </row>
    <row r="27" spans="1:7" x14ac:dyDescent="0.25">
      <c r="A27" s="115">
        <v>2168</v>
      </c>
      <c r="B27" s="115" t="s">
        <v>400</v>
      </c>
      <c r="C27" s="116">
        <v>84.25</v>
      </c>
      <c r="D27" s="116">
        <v>0</v>
      </c>
      <c r="E27" s="116"/>
      <c r="F27" s="116">
        <v>36</v>
      </c>
      <c r="G27" s="116">
        <v>120.25</v>
      </c>
    </row>
    <row r="28" spans="1:7" x14ac:dyDescent="0.25">
      <c r="A28" s="115">
        <v>5447</v>
      </c>
      <c r="B28" s="115" t="s">
        <v>411</v>
      </c>
      <c r="C28" s="116">
        <v>82.5</v>
      </c>
      <c r="D28" s="116">
        <v>1.5</v>
      </c>
      <c r="E28" s="116"/>
      <c r="F28" s="116">
        <v>36</v>
      </c>
      <c r="G28" s="116">
        <v>120</v>
      </c>
    </row>
    <row r="29" spans="1:7" x14ac:dyDescent="0.25">
      <c r="A29" s="115">
        <v>6154</v>
      </c>
      <c r="B29" s="115" t="s">
        <v>465</v>
      </c>
      <c r="C29" s="116">
        <v>75.5</v>
      </c>
      <c r="D29" s="116">
        <v>8.5</v>
      </c>
      <c r="E29" s="116"/>
      <c r="F29" s="116">
        <v>36</v>
      </c>
      <c r="G29" s="116">
        <v>120</v>
      </c>
    </row>
    <row r="30" spans="1:7" x14ac:dyDescent="0.25">
      <c r="A30" s="115">
        <v>2992</v>
      </c>
      <c r="B30" s="115" t="s">
        <v>475</v>
      </c>
      <c r="C30" s="116">
        <v>75.25</v>
      </c>
      <c r="D30" s="116">
        <v>8.75</v>
      </c>
      <c r="E30" s="116"/>
      <c r="F30" s="116">
        <v>36</v>
      </c>
      <c r="G30" s="116">
        <v>120</v>
      </c>
    </row>
    <row r="31" spans="1:7" x14ac:dyDescent="0.25">
      <c r="A31" s="115">
        <v>2104</v>
      </c>
      <c r="B31" s="115" t="s">
        <v>493</v>
      </c>
      <c r="C31" s="116">
        <v>74.5</v>
      </c>
      <c r="D31" s="116">
        <v>9.5</v>
      </c>
      <c r="E31" s="116"/>
      <c r="F31" s="116">
        <v>36</v>
      </c>
      <c r="G31" s="116">
        <v>120</v>
      </c>
    </row>
    <row r="32" spans="1:7" x14ac:dyDescent="0.25">
      <c r="A32" s="115">
        <v>5982</v>
      </c>
      <c r="B32" s="115" t="s">
        <v>561</v>
      </c>
      <c r="C32" s="116">
        <v>74.5</v>
      </c>
      <c r="D32" s="116">
        <v>9.5</v>
      </c>
      <c r="E32" s="116"/>
      <c r="F32" s="116">
        <v>36</v>
      </c>
      <c r="G32" s="116">
        <v>120</v>
      </c>
    </row>
    <row r="33" spans="1:7" x14ac:dyDescent="0.25">
      <c r="A33" s="115">
        <v>5294</v>
      </c>
      <c r="B33" s="115" t="s">
        <v>586</v>
      </c>
      <c r="C33" s="116">
        <v>64</v>
      </c>
      <c r="D33" s="116">
        <v>10.000000000000014</v>
      </c>
      <c r="E33" s="116"/>
      <c r="F33" s="116">
        <v>36</v>
      </c>
      <c r="G33" s="116">
        <v>110.00000000000001</v>
      </c>
    </row>
    <row r="34" spans="1:7" x14ac:dyDescent="0.25">
      <c r="A34" s="115">
        <v>2617</v>
      </c>
      <c r="B34" s="115" t="s">
        <v>591</v>
      </c>
      <c r="C34" s="116">
        <v>64</v>
      </c>
      <c r="D34" s="116">
        <v>10.000000000000014</v>
      </c>
      <c r="E34" s="116"/>
      <c r="F34" s="116">
        <v>36</v>
      </c>
      <c r="G34" s="116">
        <v>110.00000000000001</v>
      </c>
    </row>
    <row r="35" spans="1:7" x14ac:dyDescent="0.25">
      <c r="A35" s="115">
        <v>5124</v>
      </c>
      <c r="B35" s="115" t="s">
        <v>592</v>
      </c>
      <c r="C35" s="116">
        <v>64</v>
      </c>
      <c r="D35" s="116">
        <v>10.000000000000014</v>
      </c>
      <c r="E35" s="116"/>
      <c r="F35" s="116">
        <v>36</v>
      </c>
      <c r="G35" s="116">
        <v>110.00000000000001</v>
      </c>
    </row>
    <row r="36" spans="1:7" x14ac:dyDescent="0.25">
      <c r="A36" s="115">
        <v>3101</v>
      </c>
      <c r="B36" s="115" t="s">
        <v>381</v>
      </c>
      <c r="C36" s="116">
        <v>86.25</v>
      </c>
      <c r="D36" s="116">
        <v>0</v>
      </c>
      <c r="E36" s="116"/>
      <c r="F36" s="116">
        <v>36</v>
      </c>
      <c r="G36" s="116">
        <v>122.25</v>
      </c>
    </row>
    <row r="37" spans="1:7" x14ac:dyDescent="0.25">
      <c r="A37" s="115">
        <v>5132</v>
      </c>
      <c r="B37" s="115" t="s">
        <v>385</v>
      </c>
      <c r="C37" s="116">
        <v>86</v>
      </c>
      <c r="D37" s="116">
        <v>0</v>
      </c>
      <c r="E37" s="116"/>
      <c r="F37" s="116">
        <v>36</v>
      </c>
      <c r="G37" s="116">
        <v>122</v>
      </c>
    </row>
    <row r="38" spans="1:7" x14ac:dyDescent="0.25">
      <c r="A38" s="115">
        <v>3041</v>
      </c>
      <c r="B38" s="115" t="s">
        <v>374</v>
      </c>
      <c r="C38" s="116">
        <v>88</v>
      </c>
      <c r="D38" s="116">
        <v>0</v>
      </c>
      <c r="E38" s="116"/>
      <c r="F38" s="116">
        <v>36</v>
      </c>
      <c r="G38" s="116">
        <v>124</v>
      </c>
    </row>
    <row r="39" spans="1:7" x14ac:dyDescent="0.25">
      <c r="A39" s="115">
        <v>2275</v>
      </c>
      <c r="B39" s="115" t="s">
        <v>296</v>
      </c>
      <c r="C39" s="116">
        <v>100.5</v>
      </c>
      <c r="D39" s="116">
        <v>0</v>
      </c>
      <c r="E39" s="116"/>
      <c r="F39" s="116">
        <v>36</v>
      </c>
      <c r="G39" s="116">
        <v>136.5</v>
      </c>
    </row>
    <row r="40" spans="1:7" x14ac:dyDescent="0.25">
      <c r="A40" s="115">
        <v>2186</v>
      </c>
      <c r="B40" s="115" t="s">
        <v>284</v>
      </c>
      <c r="C40" s="116">
        <v>102.25</v>
      </c>
      <c r="D40" s="116">
        <v>0</v>
      </c>
      <c r="E40" s="116"/>
      <c r="F40" s="116">
        <v>36</v>
      </c>
      <c r="G40" s="116">
        <v>138.25</v>
      </c>
    </row>
    <row r="41" spans="1:7" x14ac:dyDescent="0.25">
      <c r="A41" s="115">
        <v>2204</v>
      </c>
      <c r="B41" s="115" t="s">
        <v>249</v>
      </c>
      <c r="C41" s="116">
        <v>109</v>
      </c>
      <c r="D41" s="116">
        <v>0</v>
      </c>
      <c r="E41" s="116"/>
      <c r="F41" s="116">
        <v>36</v>
      </c>
      <c r="G41" s="116">
        <v>145</v>
      </c>
    </row>
    <row r="42" spans="1:7" x14ac:dyDescent="0.25">
      <c r="A42" s="115">
        <v>2804</v>
      </c>
      <c r="B42" s="115" t="s">
        <v>251</v>
      </c>
      <c r="C42" s="116">
        <v>108.75</v>
      </c>
      <c r="D42" s="116">
        <v>0</v>
      </c>
      <c r="E42" s="116"/>
      <c r="F42" s="116">
        <v>36</v>
      </c>
      <c r="G42" s="116">
        <v>144.75</v>
      </c>
    </row>
    <row r="43" spans="1:7" x14ac:dyDescent="0.25">
      <c r="A43" s="115">
        <v>2142</v>
      </c>
      <c r="B43" s="115" t="s">
        <v>210</v>
      </c>
      <c r="C43" s="116">
        <v>116</v>
      </c>
      <c r="D43" s="116">
        <v>0</v>
      </c>
      <c r="E43" s="116"/>
      <c r="F43" s="116">
        <v>36</v>
      </c>
      <c r="G43" s="116">
        <v>152</v>
      </c>
    </row>
    <row r="44" spans="1:7" x14ac:dyDescent="0.25">
      <c r="A44" s="115">
        <v>6025</v>
      </c>
      <c r="B44" s="115" t="s">
        <v>202</v>
      </c>
      <c r="C44" s="116">
        <v>118</v>
      </c>
      <c r="D44" s="116">
        <v>0</v>
      </c>
      <c r="E44" s="116"/>
      <c r="F44" s="116">
        <v>36</v>
      </c>
      <c r="G44" s="116">
        <v>154</v>
      </c>
    </row>
    <row r="45" spans="1:7" x14ac:dyDescent="0.25">
      <c r="A45" s="115">
        <v>5731</v>
      </c>
      <c r="B45" s="115" t="s">
        <v>197</v>
      </c>
      <c r="C45" s="116">
        <v>120.25</v>
      </c>
      <c r="D45" s="116">
        <v>0</v>
      </c>
      <c r="E45" s="116"/>
      <c r="F45" s="116">
        <v>36</v>
      </c>
      <c r="G45" s="116">
        <v>156.25</v>
      </c>
    </row>
    <row r="46" spans="1:7" x14ac:dyDescent="0.25">
      <c r="A46" s="115">
        <v>2187</v>
      </c>
      <c r="B46" s="115" t="s">
        <v>186</v>
      </c>
      <c r="C46" s="116">
        <v>123</v>
      </c>
      <c r="D46" s="116">
        <v>0</v>
      </c>
      <c r="E46" s="116"/>
      <c r="F46" s="116">
        <v>36</v>
      </c>
      <c r="G46" s="116">
        <v>159</v>
      </c>
    </row>
    <row r="47" spans="1:7" x14ac:dyDescent="0.25">
      <c r="A47" s="115">
        <v>6017</v>
      </c>
      <c r="B47" s="115" t="s">
        <v>167</v>
      </c>
      <c r="C47" s="116">
        <v>129.75</v>
      </c>
      <c r="D47" s="116">
        <v>0</v>
      </c>
      <c r="E47" s="116"/>
      <c r="F47" s="116">
        <v>36</v>
      </c>
      <c r="G47" s="116">
        <v>165.75</v>
      </c>
    </row>
    <row r="48" spans="1:7" x14ac:dyDescent="0.25">
      <c r="A48" s="115">
        <v>2103</v>
      </c>
      <c r="B48" s="115" t="s">
        <v>142</v>
      </c>
      <c r="C48" s="116">
        <v>151</v>
      </c>
      <c r="D48" s="116">
        <v>0</v>
      </c>
      <c r="E48" s="116"/>
      <c r="F48" s="116">
        <v>36</v>
      </c>
      <c r="G48" s="116">
        <v>187</v>
      </c>
    </row>
    <row r="49" spans="1:7" x14ac:dyDescent="0.25">
      <c r="A49" s="115">
        <v>2686</v>
      </c>
      <c r="B49" s="115" t="s">
        <v>613</v>
      </c>
      <c r="C49" s="116">
        <v>49</v>
      </c>
      <c r="D49" s="116"/>
      <c r="E49" s="116">
        <v>36</v>
      </c>
      <c r="F49" s="116"/>
      <c r="G49" s="116">
        <v>85</v>
      </c>
    </row>
    <row r="50" spans="1:7" x14ac:dyDescent="0.25">
      <c r="A50" s="115">
        <v>2195</v>
      </c>
      <c r="B50" s="115" t="s">
        <v>410</v>
      </c>
      <c r="C50" s="116">
        <v>82.5</v>
      </c>
      <c r="D50" s="116">
        <v>1.5</v>
      </c>
      <c r="E50" s="116"/>
      <c r="F50" s="116">
        <v>36</v>
      </c>
      <c r="G50" s="116">
        <v>120</v>
      </c>
    </row>
    <row r="51" spans="1:7" x14ac:dyDescent="0.25">
      <c r="A51" s="115">
        <v>3491</v>
      </c>
      <c r="B51" s="115" t="s">
        <v>447</v>
      </c>
      <c r="C51" s="116">
        <v>77</v>
      </c>
      <c r="D51" s="116">
        <v>7</v>
      </c>
      <c r="E51" s="116"/>
      <c r="F51" s="116">
        <v>36</v>
      </c>
      <c r="G51" s="116">
        <v>120</v>
      </c>
    </row>
    <row r="52" spans="1:7" x14ac:dyDescent="0.25">
      <c r="A52" s="115">
        <v>5031</v>
      </c>
      <c r="B52" s="115" t="s">
        <v>460</v>
      </c>
      <c r="C52" s="116">
        <v>75.75</v>
      </c>
      <c r="D52" s="116">
        <v>8.25</v>
      </c>
      <c r="E52" s="116"/>
      <c r="F52" s="116">
        <v>36</v>
      </c>
      <c r="G52" s="116">
        <v>120</v>
      </c>
    </row>
    <row r="53" spans="1:7" x14ac:dyDescent="0.25">
      <c r="A53" s="115">
        <v>2281</v>
      </c>
      <c r="B53" s="115" t="s">
        <v>484</v>
      </c>
      <c r="C53" s="116">
        <v>74.5</v>
      </c>
      <c r="D53" s="116">
        <v>9.5</v>
      </c>
      <c r="E53" s="116"/>
      <c r="F53" s="116">
        <v>36</v>
      </c>
      <c r="G53" s="116">
        <v>120</v>
      </c>
    </row>
    <row r="54" spans="1:7" x14ac:dyDescent="0.25">
      <c r="A54" s="115">
        <v>5333</v>
      </c>
      <c r="B54" s="115" t="s">
        <v>511</v>
      </c>
      <c r="C54" s="116">
        <v>74.5</v>
      </c>
      <c r="D54" s="116">
        <v>9.5</v>
      </c>
      <c r="E54" s="116"/>
      <c r="F54" s="116">
        <v>36</v>
      </c>
      <c r="G54" s="116">
        <v>120</v>
      </c>
    </row>
    <row r="55" spans="1:7" x14ac:dyDescent="0.25">
      <c r="A55" s="115">
        <v>2838</v>
      </c>
      <c r="B55" s="115" t="s">
        <v>543</v>
      </c>
      <c r="C55" s="116">
        <v>74.5</v>
      </c>
      <c r="D55" s="116">
        <v>9.5</v>
      </c>
      <c r="E55" s="116"/>
      <c r="F55" s="116">
        <v>36</v>
      </c>
      <c r="G55" s="116">
        <v>120</v>
      </c>
    </row>
    <row r="56" spans="1:7" x14ac:dyDescent="0.25">
      <c r="A56" s="115">
        <v>5422</v>
      </c>
      <c r="B56" s="115" t="s">
        <v>564</v>
      </c>
      <c r="C56" s="116">
        <v>74.5</v>
      </c>
      <c r="D56" s="116">
        <v>9.5</v>
      </c>
      <c r="E56" s="116"/>
      <c r="F56" s="116">
        <v>36</v>
      </c>
      <c r="G56" s="116">
        <v>120</v>
      </c>
    </row>
    <row r="57" spans="1:7" x14ac:dyDescent="0.25">
      <c r="A57" s="115">
        <v>2406</v>
      </c>
      <c r="B57" s="115" t="s">
        <v>589</v>
      </c>
      <c r="C57" s="116">
        <v>64</v>
      </c>
      <c r="D57" s="116">
        <v>10.000000000000014</v>
      </c>
      <c r="E57" s="116"/>
      <c r="F57" s="116">
        <v>36</v>
      </c>
      <c r="G57" s="116">
        <v>110.00000000000001</v>
      </c>
    </row>
    <row r="58" spans="1:7" x14ac:dyDescent="0.25">
      <c r="A58" s="115">
        <v>4506</v>
      </c>
      <c r="B58" s="115" t="s">
        <v>370</v>
      </c>
      <c r="C58" s="116">
        <v>88.25</v>
      </c>
      <c r="D58" s="116">
        <v>0</v>
      </c>
      <c r="E58" s="116"/>
      <c r="F58" s="116">
        <v>36</v>
      </c>
      <c r="G58" s="116">
        <v>124.25</v>
      </c>
    </row>
    <row r="59" spans="1:7" x14ac:dyDescent="0.25">
      <c r="A59" s="115">
        <v>5335</v>
      </c>
      <c r="B59" s="115" t="s">
        <v>366</v>
      </c>
      <c r="C59" s="116">
        <v>88.5</v>
      </c>
      <c r="D59" s="116">
        <v>0</v>
      </c>
      <c r="E59" s="116"/>
      <c r="F59" s="116">
        <v>36</v>
      </c>
      <c r="G59" s="116">
        <v>124.5</v>
      </c>
    </row>
    <row r="60" spans="1:7" x14ac:dyDescent="0.25">
      <c r="A60" s="115">
        <v>5137</v>
      </c>
      <c r="B60" s="115" t="s">
        <v>365</v>
      </c>
      <c r="C60" s="116">
        <v>88.75</v>
      </c>
      <c r="D60" s="116">
        <v>0</v>
      </c>
      <c r="E60" s="116"/>
      <c r="F60" s="116">
        <v>36</v>
      </c>
      <c r="G60" s="116">
        <v>124.75</v>
      </c>
    </row>
    <row r="61" spans="1:7" x14ac:dyDescent="0.25">
      <c r="A61" s="115">
        <v>5131</v>
      </c>
      <c r="B61" s="115" t="s">
        <v>363</v>
      </c>
      <c r="C61" s="116">
        <v>89.75</v>
      </c>
      <c r="D61" s="116">
        <v>0</v>
      </c>
      <c r="E61" s="116"/>
      <c r="F61" s="116">
        <v>36</v>
      </c>
      <c r="G61" s="116">
        <v>125.75</v>
      </c>
    </row>
    <row r="62" spans="1:7" x14ac:dyDescent="0.25">
      <c r="A62" s="115">
        <v>6271</v>
      </c>
      <c r="B62" s="115" t="s">
        <v>331</v>
      </c>
      <c r="C62" s="116">
        <v>95</v>
      </c>
      <c r="D62" s="116">
        <v>0</v>
      </c>
      <c r="E62" s="116"/>
      <c r="F62" s="116">
        <v>36</v>
      </c>
      <c r="G62" s="116">
        <v>131</v>
      </c>
    </row>
    <row r="63" spans="1:7" x14ac:dyDescent="0.25">
      <c r="A63" s="115">
        <v>2715</v>
      </c>
      <c r="B63" s="115" t="s">
        <v>327</v>
      </c>
      <c r="C63" s="116">
        <v>95.75</v>
      </c>
      <c r="D63" s="116">
        <v>0</v>
      </c>
      <c r="E63" s="116"/>
      <c r="F63" s="116">
        <v>36</v>
      </c>
      <c r="G63" s="116">
        <v>131.75</v>
      </c>
    </row>
    <row r="64" spans="1:7" x14ac:dyDescent="0.25">
      <c r="A64" s="115">
        <v>2797</v>
      </c>
      <c r="B64" s="115" t="s">
        <v>323</v>
      </c>
      <c r="C64" s="116">
        <v>96.75</v>
      </c>
      <c r="D64" s="116">
        <v>0</v>
      </c>
      <c r="E64" s="116"/>
      <c r="F64" s="116">
        <v>36</v>
      </c>
      <c r="G64" s="116">
        <v>132.75</v>
      </c>
    </row>
    <row r="65" spans="1:7" x14ac:dyDescent="0.25">
      <c r="A65" s="115">
        <v>2840</v>
      </c>
      <c r="B65" s="115" t="s">
        <v>312</v>
      </c>
      <c r="C65" s="116">
        <v>98.75</v>
      </c>
      <c r="D65" s="116">
        <v>0</v>
      </c>
      <c r="E65" s="116"/>
      <c r="F65" s="116">
        <v>36</v>
      </c>
      <c r="G65" s="116">
        <v>134.75</v>
      </c>
    </row>
    <row r="66" spans="1:7" x14ac:dyDescent="0.25">
      <c r="A66" s="115">
        <v>6506</v>
      </c>
      <c r="B66" s="115" t="s">
        <v>287</v>
      </c>
      <c r="C66" s="116">
        <v>101.75</v>
      </c>
      <c r="D66" s="116">
        <v>0</v>
      </c>
      <c r="E66" s="116"/>
      <c r="F66" s="116">
        <v>36</v>
      </c>
      <c r="G66" s="116">
        <v>137.75</v>
      </c>
    </row>
    <row r="67" spans="1:7" x14ac:dyDescent="0.25">
      <c r="A67" s="115">
        <v>6270</v>
      </c>
      <c r="B67" s="115" t="s">
        <v>259</v>
      </c>
      <c r="C67" s="116">
        <v>107</v>
      </c>
      <c r="D67" s="116">
        <v>0</v>
      </c>
      <c r="E67" s="116"/>
      <c r="F67" s="116">
        <v>36</v>
      </c>
      <c r="G67" s="116">
        <v>143</v>
      </c>
    </row>
    <row r="68" spans="1:7" x14ac:dyDescent="0.25">
      <c r="A68" s="115">
        <v>2294</v>
      </c>
      <c r="B68" s="115" t="s">
        <v>743</v>
      </c>
      <c r="C68" s="116">
        <v>49</v>
      </c>
      <c r="D68" s="116"/>
      <c r="E68" s="116">
        <v>36</v>
      </c>
      <c r="F68" s="116"/>
      <c r="G68" s="116">
        <v>85</v>
      </c>
    </row>
    <row r="69" spans="1:7" x14ac:dyDescent="0.25">
      <c r="A69" s="115">
        <v>6452</v>
      </c>
      <c r="B69" s="115" t="s">
        <v>616</v>
      </c>
      <c r="C69" s="116">
        <v>49</v>
      </c>
      <c r="D69" s="116"/>
      <c r="E69" s="116">
        <v>36</v>
      </c>
      <c r="F69" s="116"/>
      <c r="G69" s="116">
        <v>85</v>
      </c>
    </row>
    <row r="70" spans="1:7" x14ac:dyDescent="0.25">
      <c r="A70" s="115">
        <v>5136</v>
      </c>
      <c r="B70" s="115" t="s">
        <v>617</v>
      </c>
      <c r="C70" s="116">
        <v>49</v>
      </c>
      <c r="D70" s="116"/>
      <c r="E70" s="116">
        <v>36</v>
      </c>
      <c r="F70" s="116"/>
      <c r="G70" s="116">
        <v>85</v>
      </c>
    </row>
    <row r="71" spans="1:7" x14ac:dyDescent="0.25">
      <c r="A71" s="115">
        <v>6477</v>
      </c>
      <c r="B71" s="115" t="s">
        <v>415</v>
      </c>
      <c r="C71" s="116">
        <v>82.25</v>
      </c>
      <c r="D71" s="116">
        <v>1.75</v>
      </c>
      <c r="E71" s="116"/>
      <c r="F71" s="116">
        <v>36</v>
      </c>
      <c r="G71" s="116">
        <v>120</v>
      </c>
    </row>
    <row r="72" spans="1:7" x14ac:dyDescent="0.25">
      <c r="A72" s="115">
        <v>6296</v>
      </c>
      <c r="B72" s="115" t="s">
        <v>424</v>
      </c>
      <c r="C72" s="116">
        <v>80.25</v>
      </c>
      <c r="D72" s="116">
        <v>3.75</v>
      </c>
      <c r="E72" s="116"/>
      <c r="F72" s="116">
        <v>36</v>
      </c>
      <c r="G72" s="116">
        <v>120</v>
      </c>
    </row>
    <row r="73" spans="1:7" x14ac:dyDescent="0.25">
      <c r="A73" s="115">
        <v>5301</v>
      </c>
      <c r="B73" s="115" t="s">
        <v>426</v>
      </c>
      <c r="C73" s="116">
        <v>80</v>
      </c>
      <c r="D73" s="116">
        <v>4</v>
      </c>
      <c r="E73" s="116"/>
      <c r="F73" s="116">
        <v>36</v>
      </c>
      <c r="G73" s="116">
        <v>120</v>
      </c>
    </row>
    <row r="74" spans="1:7" x14ac:dyDescent="0.25">
      <c r="A74" s="115">
        <v>2672</v>
      </c>
      <c r="B74" s="115" t="s">
        <v>428</v>
      </c>
      <c r="C74" s="116">
        <v>79.25</v>
      </c>
      <c r="D74" s="116">
        <v>4.75</v>
      </c>
      <c r="E74" s="116"/>
      <c r="F74" s="116">
        <v>36</v>
      </c>
      <c r="G74" s="116">
        <v>120</v>
      </c>
    </row>
    <row r="75" spans="1:7" x14ac:dyDescent="0.25">
      <c r="A75" s="115">
        <v>2701</v>
      </c>
      <c r="B75" s="115" t="s">
        <v>469</v>
      </c>
      <c r="C75" s="116">
        <v>75.5</v>
      </c>
      <c r="D75" s="116">
        <v>8.5</v>
      </c>
      <c r="E75" s="116"/>
      <c r="F75" s="116">
        <v>36</v>
      </c>
      <c r="G75" s="116">
        <v>120</v>
      </c>
    </row>
    <row r="76" spans="1:7" x14ac:dyDescent="0.25">
      <c r="A76" s="115">
        <v>2993</v>
      </c>
      <c r="B76" s="115" t="s">
        <v>474</v>
      </c>
      <c r="C76" s="116">
        <v>75.25</v>
      </c>
      <c r="D76" s="116">
        <v>8.75</v>
      </c>
      <c r="E76" s="116"/>
      <c r="F76" s="116">
        <v>36</v>
      </c>
      <c r="G76" s="116">
        <v>120</v>
      </c>
    </row>
    <row r="77" spans="1:7" x14ac:dyDescent="0.25">
      <c r="A77" s="115">
        <v>5127</v>
      </c>
      <c r="B77" s="115" t="s">
        <v>506</v>
      </c>
      <c r="C77" s="116">
        <v>74.5</v>
      </c>
      <c r="D77" s="116">
        <v>9.5</v>
      </c>
      <c r="E77" s="116"/>
      <c r="F77" s="116">
        <v>36</v>
      </c>
      <c r="G77" s="116">
        <v>120</v>
      </c>
    </row>
    <row r="78" spans="1:7" x14ac:dyDescent="0.25">
      <c r="A78" s="115">
        <v>2543</v>
      </c>
      <c r="B78" s="115" t="s">
        <v>516</v>
      </c>
      <c r="C78" s="116">
        <v>74.5</v>
      </c>
      <c r="D78" s="116">
        <v>9.5</v>
      </c>
      <c r="E78" s="116"/>
      <c r="F78" s="116">
        <v>36</v>
      </c>
      <c r="G78" s="116">
        <v>120</v>
      </c>
    </row>
    <row r="79" spans="1:7" x14ac:dyDescent="0.25">
      <c r="A79" s="115">
        <v>2676</v>
      </c>
      <c r="B79" s="115" t="s">
        <v>532</v>
      </c>
      <c r="C79" s="116">
        <v>74.5</v>
      </c>
      <c r="D79" s="116">
        <v>9.5</v>
      </c>
      <c r="E79" s="116"/>
      <c r="F79" s="116">
        <v>36</v>
      </c>
      <c r="G79" s="116">
        <v>120</v>
      </c>
    </row>
    <row r="80" spans="1:7" x14ac:dyDescent="0.25">
      <c r="A80" s="115">
        <v>6797</v>
      </c>
      <c r="B80" s="115" t="s">
        <v>556</v>
      </c>
      <c r="C80" s="116">
        <v>74.5</v>
      </c>
      <c r="D80" s="116">
        <v>9.5</v>
      </c>
      <c r="E80" s="116"/>
      <c r="F80" s="116">
        <v>36</v>
      </c>
      <c r="G80" s="116">
        <v>120</v>
      </c>
    </row>
    <row r="81" spans="1:7" x14ac:dyDescent="0.25">
      <c r="A81" s="115">
        <v>5326</v>
      </c>
      <c r="B81" s="115" t="s">
        <v>593</v>
      </c>
      <c r="C81" s="116">
        <v>64</v>
      </c>
      <c r="D81" s="116">
        <v>10.000000000000014</v>
      </c>
      <c r="E81" s="116"/>
      <c r="F81" s="116">
        <v>36</v>
      </c>
      <c r="G81" s="116">
        <v>110.00000000000001</v>
      </c>
    </row>
    <row r="82" spans="1:7" x14ac:dyDescent="0.25">
      <c r="A82" s="115">
        <v>2836</v>
      </c>
      <c r="B82" s="115" t="s">
        <v>355</v>
      </c>
      <c r="C82" s="116">
        <v>90.25</v>
      </c>
      <c r="D82" s="116">
        <v>0</v>
      </c>
      <c r="E82" s="116"/>
      <c r="F82" s="116">
        <v>36</v>
      </c>
      <c r="G82" s="116">
        <v>126.25</v>
      </c>
    </row>
    <row r="83" spans="1:7" x14ac:dyDescent="0.25">
      <c r="A83" s="115">
        <v>2022</v>
      </c>
      <c r="B83" s="115" t="s">
        <v>326</v>
      </c>
      <c r="C83" s="116">
        <v>95.75</v>
      </c>
      <c r="D83" s="116">
        <v>0</v>
      </c>
      <c r="E83" s="116"/>
      <c r="F83" s="116">
        <v>36</v>
      </c>
      <c r="G83" s="116">
        <v>131.75</v>
      </c>
    </row>
    <row r="84" spans="1:7" x14ac:dyDescent="0.25">
      <c r="A84" s="115">
        <v>5194</v>
      </c>
      <c r="B84" s="115" t="s">
        <v>294</v>
      </c>
      <c r="C84" s="116">
        <v>100.75</v>
      </c>
      <c r="D84" s="116">
        <v>0</v>
      </c>
      <c r="E84" s="116"/>
      <c r="F84" s="116">
        <v>36</v>
      </c>
      <c r="G84" s="116">
        <v>136.75</v>
      </c>
    </row>
    <row r="85" spans="1:7" x14ac:dyDescent="0.25">
      <c r="A85" s="115">
        <v>6504</v>
      </c>
      <c r="B85" s="115" t="s">
        <v>298</v>
      </c>
      <c r="C85" s="116">
        <v>100.25</v>
      </c>
      <c r="D85" s="116">
        <v>0</v>
      </c>
      <c r="E85" s="116"/>
      <c r="F85" s="116">
        <v>36</v>
      </c>
      <c r="G85" s="116">
        <v>136.25</v>
      </c>
    </row>
    <row r="86" spans="1:7" x14ac:dyDescent="0.25">
      <c r="A86" s="115">
        <v>6476</v>
      </c>
      <c r="B86" s="115" t="s">
        <v>258</v>
      </c>
      <c r="C86" s="116">
        <v>107.25</v>
      </c>
      <c r="D86" s="116">
        <v>0</v>
      </c>
      <c r="E86" s="116"/>
      <c r="F86" s="116">
        <v>36</v>
      </c>
      <c r="G86" s="116">
        <v>143.25</v>
      </c>
    </row>
    <row r="87" spans="1:7" x14ac:dyDescent="0.25">
      <c r="A87" s="115">
        <v>2699</v>
      </c>
      <c r="B87" s="115" t="s">
        <v>247</v>
      </c>
      <c r="C87" s="116">
        <v>109.75</v>
      </c>
      <c r="D87" s="116">
        <v>0</v>
      </c>
      <c r="E87" s="116"/>
      <c r="F87" s="116">
        <v>36</v>
      </c>
      <c r="G87" s="116">
        <v>145.75</v>
      </c>
    </row>
    <row r="88" spans="1:7" x14ac:dyDescent="0.25">
      <c r="A88" s="115">
        <v>3065</v>
      </c>
      <c r="B88" s="115" t="s">
        <v>208</v>
      </c>
      <c r="C88" s="116">
        <v>116.5</v>
      </c>
      <c r="D88" s="116">
        <v>0</v>
      </c>
      <c r="E88" s="116"/>
      <c r="F88" s="116">
        <v>36</v>
      </c>
      <c r="G88" s="116">
        <v>152.5</v>
      </c>
    </row>
    <row r="89" spans="1:7" x14ac:dyDescent="0.25">
      <c r="A89" s="115">
        <v>3345</v>
      </c>
      <c r="B89" s="115" t="s">
        <v>211</v>
      </c>
      <c r="C89" s="116">
        <v>116</v>
      </c>
      <c r="D89" s="116">
        <v>0</v>
      </c>
      <c r="E89" s="116"/>
      <c r="F89" s="116">
        <v>36</v>
      </c>
      <c r="G89" s="116">
        <v>152</v>
      </c>
    </row>
    <row r="90" spans="1:7" x14ac:dyDescent="0.25">
      <c r="A90" s="115">
        <v>3426</v>
      </c>
      <c r="B90" s="115" t="s">
        <v>209</v>
      </c>
      <c r="C90" s="116">
        <v>116.5</v>
      </c>
      <c r="D90" s="116">
        <v>0</v>
      </c>
      <c r="E90" s="116"/>
      <c r="F90" s="116">
        <v>36</v>
      </c>
      <c r="G90" s="116">
        <v>152.5</v>
      </c>
    </row>
    <row r="91" spans="1:7" x14ac:dyDescent="0.25">
      <c r="A91" s="115">
        <v>3193</v>
      </c>
      <c r="B91" s="115" t="s">
        <v>198</v>
      </c>
      <c r="C91" s="116">
        <v>119.5</v>
      </c>
      <c r="D91" s="116">
        <v>0</v>
      </c>
      <c r="E91" s="116"/>
      <c r="F91" s="116">
        <v>36</v>
      </c>
      <c r="G91" s="116">
        <v>155.5</v>
      </c>
    </row>
    <row r="92" spans="1:7" x14ac:dyDescent="0.25">
      <c r="A92" s="115">
        <v>2098</v>
      </c>
      <c r="B92" s="115" t="s">
        <v>176</v>
      </c>
      <c r="C92" s="116">
        <v>126</v>
      </c>
      <c r="D92" s="116">
        <v>0</v>
      </c>
      <c r="E92" s="116"/>
      <c r="F92" s="116">
        <v>36</v>
      </c>
      <c r="G92" s="116">
        <v>162</v>
      </c>
    </row>
    <row r="93" spans="1:7" x14ac:dyDescent="0.25">
      <c r="A93" s="115">
        <v>2894</v>
      </c>
      <c r="B93" s="115" t="s">
        <v>619</v>
      </c>
      <c r="C93" s="116">
        <v>49</v>
      </c>
      <c r="D93" s="116"/>
      <c r="E93" s="116">
        <v>36</v>
      </c>
      <c r="F93" s="116"/>
      <c r="G93" s="116">
        <v>85</v>
      </c>
    </row>
    <row r="94" spans="1:7" x14ac:dyDescent="0.25">
      <c r="A94" s="115">
        <v>5336</v>
      </c>
      <c r="B94" s="115" t="s">
        <v>419</v>
      </c>
      <c r="C94" s="116">
        <v>81.75</v>
      </c>
      <c r="D94" s="116">
        <v>5.25</v>
      </c>
      <c r="E94" s="116"/>
      <c r="F94" s="116">
        <v>36</v>
      </c>
      <c r="G94" s="116">
        <v>123</v>
      </c>
    </row>
    <row r="95" spans="1:7" x14ac:dyDescent="0.25">
      <c r="A95" s="115">
        <v>5184</v>
      </c>
      <c r="B95" s="115" t="s">
        <v>456</v>
      </c>
      <c r="C95" s="116">
        <v>76</v>
      </c>
      <c r="D95" s="116">
        <v>8</v>
      </c>
      <c r="E95" s="116"/>
      <c r="F95" s="116">
        <v>36</v>
      </c>
      <c r="G95" s="116">
        <v>120</v>
      </c>
    </row>
    <row r="96" spans="1:7" x14ac:dyDescent="0.25">
      <c r="A96" s="115">
        <v>2188</v>
      </c>
      <c r="B96" s="115" t="s">
        <v>489</v>
      </c>
      <c r="C96" s="116">
        <v>74.5</v>
      </c>
      <c r="D96" s="116">
        <v>9.5</v>
      </c>
      <c r="E96" s="116"/>
      <c r="F96" s="116">
        <v>36</v>
      </c>
      <c r="G96" s="116">
        <v>120</v>
      </c>
    </row>
    <row r="97" spans="1:7" x14ac:dyDescent="0.25">
      <c r="A97" s="115">
        <v>5109</v>
      </c>
      <c r="B97" s="115" t="s">
        <v>536</v>
      </c>
      <c r="C97" s="116">
        <v>74.5</v>
      </c>
      <c r="D97" s="116">
        <v>9.5</v>
      </c>
      <c r="E97" s="116"/>
      <c r="F97" s="116">
        <v>36</v>
      </c>
      <c r="G97" s="116">
        <v>120</v>
      </c>
    </row>
    <row r="98" spans="1:7" x14ac:dyDescent="0.25">
      <c r="A98" s="115">
        <v>3394</v>
      </c>
      <c r="B98" s="115" t="s">
        <v>576</v>
      </c>
      <c r="C98" s="116">
        <v>74.5</v>
      </c>
      <c r="D98" s="116">
        <v>9.5</v>
      </c>
      <c r="E98" s="116"/>
      <c r="F98" s="116">
        <v>36</v>
      </c>
      <c r="G98" s="116">
        <v>120</v>
      </c>
    </row>
    <row r="99" spans="1:7" x14ac:dyDescent="0.25">
      <c r="A99" s="115">
        <v>6653</v>
      </c>
      <c r="B99" s="115" t="s">
        <v>375</v>
      </c>
      <c r="C99" s="116">
        <v>87.75</v>
      </c>
      <c r="D99" s="116">
        <v>0</v>
      </c>
      <c r="E99" s="116"/>
      <c r="F99" s="116">
        <v>36</v>
      </c>
      <c r="G99" s="116">
        <v>123.75</v>
      </c>
    </row>
    <row r="100" spans="1:7" x14ac:dyDescent="0.25">
      <c r="A100" s="115">
        <v>2248</v>
      </c>
      <c r="B100" s="115" t="s">
        <v>357</v>
      </c>
      <c r="C100" s="116">
        <v>90</v>
      </c>
      <c r="D100" s="116">
        <v>0</v>
      </c>
      <c r="E100" s="116"/>
      <c r="F100" s="116">
        <v>36</v>
      </c>
      <c r="G100" s="116">
        <v>126</v>
      </c>
    </row>
    <row r="101" spans="1:7" x14ac:dyDescent="0.25">
      <c r="A101" s="115">
        <v>6513</v>
      </c>
      <c r="B101" s="115" t="s">
        <v>364</v>
      </c>
      <c r="C101" s="116">
        <v>89.25</v>
      </c>
      <c r="D101" s="116">
        <v>0</v>
      </c>
      <c r="E101" s="116"/>
      <c r="F101" s="116">
        <v>36</v>
      </c>
      <c r="G101" s="116">
        <v>125.25</v>
      </c>
    </row>
    <row r="102" spans="1:7" x14ac:dyDescent="0.25">
      <c r="A102" s="115">
        <v>2969</v>
      </c>
      <c r="B102" s="115" t="s">
        <v>325</v>
      </c>
      <c r="C102" s="116">
        <v>95.75</v>
      </c>
      <c r="D102" s="116">
        <v>0</v>
      </c>
      <c r="E102" s="116"/>
      <c r="F102" s="116">
        <v>36</v>
      </c>
      <c r="G102" s="116">
        <v>131.75</v>
      </c>
    </row>
    <row r="103" spans="1:7" x14ac:dyDescent="0.25">
      <c r="A103" s="115">
        <v>2638</v>
      </c>
      <c r="B103" s="115" t="s">
        <v>351</v>
      </c>
      <c r="C103" s="116">
        <v>91</v>
      </c>
      <c r="D103" s="116">
        <v>0</v>
      </c>
      <c r="E103" s="116"/>
      <c r="F103" s="116">
        <v>36</v>
      </c>
      <c r="G103" s="116">
        <v>127</v>
      </c>
    </row>
    <row r="104" spans="1:7" x14ac:dyDescent="0.25">
      <c r="A104" s="115">
        <v>6329</v>
      </c>
      <c r="B104" s="115" t="s">
        <v>338</v>
      </c>
      <c r="C104" s="116">
        <v>94</v>
      </c>
      <c r="D104" s="116">
        <v>0</v>
      </c>
      <c r="E104" s="116"/>
      <c r="F104" s="116">
        <v>36</v>
      </c>
      <c r="G104" s="116">
        <v>130</v>
      </c>
    </row>
    <row r="105" spans="1:7" x14ac:dyDescent="0.25">
      <c r="A105" s="115">
        <v>2222</v>
      </c>
      <c r="B105" s="115" t="s">
        <v>328</v>
      </c>
      <c r="C105" s="116">
        <v>95.25</v>
      </c>
      <c r="D105" s="116">
        <v>0</v>
      </c>
      <c r="E105" s="116"/>
      <c r="F105" s="116">
        <v>36</v>
      </c>
      <c r="G105" s="116">
        <v>131.25</v>
      </c>
    </row>
    <row r="106" spans="1:7" x14ac:dyDescent="0.25">
      <c r="A106" s="115">
        <v>4358</v>
      </c>
      <c r="B106" s="115" t="s">
        <v>341</v>
      </c>
      <c r="C106" s="116">
        <v>93.5</v>
      </c>
      <c r="D106" s="116">
        <v>0</v>
      </c>
      <c r="E106" s="116"/>
      <c r="F106" s="116">
        <v>36</v>
      </c>
      <c r="G106" s="116">
        <v>129.5</v>
      </c>
    </row>
    <row r="107" spans="1:7" x14ac:dyDescent="0.25">
      <c r="A107" s="115">
        <v>2916</v>
      </c>
      <c r="B107" s="115" t="s">
        <v>318</v>
      </c>
      <c r="C107" s="116">
        <v>97.75</v>
      </c>
      <c r="D107" s="116">
        <v>0</v>
      </c>
      <c r="E107" s="116"/>
      <c r="F107" s="116">
        <v>36</v>
      </c>
      <c r="G107" s="116">
        <v>133.75</v>
      </c>
    </row>
    <row r="108" spans="1:7" x14ac:dyDescent="0.25">
      <c r="A108" s="115">
        <v>5185</v>
      </c>
      <c r="B108" s="115" t="s">
        <v>270</v>
      </c>
      <c r="C108" s="116">
        <v>104.25</v>
      </c>
      <c r="D108" s="116">
        <v>0</v>
      </c>
      <c r="E108" s="116"/>
      <c r="F108" s="116">
        <v>36</v>
      </c>
      <c r="G108" s="116">
        <v>140.25</v>
      </c>
    </row>
    <row r="109" spans="1:7" x14ac:dyDescent="0.25">
      <c r="A109" s="115">
        <v>2096</v>
      </c>
      <c r="B109" s="115" t="s">
        <v>255</v>
      </c>
      <c r="C109" s="116">
        <v>107.75</v>
      </c>
      <c r="D109" s="116">
        <v>0</v>
      </c>
      <c r="E109" s="116"/>
      <c r="F109" s="116">
        <v>36</v>
      </c>
      <c r="G109" s="116">
        <v>143.75</v>
      </c>
    </row>
    <row r="110" spans="1:7" x14ac:dyDescent="0.25">
      <c r="A110" s="115">
        <v>2388</v>
      </c>
      <c r="B110" s="115" t="s">
        <v>243</v>
      </c>
      <c r="C110" s="116">
        <v>110.25</v>
      </c>
      <c r="D110" s="116">
        <v>0</v>
      </c>
      <c r="E110" s="116"/>
      <c r="F110" s="116">
        <v>36</v>
      </c>
      <c r="G110" s="116">
        <v>146.25</v>
      </c>
    </row>
    <row r="111" spans="1:7" x14ac:dyDescent="0.25">
      <c r="A111" s="115">
        <v>6810</v>
      </c>
      <c r="B111" s="115" t="s">
        <v>206</v>
      </c>
      <c r="C111" s="116">
        <v>117</v>
      </c>
      <c r="D111" s="116">
        <v>0</v>
      </c>
      <c r="E111" s="116"/>
      <c r="F111" s="116">
        <v>36</v>
      </c>
      <c r="G111" s="116">
        <v>153</v>
      </c>
    </row>
    <row r="112" spans="1:7" x14ac:dyDescent="0.25">
      <c r="A112" s="115">
        <v>2971</v>
      </c>
      <c r="B112" s="115" t="s">
        <v>220</v>
      </c>
      <c r="C112" s="116">
        <v>114.5</v>
      </c>
      <c r="D112" s="116">
        <v>0</v>
      </c>
      <c r="E112" s="116"/>
      <c r="F112" s="116">
        <v>36</v>
      </c>
      <c r="G112" s="116">
        <v>150.5</v>
      </c>
    </row>
    <row r="113" spans="1:7" x14ac:dyDescent="0.25">
      <c r="A113" s="115">
        <v>2371</v>
      </c>
      <c r="B113" s="115" t="s">
        <v>174</v>
      </c>
      <c r="C113" s="116">
        <v>127</v>
      </c>
      <c r="D113" s="116">
        <v>0</v>
      </c>
      <c r="E113" s="116"/>
      <c r="F113" s="116">
        <v>36</v>
      </c>
      <c r="G113" s="116">
        <v>163</v>
      </c>
    </row>
    <row r="114" spans="1:7" x14ac:dyDescent="0.25">
      <c r="A114" s="115">
        <v>2917</v>
      </c>
      <c r="B114" s="115" t="s">
        <v>140</v>
      </c>
      <c r="C114" s="116">
        <v>154.5</v>
      </c>
      <c r="D114" s="116">
        <v>0</v>
      </c>
      <c r="E114" s="116"/>
      <c r="F114" s="116">
        <v>36</v>
      </c>
      <c r="G114" s="116">
        <v>190.5</v>
      </c>
    </row>
    <row r="115" spans="1:7" x14ac:dyDescent="0.25">
      <c r="A115" s="115">
        <v>2278</v>
      </c>
      <c r="B115" s="115" t="s">
        <v>744</v>
      </c>
      <c r="C115" s="116">
        <v>49</v>
      </c>
      <c r="D115" s="116"/>
      <c r="E115" s="116">
        <v>36</v>
      </c>
      <c r="F115" s="116"/>
      <c r="G115" s="116">
        <v>85</v>
      </c>
    </row>
    <row r="116" spans="1:7" x14ac:dyDescent="0.25">
      <c r="A116" s="115">
        <v>5108</v>
      </c>
      <c r="B116" s="115" t="s">
        <v>745</v>
      </c>
      <c r="C116" s="116">
        <v>49</v>
      </c>
      <c r="D116" s="116"/>
      <c r="E116" s="116">
        <v>36</v>
      </c>
      <c r="F116" s="116"/>
      <c r="G116" s="116">
        <v>85</v>
      </c>
    </row>
    <row r="117" spans="1:7" x14ac:dyDescent="0.25">
      <c r="A117" s="115">
        <v>2967</v>
      </c>
      <c r="B117" s="115" t="s">
        <v>610</v>
      </c>
      <c r="C117" s="116">
        <v>49</v>
      </c>
      <c r="D117" s="116"/>
      <c r="E117" s="116">
        <v>36</v>
      </c>
      <c r="F117" s="116"/>
      <c r="G117" s="116">
        <v>85</v>
      </c>
    </row>
    <row r="118" spans="1:7" x14ac:dyDescent="0.25">
      <c r="A118" s="115">
        <v>3297</v>
      </c>
      <c r="B118" s="115" t="s">
        <v>464</v>
      </c>
      <c r="C118" s="116">
        <v>75.75</v>
      </c>
      <c r="D118" s="116">
        <v>8.25</v>
      </c>
      <c r="E118" s="116"/>
      <c r="F118" s="116">
        <v>36</v>
      </c>
      <c r="G118" s="116">
        <v>120</v>
      </c>
    </row>
    <row r="119" spans="1:7" x14ac:dyDescent="0.25">
      <c r="A119" s="115">
        <v>2285</v>
      </c>
      <c r="B119" s="115" t="s">
        <v>502</v>
      </c>
      <c r="C119" s="116">
        <v>74.5</v>
      </c>
      <c r="D119" s="116">
        <v>9.5</v>
      </c>
      <c r="E119" s="116"/>
      <c r="F119" s="116">
        <v>36</v>
      </c>
      <c r="G119" s="116">
        <v>120</v>
      </c>
    </row>
    <row r="120" spans="1:7" x14ac:dyDescent="0.25">
      <c r="A120" s="115">
        <v>2995</v>
      </c>
      <c r="B120" s="115" t="s">
        <v>550</v>
      </c>
      <c r="C120" s="116">
        <v>74.5</v>
      </c>
      <c r="D120" s="116">
        <v>9.5</v>
      </c>
      <c r="E120" s="116"/>
      <c r="F120" s="116">
        <v>36</v>
      </c>
      <c r="G120" s="116">
        <v>120</v>
      </c>
    </row>
    <row r="121" spans="1:7" x14ac:dyDescent="0.25">
      <c r="A121" s="115">
        <v>3228</v>
      </c>
      <c r="B121" s="115" t="s">
        <v>560</v>
      </c>
      <c r="C121" s="116">
        <v>74.5</v>
      </c>
      <c r="D121" s="116">
        <v>9.5</v>
      </c>
      <c r="E121" s="116"/>
      <c r="F121" s="116">
        <v>36</v>
      </c>
      <c r="G121" s="116">
        <v>120</v>
      </c>
    </row>
    <row r="122" spans="1:7" x14ac:dyDescent="0.25">
      <c r="A122" s="115">
        <v>3164</v>
      </c>
      <c r="B122" s="115" t="s">
        <v>562</v>
      </c>
      <c r="C122" s="116">
        <v>74.5</v>
      </c>
      <c r="D122" s="116">
        <v>9.5</v>
      </c>
      <c r="E122" s="116"/>
      <c r="F122" s="116">
        <v>36</v>
      </c>
      <c r="G122" s="116">
        <v>120</v>
      </c>
    </row>
    <row r="123" spans="1:7" x14ac:dyDescent="0.25">
      <c r="A123" s="115">
        <v>3439</v>
      </c>
      <c r="B123" s="115" t="s">
        <v>579</v>
      </c>
      <c r="C123" s="116">
        <v>74.5</v>
      </c>
      <c r="D123" s="116">
        <v>9.5</v>
      </c>
      <c r="E123" s="116"/>
      <c r="F123" s="116">
        <v>36</v>
      </c>
      <c r="G123" s="116">
        <v>120</v>
      </c>
    </row>
    <row r="124" spans="1:7" x14ac:dyDescent="0.25">
      <c r="A124" s="115">
        <v>2964</v>
      </c>
      <c r="B124" s="115" t="s">
        <v>597</v>
      </c>
      <c r="C124" s="116">
        <v>64</v>
      </c>
      <c r="D124" s="116">
        <v>10.000000000000014</v>
      </c>
      <c r="E124" s="116"/>
      <c r="F124" s="116">
        <v>36</v>
      </c>
      <c r="G124" s="116">
        <v>110.00000000000001</v>
      </c>
    </row>
    <row r="125" spans="1:7" x14ac:dyDescent="0.25">
      <c r="A125" s="115">
        <v>2108</v>
      </c>
      <c r="B125" s="115" t="s">
        <v>392</v>
      </c>
      <c r="C125" s="116">
        <v>85.25</v>
      </c>
      <c r="D125" s="116">
        <v>0</v>
      </c>
      <c r="E125" s="116"/>
      <c r="F125" s="116">
        <v>36</v>
      </c>
      <c r="G125" s="116">
        <v>121.25</v>
      </c>
    </row>
    <row r="126" spans="1:7" x14ac:dyDescent="0.25">
      <c r="A126" s="115">
        <v>2949</v>
      </c>
      <c r="B126" s="115" t="s">
        <v>367</v>
      </c>
      <c r="C126" s="116">
        <v>88.5</v>
      </c>
      <c r="D126" s="116">
        <v>0</v>
      </c>
      <c r="E126" s="116"/>
      <c r="F126" s="116">
        <v>36</v>
      </c>
      <c r="G126" s="116">
        <v>124.5</v>
      </c>
    </row>
    <row r="127" spans="1:7" x14ac:dyDescent="0.25">
      <c r="A127" s="115">
        <v>2702</v>
      </c>
      <c r="B127" s="115" t="s">
        <v>358</v>
      </c>
      <c r="C127" s="116">
        <v>90</v>
      </c>
      <c r="D127" s="116">
        <v>0</v>
      </c>
      <c r="E127" s="116"/>
      <c r="F127" s="116">
        <v>36</v>
      </c>
      <c r="G127" s="116">
        <v>126</v>
      </c>
    </row>
    <row r="128" spans="1:7" x14ac:dyDescent="0.25">
      <c r="A128" s="115">
        <v>5329</v>
      </c>
      <c r="B128" s="115" t="s">
        <v>350</v>
      </c>
      <c r="C128" s="116">
        <v>91.25</v>
      </c>
      <c r="D128" s="116">
        <v>0</v>
      </c>
      <c r="E128" s="116"/>
      <c r="F128" s="116">
        <v>36</v>
      </c>
      <c r="G128" s="116">
        <v>127.25</v>
      </c>
    </row>
    <row r="129" spans="1:7" x14ac:dyDescent="0.25">
      <c r="A129" s="115">
        <v>6226</v>
      </c>
      <c r="B129" s="115" t="s">
        <v>345</v>
      </c>
      <c r="C129" s="116">
        <v>92.75</v>
      </c>
      <c r="D129" s="116">
        <v>0</v>
      </c>
      <c r="E129" s="116"/>
      <c r="F129" s="116">
        <v>36</v>
      </c>
      <c r="G129" s="116">
        <v>128.75</v>
      </c>
    </row>
    <row r="130" spans="1:7" x14ac:dyDescent="0.25">
      <c r="A130" s="115">
        <v>5437</v>
      </c>
      <c r="B130" s="115" t="s">
        <v>339</v>
      </c>
      <c r="C130" s="116">
        <v>94</v>
      </c>
      <c r="D130" s="116">
        <v>0</v>
      </c>
      <c r="E130" s="116"/>
      <c r="F130" s="116">
        <v>36</v>
      </c>
      <c r="G130" s="116">
        <v>130</v>
      </c>
    </row>
    <row r="131" spans="1:7" x14ac:dyDescent="0.25">
      <c r="A131" s="115">
        <v>5378</v>
      </c>
      <c r="B131" s="115" t="s">
        <v>324</v>
      </c>
      <c r="C131" s="116">
        <v>96.5</v>
      </c>
      <c r="D131" s="116">
        <v>0</v>
      </c>
      <c r="E131" s="116"/>
      <c r="F131" s="116">
        <v>36</v>
      </c>
      <c r="G131" s="116">
        <v>132.5</v>
      </c>
    </row>
    <row r="132" spans="1:7" x14ac:dyDescent="0.25">
      <c r="A132" s="115">
        <v>6265</v>
      </c>
      <c r="B132" s="115" t="s">
        <v>295</v>
      </c>
      <c r="C132" s="116">
        <v>100.75</v>
      </c>
      <c r="D132" s="116">
        <v>0</v>
      </c>
      <c r="E132" s="116"/>
      <c r="F132" s="116">
        <v>36</v>
      </c>
      <c r="G132" s="116">
        <v>136.75</v>
      </c>
    </row>
    <row r="133" spans="1:7" x14ac:dyDescent="0.25">
      <c r="A133" s="115">
        <v>2049</v>
      </c>
      <c r="B133" s="115" t="s">
        <v>282</v>
      </c>
      <c r="C133" s="116">
        <v>102.75</v>
      </c>
      <c r="D133" s="116">
        <v>0</v>
      </c>
      <c r="E133" s="116"/>
      <c r="F133" s="116">
        <v>36</v>
      </c>
      <c r="G133" s="116">
        <v>138.75</v>
      </c>
    </row>
    <row r="134" spans="1:7" x14ac:dyDescent="0.25">
      <c r="A134" s="115">
        <v>5379</v>
      </c>
      <c r="B134" s="115" t="s">
        <v>242</v>
      </c>
      <c r="C134" s="116">
        <v>110.25</v>
      </c>
      <c r="D134" s="116">
        <v>0</v>
      </c>
      <c r="E134" s="116"/>
      <c r="F134" s="116">
        <v>36</v>
      </c>
      <c r="G134" s="116">
        <v>146.25</v>
      </c>
    </row>
    <row r="135" spans="1:7" x14ac:dyDescent="0.25">
      <c r="A135" s="115">
        <v>2733</v>
      </c>
      <c r="B135" s="115" t="s">
        <v>170</v>
      </c>
      <c r="C135" s="116">
        <v>128.5</v>
      </c>
      <c r="D135" s="116">
        <v>0</v>
      </c>
      <c r="E135" s="116"/>
      <c r="F135" s="116">
        <v>36</v>
      </c>
      <c r="G135" s="116">
        <v>164.5</v>
      </c>
    </row>
    <row r="136" spans="1:7" x14ac:dyDescent="0.25">
      <c r="A136" s="115">
        <v>5992</v>
      </c>
      <c r="B136" s="115" t="s">
        <v>147</v>
      </c>
      <c r="C136" s="116">
        <v>147.25</v>
      </c>
      <c r="D136" s="116">
        <v>0</v>
      </c>
      <c r="E136" s="116"/>
      <c r="F136" s="116">
        <v>36</v>
      </c>
      <c r="G136" s="116">
        <v>183.25</v>
      </c>
    </row>
    <row r="137" spans="1:7" x14ac:dyDescent="0.25">
      <c r="A137" s="115">
        <v>4362</v>
      </c>
      <c r="B137" s="115" t="s">
        <v>148</v>
      </c>
      <c r="C137" s="116">
        <v>146.75</v>
      </c>
      <c r="D137" s="116">
        <v>0</v>
      </c>
      <c r="E137" s="116"/>
      <c r="F137" s="116">
        <v>36</v>
      </c>
      <c r="G137" s="116">
        <v>182.75</v>
      </c>
    </row>
    <row r="138" spans="1:7" x14ac:dyDescent="0.25">
      <c r="A138" s="115">
        <v>2649</v>
      </c>
      <c r="B138" s="115" t="s">
        <v>746</v>
      </c>
      <c r="C138" s="116">
        <v>49</v>
      </c>
      <c r="D138" s="116"/>
      <c r="E138" s="116">
        <v>36</v>
      </c>
      <c r="F138" s="116"/>
      <c r="G138" s="116">
        <v>85</v>
      </c>
    </row>
    <row r="139" spans="1:7" x14ac:dyDescent="0.25">
      <c r="A139" s="115">
        <v>2848</v>
      </c>
      <c r="B139" s="115" t="s">
        <v>458</v>
      </c>
      <c r="C139" s="116">
        <v>76</v>
      </c>
      <c r="D139" s="116">
        <v>8</v>
      </c>
      <c r="E139" s="116"/>
      <c r="F139" s="116">
        <v>36</v>
      </c>
      <c r="G139" s="116">
        <v>120</v>
      </c>
    </row>
    <row r="140" spans="1:7" x14ac:dyDescent="0.25">
      <c r="A140" s="115">
        <v>2214</v>
      </c>
      <c r="B140" s="115" t="s">
        <v>479</v>
      </c>
      <c r="C140" s="116">
        <v>75</v>
      </c>
      <c r="D140" s="116">
        <v>9</v>
      </c>
      <c r="E140" s="116"/>
      <c r="F140" s="116">
        <v>36</v>
      </c>
      <c r="G140" s="116">
        <v>120</v>
      </c>
    </row>
    <row r="141" spans="1:7" x14ac:dyDescent="0.25">
      <c r="A141" s="115">
        <v>5123</v>
      </c>
      <c r="B141" s="115" t="s">
        <v>487</v>
      </c>
      <c r="C141" s="116">
        <v>74.5</v>
      </c>
      <c r="D141" s="116">
        <v>9.5</v>
      </c>
      <c r="E141" s="116"/>
      <c r="F141" s="116">
        <v>36</v>
      </c>
      <c r="G141" s="116">
        <v>120</v>
      </c>
    </row>
    <row r="142" spans="1:7" x14ac:dyDescent="0.25">
      <c r="A142" s="115">
        <v>2170</v>
      </c>
      <c r="B142" s="115" t="s">
        <v>496</v>
      </c>
      <c r="C142" s="116">
        <v>74.5</v>
      </c>
      <c r="D142" s="116">
        <v>9.5</v>
      </c>
      <c r="E142" s="116"/>
      <c r="F142" s="116">
        <v>36</v>
      </c>
      <c r="G142" s="116">
        <v>120</v>
      </c>
    </row>
    <row r="143" spans="1:7" x14ac:dyDescent="0.25">
      <c r="A143" s="115">
        <v>2404</v>
      </c>
      <c r="B143" s="115" t="s">
        <v>505</v>
      </c>
      <c r="C143" s="116">
        <v>74.5</v>
      </c>
      <c r="D143" s="116">
        <v>9.5</v>
      </c>
      <c r="E143" s="116"/>
      <c r="F143" s="116">
        <v>36</v>
      </c>
      <c r="G143" s="116">
        <v>120</v>
      </c>
    </row>
    <row r="144" spans="1:7" x14ac:dyDescent="0.25">
      <c r="A144" s="115">
        <v>6135</v>
      </c>
      <c r="B144" s="115" t="s">
        <v>544</v>
      </c>
      <c r="C144" s="116">
        <v>74.5</v>
      </c>
      <c r="D144" s="116">
        <v>9.5</v>
      </c>
      <c r="E144" s="116"/>
      <c r="F144" s="116">
        <v>36</v>
      </c>
      <c r="G144" s="116">
        <v>120</v>
      </c>
    </row>
    <row r="145" spans="1:7" x14ac:dyDescent="0.25">
      <c r="A145" s="115">
        <v>2962</v>
      </c>
      <c r="B145" s="115" t="s">
        <v>552</v>
      </c>
      <c r="C145" s="116">
        <v>74.5</v>
      </c>
      <c r="D145" s="116">
        <v>9.5</v>
      </c>
      <c r="E145" s="116"/>
      <c r="F145" s="116">
        <v>36</v>
      </c>
      <c r="G145" s="116">
        <v>120</v>
      </c>
    </row>
    <row r="146" spans="1:7" x14ac:dyDescent="0.25">
      <c r="A146" s="115">
        <v>6481</v>
      </c>
      <c r="B146" s="115" t="s">
        <v>557</v>
      </c>
      <c r="C146" s="116">
        <v>74.5</v>
      </c>
      <c r="D146" s="116">
        <v>9.5</v>
      </c>
      <c r="E146" s="116"/>
      <c r="F146" s="116">
        <v>36</v>
      </c>
      <c r="G146" s="116">
        <v>120</v>
      </c>
    </row>
    <row r="147" spans="1:7" x14ac:dyDescent="0.25">
      <c r="A147" s="115">
        <v>3327</v>
      </c>
      <c r="B147" s="115" t="s">
        <v>574</v>
      </c>
      <c r="C147" s="116">
        <v>74.5</v>
      </c>
      <c r="D147" s="116">
        <v>9.5</v>
      </c>
      <c r="E147" s="116"/>
      <c r="F147" s="116">
        <v>36</v>
      </c>
      <c r="G147" s="116">
        <v>120</v>
      </c>
    </row>
    <row r="148" spans="1:7" x14ac:dyDescent="0.25">
      <c r="A148" s="115">
        <v>4375</v>
      </c>
      <c r="B148" s="115" t="s">
        <v>378</v>
      </c>
      <c r="C148" s="116">
        <v>86.75</v>
      </c>
      <c r="D148" s="116">
        <v>0</v>
      </c>
      <c r="E148" s="116"/>
      <c r="F148" s="116">
        <v>36</v>
      </c>
      <c r="G148" s="116">
        <v>122.75</v>
      </c>
    </row>
    <row r="149" spans="1:7" x14ac:dyDescent="0.25">
      <c r="A149" s="115">
        <v>2436</v>
      </c>
      <c r="B149" s="115" t="s">
        <v>342</v>
      </c>
      <c r="C149" s="116">
        <v>93.25</v>
      </c>
      <c r="D149" s="116">
        <v>0</v>
      </c>
      <c r="E149" s="116"/>
      <c r="F149" s="116">
        <v>36</v>
      </c>
      <c r="G149" s="116">
        <v>129.25</v>
      </c>
    </row>
    <row r="150" spans="1:7" x14ac:dyDescent="0.25">
      <c r="A150" s="115">
        <v>3398</v>
      </c>
      <c r="B150" s="115" t="s">
        <v>332</v>
      </c>
      <c r="C150" s="116">
        <v>95</v>
      </c>
      <c r="D150" s="116">
        <v>0</v>
      </c>
      <c r="E150" s="116"/>
      <c r="F150" s="116">
        <v>36</v>
      </c>
      <c r="G150" s="116">
        <v>131</v>
      </c>
    </row>
    <row r="151" spans="1:7" x14ac:dyDescent="0.25">
      <c r="A151" s="115">
        <v>2819</v>
      </c>
      <c r="B151" s="115" t="s">
        <v>289</v>
      </c>
      <c r="C151" s="116">
        <v>101.5</v>
      </c>
      <c r="D151" s="116">
        <v>0</v>
      </c>
      <c r="E151" s="116"/>
      <c r="F151" s="116">
        <v>36</v>
      </c>
      <c r="G151" s="116">
        <v>137.5</v>
      </c>
    </row>
    <row r="152" spans="1:7" x14ac:dyDescent="0.25">
      <c r="A152" s="115">
        <v>5852</v>
      </c>
      <c r="B152" s="115" t="s">
        <v>299</v>
      </c>
      <c r="C152" s="116">
        <v>100</v>
      </c>
      <c r="D152" s="116">
        <v>0</v>
      </c>
      <c r="E152" s="116"/>
      <c r="F152" s="116">
        <v>36</v>
      </c>
      <c r="G152" s="116">
        <v>136</v>
      </c>
    </row>
    <row r="153" spans="1:7" x14ac:dyDescent="0.25">
      <c r="A153" s="115">
        <v>3490</v>
      </c>
      <c r="B153" s="115" t="s">
        <v>286</v>
      </c>
      <c r="C153" s="116">
        <v>101.75</v>
      </c>
      <c r="D153" s="116">
        <v>0</v>
      </c>
      <c r="E153" s="116"/>
      <c r="F153" s="116">
        <v>36</v>
      </c>
      <c r="G153" s="116">
        <v>137.75</v>
      </c>
    </row>
    <row r="154" spans="1:7" x14ac:dyDescent="0.25">
      <c r="A154" s="115">
        <v>6814</v>
      </c>
      <c r="B154" s="115" t="s">
        <v>262</v>
      </c>
      <c r="C154" s="116">
        <v>106.25</v>
      </c>
      <c r="D154" s="116">
        <v>0</v>
      </c>
      <c r="E154" s="116"/>
      <c r="F154" s="116">
        <v>36</v>
      </c>
      <c r="G154" s="116">
        <v>142.25</v>
      </c>
    </row>
    <row r="155" spans="1:7" x14ac:dyDescent="0.25">
      <c r="A155" s="115">
        <v>2849</v>
      </c>
      <c r="B155" s="115" t="s">
        <v>224</v>
      </c>
      <c r="C155" s="116">
        <v>113</v>
      </c>
      <c r="D155" s="116">
        <v>0</v>
      </c>
      <c r="E155" s="116"/>
      <c r="F155" s="116">
        <v>36</v>
      </c>
      <c r="G155" s="116">
        <v>149</v>
      </c>
    </row>
    <row r="156" spans="1:7" x14ac:dyDescent="0.25">
      <c r="A156" s="115">
        <v>2044</v>
      </c>
      <c r="B156" s="115" t="s">
        <v>182</v>
      </c>
      <c r="C156" s="116">
        <v>124</v>
      </c>
      <c r="D156" s="116">
        <v>0</v>
      </c>
      <c r="E156" s="116"/>
      <c r="F156" s="116">
        <v>36</v>
      </c>
      <c r="G156" s="116">
        <v>160</v>
      </c>
    </row>
    <row r="157" spans="1:7" x14ac:dyDescent="0.25">
      <c r="A157" s="115">
        <v>2955</v>
      </c>
      <c r="B157" s="115" t="s">
        <v>187</v>
      </c>
      <c r="C157" s="116">
        <v>123</v>
      </c>
      <c r="D157" s="116">
        <v>0</v>
      </c>
      <c r="E157" s="116"/>
      <c r="F157" s="116">
        <v>36</v>
      </c>
      <c r="G157" s="116">
        <v>159</v>
      </c>
    </row>
    <row r="158" spans="1:7" x14ac:dyDescent="0.25">
      <c r="A158" s="115">
        <v>2846</v>
      </c>
      <c r="B158" s="115" t="s">
        <v>177</v>
      </c>
      <c r="C158" s="116">
        <v>125.75</v>
      </c>
      <c r="D158" s="116">
        <v>0</v>
      </c>
      <c r="E158" s="116"/>
      <c r="F158" s="116">
        <v>36</v>
      </c>
      <c r="G158" s="116">
        <v>161.75</v>
      </c>
    </row>
    <row r="159" spans="1:7" x14ac:dyDescent="0.25">
      <c r="A159" s="115">
        <v>6379</v>
      </c>
      <c r="B159" s="115" t="s">
        <v>603</v>
      </c>
      <c r="C159" s="116">
        <v>49</v>
      </c>
      <c r="D159" s="116"/>
      <c r="E159" s="116">
        <v>36</v>
      </c>
      <c r="F159" s="116"/>
      <c r="G159" s="116">
        <v>85</v>
      </c>
    </row>
    <row r="160" spans="1:7" x14ac:dyDescent="0.25">
      <c r="A160" s="115">
        <v>6672</v>
      </c>
      <c r="B160" s="115" t="s">
        <v>620</v>
      </c>
      <c r="C160" s="116">
        <v>49</v>
      </c>
      <c r="D160" s="116"/>
      <c r="E160" s="116">
        <v>36</v>
      </c>
      <c r="F160" s="116"/>
      <c r="G160" s="116">
        <v>85</v>
      </c>
    </row>
    <row r="161" spans="1:7" x14ac:dyDescent="0.25">
      <c r="A161" s="115">
        <v>2589</v>
      </c>
      <c r="B161" s="115" t="s">
        <v>423</v>
      </c>
      <c r="C161" s="116">
        <v>80.5</v>
      </c>
      <c r="D161" s="116">
        <v>6.5</v>
      </c>
      <c r="E161" s="116"/>
      <c r="F161" s="116">
        <v>36</v>
      </c>
      <c r="G161" s="116">
        <v>123</v>
      </c>
    </row>
    <row r="162" spans="1:7" x14ac:dyDescent="0.25">
      <c r="A162" s="115">
        <v>6383</v>
      </c>
      <c r="B162" s="115" t="s">
        <v>429</v>
      </c>
      <c r="C162" s="116">
        <v>79.25</v>
      </c>
      <c r="D162" s="116">
        <v>7.75</v>
      </c>
      <c r="E162" s="116"/>
      <c r="F162" s="116">
        <v>36</v>
      </c>
      <c r="G162" s="116">
        <v>123</v>
      </c>
    </row>
    <row r="163" spans="1:7" x14ac:dyDescent="0.25">
      <c r="A163" s="115">
        <v>6525</v>
      </c>
      <c r="B163" s="115" t="s">
        <v>435</v>
      </c>
      <c r="C163" s="116">
        <v>77.5</v>
      </c>
      <c r="D163" s="116">
        <v>9.5</v>
      </c>
      <c r="E163" s="116"/>
      <c r="F163" s="116">
        <v>36</v>
      </c>
      <c r="G163" s="116">
        <v>123</v>
      </c>
    </row>
    <row r="164" spans="1:7" x14ac:dyDescent="0.25">
      <c r="A164" s="115">
        <v>5769</v>
      </c>
      <c r="B164" s="115" t="s">
        <v>439</v>
      </c>
      <c r="C164" s="116">
        <v>77.5</v>
      </c>
      <c r="D164" s="116">
        <v>9.5</v>
      </c>
      <c r="E164" s="116"/>
      <c r="F164" s="116">
        <v>36</v>
      </c>
      <c r="G164" s="116">
        <v>123</v>
      </c>
    </row>
    <row r="165" spans="1:7" x14ac:dyDescent="0.25">
      <c r="A165" s="115">
        <v>2576</v>
      </c>
      <c r="B165" s="115" t="s">
        <v>442</v>
      </c>
      <c r="C165" s="116">
        <v>77.5</v>
      </c>
      <c r="D165" s="116">
        <v>9.5</v>
      </c>
      <c r="E165" s="116"/>
      <c r="F165" s="116">
        <v>36</v>
      </c>
      <c r="G165" s="116">
        <v>123</v>
      </c>
    </row>
    <row r="166" spans="1:7" x14ac:dyDescent="0.25">
      <c r="A166" s="115">
        <v>3214</v>
      </c>
      <c r="B166" s="115" t="s">
        <v>445</v>
      </c>
      <c r="C166" s="116">
        <v>77.5</v>
      </c>
      <c r="D166" s="116">
        <v>9.5</v>
      </c>
      <c r="E166" s="116"/>
      <c r="F166" s="116">
        <v>36</v>
      </c>
      <c r="G166" s="116">
        <v>123</v>
      </c>
    </row>
    <row r="167" spans="1:7" x14ac:dyDescent="0.25">
      <c r="A167" s="115">
        <v>2582</v>
      </c>
      <c r="B167" s="115" t="s">
        <v>315</v>
      </c>
      <c r="C167" s="116">
        <v>98</v>
      </c>
      <c r="D167" s="116">
        <v>0</v>
      </c>
      <c r="E167" s="116"/>
      <c r="F167" s="116">
        <v>36</v>
      </c>
      <c r="G167" s="116">
        <v>134</v>
      </c>
    </row>
    <row r="168" spans="1:7" x14ac:dyDescent="0.25">
      <c r="A168" s="115">
        <v>5968</v>
      </c>
      <c r="B168" s="115" t="s">
        <v>347</v>
      </c>
      <c r="C168" s="116">
        <v>92.5</v>
      </c>
      <c r="D168" s="116">
        <v>0</v>
      </c>
      <c r="E168" s="116"/>
      <c r="F168" s="116">
        <v>36</v>
      </c>
      <c r="G168" s="116">
        <v>128.5</v>
      </c>
    </row>
    <row r="169" spans="1:7" x14ac:dyDescent="0.25">
      <c r="A169" s="115">
        <v>6193</v>
      </c>
      <c r="B169" s="115" t="s">
        <v>321</v>
      </c>
      <c r="C169" s="116">
        <v>97.25</v>
      </c>
      <c r="D169" s="116">
        <v>0</v>
      </c>
      <c r="E169" s="116"/>
      <c r="F169" s="116">
        <v>36</v>
      </c>
      <c r="G169" s="116">
        <v>133.25</v>
      </c>
    </row>
    <row r="170" spans="1:7" x14ac:dyDescent="0.25">
      <c r="A170" s="115">
        <v>5441</v>
      </c>
      <c r="B170" s="115" t="s">
        <v>353</v>
      </c>
      <c r="C170" s="116">
        <v>91</v>
      </c>
      <c r="D170" s="116">
        <v>0</v>
      </c>
      <c r="E170" s="116"/>
      <c r="F170" s="116">
        <v>36</v>
      </c>
      <c r="G170" s="116">
        <v>127</v>
      </c>
    </row>
    <row r="171" spans="1:7" x14ac:dyDescent="0.25">
      <c r="A171" s="115">
        <v>5133</v>
      </c>
      <c r="B171" s="115" t="s">
        <v>344</v>
      </c>
      <c r="C171" s="116">
        <v>93</v>
      </c>
      <c r="D171" s="116">
        <v>0</v>
      </c>
      <c r="E171" s="116"/>
      <c r="F171" s="116">
        <v>36</v>
      </c>
      <c r="G171" s="116">
        <v>129</v>
      </c>
    </row>
    <row r="172" spans="1:7" x14ac:dyDescent="0.25">
      <c r="A172" s="115">
        <v>2042</v>
      </c>
      <c r="B172" s="115" t="s">
        <v>310</v>
      </c>
      <c r="C172" s="116">
        <v>98.75</v>
      </c>
      <c r="D172" s="116">
        <v>0</v>
      </c>
      <c r="E172" s="116"/>
      <c r="F172" s="116">
        <v>36</v>
      </c>
      <c r="G172" s="116">
        <v>134.75</v>
      </c>
    </row>
    <row r="173" spans="1:7" x14ac:dyDescent="0.25">
      <c r="A173" s="115">
        <v>6198</v>
      </c>
      <c r="B173" s="115" t="s">
        <v>302</v>
      </c>
      <c r="C173" s="116">
        <v>99.75</v>
      </c>
      <c r="D173" s="116">
        <v>0</v>
      </c>
      <c r="E173" s="116"/>
      <c r="F173" s="116">
        <v>36</v>
      </c>
      <c r="G173" s="116">
        <v>135.75</v>
      </c>
    </row>
    <row r="174" spans="1:7" x14ac:dyDescent="0.25">
      <c r="A174" s="115">
        <v>2067</v>
      </c>
      <c r="B174" s="115" t="s">
        <v>277</v>
      </c>
      <c r="C174" s="116">
        <v>103.25</v>
      </c>
      <c r="D174" s="116">
        <v>0</v>
      </c>
      <c r="E174" s="116"/>
      <c r="F174" s="116">
        <v>36</v>
      </c>
      <c r="G174" s="116">
        <v>139.25</v>
      </c>
    </row>
    <row r="175" spans="1:7" x14ac:dyDescent="0.25">
      <c r="A175" s="115">
        <v>5293</v>
      </c>
      <c r="B175" s="115" t="s">
        <v>279</v>
      </c>
      <c r="C175" s="116">
        <v>103.25</v>
      </c>
      <c r="D175" s="116">
        <v>0</v>
      </c>
      <c r="E175" s="116"/>
      <c r="F175" s="116">
        <v>36</v>
      </c>
      <c r="G175" s="116">
        <v>139.25</v>
      </c>
    </row>
    <row r="176" spans="1:7" x14ac:dyDescent="0.25">
      <c r="A176" s="115">
        <v>2340</v>
      </c>
      <c r="B176" s="115" t="s">
        <v>252</v>
      </c>
      <c r="C176" s="116">
        <v>108.25</v>
      </c>
      <c r="D176" s="116">
        <v>0</v>
      </c>
      <c r="E176" s="116"/>
      <c r="F176" s="116">
        <v>36</v>
      </c>
      <c r="G176" s="116">
        <v>144.25</v>
      </c>
    </row>
    <row r="177" spans="1:7" x14ac:dyDescent="0.25">
      <c r="A177" s="115">
        <v>2587</v>
      </c>
      <c r="B177" s="115" t="s">
        <v>256</v>
      </c>
      <c r="C177" s="116">
        <v>107.75</v>
      </c>
      <c r="D177" s="116">
        <v>0</v>
      </c>
      <c r="E177" s="116"/>
      <c r="F177" s="116">
        <v>36</v>
      </c>
      <c r="G177" s="116">
        <v>143.75</v>
      </c>
    </row>
    <row r="178" spans="1:7" x14ac:dyDescent="0.25">
      <c r="A178" s="115">
        <v>5171</v>
      </c>
      <c r="B178" s="115" t="s">
        <v>253</v>
      </c>
      <c r="C178" s="116">
        <v>108.25</v>
      </c>
      <c r="D178" s="116">
        <v>0</v>
      </c>
      <c r="E178" s="116"/>
      <c r="F178" s="116">
        <v>36</v>
      </c>
      <c r="G178" s="116">
        <v>144.25</v>
      </c>
    </row>
    <row r="179" spans="1:7" x14ac:dyDescent="0.25">
      <c r="A179" s="115">
        <v>6003</v>
      </c>
      <c r="B179" s="115" t="s">
        <v>225</v>
      </c>
      <c r="C179" s="116">
        <v>112.5</v>
      </c>
      <c r="D179" s="116">
        <v>0</v>
      </c>
      <c r="E179" s="116"/>
      <c r="F179" s="116">
        <v>36</v>
      </c>
      <c r="G179" s="116">
        <v>148.5</v>
      </c>
    </row>
    <row r="180" spans="1:7" x14ac:dyDescent="0.25">
      <c r="A180" s="115">
        <v>2387</v>
      </c>
      <c r="B180" s="115" t="s">
        <v>223</v>
      </c>
      <c r="C180" s="116">
        <v>113.75</v>
      </c>
      <c r="D180" s="116">
        <v>0</v>
      </c>
      <c r="E180" s="116"/>
      <c r="F180" s="116">
        <v>36</v>
      </c>
      <c r="G180" s="116">
        <v>149.75</v>
      </c>
    </row>
    <row r="181" spans="1:7" x14ac:dyDescent="0.25">
      <c r="A181" s="115">
        <v>2742</v>
      </c>
      <c r="B181" s="115" t="s">
        <v>201</v>
      </c>
      <c r="C181" s="116">
        <v>118</v>
      </c>
      <c r="D181" s="116">
        <v>0</v>
      </c>
      <c r="E181" s="116"/>
      <c r="F181" s="116">
        <v>36</v>
      </c>
      <c r="G181" s="116">
        <v>154</v>
      </c>
    </row>
    <row r="182" spans="1:7" x14ac:dyDescent="0.25">
      <c r="A182" s="115">
        <v>2361</v>
      </c>
      <c r="B182" s="115" t="s">
        <v>175</v>
      </c>
      <c r="C182" s="116">
        <v>126.25</v>
      </c>
      <c r="D182" s="116">
        <v>0</v>
      </c>
      <c r="E182" s="116"/>
      <c r="F182" s="116">
        <v>36</v>
      </c>
      <c r="G182" s="116">
        <v>162.25</v>
      </c>
    </row>
    <row r="183" spans="1:7" x14ac:dyDescent="0.25">
      <c r="A183" s="115">
        <v>5307</v>
      </c>
      <c r="B183" s="115" t="s">
        <v>133</v>
      </c>
      <c r="C183" s="116">
        <v>186</v>
      </c>
      <c r="D183" s="116">
        <v>0</v>
      </c>
      <c r="E183" s="116"/>
      <c r="F183" s="116">
        <v>36</v>
      </c>
      <c r="G183" s="116">
        <v>222</v>
      </c>
    </row>
    <row r="184" spans="1:7" x14ac:dyDescent="0.25">
      <c r="A184" s="115">
        <v>2045</v>
      </c>
      <c r="B184" s="115" t="s">
        <v>747</v>
      </c>
      <c r="C184" s="116">
        <v>52</v>
      </c>
      <c r="D184" s="116"/>
      <c r="E184" s="116">
        <v>36</v>
      </c>
      <c r="F184" s="116"/>
      <c r="G184" s="116">
        <v>88</v>
      </c>
    </row>
    <row r="185" spans="1:7" x14ac:dyDescent="0.25">
      <c r="A185" s="115">
        <v>2989</v>
      </c>
      <c r="B185" s="115" t="s">
        <v>618</v>
      </c>
      <c r="C185" s="116">
        <v>52</v>
      </c>
      <c r="D185" s="116"/>
      <c r="E185" s="116">
        <v>36</v>
      </c>
      <c r="F185" s="116"/>
      <c r="G185" s="116">
        <v>88</v>
      </c>
    </row>
    <row r="186" spans="1:7" x14ac:dyDescent="0.25">
      <c r="A186" s="115">
        <v>2453</v>
      </c>
      <c r="B186" s="115" t="s">
        <v>626</v>
      </c>
      <c r="C186" s="116">
        <v>52</v>
      </c>
      <c r="D186" s="116"/>
      <c r="E186" s="116">
        <v>36</v>
      </c>
      <c r="F186" s="116"/>
      <c r="G186" s="116">
        <v>88</v>
      </c>
    </row>
    <row r="187" spans="1:7" x14ac:dyDescent="0.25">
      <c r="A187" s="115">
        <v>2693</v>
      </c>
      <c r="B187" s="115" t="s">
        <v>414</v>
      </c>
      <c r="C187" s="116">
        <v>82.25</v>
      </c>
      <c r="D187" s="116">
        <v>1.75</v>
      </c>
      <c r="E187" s="116"/>
      <c r="F187" s="116">
        <v>36</v>
      </c>
      <c r="G187" s="116">
        <v>120</v>
      </c>
    </row>
    <row r="188" spans="1:7" x14ac:dyDescent="0.25">
      <c r="A188" s="115">
        <v>2171</v>
      </c>
      <c r="B188" s="115" t="s">
        <v>422</v>
      </c>
      <c r="C188" s="116">
        <v>80.5</v>
      </c>
      <c r="D188" s="116">
        <v>3.5</v>
      </c>
      <c r="E188" s="116"/>
      <c r="F188" s="116">
        <v>36</v>
      </c>
      <c r="G188" s="116">
        <v>120</v>
      </c>
    </row>
    <row r="189" spans="1:7" x14ac:dyDescent="0.25">
      <c r="A189" s="115">
        <v>3181</v>
      </c>
      <c r="B189" s="115" t="s">
        <v>425</v>
      </c>
      <c r="C189" s="116">
        <v>80.25</v>
      </c>
      <c r="D189" s="116">
        <v>3.75</v>
      </c>
      <c r="E189" s="116"/>
      <c r="F189" s="116">
        <v>36</v>
      </c>
      <c r="G189" s="116">
        <v>120</v>
      </c>
    </row>
    <row r="190" spans="1:7" x14ac:dyDescent="0.25">
      <c r="A190" s="115">
        <v>5169</v>
      </c>
      <c r="B190" s="115" t="s">
        <v>432</v>
      </c>
      <c r="C190" s="116">
        <v>78.75</v>
      </c>
      <c r="D190" s="116">
        <v>5.25</v>
      </c>
      <c r="E190" s="116"/>
      <c r="F190" s="116">
        <v>36</v>
      </c>
      <c r="G190" s="116">
        <v>120</v>
      </c>
    </row>
    <row r="191" spans="1:7" x14ac:dyDescent="0.25">
      <c r="A191" s="115">
        <v>2149</v>
      </c>
      <c r="B191" s="115" t="s">
        <v>472</v>
      </c>
      <c r="C191" s="116">
        <v>75.25</v>
      </c>
      <c r="D191" s="116">
        <v>8.75</v>
      </c>
      <c r="E191" s="116"/>
      <c r="F191" s="116">
        <v>36</v>
      </c>
      <c r="G191" s="116">
        <v>120</v>
      </c>
    </row>
    <row r="192" spans="1:7" x14ac:dyDescent="0.25">
      <c r="A192" s="115">
        <v>2418</v>
      </c>
      <c r="B192" s="115" t="s">
        <v>507</v>
      </c>
      <c r="C192" s="116">
        <v>74.5</v>
      </c>
      <c r="D192" s="116">
        <v>9.5</v>
      </c>
      <c r="E192" s="116"/>
      <c r="F192" s="116">
        <v>36</v>
      </c>
      <c r="G192" s="116">
        <v>120</v>
      </c>
    </row>
    <row r="193" spans="1:7" x14ac:dyDescent="0.25">
      <c r="A193" s="115">
        <v>2551</v>
      </c>
      <c r="B193" s="115" t="s">
        <v>518</v>
      </c>
      <c r="C193" s="116">
        <v>74.5</v>
      </c>
      <c r="D193" s="116">
        <v>9.5</v>
      </c>
      <c r="E193" s="116"/>
      <c r="F193" s="116">
        <v>36</v>
      </c>
      <c r="G193" s="116">
        <v>120</v>
      </c>
    </row>
    <row r="194" spans="1:7" x14ac:dyDescent="0.25">
      <c r="A194" s="115">
        <v>2593</v>
      </c>
      <c r="B194" s="115" t="s">
        <v>521</v>
      </c>
      <c r="C194" s="116">
        <v>74.5</v>
      </c>
      <c r="D194" s="116">
        <v>9.5</v>
      </c>
      <c r="E194" s="116"/>
      <c r="F194" s="116">
        <v>36</v>
      </c>
      <c r="G194" s="116">
        <v>120</v>
      </c>
    </row>
    <row r="195" spans="1:7" x14ac:dyDescent="0.25">
      <c r="A195" s="115">
        <v>2814</v>
      </c>
      <c r="B195" s="115" t="s">
        <v>539</v>
      </c>
      <c r="C195" s="116">
        <v>74.5</v>
      </c>
      <c r="D195" s="116">
        <v>9.5</v>
      </c>
      <c r="E195" s="116"/>
      <c r="F195" s="116">
        <v>36</v>
      </c>
      <c r="G195" s="116">
        <v>120</v>
      </c>
    </row>
    <row r="196" spans="1:7" x14ac:dyDescent="0.25">
      <c r="A196" s="115">
        <v>5740</v>
      </c>
      <c r="B196" s="115" t="s">
        <v>371</v>
      </c>
      <c r="C196" s="116">
        <v>88.25</v>
      </c>
      <c r="D196" s="116">
        <v>0</v>
      </c>
      <c r="E196" s="116"/>
      <c r="F196" s="116">
        <v>36</v>
      </c>
      <c r="G196" s="116">
        <v>124.25</v>
      </c>
    </row>
    <row r="197" spans="1:7" x14ac:dyDescent="0.25">
      <c r="A197" s="115">
        <v>4505</v>
      </c>
      <c r="B197" s="115" t="s">
        <v>319</v>
      </c>
      <c r="C197" s="116">
        <v>97.75</v>
      </c>
      <c r="D197" s="116">
        <v>0</v>
      </c>
      <c r="E197" s="116"/>
      <c r="F197" s="116">
        <v>36</v>
      </c>
      <c r="G197" s="116">
        <v>133.75</v>
      </c>
    </row>
    <row r="198" spans="1:7" x14ac:dyDescent="0.25">
      <c r="A198" s="115">
        <v>6401</v>
      </c>
      <c r="B198" s="115" t="s">
        <v>308</v>
      </c>
      <c r="C198" s="116">
        <v>99.5</v>
      </c>
      <c r="D198" s="116">
        <v>0</v>
      </c>
      <c r="E198" s="116"/>
      <c r="F198" s="116">
        <v>36</v>
      </c>
      <c r="G198" s="116">
        <v>135.5</v>
      </c>
    </row>
    <row r="199" spans="1:7" x14ac:dyDescent="0.25">
      <c r="A199" s="115">
        <v>2392</v>
      </c>
      <c r="B199" s="115" t="s">
        <v>257</v>
      </c>
      <c r="C199" s="116">
        <v>107.75</v>
      </c>
      <c r="D199" s="116">
        <v>0</v>
      </c>
      <c r="E199" s="116"/>
      <c r="F199" s="116">
        <v>36</v>
      </c>
      <c r="G199" s="116">
        <v>143.75</v>
      </c>
    </row>
    <row r="200" spans="1:7" x14ac:dyDescent="0.25">
      <c r="A200" s="115">
        <v>3243</v>
      </c>
      <c r="B200" s="115" t="s">
        <v>204</v>
      </c>
      <c r="C200" s="116">
        <v>117.5</v>
      </c>
      <c r="D200" s="116">
        <v>0</v>
      </c>
      <c r="E200" s="116"/>
      <c r="F200" s="116">
        <v>36</v>
      </c>
      <c r="G200" s="116">
        <v>153.5</v>
      </c>
    </row>
    <row r="201" spans="1:7" x14ac:dyDescent="0.25">
      <c r="A201" s="115">
        <v>2286</v>
      </c>
      <c r="B201" s="115" t="s">
        <v>195</v>
      </c>
      <c r="C201" s="116">
        <v>120.25</v>
      </c>
      <c r="D201" s="116">
        <v>0</v>
      </c>
      <c r="E201" s="116"/>
      <c r="F201" s="116">
        <v>36</v>
      </c>
      <c r="G201" s="116">
        <v>156.25</v>
      </c>
    </row>
    <row r="202" spans="1:7" x14ac:dyDescent="0.25">
      <c r="A202" s="115">
        <v>3488</v>
      </c>
      <c r="B202" s="115" t="s">
        <v>165</v>
      </c>
      <c r="C202" s="116">
        <v>130.75</v>
      </c>
      <c r="D202" s="116">
        <v>0</v>
      </c>
      <c r="E202" s="116"/>
      <c r="F202" s="116">
        <v>36</v>
      </c>
      <c r="G202" s="116">
        <v>166.75</v>
      </c>
    </row>
    <row r="203" spans="1:7" x14ac:dyDescent="0.25">
      <c r="A203" s="115">
        <v>2071</v>
      </c>
      <c r="B203" s="115" t="s">
        <v>164</v>
      </c>
      <c r="C203" s="116">
        <v>131.25</v>
      </c>
      <c r="D203" s="116">
        <v>0</v>
      </c>
      <c r="E203" s="116"/>
      <c r="F203" s="116">
        <v>36</v>
      </c>
      <c r="G203" s="116">
        <v>167.25</v>
      </c>
    </row>
    <row r="204" spans="1:7" x14ac:dyDescent="0.25">
      <c r="A204" s="115">
        <v>2808</v>
      </c>
      <c r="B204" s="115" t="s">
        <v>151</v>
      </c>
      <c r="C204" s="116">
        <v>139.75</v>
      </c>
      <c r="D204" s="116">
        <v>0</v>
      </c>
      <c r="E204" s="116"/>
      <c r="F204" s="116">
        <v>36</v>
      </c>
      <c r="G204" s="116">
        <v>175.75</v>
      </c>
    </row>
    <row r="205" spans="1:7" x14ac:dyDescent="0.25">
      <c r="A205" s="115">
        <v>3347</v>
      </c>
      <c r="B205" s="115" t="s">
        <v>150</v>
      </c>
      <c r="C205" s="116">
        <v>140</v>
      </c>
      <c r="D205" s="116">
        <v>0</v>
      </c>
      <c r="E205" s="116"/>
      <c r="F205" s="116">
        <v>36</v>
      </c>
      <c r="G205" s="116">
        <v>176</v>
      </c>
    </row>
    <row r="206" spans="1:7" x14ac:dyDescent="0.25">
      <c r="A206" s="115">
        <v>3480</v>
      </c>
      <c r="B206" s="115" t="s">
        <v>143</v>
      </c>
      <c r="C206" s="116">
        <v>151</v>
      </c>
      <c r="D206" s="116">
        <v>0</v>
      </c>
      <c r="E206" s="116"/>
      <c r="F206" s="116">
        <v>36</v>
      </c>
      <c r="G206" s="116">
        <v>187</v>
      </c>
    </row>
    <row r="207" spans="1:7" x14ac:dyDescent="0.25">
      <c r="A207" s="115">
        <v>5456</v>
      </c>
      <c r="B207" s="115" t="s">
        <v>136</v>
      </c>
      <c r="C207" s="116">
        <v>177</v>
      </c>
      <c r="D207" s="116">
        <v>0</v>
      </c>
      <c r="E207" s="116"/>
      <c r="F207" s="116">
        <v>36</v>
      </c>
      <c r="G207" s="116">
        <v>213</v>
      </c>
    </row>
    <row r="208" spans="1:7" x14ac:dyDescent="0.25">
      <c r="A208" s="115">
        <v>3166</v>
      </c>
      <c r="B208" s="115" t="s">
        <v>736</v>
      </c>
      <c r="C208" s="116">
        <v>49</v>
      </c>
      <c r="D208" s="116"/>
      <c r="E208" s="116">
        <v>36</v>
      </c>
      <c r="F208" s="116"/>
      <c r="G208" s="116">
        <v>85</v>
      </c>
    </row>
    <row r="209" spans="1:7" x14ac:dyDescent="0.25">
      <c r="A209" s="115">
        <v>3212</v>
      </c>
      <c r="B209" s="115" t="s">
        <v>402</v>
      </c>
      <c r="C209" s="116">
        <v>84</v>
      </c>
      <c r="D209" s="116">
        <v>0</v>
      </c>
      <c r="E209" s="116"/>
      <c r="F209" s="116">
        <v>36</v>
      </c>
      <c r="G209" s="116">
        <v>120</v>
      </c>
    </row>
    <row r="210" spans="1:7" x14ac:dyDescent="0.25">
      <c r="A210" s="115">
        <v>4357</v>
      </c>
      <c r="B210" s="115" t="s">
        <v>403</v>
      </c>
      <c r="C210" s="116">
        <v>83.75</v>
      </c>
      <c r="D210" s="116">
        <v>0.25</v>
      </c>
      <c r="E210" s="116"/>
      <c r="F210" s="116">
        <v>36</v>
      </c>
      <c r="G210" s="116">
        <v>120</v>
      </c>
    </row>
    <row r="211" spans="1:7" x14ac:dyDescent="0.25">
      <c r="A211" s="115">
        <v>5504</v>
      </c>
      <c r="B211" s="115" t="s">
        <v>490</v>
      </c>
      <c r="C211" s="116">
        <v>74.5</v>
      </c>
      <c r="D211" s="116">
        <v>9.5</v>
      </c>
      <c r="E211" s="116"/>
      <c r="F211" s="116">
        <v>36</v>
      </c>
      <c r="G211" s="116">
        <v>120</v>
      </c>
    </row>
    <row r="212" spans="1:7" x14ac:dyDescent="0.25">
      <c r="A212" s="115">
        <v>2503</v>
      </c>
      <c r="B212" s="115" t="s">
        <v>491</v>
      </c>
      <c r="C212" s="116">
        <v>74.5</v>
      </c>
      <c r="D212" s="116">
        <v>9.5</v>
      </c>
      <c r="E212" s="116"/>
      <c r="F212" s="116">
        <v>36</v>
      </c>
      <c r="G212" s="116">
        <v>120</v>
      </c>
    </row>
    <row r="213" spans="1:7" x14ac:dyDescent="0.25">
      <c r="A213" s="115">
        <v>5854</v>
      </c>
      <c r="B213" s="115" t="s">
        <v>531</v>
      </c>
      <c r="C213" s="116">
        <v>74.5</v>
      </c>
      <c r="D213" s="116">
        <v>9.5</v>
      </c>
      <c r="E213" s="116"/>
      <c r="F213" s="116">
        <v>36</v>
      </c>
      <c r="G213" s="116">
        <v>120</v>
      </c>
    </row>
    <row r="214" spans="1:7" x14ac:dyDescent="0.25">
      <c r="A214" s="115">
        <v>2856</v>
      </c>
      <c r="B214" s="115" t="s">
        <v>545</v>
      </c>
      <c r="C214" s="116">
        <v>74.5</v>
      </c>
      <c r="D214" s="116">
        <v>9.5</v>
      </c>
      <c r="E214" s="116"/>
      <c r="F214" s="116">
        <v>36</v>
      </c>
      <c r="G214" s="116">
        <v>120</v>
      </c>
    </row>
    <row r="215" spans="1:7" x14ac:dyDescent="0.25">
      <c r="A215" s="115">
        <v>4630</v>
      </c>
      <c r="B215" s="115" t="s">
        <v>583</v>
      </c>
      <c r="C215" s="116">
        <v>64</v>
      </c>
      <c r="D215" s="116">
        <v>10.000000000000014</v>
      </c>
      <c r="E215" s="116"/>
      <c r="F215" s="116">
        <v>36</v>
      </c>
      <c r="G215" s="116">
        <v>110.00000000000001</v>
      </c>
    </row>
    <row r="216" spans="1:7" x14ac:dyDescent="0.25">
      <c r="A216" s="115">
        <v>6191</v>
      </c>
      <c r="B216" s="115" t="s">
        <v>595</v>
      </c>
      <c r="C216" s="116">
        <v>64</v>
      </c>
      <c r="D216" s="116">
        <v>10.000000000000014</v>
      </c>
      <c r="E216" s="116"/>
      <c r="F216" s="116">
        <v>36</v>
      </c>
      <c r="G216" s="116">
        <v>110.00000000000001</v>
      </c>
    </row>
    <row r="217" spans="1:7" x14ac:dyDescent="0.25">
      <c r="A217" s="115">
        <v>6208</v>
      </c>
      <c r="B217" s="115" t="s">
        <v>600</v>
      </c>
      <c r="C217" s="116">
        <v>64</v>
      </c>
      <c r="D217" s="116">
        <v>10.000000000000014</v>
      </c>
      <c r="E217" s="116"/>
      <c r="F217" s="116">
        <v>36</v>
      </c>
      <c r="G217" s="116">
        <v>110.00000000000001</v>
      </c>
    </row>
    <row r="218" spans="1:7" x14ac:dyDescent="0.25">
      <c r="A218" s="115">
        <v>5503</v>
      </c>
      <c r="B218" s="115" t="s">
        <v>601</v>
      </c>
      <c r="C218" s="116">
        <v>64</v>
      </c>
      <c r="D218" s="116">
        <v>10.000000000000014</v>
      </c>
      <c r="E218" s="116"/>
      <c r="F218" s="116">
        <v>36</v>
      </c>
      <c r="G218" s="116">
        <v>110.00000000000001</v>
      </c>
    </row>
    <row r="219" spans="1:7" x14ac:dyDescent="0.25">
      <c r="A219" s="115">
        <v>6227</v>
      </c>
      <c r="B219" s="115" t="s">
        <v>383</v>
      </c>
      <c r="C219" s="116">
        <v>86</v>
      </c>
      <c r="D219" s="116">
        <v>0</v>
      </c>
      <c r="E219" s="116"/>
      <c r="F219" s="116">
        <v>36</v>
      </c>
      <c r="G219" s="116">
        <v>122</v>
      </c>
    </row>
    <row r="220" spans="1:7" x14ac:dyDescent="0.25">
      <c r="A220" s="115">
        <v>2770</v>
      </c>
      <c r="B220" s="115" t="s">
        <v>343</v>
      </c>
      <c r="C220" s="116">
        <v>93</v>
      </c>
      <c r="D220" s="116">
        <v>0</v>
      </c>
      <c r="E220" s="116"/>
      <c r="F220" s="116">
        <v>36</v>
      </c>
      <c r="G220" s="116">
        <v>129</v>
      </c>
    </row>
    <row r="221" spans="1:7" x14ac:dyDescent="0.25">
      <c r="A221" s="115">
        <v>5332</v>
      </c>
      <c r="B221" s="115" t="s">
        <v>293</v>
      </c>
      <c r="C221" s="116">
        <v>101</v>
      </c>
      <c r="D221" s="116">
        <v>0</v>
      </c>
      <c r="E221" s="116"/>
      <c r="F221" s="116">
        <v>36</v>
      </c>
      <c r="G221" s="116">
        <v>137</v>
      </c>
    </row>
    <row r="222" spans="1:7" x14ac:dyDescent="0.25">
      <c r="A222" s="115">
        <v>5362</v>
      </c>
      <c r="B222" s="115" t="s">
        <v>278</v>
      </c>
      <c r="C222" s="116">
        <v>103.25</v>
      </c>
      <c r="D222" s="116">
        <v>0</v>
      </c>
      <c r="E222" s="116"/>
      <c r="F222" s="116">
        <v>36</v>
      </c>
      <c r="G222" s="116">
        <v>139.25</v>
      </c>
    </row>
    <row r="223" spans="1:7" x14ac:dyDescent="0.25">
      <c r="A223" s="115">
        <v>3188</v>
      </c>
      <c r="B223" s="115" t="s">
        <v>264</v>
      </c>
      <c r="C223" s="116">
        <v>106</v>
      </c>
      <c r="D223" s="116">
        <v>0</v>
      </c>
      <c r="E223" s="116"/>
      <c r="F223" s="116">
        <v>36</v>
      </c>
      <c r="G223" s="116">
        <v>142</v>
      </c>
    </row>
    <row r="224" spans="1:7" x14ac:dyDescent="0.25">
      <c r="A224" s="115">
        <v>2335</v>
      </c>
      <c r="B224" s="115" t="s">
        <v>233</v>
      </c>
      <c r="C224" s="116">
        <v>111.25</v>
      </c>
      <c r="D224" s="116">
        <v>0</v>
      </c>
      <c r="E224" s="116"/>
      <c r="F224" s="116">
        <v>36</v>
      </c>
      <c r="G224" s="116">
        <v>147.25</v>
      </c>
    </row>
    <row r="225" spans="1:7" x14ac:dyDescent="0.25">
      <c r="A225" s="115">
        <v>6463</v>
      </c>
      <c r="B225" s="115" t="s">
        <v>227</v>
      </c>
      <c r="C225" s="116">
        <v>112.25</v>
      </c>
      <c r="D225" s="116">
        <v>0</v>
      </c>
      <c r="E225" s="116"/>
      <c r="F225" s="116">
        <v>36</v>
      </c>
      <c r="G225" s="116">
        <v>148.25</v>
      </c>
    </row>
    <row r="226" spans="1:7" x14ac:dyDescent="0.25">
      <c r="A226" s="115">
        <v>3290</v>
      </c>
      <c r="B226" s="115" t="s">
        <v>216</v>
      </c>
      <c r="C226" s="116">
        <v>115</v>
      </c>
      <c r="D226" s="116">
        <v>0</v>
      </c>
      <c r="E226" s="116"/>
      <c r="F226" s="116">
        <v>36</v>
      </c>
      <c r="G226" s="116">
        <v>151</v>
      </c>
    </row>
    <row r="227" spans="1:7" x14ac:dyDescent="0.25">
      <c r="A227" s="115">
        <v>6161</v>
      </c>
      <c r="B227" s="115" t="s">
        <v>217</v>
      </c>
      <c r="C227" s="116">
        <v>115</v>
      </c>
      <c r="D227" s="116">
        <v>0</v>
      </c>
      <c r="E227" s="116"/>
      <c r="F227" s="116">
        <v>36</v>
      </c>
      <c r="G227" s="116">
        <v>151</v>
      </c>
    </row>
    <row r="228" spans="1:7" x14ac:dyDescent="0.25">
      <c r="A228" s="115">
        <v>6197</v>
      </c>
      <c r="B228" s="115" t="s">
        <v>200</v>
      </c>
      <c r="C228" s="116">
        <v>118.5</v>
      </c>
      <c r="D228" s="116">
        <v>0</v>
      </c>
      <c r="E228" s="116"/>
      <c r="F228" s="116">
        <v>36</v>
      </c>
      <c r="G228" s="116">
        <v>154.5</v>
      </c>
    </row>
    <row r="229" spans="1:7" x14ac:dyDescent="0.25">
      <c r="A229" s="115">
        <v>3084</v>
      </c>
      <c r="B229" s="115" t="s">
        <v>184</v>
      </c>
      <c r="C229" s="116">
        <v>123.75</v>
      </c>
      <c r="D229" s="116">
        <v>0</v>
      </c>
      <c r="E229" s="116"/>
      <c r="F229" s="116">
        <v>36</v>
      </c>
      <c r="G229" s="116">
        <v>159.75</v>
      </c>
    </row>
    <row r="230" spans="1:7" x14ac:dyDescent="0.25">
      <c r="A230" s="115">
        <v>2933</v>
      </c>
      <c r="B230" s="115" t="s">
        <v>173</v>
      </c>
      <c r="C230" s="116">
        <v>127.25</v>
      </c>
      <c r="D230" s="116">
        <v>0</v>
      </c>
      <c r="E230" s="116"/>
      <c r="F230" s="116">
        <v>36</v>
      </c>
      <c r="G230" s="116">
        <v>163.25</v>
      </c>
    </row>
    <row r="231" spans="1:7" x14ac:dyDescent="0.25">
      <c r="A231" s="115">
        <v>6638</v>
      </c>
      <c r="B231" s="115" t="s">
        <v>625</v>
      </c>
      <c r="C231" s="116">
        <v>49</v>
      </c>
      <c r="D231" s="116"/>
      <c r="E231" s="116">
        <v>36</v>
      </c>
      <c r="F231" s="116"/>
      <c r="G231" s="116">
        <v>85</v>
      </c>
    </row>
    <row r="232" spans="1:7" x14ac:dyDescent="0.25">
      <c r="A232" s="115">
        <v>5182</v>
      </c>
      <c r="B232" s="115" t="s">
        <v>463</v>
      </c>
      <c r="C232" s="116">
        <v>75.75</v>
      </c>
      <c r="D232" s="116">
        <v>8.25</v>
      </c>
      <c r="E232" s="116"/>
      <c r="F232" s="116">
        <v>36</v>
      </c>
      <c r="G232" s="116">
        <v>120</v>
      </c>
    </row>
    <row r="233" spans="1:7" x14ac:dyDescent="0.25">
      <c r="A233" s="115">
        <v>3115</v>
      </c>
      <c r="B233" s="115" t="s">
        <v>470</v>
      </c>
      <c r="C233" s="116">
        <v>75.5</v>
      </c>
      <c r="D233" s="116">
        <v>8.5</v>
      </c>
      <c r="E233" s="116"/>
      <c r="F233" s="116">
        <v>36</v>
      </c>
      <c r="G233" s="116">
        <v>120</v>
      </c>
    </row>
    <row r="234" spans="1:7" x14ac:dyDescent="0.25">
      <c r="A234" s="115">
        <v>2325</v>
      </c>
      <c r="B234" s="115" t="s">
        <v>473</v>
      </c>
      <c r="C234" s="116">
        <v>75.25</v>
      </c>
      <c r="D234" s="116">
        <v>8.75</v>
      </c>
      <c r="E234" s="116"/>
      <c r="F234" s="116">
        <v>36</v>
      </c>
      <c r="G234" s="116">
        <v>120</v>
      </c>
    </row>
    <row r="235" spans="1:7" x14ac:dyDescent="0.25">
      <c r="A235" s="115">
        <v>2813</v>
      </c>
      <c r="B235" s="115" t="s">
        <v>480</v>
      </c>
      <c r="C235" s="116">
        <v>75</v>
      </c>
      <c r="D235" s="116">
        <v>9</v>
      </c>
      <c r="E235" s="116"/>
      <c r="F235" s="116">
        <v>36</v>
      </c>
      <c r="G235" s="116">
        <v>120</v>
      </c>
    </row>
    <row r="236" spans="1:7" x14ac:dyDescent="0.25">
      <c r="A236" s="115">
        <v>2228</v>
      </c>
      <c r="B236" s="115" t="s">
        <v>498</v>
      </c>
      <c r="C236" s="116">
        <v>74.5</v>
      </c>
      <c r="D236" s="116">
        <v>9.5</v>
      </c>
      <c r="E236" s="116"/>
      <c r="F236" s="116">
        <v>36</v>
      </c>
      <c r="G236" s="116">
        <v>120</v>
      </c>
    </row>
    <row r="237" spans="1:7" x14ac:dyDescent="0.25">
      <c r="A237" s="115">
        <v>5168</v>
      </c>
      <c r="B237" s="115" t="s">
        <v>503</v>
      </c>
      <c r="C237" s="116">
        <v>74.5</v>
      </c>
      <c r="D237" s="116">
        <v>9.5</v>
      </c>
      <c r="E237" s="116"/>
      <c r="F237" s="116">
        <v>36</v>
      </c>
      <c r="G237" s="116">
        <v>120</v>
      </c>
    </row>
    <row r="238" spans="1:7" x14ac:dyDescent="0.25">
      <c r="A238" s="115">
        <v>2555</v>
      </c>
      <c r="B238" s="115" t="s">
        <v>517</v>
      </c>
      <c r="C238" s="116">
        <v>74.5</v>
      </c>
      <c r="D238" s="116">
        <v>9.5</v>
      </c>
      <c r="E238" s="116"/>
      <c r="F238" s="116">
        <v>36</v>
      </c>
      <c r="G238" s="116">
        <v>120</v>
      </c>
    </row>
    <row r="239" spans="1:7" x14ac:dyDescent="0.25">
      <c r="A239" s="115">
        <v>5657</v>
      </c>
      <c r="B239" s="115" t="s">
        <v>547</v>
      </c>
      <c r="C239" s="116">
        <v>74.5</v>
      </c>
      <c r="D239" s="116">
        <v>9.5</v>
      </c>
      <c r="E239" s="116"/>
      <c r="F239" s="116">
        <v>36</v>
      </c>
      <c r="G239" s="116">
        <v>120</v>
      </c>
    </row>
    <row r="240" spans="1:7" x14ac:dyDescent="0.25">
      <c r="A240" s="115">
        <v>2889</v>
      </c>
      <c r="B240" s="115" t="s">
        <v>549</v>
      </c>
      <c r="C240" s="116">
        <v>74.5</v>
      </c>
      <c r="D240" s="116">
        <v>9.5</v>
      </c>
      <c r="E240" s="116"/>
      <c r="F240" s="116">
        <v>36</v>
      </c>
      <c r="G240" s="116">
        <v>120</v>
      </c>
    </row>
    <row r="241" spans="1:7" x14ac:dyDescent="0.25">
      <c r="A241" s="115">
        <v>3370</v>
      </c>
      <c r="B241" s="115" t="s">
        <v>599</v>
      </c>
      <c r="C241" s="116">
        <v>64</v>
      </c>
      <c r="D241" s="116">
        <v>10.000000000000014</v>
      </c>
      <c r="E241" s="116"/>
      <c r="F241" s="116">
        <v>36</v>
      </c>
      <c r="G241" s="116">
        <v>110.00000000000001</v>
      </c>
    </row>
    <row r="242" spans="1:7" x14ac:dyDescent="0.25">
      <c r="A242" s="115">
        <v>6781</v>
      </c>
      <c r="B242" s="115" t="s">
        <v>388</v>
      </c>
      <c r="C242" s="116">
        <v>85.5</v>
      </c>
      <c r="D242" s="116">
        <v>0</v>
      </c>
      <c r="E242" s="116"/>
      <c r="F242" s="116">
        <v>36</v>
      </c>
      <c r="G242" s="116">
        <v>121.5</v>
      </c>
    </row>
    <row r="243" spans="1:7" x14ac:dyDescent="0.25">
      <c r="A243" s="115">
        <v>6473</v>
      </c>
      <c r="B243" s="115" t="s">
        <v>330</v>
      </c>
      <c r="C243" s="116">
        <v>95</v>
      </c>
      <c r="D243" s="116">
        <v>0</v>
      </c>
      <c r="E243" s="116"/>
      <c r="F243" s="116">
        <v>36</v>
      </c>
      <c r="G243" s="116">
        <v>131</v>
      </c>
    </row>
    <row r="244" spans="1:7" x14ac:dyDescent="0.25">
      <c r="A244" s="115">
        <v>2470</v>
      </c>
      <c r="B244" s="115" t="s">
        <v>320</v>
      </c>
      <c r="C244" s="116">
        <v>97.5</v>
      </c>
      <c r="D244" s="116">
        <v>0</v>
      </c>
      <c r="E244" s="116"/>
      <c r="F244" s="116">
        <v>36</v>
      </c>
      <c r="G244" s="116">
        <v>133.5</v>
      </c>
    </row>
    <row r="245" spans="1:7" x14ac:dyDescent="0.25">
      <c r="A245" s="115">
        <v>2694</v>
      </c>
      <c r="B245" s="115" t="s">
        <v>305</v>
      </c>
      <c r="C245" s="116">
        <v>99.5</v>
      </c>
      <c r="D245" s="116">
        <v>0</v>
      </c>
      <c r="E245" s="116"/>
      <c r="F245" s="116">
        <v>36</v>
      </c>
      <c r="G245" s="116">
        <v>135.5</v>
      </c>
    </row>
    <row r="246" spans="1:7" x14ac:dyDescent="0.25">
      <c r="A246" s="115">
        <v>3145</v>
      </c>
      <c r="B246" s="115" t="s">
        <v>276</v>
      </c>
      <c r="C246" s="116">
        <v>103.75</v>
      </c>
      <c r="D246" s="116">
        <v>0</v>
      </c>
      <c r="E246" s="116"/>
      <c r="F246" s="116">
        <v>36</v>
      </c>
      <c r="G246" s="116">
        <v>139.75</v>
      </c>
    </row>
    <row r="247" spans="1:7" x14ac:dyDescent="0.25">
      <c r="A247" s="115">
        <v>2065</v>
      </c>
      <c r="B247" s="115" t="s">
        <v>215</v>
      </c>
      <c r="C247" s="116">
        <v>115</v>
      </c>
      <c r="D247" s="116">
        <v>0</v>
      </c>
      <c r="E247" s="116"/>
      <c r="F247" s="116">
        <v>36</v>
      </c>
      <c r="G247" s="116">
        <v>151</v>
      </c>
    </row>
    <row r="248" spans="1:7" x14ac:dyDescent="0.25">
      <c r="A248" s="115">
        <v>2767</v>
      </c>
      <c r="B248" s="115" t="s">
        <v>194</v>
      </c>
      <c r="C248" s="116">
        <v>121</v>
      </c>
      <c r="D248" s="116">
        <v>0</v>
      </c>
      <c r="E248" s="116"/>
      <c r="F248" s="116">
        <v>36</v>
      </c>
      <c r="G248" s="116">
        <v>157</v>
      </c>
    </row>
    <row r="249" spans="1:7" x14ac:dyDescent="0.25">
      <c r="A249" s="115">
        <v>3380</v>
      </c>
      <c r="B249" s="115" t="s">
        <v>185</v>
      </c>
      <c r="C249" s="116">
        <v>123.25</v>
      </c>
      <c r="D249" s="116">
        <v>0</v>
      </c>
      <c r="E249" s="116"/>
      <c r="F249" s="116">
        <v>36</v>
      </c>
      <c r="G249" s="116">
        <v>159.25</v>
      </c>
    </row>
    <row r="250" spans="1:7" x14ac:dyDescent="0.25">
      <c r="A250" s="115">
        <v>2328</v>
      </c>
      <c r="B250" s="115" t="s">
        <v>139</v>
      </c>
      <c r="C250" s="116">
        <v>154.75</v>
      </c>
      <c r="D250" s="116">
        <v>0</v>
      </c>
      <c r="E250" s="116"/>
      <c r="F250" s="116">
        <v>36</v>
      </c>
      <c r="G250" s="116">
        <v>190.75</v>
      </c>
    </row>
    <row r="251" spans="1:7" x14ac:dyDescent="0.25">
      <c r="A251" s="115">
        <v>3009</v>
      </c>
      <c r="B251" s="115" t="s">
        <v>135</v>
      </c>
      <c r="C251" s="116">
        <v>178</v>
      </c>
      <c r="D251" s="116">
        <v>0</v>
      </c>
      <c r="E251" s="116"/>
      <c r="F251" s="116">
        <v>36</v>
      </c>
      <c r="G251" s="116">
        <v>214</v>
      </c>
    </row>
    <row r="252" spans="1:7" x14ac:dyDescent="0.25">
      <c r="A252" s="115">
        <v>4425</v>
      </c>
      <c r="B252" s="115" t="s">
        <v>418</v>
      </c>
      <c r="C252" s="116">
        <v>81.75</v>
      </c>
      <c r="D252" s="116">
        <v>5.25</v>
      </c>
      <c r="E252" s="116"/>
      <c r="F252" s="116">
        <v>36</v>
      </c>
      <c r="G252" s="116">
        <v>123</v>
      </c>
    </row>
    <row r="253" spans="1:7" x14ac:dyDescent="0.25">
      <c r="A253" s="115">
        <v>5126</v>
      </c>
      <c r="B253" s="115" t="s">
        <v>434</v>
      </c>
      <c r="C253" s="116">
        <v>77.5</v>
      </c>
      <c r="D253" s="116">
        <v>9.5</v>
      </c>
      <c r="E253" s="116"/>
      <c r="F253" s="116">
        <v>36</v>
      </c>
      <c r="G253" s="116">
        <v>123</v>
      </c>
    </row>
    <row r="254" spans="1:7" x14ac:dyDescent="0.25">
      <c r="A254" s="115">
        <v>6287</v>
      </c>
      <c r="B254" s="115" t="s">
        <v>436</v>
      </c>
      <c r="C254" s="116">
        <v>77.5</v>
      </c>
      <c r="D254" s="116">
        <v>9.5</v>
      </c>
      <c r="E254" s="116"/>
      <c r="F254" s="116">
        <v>36</v>
      </c>
      <c r="G254" s="116">
        <v>123</v>
      </c>
    </row>
    <row r="255" spans="1:7" x14ac:dyDescent="0.25">
      <c r="A255" s="115">
        <v>2375</v>
      </c>
      <c r="B255" s="115" t="s">
        <v>437</v>
      </c>
      <c r="C255" s="116">
        <v>77.5</v>
      </c>
      <c r="D255" s="116">
        <v>9.5</v>
      </c>
      <c r="E255" s="116"/>
      <c r="F255" s="116">
        <v>36</v>
      </c>
      <c r="G255" s="116">
        <v>123</v>
      </c>
    </row>
    <row r="256" spans="1:7" x14ac:dyDescent="0.25">
      <c r="A256" s="115">
        <v>5745</v>
      </c>
      <c r="B256" s="115" t="s">
        <v>438</v>
      </c>
      <c r="C256" s="116">
        <v>77.5</v>
      </c>
      <c r="D256" s="116">
        <v>9.5</v>
      </c>
      <c r="E256" s="116"/>
      <c r="F256" s="116">
        <v>36</v>
      </c>
      <c r="G256" s="116">
        <v>123</v>
      </c>
    </row>
    <row r="257" spans="1:7" x14ac:dyDescent="0.25">
      <c r="A257" s="115">
        <v>2550</v>
      </c>
      <c r="B257" s="115" t="s">
        <v>440</v>
      </c>
      <c r="C257" s="116">
        <v>77.5</v>
      </c>
      <c r="D257" s="116">
        <v>9.5</v>
      </c>
      <c r="E257" s="116"/>
      <c r="F257" s="116">
        <v>36</v>
      </c>
      <c r="G257" s="116">
        <v>123</v>
      </c>
    </row>
    <row r="258" spans="1:7" x14ac:dyDescent="0.25">
      <c r="A258" s="115">
        <v>2549</v>
      </c>
      <c r="B258" s="115" t="s">
        <v>441</v>
      </c>
      <c r="C258" s="116">
        <v>77.5</v>
      </c>
      <c r="D258" s="116">
        <v>9.5</v>
      </c>
      <c r="E258" s="116"/>
      <c r="F258" s="116">
        <v>36</v>
      </c>
      <c r="G258" s="116">
        <v>123</v>
      </c>
    </row>
    <row r="259" spans="1:7" x14ac:dyDescent="0.25">
      <c r="A259" s="115">
        <v>2907</v>
      </c>
      <c r="B259" s="115" t="s">
        <v>443</v>
      </c>
      <c r="C259" s="116">
        <v>77.5</v>
      </c>
      <c r="D259" s="116">
        <v>9.5</v>
      </c>
      <c r="E259" s="116"/>
      <c r="F259" s="116">
        <v>36</v>
      </c>
      <c r="G259" s="116">
        <v>123</v>
      </c>
    </row>
    <row r="260" spans="1:7" x14ac:dyDescent="0.25">
      <c r="A260" s="115">
        <v>3005</v>
      </c>
      <c r="B260" s="115" t="s">
        <v>444</v>
      </c>
      <c r="C260" s="116">
        <v>77.5</v>
      </c>
      <c r="D260" s="116">
        <v>9.5</v>
      </c>
      <c r="E260" s="116"/>
      <c r="F260" s="116">
        <v>36</v>
      </c>
      <c r="G260" s="116">
        <v>123</v>
      </c>
    </row>
    <row r="261" spans="1:7" x14ac:dyDescent="0.25">
      <c r="A261" s="115">
        <v>5330</v>
      </c>
      <c r="B261" s="115" t="s">
        <v>446</v>
      </c>
      <c r="C261" s="116">
        <v>77.5</v>
      </c>
      <c r="D261" s="116">
        <v>9.5</v>
      </c>
      <c r="E261" s="116"/>
      <c r="F261" s="116">
        <v>36</v>
      </c>
      <c r="G261" s="116">
        <v>123</v>
      </c>
    </row>
    <row r="262" spans="1:7" x14ac:dyDescent="0.25">
      <c r="A262" s="115">
        <v>5181</v>
      </c>
      <c r="B262" s="115" t="s">
        <v>449</v>
      </c>
      <c r="C262" s="116">
        <v>76.75</v>
      </c>
      <c r="D262" s="116">
        <v>10.25</v>
      </c>
      <c r="E262" s="116"/>
      <c r="F262" s="116">
        <v>36</v>
      </c>
      <c r="G262" s="116">
        <v>123</v>
      </c>
    </row>
    <row r="263" spans="1:7" x14ac:dyDescent="0.25">
      <c r="A263" s="115">
        <v>2040</v>
      </c>
      <c r="B263" s="115" t="s">
        <v>399</v>
      </c>
      <c r="C263" s="116">
        <v>84.5</v>
      </c>
      <c r="D263" s="116">
        <v>2.5</v>
      </c>
      <c r="E263" s="116"/>
      <c r="F263" s="116">
        <v>36</v>
      </c>
      <c r="G263" s="116">
        <v>123</v>
      </c>
    </row>
    <row r="264" spans="1:7" x14ac:dyDescent="0.25">
      <c r="A264" s="115">
        <v>2429</v>
      </c>
      <c r="B264" s="115" t="s">
        <v>379</v>
      </c>
      <c r="C264" s="116">
        <v>86.75</v>
      </c>
      <c r="D264" s="116">
        <v>0.25</v>
      </c>
      <c r="E264" s="116"/>
      <c r="F264" s="116">
        <v>36</v>
      </c>
      <c r="G264" s="116">
        <v>123</v>
      </c>
    </row>
    <row r="265" spans="1:7" x14ac:dyDescent="0.25">
      <c r="A265" s="115">
        <v>2734</v>
      </c>
      <c r="B265" s="115" t="s">
        <v>352</v>
      </c>
      <c r="C265" s="116">
        <v>91</v>
      </c>
      <c r="D265" s="116">
        <v>0</v>
      </c>
      <c r="E265" s="116"/>
      <c r="F265" s="116">
        <v>36</v>
      </c>
      <c r="G265" s="116">
        <v>127</v>
      </c>
    </row>
    <row r="266" spans="1:7" x14ac:dyDescent="0.25">
      <c r="A266" s="115">
        <v>2736</v>
      </c>
      <c r="B266" s="115" t="s">
        <v>348</v>
      </c>
      <c r="C266" s="116">
        <v>91.75</v>
      </c>
      <c r="D266" s="116">
        <v>0</v>
      </c>
      <c r="E266" s="116"/>
      <c r="F266" s="116">
        <v>36</v>
      </c>
      <c r="G266" s="116">
        <v>127.75</v>
      </c>
    </row>
    <row r="267" spans="1:7" x14ac:dyDescent="0.25">
      <c r="A267" s="115">
        <v>3008</v>
      </c>
      <c r="B267" s="115" t="s">
        <v>372</v>
      </c>
      <c r="C267" s="116">
        <v>88.25</v>
      </c>
      <c r="D267" s="116">
        <v>0</v>
      </c>
      <c r="E267" s="116"/>
      <c r="F267" s="116">
        <v>36</v>
      </c>
      <c r="G267" s="116">
        <v>124.25</v>
      </c>
    </row>
    <row r="268" spans="1:7" x14ac:dyDescent="0.25">
      <c r="A268" s="115">
        <v>3237</v>
      </c>
      <c r="B268" s="115" t="s">
        <v>582</v>
      </c>
      <c r="C268" s="116">
        <v>67</v>
      </c>
      <c r="D268" s="116">
        <v>10</v>
      </c>
      <c r="E268" s="116"/>
      <c r="F268" s="116">
        <v>36</v>
      </c>
      <c r="G268" s="116">
        <v>113</v>
      </c>
    </row>
    <row r="269" spans="1:7" x14ac:dyDescent="0.25">
      <c r="A269" s="115">
        <v>2007</v>
      </c>
      <c r="B269" s="115" t="s">
        <v>265</v>
      </c>
      <c r="C269" s="116">
        <v>105.5</v>
      </c>
      <c r="D269" s="116">
        <v>0</v>
      </c>
      <c r="E269" s="116"/>
      <c r="F269" s="116">
        <v>36</v>
      </c>
      <c r="G269" s="116">
        <v>141.5</v>
      </c>
    </row>
    <row r="270" spans="1:7" x14ac:dyDescent="0.25">
      <c r="A270" s="115">
        <v>2489</v>
      </c>
      <c r="B270" s="115" t="s">
        <v>271</v>
      </c>
      <c r="C270" s="116">
        <v>104.25</v>
      </c>
      <c r="D270" s="116">
        <v>0</v>
      </c>
      <c r="E270" s="116"/>
      <c r="F270" s="116">
        <v>36</v>
      </c>
      <c r="G270" s="116">
        <v>140.25</v>
      </c>
    </row>
    <row r="271" spans="1:7" x14ac:dyDescent="0.25">
      <c r="A271" s="115">
        <v>2737</v>
      </c>
      <c r="B271" s="115" t="s">
        <v>267</v>
      </c>
      <c r="C271" s="116">
        <v>105.25</v>
      </c>
      <c r="D271" s="116">
        <v>0</v>
      </c>
      <c r="E271" s="116"/>
      <c r="F271" s="116">
        <v>36</v>
      </c>
      <c r="G271" s="116">
        <v>141.25</v>
      </c>
    </row>
    <row r="272" spans="1:7" x14ac:dyDescent="0.25">
      <c r="A272" s="115">
        <v>2397</v>
      </c>
      <c r="B272" s="115" t="s">
        <v>250</v>
      </c>
      <c r="C272" s="116">
        <v>109</v>
      </c>
      <c r="D272" s="116">
        <v>0</v>
      </c>
      <c r="E272" s="116"/>
      <c r="F272" s="116">
        <v>36</v>
      </c>
      <c r="G272" s="116">
        <v>145</v>
      </c>
    </row>
    <row r="273" spans="1:7" x14ac:dyDescent="0.25">
      <c r="A273" s="115">
        <v>2389</v>
      </c>
      <c r="B273" s="115" t="s">
        <v>149</v>
      </c>
      <c r="C273" s="116">
        <v>144.25</v>
      </c>
      <c r="D273" s="116">
        <v>0</v>
      </c>
      <c r="E273" s="116"/>
      <c r="F273" s="116">
        <v>36</v>
      </c>
      <c r="G273" s="116">
        <v>180.25</v>
      </c>
    </row>
    <row r="274" spans="1:7" x14ac:dyDescent="0.25">
      <c r="A274" s="115">
        <v>6273</v>
      </c>
      <c r="B274" s="115" t="s">
        <v>602</v>
      </c>
      <c r="C274" s="116">
        <v>52</v>
      </c>
      <c r="D274" s="116"/>
      <c r="E274" s="116">
        <v>36</v>
      </c>
      <c r="F274" s="116"/>
      <c r="G274" s="116">
        <v>88</v>
      </c>
    </row>
    <row r="275" spans="1:7" x14ac:dyDescent="0.25">
      <c r="A275" s="115">
        <v>3430</v>
      </c>
      <c r="B275" s="115" t="s">
        <v>416</v>
      </c>
      <c r="C275" s="116">
        <v>82</v>
      </c>
      <c r="D275" s="116">
        <v>2</v>
      </c>
      <c r="E275" s="116"/>
      <c r="F275" s="116">
        <v>36</v>
      </c>
      <c r="G275" s="116">
        <v>120</v>
      </c>
    </row>
    <row r="276" spans="1:7" x14ac:dyDescent="0.25">
      <c r="A276" s="115">
        <v>2020</v>
      </c>
      <c r="B276" s="115" t="s">
        <v>421</v>
      </c>
      <c r="C276" s="116">
        <v>80.5</v>
      </c>
      <c r="D276" s="116">
        <v>3.5</v>
      </c>
      <c r="E276" s="116"/>
      <c r="F276" s="116">
        <v>36</v>
      </c>
      <c r="G276" s="116">
        <v>120</v>
      </c>
    </row>
    <row r="277" spans="1:7" x14ac:dyDescent="0.25">
      <c r="A277" s="115">
        <v>2064</v>
      </c>
      <c r="B277" s="115" t="s">
        <v>431</v>
      </c>
      <c r="C277" s="116">
        <v>78.75</v>
      </c>
      <c r="D277" s="116">
        <v>5.25</v>
      </c>
      <c r="E277" s="116"/>
      <c r="F277" s="116">
        <v>36</v>
      </c>
      <c r="G277" s="116">
        <v>120</v>
      </c>
    </row>
    <row r="278" spans="1:7" x14ac:dyDescent="0.25">
      <c r="A278" s="115">
        <v>3095</v>
      </c>
      <c r="B278" s="115" t="s">
        <v>448</v>
      </c>
      <c r="C278" s="116">
        <v>76.75</v>
      </c>
      <c r="D278" s="116">
        <v>7.25</v>
      </c>
      <c r="E278" s="116"/>
      <c r="F278" s="116">
        <v>36</v>
      </c>
      <c r="G278" s="116">
        <v>120</v>
      </c>
    </row>
    <row r="279" spans="1:7" x14ac:dyDescent="0.25">
      <c r="A279" s="115">
        <v>2994</v>
      </c>
      <c r="B279" s="115" t="s">
        <v>453</v>
      </c>
      <c r="C279" s="116">
        <v>76.25</v>
      </c>
      <c r="D279" s="116">
        <v>7.75</v>
      </c>
      <c r="E279" s="116"/>
      <c r="F279" s="116">
        <v>36</v>
      </c>
      <c r="G279" s="116">
        <v>120</v>
      </c>
    </row>
    <row r="280" spans="1:7" x14ac:dyDescent="0.25">
      <c r="A280" s="115">
        <v>5528</v>
      </c>
      <c r="B280" s="115" t="s">
        <v>454</v>
      </c>
      <c r="C280" s="116">
        <v>76.25</v>
      </c>
      <c r="D280" s="116">
        <v>7.75</v>
      </c>
      <c r="E280" s="116"/>
      <c r="F280" s="116">
        <v>36</v>
      </c>
      <c r="G280" s="116">
        <v>120</v>
      </c>
    </row>
    <row r="281" spans="1:7" x14ac:dyDescent="0.25">
      <c r="A281" s="115">
        <v>5014</v>
      </c>
      <c r="B281" s="115" t="s">
        <v>455</v>
      </c>
      <c r="C281" s="116">
        <v>76</v>
      </c>
      <c r="D281" s="116">
        <v>8</v>
      </c>
      <c r="E281" s="116"/>
      <c r="F281" s="116">
        <v>36</v>
      </c>
      <c r="G281" s="116">
        <v>120</v>
      </c>
    </row>
    <row r="282" spans="1:7" x14ac:dyDescent="0.25">
      <c r="A282" s="115">
        <v>4480</v>
      </c>
      <c r="B282" s="115" t="s">
        <v>488</v>
      </c>
      <c r="C282" s="116">
        <v>74.5</v>
      </c>
      <c r="D282" s="116">
        <v>9.5</v>
      </c>
      <c r="E282" s="116"/>
      <c r="F282" s="116">
        <v>36</v>
      </c>
      <c r="G282" s="116">
        <v>120</v>
      </c>
    </row>
    <row r="283" spans="1:7" x14ac:dyDescent="0.25">
      <c r="A283" s="115">
        <v>2581</v>
      </c>
      <c r="B283" s="115" t="s">
        <v>520</v>
      </c>
      <c r="C283" s="116">
        <v>74.5</v>
      </c>
      <c r="D283" s="116">
        <v>9.5</v>
      </c>
      <c r="E283" s="116"/>
      <c r="F283" s="116">
        <v>36</v>
      </c>
      <c r="G283" s="116">
        <v>120</v>
      </c>
    </row>
    <row r="284" spans="1:7" x14ac:dyDescent="0.25">
      <c r="A284" s="115">
        <v>2668</v>
      </c>
      <c r="B284" s="115" t="s">
        <v>530</v>
      </c>
      <c r="C284" s="116">
        <v>74.5</v>
      </c>
      <c r="D284" s="116">
        <v>9.5</v>
      </c>
      <c r="E284" s="116"/>
      <c r="F284" s="116">
        <v>36</v>
      </c>
      <c r="G284" s="116">
        <v>120</v>
      </c>
    </row>
    <row r="285" spans="1:7" x14ac:dyDescent="0.25">
      <c r="A285" s="115">
        <v>3200</v>
      </c>
      <c r="B285" s="115" t="s">
        <v>568</v>
      </c>
      <c r="C285" s="116">
        <v>74.5</v>
      </c>
      <c r="D285" s="116">
        <v>9.5</v>
      </c>
      <c r="E285" s="116"/>
      <c r="F285" s="116">
        <v>36</v>
      </c>
      <c r="G285" s="116">
        <v>120</v>
      </c>
    </row>
    <row r="286" spans="1:7" x14ac:dyDescent="0.25">
      <c r="A286" s="115">
        <v>3440</v>
      </c>
      <c r="B286" s="115" t="s">
        <v>578</v>
      </c>
      <c r="C286" s="116">
        <v>74.5</v>
      </c>
      <c r="D286" s="116">
        <v>9.5</v>
      </c>
      <c r="E286" s="116"/>
      <c r="F286" s="116">
        <v>36</v>
      </c>
      <c r="G286" s="116">
        <v>120</v>
      </c>
    </row>
    <row r="287" spans="1:7" x14ac:dyDescent="0.25">
      <c r="A287" s="115">
        <v>2162</v>
      </c>
      <c r="B287" s="115" t="s">
        <v>584</v>
      </c>
      <c r="C287" s="116">
        <v>64</v>
      </c>
      <c r="D287" s="116">
        <v>10.000000000000014</v>
      </c>
      <c r="E287" s="116"/>
      <c r="F287" s="116">
        <v>36</v>
      </c>
      <c r="G287" s="116">
        <v>110.00000000000001</v>
      </c>
    </row>
    <row r="288" spans="1:7" x14ac:dyDescent="0.25">
      <c r="A288" s="115">
        <v>2280</v>
      </c>
      <c r="B288" s="115" t="s">
        <v>393</v>
      </c>
      <c r="C288" s="116">
        <v>85.25</v>
      </c>
      <c r="D288" s="116">
        <v>0</v>
      </c>
      <c r="E288" s="116"/>
      <c r="F288" s="116">
        <v>36</v>
      </c>
      <c r="G288" s="116">
        <v>121.25</v>
      </c>
    </row>
    <row r="289" spans="1:7" x14ac:dyDescent="0.25">
      <c r="A289" s="115">
        <v>2041</v>
      </c>
      <c r="B289" s="115" t="s">
        <v>336</v>
      </c>
      <c r="C289" s="116">
        <v>94</v>
      </c>
      <c r="D289" s="116">
        <v>0</v>
      </c>
      <c r="E289" s="116"/>
      <c r="F289" s="116">
        <v>36</v>
      </c>
      <c r="G289" s="116">
        <v>130</v>
      </c>
    </row>
    <row r="290" spans="1:7" x14ac:dyDescent="0.25">
      <c r="A290" s="115">
        <v>2008</v>
      </c>
      <c r="B290" s="115" t="s">
        <v>303</v>
      </c>
      <c r="C290" s="116">
        <v>99.5</v>
      </c>
      <c r="D290" s="116">
        <v>0</v>
      </c>
      <c r="E290" s="116"/>
      <c r="F290" s="116">
        <v>36</v>
      </c>
      <c r="G290" s="116">
        <v>135.5</v>
      </c>
    </row>
    <row r="291" spans="1:7" x14ac:dyDescent="0.25">
      <c r="A291" s="115">
        <v>2279</v>
      </c>
      <c r="B291" s="115" t="s">
        <v>322</v>
      </c>
      <c r="C291" s="116">
        <v>96.75</v>
      </c>
      <c r="D291" s="116">
        <v>0</v>
      </c>
      <c r="E291" s="116"/>
      <c r="F291" s="116">
        <v>36</v>
      </c>
      <c r="G291" s="116">
        <v>132.75</v>
      </c>
    </row>
    <row r="292" spans="1:7" x14ac:dyDescent="0.25">
      <c r="A292" s="115">
        <v>2038</v>
      </c>
      <c r="B292" s="115" t="s">
        <v>300</v>
      </c>
      <c r="C292" s="116">
        <v>99.75</v>
      </c>
      <c r="D292" s="116">
        <v>0</v>
      </c>
      <c r="E292" s="116"/>
      <c r="F292" s="116">
        <v>36</v>
      </c>
      <c r="G292" s="116">
        <v>135.75</v>
      </c>
    </row>
    <row r="293" spans="1:7" x14ac:dyDescent="0.25">
      <c r="A293" s="115">
        <v>5363</v>
      </c>
      <c r="B293" s="115" t="s">
        <v>297</v>
      </c>
      <c r="C293" s="116">
        <v>100.5</v>
      </c>
      <c r="D293" s="116">
        <v>0</v>
      </c>
      <c r="E293" s="116"/>
      <c r="F293" s="116">
        <v>36</v>
      </c>
      <c r="G293" s="116">
        <v>136.5</v>
      </c>
    </row>
    <row r="294" spans="1:7" x14ac:dyDescent="0.25">
      <c r="A294" s="115">
        <v>5135</v>
      </c>
      <c r="B294" s="115" t="s">
        <v>235</v>
      </c>
      <c r="C294" s="116">
        <v>111</v>
      </c>
      <c r="D294" s="116">
        <v>0</v>
      </c>
      <c r="E294" s="116"/>
      <c r="F294" s="116">
        <v>36</v>
      </c>
      <c r="G294" s="116">
        <v>147</v>
      </c>
    </row>
    <row r="295" spans="1:7" x14ac:dyDescent="0.25">
      <c r="A295" s="115">
        <v>3074</v>
      </c>
      <c r="B295" s="115" t="s">
        <v>226</v>
      </c>
      <c r="C295" s="116">
        <v>112.25</v>
      </c>
      <c r="D295" s="116">
        <v>0</v>
      </c>
      <c r="E295" s="116"/>
      <c r="F295" s="116">
        <v>36</v>
      </c>
      <c r="G295" s="116">
        <v>148.25</v>
      </c>
    </row>
    <row r="296" spans="1:7" x14ac:dyDescent="0.25">
      <c r="A296" s="115">
        <v>4395</v>
      </c>
      <c r="B296" s="115" t="s">
        <v>621</v>
      </c>
      <c r="C296" s="116">
        <v>49</v>
      </c>
      <c r="D296" s="116"/>
      <c r="E296" s="116">
        <v>36</v>
      </c>
      <c r="F296" s="116"/>
      <c r="G296" s="116">
        <v>85</v>
      </c>
    </row>
    <row r="297" spans="1:7" x14ac:dyDescent="0.25">
      <c r="A297" s="115">
        <v>5331</v>
      </c>
      <c r="B297" s="115" t="s">
        <v>427</v>
      </c>
      <c r="C297" s="116">
        <v>79.75</v>
      </c>
      <c r="D297" s="116">
        <v>4.25</v>
      </c>
      <c r="E297" s="116"/>
      <c r="F297" s="116">
        <v>36</v>
      </c>
      <c r="G297" s="116">
        <v>120</v>
      </c>
    </row>
    <row r="298" spans="1:7" x14ac:dyDescent="0.25">
      <c r="A298" s="115">
        <v>2233</v>
      </c>
      <c r="B298" s="115" t="s">
        <v>459</v>
      </c>
      <c r="C298" s="116">
        <v>75.75</v>
      </c>
      <c r="D298" s="116">
        <v>8.25</v>
      </c>
      <c r="E298" s="116"/>
      <c r="F298" s="116">
        <v>36</v>
      </c>
      <c r="G298" s="116">
        <v>120</v>
      </c>
    </row>
    <row r="299" spans="1:7" x14ac:dyDescent="0.25">
      <c r="A299" s="115">
        <v>2015</v>
      </c>
      <c r="B299" s="115" t="s">
        <v>481</v>
      </c>
      <c r="C299" s="116">
        <v>74.5</v>
      </c>
      <c r="D299" s="116">
        <v>9.5</v>
      </c>
      <c r="E299" s="116"/>
      <c r="F299" s="116">
        <v>36</v>
      </c>
      <c r="G299" s="116">
        <v>120</v>
      </c>
    </row>
    <row r="300" spans="1:7" x14ac:dyDescent="0.25">
      <c r="A300" s="115">
        <v>6471</v>
      </c>
      <c r="B300" s="115" t="s">
        <v>483</v>
      </c>
      <c r="C300" s="116">
        <v>74.5</v>
      </c>
      <c r="D300" s="116">
        <v>9.5</v>
      </c>
      <c r="E300" s="116"/>
      <c r="F300" s="116">
        <v>36</v>
      </c>
      <c r="G300" s="116">
        <v>120</v>
      </c>
    </row>
    <row r="301" spans="1:7" x14ac:dyDescent="0.25">
      <c r="A301" s="115">
        <v>2081</v>
      </c>
      <c r="B301" s="115" t="s">
        <v>486</v>
      </c>
      <c r="C301" s="116">
        <v>74.5</v>
      </c>
      <c r="D301" s="116">
        <v>9.5</v>
      </c>
      <c r="E301" s="116"/>
      <c r="F301" s="116">
        <v>36</v>
      </c>
      <c r="G301" s="116">
        <v>120</v>
      </c>
    </row>
    <row r="302" spans="1:7" x14ac:dyDescent="0.25">
      <c r="A302" s="115">
        <v>2647</v>
      </c>
      <c r="B302" s="115" t="s">
        <v>526</v>
      </c>
      <c r="C302" s="116">
        <v>74.5</v>
      </c>
      <c r="D302" s="116">
        <v>9.5</v>
      </c>
      <c r="E302" s="116"/>
      <c r="F302" s="116">
        <v>36</v>
      </c>
      <c r="G302" s="116">
        <v>120</v>
      </c>
    </row>
    <row r="303" spans="1:7" x14ac:dyDescent="0.25">
      <c r="A303" s="115">
        <v>3017</v>
      </c>
      <c r="B303" s="115" t="s">
        <v>553</v>
      </c>
      <c r="C303" s="116">
        <v>74.5</v>
      </c>
      <c r="D303" s="116">
        <v>9.5</v>
      </c>
      <c r="E303" s="116"/>
      <c r="F303" s="116">
        <v>36</v>
      </c>
      <c r="G303" s="116">
        <v>120</v>
      </c>
    </row>
    <row r="304" spans="1:7" x14ac:dyDescent="0.25">
      <c r="A304" s="115">
        <v>3476</v>
      </c>
      <c r="B304" s="115" t="s">
        <v>398</v>
      </c>
      <c r="C304" s="116">
        <v>84.5</v>
      </c>
      <c r="D304" s="116">
        <v>0</v>
      </c>
      <c r="E304" s="116"/>
      <c r="F304" s="116">
        <v>36</v>
      </c>
      <c r="G304" s="116">
        <v>120.5</v>
      </c>
    </row>
    <row r="305" spans="1:7" x14ac:dyDescent="0.25">
      <c r="A305" s="115">
        <v>3056</v>
      </c>
      <c r="B305" s="115" t="s">
        <v>376</v>
      </c>
      <c r="C305" s="116">
        <v>87.5</v>
      </c>
      <c r="D305" s="116">
        <v>0</v>
      </c>
      <c r="E305" s="116"/>
      <c r="F305" s="116">
        <v>36</v>
      </c>
      <c r="G305" s="116">
        <v>123.5</v>
      </c>
    </row>
    <row r="306" spans="1:7" x14ac:dyDescent="0.25">
      <c r="A306" s="115">
        <v>5421</v>
      </c>
      <c r="B306" s="115" t="s">
        <v>354</v>
      </c>
      <c r="C306" s="116">
        <v>90.25</v>
      </c>
      <c r="D306" s="116">
        <v>0</v>
      </c>
      <c r="E306" s="116"/>
      <c r="F306" s="116">
        <v>36</v>
      </c>
      <c r="G306" s="116">
        <v>126.25</v>
      </c>
    </row>
    <row r="307" spans="1:7" x14ac:dyDescent="0.25">
      <c r="A307" s="115">
        <v>3241</v>
      </c>
      <c r="B307" s="115" t="s">
        <v>346</v>
      </c>
      <c r="C307" s="116">
        <v>92.5</v>
      </c>
      <c r="D307" s="116">
        <v>0</v>
      </c>
      <c r="E307" s="116"/>
      <c r="F307" s="116">
        <v>36</v>
      </c>
      <c r="G307" s="116">
        <v>128.5</v>
      </c>
    </row>
    <row r="308" spans="1:7" x14ac:dyDescent="0.25">
      <c r="A308" s="115">
        <v>2918</v>
      </c>
      <c r="B308" s="115" t="s">
        <v>292</v>
      </c>
      <c r="C308" s="116">
        <v>101.25</v>
      </c>
      <c r="D308" s="116">
        <v>0</v>
      </c>
      <c r="E308" s="116"/>
      <c r="F308" s="116">
        <v>36</v>
      </c>
      <c r="G308" s="116">
        <v>137.25</v>
      </c>
    </row>
    <row r="309" spans="1:7" x14ac:dyDescent="0.25">
      <c r="A309" s="115">
        <v>3063</v>
      </c>
      <c r="B309" s="115" t="s">
        <v>231</v>
      </c>
      <c r="C309" s="116">
        <v>111.25</v>
      </c>
      <c r="D309" s="116">
        <v>0</v>
      </c>
      <c r="E309" s="116"/>
      <c r="F309" s="116">
        <v>36</v>
      </c>
      <c r="G309" s="116">
        <v>147.25</v>
      </c>
    </row>
    <row r="310" spans="1:7" x14ac:dyDescent="0.25">
      <c r="A310" s="115">
        <v>2909</v>
      </c>
      <c r="B310" s="115" t="s">
        <v>222</v>
      </c>
      <c r="C310" s="116">
        <v>114</v>
      </c>
      <c r="D310" s="116">
        <v>0</v>
      </c>
      <c r="E310" s="116"/>
      <c r="F310" s="116">
        <v>36</v>
      </c>
      <c r="G310" s="116">
        <v>150</v>
      </c>
    </row>
    <row r="311" spans="1:7" x14ac:dyDescent="0.25">
      <c r="A311" s="115">
        <v>2799</v>
      </c>
      <c r="B311" s="115" t="s">
        <v>183</v>
      </c>
      <c r="C311" s="116">
        <v>123.75</v>
      </c>
      <c r="D311" s="116">
        <v>0</v>
      </c>
      <c r="E311" s="116"/>
      <c r="F311" s="116">
        <v>36</v>
      </c>
      <c r="G311" s="116">
        <v>159.75</v>
      </c>
    </row>
    <row r="312" spans="1:7" x14ac:dyDescent="0.25">
      <c r="A312" s="115">
        <v>2154</v>
      </c>
      <c r="B312" s="115" t="s">
        <v>163</v>
      </c>
      <c r="C312" s="116">
        <v>132</v>
      </c>
      <c r="D312" s="116">
        <v>0</v>
      </c>
      <c r="E312" s="116"/>
      <c r="F312" s="116">
        <v>36</v>
      </c>
      <c r="G312" s="116">
        <v>168</v>
      </c>
    </row>
    <row r="313" spans="1:7" x14ac:dyDescent="0.25">
      <c r="A313" s="115">
        <v>2835</v>
      </c>
      <c r="B313" s="115" t="s">
        <v>160</v>
      </c>
      <c r="C313" s="116">
        <v>134.25</v>
      </c>
      <c r="D313" s="116">
        <v>0</v>
      </c>
      <c r="E313" s="116"/>
      <c r="F313" s="116">
        <v>36</v>
      </c>
      <c r="G313" s="116">
        <v>170.25</v>
      </c>
    </row>
    <row r="314" spans="1:7" x14ac:dyDescent="0.25">
      <c r="A314" s="115">
        <v>5249</v>
      </c>
      <c r="B314" s="115" t="s">
        <v>161</v>
      </c>
      <c r="C314" s="116">
        <v>133.25</v>
      </c>
      <c r="D314" s="116">
        <v>0</v>
      </c>
      <c r="E314" s="116"/>
      <c r="F314" s="116">
        <v>36</v>
      </c>
      <c r="G314" s="116">
        <v>169.25</v>
      </c>
    </row>
    <row r="315" spans="1:7" x14ac:dyDescent="0.25">
      <c r="A315" s="115">
        <v>2230</v>
      </c>
      <c r="B315" s="115" t="s">
        <v>154</v>
      </c>
      <c r="C315" s="116">
        <v>138.25</v>
      </c>
      <c r="D315" s="116">
        <v>0</v>
      </c>
      <c r="E315" s="116"/>
      <c r="F315" s="116">
        <v>36</v>
      </c>
      <c r="G315" s="116">
        <v>174.25</v>
      </c>
    </row>
    <row r="316" spans="1:7" x14ac:dyDescent="0.25">
      <c r="A316" s="115">
        <v>3219</v>
      </c>
      <c r="B316" s="115" t="s">
        <v>138</v>
      </c>
      <c r="C316" s="116">
        <v>167</v>
      </c>
      <c r="D316" s="116">
        <v>0</v>
      </c>
      <c r="E316" s="116"/>
      <c r="F316" s="116">
        <v>36</v>
      </c>
      <c r="G316" s="116">
        <v>203</v>
      </c>
    </row>
    <row r="317" spans="1:7" x14ac:dyDescent="0.25">
      <c r="A317" s="115">
        <v>3019</v>
      </c>
      <c r="B317" s="115" t="s">
        <v>614</v>
      </c>
      <c r="C317" s="116">
        <v>49</v>
      </c>
      <c r="D317" s="116"/>
      <c r="E317" s="116">
        <v>36</v>
      </c>
      <c r="F317" s="116"/>
      <c r="G317" s="116">
        <v>85</v>
      </c>
    </row>
    <row r="318" spans="1:7" x14ac:dyDescent="0.25">
      <c r="A318" s="115">
        <v>2239</v>
      </c>
      <c r="B318" s="115" t="s">
        <v>499</v>
      </c>
      <c r="C318" s="116">
        <v>74.5</v>
      </c>
      <c r="D318" s="116">
        <v>9.5</v>
      </c>
      <c r="E318" s="116"/>
      <c r="F318" s="116">
        <v>36</v>
      </c>
      <c r="G318" s="116">
        <v>120</v>
      </c>
    </row>
    <row r="319" spans="1:7" x14ac:dyDescent="0.25">
      <c r="A319" s="115">
        <v>2586</v>
      </c>
      <c r="B319" s="115" t="s">
        <v>534</v>
      </c>
      <c r="C319" s="116">
        <v>74.5</v>
      </c>
      <c r="D319" s="116">
        <v>9.5</v>
      </c>
      <c r="E319" s="116"/>
      <c r="F319" s="116">
        <v>36</v>
      </c>
      <c r="G319" s="116">
        <v>120</v>
      </c>
    </row>
    <row r="320" spans="1:7" x14ac:dyDescent="0.25">
      <c r="A320" s="115">
        <v>2765</v>
      </c>
      <c r="B320" s="115" t="s">
        <v>537</v>
      </c>
      <c r="C320" s="116">
        <v>74.5</v>
      </c>
      <c r="D320" s="116">
        <v>9.5</v>
      </c>
      <c r="E320" s="116"/>
      <c r="F320" s="116">
        <v>36</v>
      </c>
      <c r="G320" s="116">
        <v>120</v>
      </c>
    </row>
    <row r="321" spans="1:7" x14ac:dyDescent="0.25">
      <c r="A321" s="115">
        <v>2821</v>
      </c>
      <c r="B321" s="115" t="s">
        <v>542</v>
      </c>
      <c r="C321" s="116">
        <v>74.5</v>
      </c>
      <c r="D321" s="116">
        <v>9.5</v>
      </c>
      <c r="E321" s="116"/>
      <c r="F321" s="116">
        <v>36</v>
      </c>
      <c r="G321" s="116">
        <v>120</v>
      </c>
    </row>
    <row r="322" spans="1:7" x14ac:dyDescent="0.25">
      <c r="A322" s="115">
        <v>6163</v>
      </c>
      <c r="B322" s="115" t="s">
        <v>580</v>
      </c>
      <c r="C322" s="116">
        <v>74.5</v>
      </c>
      <c r="D322" s="116">
        <v>9.5</v>
      </c>
      <c r="E322" s="116"/>
      <c r="F322" s="116">
        <v>36</v>
      </c>
      <c r="G322" s="116">
        <v>120</v>
      </c>
    </row>
    <row r="323" spans="1:7" x14ac:dyDescent="0.25">
      <c r="A323" s="115">
        <v>3086</v>
      </c>
      <c r="B323" s="115" t="s">
        <v>391</v>
      </c>
      <c r="C323" s="116">
        <v>85.25</v>
      </c>
      <c r="D323" s="116">
        <v>0</v>
      </c>
      <c r="E323" s="116"/>
      <c r="F323" s="116">
        <v>36</v>
      </c>
      <c r="G323" s="116">
        <v>121.25</v>
      </c>
    </row>
    <row r="324" spans="1:7" x14ac:dyDescent="0.25">
      <c r="A324" s="115">
        <v>2569</v>
      </c>
      <c r="B324" s="115" t="s">
        <v>394</v>
      </c>
      <c r="C324" s="116">
        <v>85.25</v>
      </c>
      <c r="D324" s="116">
        <v>0</v>
      </c>
      <c r="E324" s="116"/>
      <c r="F324" s="116">
        <v>36</v>
      </c>
      <c r="G324" s="116">
        <v>121.25</v>
      </c>
    </row>
    <row r="325" spans="1:7" x14ac:dyDescent="0.25">
      <c r="A325" s="115">
        <v>3470</v>
      </c>
      <c r="B325" s="115" t="s">
        <v>390</v>
      </c>
      <c r="C325" s="116">
        <v>85.5</v>
      </c>
      <c r="D325" s="116">
        <v>0</v>
      </c>
      <c r="E325" s="116"/>
      <c r="F325" s="116">
        <v>36</v>
      </c>
      <c r="G325" s="116">
        <v>121.5</v>
      </c>
    </row>
    <row r="326" spans="1:7" x14ac:dyDescent="0.25">
      <c r="A326" s="115">
        <v>2128</v>
      </c>
      <c r="B326" s="115" t="s">
        <v>359</v>
      </c>
      <c r="C326" s="116">
        <v>90</v>
      </c>
      <c r="D326" s="116">
        <v>0</v>
      </c>
      <c r="E326" s="116"/>
      <c r="F326" s="116">
        <v>36</v>
      </c>
      <c r="G326" s="116">
        <v>126</v>
      </c>
    </row>
    <row r="327" spans="1:7" x14ac:dyDescent="0.25">
      <c r="A327" s="115">
        <v>2179</v>
      </c>
      <c r="B327" s="115" t="s">
        <v>340</v>
      </c>
      <c r="C327" s="116">
        <v>93.75</v>
      </c>
      <c r="D327" s="116">
        <v>0</v>
      </c>
      <c r="E327" s="116"/>
      <c r="F327" s="116">
        <v>36</v>
      </c>
      <c r="G327" s="116">
        <v>129.75</v>
      </c>
    </row>
    <row r="328" spans="1:7" x14ac:dyDescent="0.25">
      <c r="A328" s="115">
        <v>2642</v>
      </c>
      <c r="B328" s="115" t="s">
        <v>337</v>
      </c>
      <c r="C328" s="116">
        <v>94</v>
      </c>
      <c r="D328" s="116">
        <v>0</v>
      </c>
      <c r="E328" s="116"/>
      <c r="F328" s="116">
        <v>36</v>
      </c>
      <c r="G328" s="116">
        <v>130</v>
      </c>
    </row>
    <row r="329" spans="1:7" x14ac:dyDescent="0.25">
      <c r="A329" s="115">
        <v>3107</v>
      </c>
      <c r="B329" s="115" t="s">
        <v>313</v>
      </c>
      <c r="C329" s="116">
        <v>98.25</v>
      </c>
      <c r="D329" s="116">
        <v>0</v>
      </c>
      <c r="E329" s="116"/>
      <c r="F329" s="116">
        <v>36</v>
      </c>
      <c r="G329" s="116">
        <v>134.25</v>
      </c>
    </row>
    <row r="330" spans="1:7" x14ac:dyDescent="0.25">
      <c r="A330" s="115">
        <v>2394</v>
      </c>
      <c r="B330" s="115" t="s">
        <v>291</v>
      </c>
      <c r="C330" s="116">
        <v>101.25</v>
      </c>
      <c r="D330" s="116">
        <v>0</v>
      </c>
      <c r="E330" s="116"/>
      <c r="F330" s="116">
        <v>36</v>
      </c>
      <c r="G330" s="116">
        <v>137.25</v>
      </c>
    </row>
    <row r="331" spans="1:7" x14ac:dyDescent="0.25">
      <c r="A331" s="115">
        <v>6785</v>
      </c>
      <c r="B331" s="115" t="s">
        <v>280</v>
      </c>
      <c r="C331" s="116">
        <v>103</v>
      </c>
      <c r="D331" s="116">
        <v>0</v>
      </c>
      <c r="E331" s="116"/>
      <c r="F331" s="116">
        <v>36</v>
      </c>
      <c r="G331" s="116">
        <v>139</v>
      </c>
    </row>
    <row r="332" spans="1:7" x14ac:dyDescent="0.25">
      <c r="A332" s="115">
        <v>3205</v>
      </c>
      <c r="B332" s="115" t="s">
        <v>207</v>
      </c>
      <c r="C332" s="116">
        <v>117</v>
      </c>
      <c r="D332" s="116">
        <v>0</v>
      </c>
      <c r="E332" s="116"/>
      <c r="F332" s="116">
        <v>36</v>
      </c>
      <c r="G332" s="116">
        <v>153</v>
      </c>
    </row>
    <row r="333" spans="1:7" x14ac:dyDescent="0.25">
      <c r="A333" s="115">
        <v>3120</v>
      </c>
      <c r="B333" s="115" t="s">
        <v>193</v>
      </c>
      <c r="C333" s="116">
        <v>121.5</v>
      </c>
      <c r="D333" s="116">
        <v>0</v>
      </c>
      <c r="E333" s="116"/>
      <c r="F333" s="116">
        <v>36</v>
      </c>
      <c r="G333" s="116">
        <v>157.5</v>
      </c>
    </row>
    <row r="334" spans="1:7" x14ac:dyDescent="0.25">
      <c r="A334" s="115">
        <v>6196</v>
      </c>
      <c r="B334" s="115" t="s">
        <v>605</v>
      </c>
      <c r="C334" s="116">
        <v>49</v>
      </c>
      <c r="D334" s="116"/>
      <c r="E334" s="116">
        <v>36</v>
      </c>
      <c r="F334" s="116"/>
      <c r="G334" s="116">
        <v>85</v>
      </c>
    </row>
    <row r="335" spans="1:7" x14ac:dyDescent="0.25">
      <c r="A335" s="115">
        <v>3189</v>
      </c>
      <c r="B335" s="115" t="s">
        <v>624</v>
      </c>
      <c r="C335" s="116">
        <v>49</v>
      </c>
      <c r="D335" s="116"/>
      <c r="E335" s="116">
        <v>36</v>
      </c>
      <c r="F335" s="116"/>
      <c r="G335" s="116">
        <v>85</v>
      </c>
    </row>
    <row r="336" spans="1:7" x14ac:dyDescent="0.25">
      <c r="A336" s="115">
        <v>2634</v>
      </c>
      <c r="B336" s="115" t="s">
        <v>404</v>
      </c>
      <c r="C336" s="116">
        <v>83.75</v>
      </c>
      <c r="D336" s="116">
        <v>0.25</v>
      </c>
      <c r="E336" s="116"/>
      <c r="F336" s="116">
        <v>36</v>
      </c>
      <c r="G336" s="116">
        <v>120</v>
      </c>
    </row>
    <row r="337" spans="1:7" x14ac:dyDescent="0.25">
      <c r="A337" s="115">
        <v>2101</v>
      </c>
      <c r="B337" s="115" t="s">
        <v>492</v>
      </c>
      <c r="C337" s="116">
        <v>74.5</v>
      </c>
      <c r="D337" s="116">
        <v>9.5</v>
      </c>
      <c r="E337" s="116"/>
      <c r="F337" s="116">
        <v>36</v>
      </c>
      <c r="G337" s="116">
        <v>120</v>
      </c>
    </row>
    <row r="338" spans="1:7" x14ac:dyDescent="0.25">
      <c r="A338" s="115">
        <v>2372</v>
      </c>
      <c r="B338" s="115" t="s">
        <v>504</v>
      </c>
      <c r="C338" s="116">
        <v>74.5</v>
      </c>
      <c r="D338" s="116">
        <v>9.5</v>
      </c>
      <c r="E338" s="116"/>
      <c r="F338" s="116">
        <v>36</v>
      </c>
      <c r="G338" s="116">
        <v>120</v>
      </c>
    </row>
    <row r="339" spans="1:7" x14ac:dyDescent="0.25">
      <c r="A339" s="115">
        <v>2547</v>
      </c>
      <c r="B339" s="115" t="s">
        <v>514</v>
      </c>
      <c r="C339" s="116">
        <v>74.5</v>
      </c>
      <c r="D339" s="116">
        <v>9.5</v>
      </c>
      <c r="E339" s="116"/>
      <c r="F339" s="116">
        <v>36</v>
      </c>
      <c r="G339" s="116">
        <v>120</v>
      </c>
    </row>
    <row r="340" spans="1:7" x14ac:dyDescent="0.25">
      <c r="A340" s="115">
        <v>2639</v>
      </c>
      <c r="B340" s="115" t="s">
        <v>523</v>
      </c>
      <c r="C340" s="116">
        <v>74.5</v>
      </c>
      <c r="D340" s="116">
        <v>9.5</v>
      </c>
      <c r="E340" s="116"/>
      <c r="F340" s="116">
        <v>36</v>
      </c>
      <c r="G340" s="116">
        <v>120</v>
      </c>
    </row>
    <row r="341" spans="1:7" x14ac:dyDescent="0.25">
      <c r="A341" s="115">
        <v>2825</v>
      </c>
      <c r="B341" s="115" t="s">
        <v>540</v>
      </c>
      <c r="C341" s="116">
        <v>74.5</v>
      </c>
      <c r="D341" s="116">
        <v>9.5</v>
      </c>
      <c r="E341" s="116"/>
      <c r="F341" s="116">
        <v>36</v>
      </c>
      <c r="G341" s="116">
        <v>120</v>
      </c>
    </row>
    <row r="342" spans="1:7" x14ac:dyDescent="0.25">
      <c r="A342" s="115">
        <v>2896</v>
      </c>
      <c r="B342" s="115" t="s">
        <v>368</v>
      </c>
      <c r="C342" s="116">
        <v>88.5</v>
      </c>
      <c r="D342" s="116">
        <v>0</v>
      </c>
      <c r="E342" s="116"/>
      <c r="F342" s="116">
        <v>36</v>
      </c>
      <c r="G342" s="116">
        <v>124.5</v>
      </c>
    </row>
    <row r="343" spans="1:7" x14ac:dyDescent="0.25">
      <c r="A343" s="115">
        <v>2105</v>
      </c>
      <c r="B343" s="115" t="s">
        <v>329</v>
      </c>
      <c r="C343" s="116">
        <v>95</v>
      </c>
      <c r="D343" s="116">
        <v>0</v>
      </c>
      <c r="E343" s="116"/>
      <c r="F343" s="116">
        <v>36</v>
      </c>
      <c r="G343" s="116">
        <v>131</v>
      </c>
    </row>
    <row r="344" spans="1:7" x14ac:dyDescent="0.25">
      <c r="A344" s="115">
        <v>2898</v>
      </c>
      <c r="B344" s="115" t="s">
        <v>333</v>
      </c>
      <c r="C344" s="116">
        <v>94.5</v>
      </c>
      <c r="D344" s="116">
        <v>0</v>
      </c>
      <c r="E344" s="116"/>
      <c r="F344" s="116">
        <v>36</v>
      </c>
      <c r="G344" s="116">
        <v>130.5</v>
      </c>
    </row>
    <row r="345" spans="1:7" x14ac:dyDescent="0.25">
      <c r="A345" s="115">
        <v>2087</v>
      </c>
      <c r="B345" s="115" t="s">
        <v>283</v>
      </c>
      <c r="C345" s="116">
        <v>102.5</v>
      </c>
      <c r="D345" s="116">
        <v>0</v>
      </c>
      <c r="E345" s="116"/>
      <c r="F345" s="116">
        <v>36</v>
      </c>
      <c r="G345" s="116">
        <v>138.5</v>
      </c>
    </row>
    <row r="346" spans="1:7" x14ac:dyDescent="0.25">
      <c r="A346" s="115">
        <v>2055</v>
      </c>
      <c r="B346" s="115" t="s">
        <v>273</v>
      </c>
      <c r="C346" s="116">
        <v>104</v>
      </c>
      <c r="D346" s="116">
        <v>0</v>
      </c>
      <c r="E346" s="116"/>
      <c r="F346" s="116">
        <v>36</v>
      </c>
      <c r="G346" s="116">
        <v>140</v>
      </c>
    </row>
    <row r="347" spans="1:7" x14ac:dyDescent="0.25">
      <c r="A347" s="115">
        <v>3108</v>
      </c>
      <c r="B347" s="115" t="s">
        <v>275</v>
      </c>
      <c r="C347" s="116">
        <v>103.75</v>
      </c>
      <c r="D347" s="116">
        <v>0</v>
      </c>
      <c r="E347" s="116"/>
      <c r="F347" s="116">
        <v>36</v>
      </c>
      <c r="G347" s="116">
        <v>139.75</v>
      </c>
    </row>
    <row r="348" spans="1:7" x14ac:dyDescent="0.25">
      <c r="A348" s="115">
        <v>2425</v>
      </c>
      <c r="B348" s="115" t="s">
        <v>254</v>
      </c>
      <c r="C348" s="116">
        <v>108</v>
      </c>
      <c r="D348" s="116">
        <v>0</v>
      </c>
      <c r="E348" s="116"/>
      <c r="F348" s="116">
        <v>36</v>
      </c>
      <c r="G348" s="116">
        <v>144</v>
      </c>
    </row>
    <row r="349" spans="1:7" x14ac:dyDescent="0.25">
      <c r="A349" s="115">
        <v>2663</v>
      </c>
      <c r="B349" s="115" t="s">
        <v>237</v>
      </c>
      <c r="C349" s="116">
        <v>111</v>
      </c>
      <c r="D349" s="116">
        <v>0</v>
      </c>
      <c r="E349" s="116"/>
      <c r="F349" s="116">
        <v>36</v>
      </c>
      <c r="G349" s="116">
        <v>147</v>
      </c>
    </row>
    <row r="350" spans="1:7" x14ac:dyDescent="0.25">
      <c r="A350" s="115">
        <v>3213</v>
      </c>
      <c r="B350" s="115" t="s">
        <v>203</v>
      </c>
      <c r="C350" s="116">
        <v>118</v>
      </c>
      <c r="D350" s="116">
        <v>0</v>
      </c>
      <c r="E350" s="116"/>
      <c r="F350" s="116">
        <v>36</v>
      </c>
      <c r="G350" s="116">
        <v>154</v>
      </c>
    </row>
    <row r="351" spans="1:7" x14ac:dyDescent="0.25">
      <c r="A351" s="115">
        <v>3377</v>
      </c>
      <c r="B351" s="115" t="s">
        <v>179</v>
      </c>
      <c r="C351" s="116">
        <v>125</v>
      </c>
      <c r="D351" s="116">
        <v>0</v>
      </c>
      <c r="E351" s="116"/>
      <c r="F351" s="116">
        <v>36</v>
      </c>
      <c r="G351" s="116">
        <v>161</v>
      </c>
    </row>
    <row r="352" spans="1:7" x14ac:dyDescent="0.25">
      <c r="A352" s="115">
        <v>2885</v>
      </c>
      <c r="B352" s="115" t="s">
        <v>166</v>
      </c>
      <c r="C352" s="116">
        <v>130</v>
      </c>
      <c r="D352" s="116">
        <v>0</v>
      </c>
      <c r="E352" s="116"/>
      <c r="F352" s="116">
        <v>36</v>
      </c>
      <c r="G352" s="116">
        <v>166</v>
      </c>
    </row>
    <row r="353" spans="1:7" x14ac:dyDescent="0.25">
      <c r="A353" s="115">
        <v>2952</v>
      </c>
      <c r="B353" s="115" t="s">
        <v>152</v>
      </c>
      <c r="C353" s="116">
        <v>139.75</v>
      </c>
      <c r="D353" s="116">
        <v>0</v>
      </c>
      <c r="E353" s="116"/>
      <c r="F353" s="116">
        <v>36</v>
      </c>
      <c r="G353" s="116">
        <v>175.75</v>
      </c>
    </row>
    <row r="354" spans="1:7" x14ac:dyDescent="0.25">
      <c r="A354" s="115">
        <v>2202</v>
      </c>
      <c r="B354" s="115" t="s">
        <v>738</v>
      </c>
      <c r="C354" s="116">
        <v>49</v>
      </c>
      <c r="D354" s="116"/>
      <c r="E354" s="116">
        <v>36</v>
      </c>
      <c r="F354" s="116"/>
      <c r="G354" s="116">
        <v>85</v>
      </c>
    </row>
    <row r="355" spans="1:7" x14ac:dyDescent="0.25">
      <c r="A355" s="115">
        <v>4579</v>
      </c>
      <c r="B355" s="115" t="s">
        <v>401</v>
      </c>
      <c r="C355" s="116">
        <v>84</v>
      </c>
      <c r="D355" s="116">
        <v>0</v>
      </c>
      <c r="E355" s="116"/>
      <c r="F355" s="116">
        <v>36</v>
      </c>
      <c r="G355" s="116">
        <v>120</v>
      </c>
    </row>
    <row r="356" spans="1:7" x14ac:dyDescent="0.25">
      <c r="A356" s="115">
        <v>2080</v>
      </c>
      <c r="B356" s="115" t="s">
        <v>406</v>
      </c>
      <c r="C356" s="116">
        <v>83.5</v>
      </c>
      <c r="D356" s="116">
        <v>0.5</v>
      </c>
      <c r="E356" s="116"/>
      <c r="F356" s="116">
        <v>36</v>
      </c>
      <c r="G356" s="116">
        <v>120</v>
      </c>
    </row>
    <row r="357" spans="1:7" x14ac:dyDescent="0.25">
      <c r="A357" s="115">
        <v>2700</v>
      </c>
      <c r="B357" s="115" t="s">
        <v>450</v>
      </c>
      <c r="C357" s="116">
        <v>76.5</v>
      </c>
      <c r="D357" s="116">
        <v>7.5</v>
      </c>
      <c r="E357" s="116"/>
      <c r="F357" s="116">
        <v>36</v>
      </c>
      <c r="G357" s="116">
        <v>120</v>
      </c>
    </row>
    <row r="358" spans="1:7" x14ac:dyDescent="0.25">
      <c r="A358" s="115">
        <v>2102</v>
      </c>
      <c r="B358" s="115" t="s">
        <v>478</v>
      </c>
      <c r="C358" s="116">
        <v>75</v>
      </c>
      <c r="D358" s="116">
        <v>9</v>
      </c>
      <c r="E358" s="116"/>
      <c r="F358" s="116">
        <v>36</v>
      </c>
      <c r="G358" s="116">
        <v>120</v>
      </c>
    </row>
    <row r="359" spans="1:7" x14ac:dyDescent="0.25">
      <c r="A359" s="115">
        <v>2590</v>
      </c>
      <c r="B359" s="115" t="s">
        <v>522</v>
      </c>
      <c r="C359" s="116">
        <v>74.5</v>
      </c>
      <c r="D359" s="116">
        <v>9.5</v>
      </c>
      <c r="E359" s="116"/>
      <c r="F359" s="116">
        <v>36</v>
      </c>
      <c r="G359" s="116">
        <v>120</v>
      </c>
    </row>
    <row r="360" spans="1:7" x14ac:dyDescent="0.25">
      <c r="A360" s="115">
        <v>2822</v>
      </c>
      <c r="B360" s="115" t="s">
        <v>541</v>
      </c>
      <c r="C360" s="116">
        <v>74.5</v>
      </c>
      <c r="D360" s="116">
        <v>9.5</v>
      </c>
      <c r="E360" s="116"/>
      <c r="F360" s="116">
        <v>36</v>
      </c>
      <c r="G360" s="116">
        <v>120</v>
      </c>
    </row>
    <row r="361" spans="1:7" x14ac:dyDescent="0.25">
      <c r="A361" s="115">
        <v>2115</v>
      </c>
      <c r="B361" s="115" t="s">
        <v>356</v>
      </c>
      <c r="C361" s="116">
        <v>90</v>
      </c>
      <c r="D361" s="116">
        <v>0</v>
      </c>
      <c r="E361" s="116"/>
      <c r="F361" s="116">
        <v>36</v>
      </c>
      <c r="G361" s="116">
        <v>126</v>
      </c>
    </row>
    <row r="362" spans="1:7" x14ac:dyDescent="0.25">
      <c r="A362" s="115">
        <v>2833</v>
      </c>
      <c r="B362" s="115" t="s">
        <v>362</v>
      </c>
      <c r="C362" s="116">
        <v>89.75</v>
      </c>
      <c r="D362" s="116">
        <v>0</v>
      </c>
      <c r="E362" s="116"/>
      <c r="F362" s="116">
        <v>36</v>
      </c>
      <c r="G362" s="116">
        <v>125.75</v>
      </c>
    </row>
    <row r="363" spans="1:7" x14ac:dyDescent="0.25">
      <c r="A363" s="115">
        <v>2266</v>
      </c>
      <c r="B363" s="115" t="s">
        <v>317</v>
      </c>
      <c r="C363" s="116">
        <v>97.75</v>
      </c>
      <c r="D363" s="116">
        <v>0</v>
      </c>
      <c r="E363" s="116"/>
      <c r="F363" s="116">
        <v>36</v>
      </c>
      <c r="G363" s="116">
        <v>133.75</v>
      </c>
    </row>
    <row r="364" spans="1:7" x14ac:dyDescent="0.25">
      <c r="A364" s="115">
        <v>5567</v>
      </c>
      <c r="B364" s="115" t="s">
        <v>268</v>
      </c>
      <c r="C364" s="116">
        <v>104.5</v>
      </c>
      <c r="D364" s="116">
        <v>0</v>
      </c>
      <c r="E364" s="116"/>
      <c r="F364" s="116">
        <v>36</v>
      </c>
      <c r="G364" s="116">
        <v>140.5</v>
      </c>
    </row>
    <row r="365" spans="1:7" x14ac:dyDescent="0.25">
      <c r="A365" s="115">
        <v>2163</v>
      </c>
      <c r="B365" s="115" t="s">
        <v>261</v>
      </c>
      <c r="C365" s="116">
        <v>106.25</v>
      </c>
      <c r="D365" s="116">
        <v>0</v>
      </c>
      <c r="E365" s="116"/>
      <c r="F365" s="116">
        <v>36</v>
      </c>
      <c r="G365" s="116">
        <v>142.25</v>
      </c>
    </row>
    <row r="366" spans="1:7" x14ac:dyDescent="0.25">
      <c r="A366" s="115">
        <v>2025</v>
      </c>
      <c r="B366" s="115" t="s">
        <v>241</v>
      </c>
      <c r="C366" s="116">
        <v>110.25</v>
      </c>
      <c r="D366" s="116">
        <v>0</v>
      </c>
      <c r="E366" s="116"/>
      <c r="F366" s="116">
        <v>36</v>
      </c>
      <c r="G366" s="116">
        <v>146.25</v>
      </c>
    </row>
    <row r="367" spans="1:7" x14ac:dyDescent="0.25">
      <c r="A367" s="115">
        <v>2675</v>
      </c>
      <c r="B367" s="115" t="s">
        <v>234</v>
      </c>
      <c r="C367" s="116">
        <v>111</v>
      </c>
      <c r="D367" s="116">
        <v>0</v>
      </c>
      <c r="E367" s="116"/>
      <c r="F367" s="116">
        <v>36</v>
      </c>
      <c r="G367" s="116">
        <v>147</v>
      </c>
    </row>
    <row r="368" spans="1:7" x14ac:dyDescent="0.25">
      <c r="A368" s="115">
        <v>6002</v>
      </c>
      <c r="B368" s="115" t="s">
        <v>196</v>
      </c>
      <c r="C368" s="116">
        <v>120.25</v>
      </c>
      <c r="D368" s="116">
        <v>0</v>
      </c>
      <c r="E368" s="116"/>
      <c r="F368" s="116">
        <v>36</v>
      </c>
      <c r="G368" s="116">
        <v>156.25</v>
      </c>
    </row>
    <row r="369" spans="1:7" x14ac:dyDescent="0.25">
      <c r="A369" s="115">
        <v>3055</v>
      </c>
      <c r="B369" s="115" t="s">
        <v>188</v>
      </c>
      <c r="C369" s="116">
        <v>123</v>
      </c>
      <c r="D369" s="116">
        <v>0</v>
      </c>
      <c r="E369" s="116"/>
      <c r="F369" s="116">
        <v>36</v>
      </c>
      <c r="G369" s="116">
        <v>159</v>
      </c>
    </row>
    <row r="370" spans="1:7" x14ac:dyDescent="0.25">
      <c r="A370" s="115">
        <v>6056</v>
      </c>
      <c r="B370" s="115" t="s">
        <v>178</v>
      </c>
      <c r="C370" s="116">
        <v>125.25</v>
      </c>
      <c r="D370" s="116">
        <v>0</v>
      </c>
      <c r="E370" s="116"/>
      <c r="F370" s="116">
        <v>36</v>
      </c>
      <c r="G370" s="116">
        <v>161.25</v>
      </c>
    </row>
    <row r="371" spans="1:7" x14ac:dyDescent="0.25">
      <c r="A371" s="115">
        <v>3178</v>
      </c>
      <c r="B371" s="115" t="s">
        <v>141</v>
      </c>
      <c r="C371" s="116">
        <v>151.75</v>
      </c>
      <c r="D371" s="116">
        <v>0</v>
      </c>
      <c r="E371" s="116"/>
      <c r="F371" s="116">
        <v>36</v>
      </c>
      <c r="G371" s="116">
        <v>187.75</v>
      </c>
    </row>
    <row r="372" spans="1:7" x14ac:dyDescent="0.25">
      <c r="A372" s="115">
        <v>3149</v>
      </c>
      <c r="B372" s="115" t="s">
        <v>137</v>
      </c>
      <c r="C372" s="116">
        <v>171</v>
      </c>
      <c r="D372" s="116">
        <v>0</v>
      </c>
      <c r="E372" s="116"/>
      <c r="F372" s="116">
        <v>36</v>
      </c>
      <c r="G372" s="116">
        <v>207</v>
      </c>
    </row>
    <row r="373" spans="1:7" x14ac:dyDescent="0.25">
      <c r="A373" s="115">
        <v>3411</v>
      </c>
      <c r="B373" s="115" t="s">
        <v>604</v>
      </c>
      <c r="C373" s="116">
        <v>49</v>
      </c>
      <c r="D373" s="116"/>
      <c r="E373" s="116">
        <v>36</v>
      </c>
      <c r="F373" s="116"/>
      <c r="G373" s="116">
        <v>85</v>
      </c>
    </row>
    <row r="374" spans="1:7" x14ac:dyDescent="0.25">
      <c r="A374" s="115">
        <v>6255</v>
      </c>
      <c r="B374" s="115" t="s">
        <v>607</v>
      </c>
      <c r="C374" s="116">
        <v>49</v>
      </c>
      <c r="D374" s="116"/>
      <c r="E374" s="116">
        <v>36</v>
      </c>
      <c r="F374" s="116"/>
      <c r="G374" s="116">
        <v>85</v>
      </c>
    </row>
    <row r="375" spans="1:7" x14ac:dyDescent="0.25">
      <c r="A375" s="115">
        <v>2132</v>
      </c>
      <c r="B375" s="115" t="s">
        <v>609</v>
      </c>
      <c r="C375" s="116">
        <v>49</v>
      </c>
      <c r="D375" s="116"/>
      <c r="E375" s="116">
        <v>36</v>
      </c>
      <c r="F375" s="116"/>
      <c r="G375" s="116">
        <v>85</v>
      </c>
    </row>
    <row r="376" spans="1:7" x14ac:dyDescent="0.25">
      <c r="A376" s="115">
        <v>3015</v>
      </c>
      <c r="B376" s="115" t="s">
        <v>629</v>
      </c>
      <c r="C376" s="116">
        <v>49</v>
      </c>
      <c r="D376" s="116"/>
      <c r="E376" s="116">
        <v>36</v>
      </c>
      <c r="F376" s="116"/>
      <c r="G376" s="116">
        <v>85</v>
      </c>
    </row>
    <row r="377" spans="1:7" x14ac:dyDescent="0.25">
      <c r="A377" s="115">
        <v>4342</v>
      </c>
      <c r="B377" s="115" t="s">
        <v>412</v>
      </c>
      <c r="C377" s="116">
        <v>82.5</v>
      </c>
      <c r="D377" s="116">
        <v>1.5</v>
      </c>
      <c r="E377" s="116"/>
      <c r="F377" s="116">
        <v>36</v>
      </c>
      <c r="G377" s="116">
        <v>120</v>
      </c>
    </row>
    <row r="378" spans="1:7" x14ac:dyDescent="0.25">
      <c r="A378" s="115">
        <v>2860</v>
      </c>
      <c r="B378" s="115" t="s">
        <v>430</v>
      </c>
      <c r="C378" s="116">
        <v>79</v>
      </c>
      <c r="D378" s="116">
        <v>5</v>
      </c>
      <c r="E378" s="116"/>
      <c r="F378" s="116">
        <v>36</v>
      </c>
      <c r="G378" s="116">
        <v>120</v>
      </c>
    </row>
    <row r="379" spans="1:7" x14ac:dyDescent="0.25">
      <c r="A379" s="115">
        <v>3180</v>
      </c>
      <c r="B379" s="117" t="s">
        <v>462</v>
      </c>
      <c r="C379" s="116">
        <v>75.75</v>
      </c>
      <c r="D379" s="116">
        <v>8.25</v>
      </c>
      <c r="E379" s="116"/>
      <c r="F379" s="116">
        <v>36</v>
      </c>
      <c r="G379" s="116">
        <v>120</v>
      </c>
    </row>
    <row r="380" spans="1:7" x14ac:dyDescent="0.25">
      <c r="A380" s="115">
        <v>2538</v>
      </c>
      <c r="B380" s="115" t="s">
        <v>467</v>
      </c>
      <c r="C380" s="116">
        <v>75.5</v>
      </c>
      <c r="D380" s="116">
        <v>8.5</v>
      </c>
      <c r="E380" s="116"/>
      <c r="F380" s="116">
        <v>36</v>
      </c>
      <c r="G380" s="116">
        <v>120</v>
      </c>
    </row>
    <row r="381" spans="1:7" x14ac:dyDescent="0.25">
      <c r="A381" s="115">
        <v>3137</v>
      </c>
      <c r="B381" s="115" t="s">
        <v>476</v>
      </c>
      <c r="C381" s="116">
        <v>75.25</v>
      </c>
      <c r="D381" s="116">
        <v>8.75</v>
      </c>
      <c r="E381" s="116"/>
      <c r="F381" s="116">
        <v>36</v>
      </c>
      <c r="G381" s="116">
        <v>120</v>
      </c>
    </row>
    <row r="382" spans="1:7" x14ac:dyDescent="0.25">
      <c r="A382" s="115">
        <v>2812</v>
      </c>
      <c r="B382" s="115" t="s">
        <v>538</v>
      </c>
      <c r="C382" s="116">
        <v>74.5</v>
      </c>
      <c r="D382" s="116">
        <v>9.5</v>
      </c>
      <c r="E382" s="116"/>
      <c r="F382" s="116">
        <v>36</v>
      </c>
      <c r="G382" s="116">
        <v>120</v>
      </c>
    </row>
    <row r="383" spans="1:7" x14ac:dyDescent="0.25">
      <c r="A383" s="115">
        <v>3300</v>
      </c>
      <c r="B383" s="115" t="s">
        <v>571</v>
      </c>
      <c r="C383" s="116">
        <v>74.5</v>
      </c>
      <c r="D383" s="116">
        <v>9.5</v>
      </c>
      <c r="E383" s="116"/>
      <c r="F383" s="116">
        <v>36</v>
      </c>
      <c r="G383" s="116">
        <v>120</v>
      </c>
    </row>
    <row r="384" spans="1:7" x14ac:dyDescent="0.25">
      <c r="A384" s="115">
        <v>2047</v>
      </c>
      <c r="B384" s="115" t="s">
        <v>386</v>
      </c>
      <c r="C384" s="116">
        <v>85.75</v>
      </c>
      <c r="D384" s="116">
        <v>0</v>
      </c>
      <c r="E384" s="116"/>
      <c r="F384" s="116">
        <v>36</v>
      </c>
      <c r="G384" s="116">
        <v>121.75</v>
      </c>
    </row>
    <row r="385" spans="1:7" x14ac:dyDescent="0.25">
      <c r="A385" s="115">
        <v>3324</v>
      </c>
      <c r="B385" s="115" t="s">
        <v>387</v>
      </c>
      <c r="C385" s="116">
        <v>85.75</v>
      </c>
      <c r="D385" s="116">
        <v>0</v>
      </c>
      <c r="E385" s="116"/>
      <c r="F385" s="116">
        <v>36</v>
      </c>
      <c r="G385" s="116">
        <v>121.75</v>
      </c>
    </row>
    <row r="386" spans="1:7" x14ac:dyDescent="0.25">
      <c r="A386" s="115">
        <v>2017</v>
      </c>
      <c r="B386" s="115" t="s">
        <v>361</v>
      </c>
      <c r="C386" s="116">
        <v>89.75</v>
      </c>
      <c r="D386" s="116">
        <v>0</v>
      </c>
      <c r="E386" s="116"/>
      <c r="F386" s="116">
        <v>36</v>
      </c>
      <c r="G386" s="116">
        <v>125.75</v>
      </c>
    </row>
    <row r="387" spans="1:7" x14ac:dyDescent="0.25">
      <c r="A387" s="115">
        <v>2857</v>
      </c>
      <c r="B387" s="115" t="s">
        <v>290</v>
      </c>
      <c r="C387" s="116">
        <v>101.5</v>
      </c>
      <c r="D387" s="116">
        <v>0</v>
      </c>
      <c r="E387" s="116"/>
      <c r="F387" s="116">
        <v>36</v>
      </c>
      <c r="G387" s="116">
        <v>137.5</v>
      </c>
    </row>
    <row r="388" spans="1:7" x14ac:dyDescent="0.25">
      <c r="A388" s="115">
        <v>5904</v>
      </c>
      <c r="B388" s="115" t="s">
        <v>288</v>
      </c>
      <c r="C388" s="116">
        <v>101.75</v>
      </c>
      <c r="D388" s="116">
        <v>0</v>
      </c>
      <c r="E388" s="116"/>
      <c r="F388" s="116">
        <v>36</v>
      </c>
      <c r="G388" s="116">
        <v>137.75</v>
      </c>
    </row>
    <row r="389" spans="1:7" x14ac:dyDescent="0.25">
      <c r="A389" s="115">
        <v>2445</v>
      </c>
      <c r="B389" s="115" t="s">
        <v>266</v>
      </c>
      <c r="C389" s="116">
        <v>105.25</v>
      </c>
      <c r="D389" s="116">
        <v>0</v>
      </c>
      <c r="E389" s="116"/>
      <c r="F389" s="116">
        <v>36</v>
      </c>
      <c r="G389" s="116">
        <v>141.25</v>
      </c>
    </row>
    <row r="390" spans="1:7" x14ac:dyDescent="0.25">
      <c r="A390" s="115">
        <v>3235</v>
      </c>
      <c r="B390" s="115" t="s">
        <v>272</v>
      </c>
      <c r="C390" s="116">
        <v>104.25</v>
      </c>
      <c r="D390" s="116">
        <v>0</v>
      </c>
      <c r="E390" s="116"/>
      <c r="F390" s="116">
        <v>36</v>
      </c>
      <c r="G390" s="116">
        <v>140.25</v>
      </c>
    </row>
    <row r="391" spans="1:7" x14ac:dyDescent="0.25">
      <c r="A391" s="115">
        <v>2160</v>
      </c>
      <c r="B391" s="115" t="s">
        <v>246</v>
      </c>
      <c r="C391" s="116">
        <v>109.75</v>
      </c>
      <c r="D391" s="116">
        <v>0</v>
      </c>
      <c r="E391" s="116"/>
      <c r="F391" s="116">
        <v>36</v>
      </c>
      <c r="G391" s="116">
        <v>145.75</v>
      </c>
    </row>
    <row r="392" spans="1:7" x14ac:dyDescent="0.25">
      <c r="A392" s="115">
        <v>3066</v>
      </c>
      <c r="B392" s="115" t="s">
        <v>239</v>
      </c>
      <c r="C392" s="116">
        <v>110.5</v>
      </c>
      <c r="D392" s="116">
        <v>0</v>
      </c>
      <c r="E392" s="116"/>
      <c r="F392" s="116">
        <v>36</v>
      </c>
      <c r="G392" s="116">
        <v>146.5</v>
      </c>
    </row>
    <row r="393" spans="1:7" x14ac:dyDescent="0.25">
      <c r="A393" s="115">
        <v>3220</v>
      </c>
      <c r="B393" s="115" t="s">
        <v>248</v>
      </c>
      <c r="C393" s="116">
        <v>109.25</v>
      </c>
      <c r="D393" s="116">
        <v>0</v>
      </c>
      <c r="E393" s="116"/>
      <c r="F393" s="116">
        <v>36</v>
      </c>
      <c r="G393" s="116">
        <v>145.25</v>
      </c>
    </row>
    <row r="394" spans="1:7" x14ac:dyDescent="0.25">
      <c r="A394" s="115">
        <v>2934</v>
      </c>
      <c r="B394" s="115" t="s">
        <v>212</v>
      </c>
      <c r="C394" s="116">
        <v>115.75</v>
      </c>
      <c r="D394" s="116">
        <v>0</v>
      </c>
      <c r="E394" s="116"/>
      <c r="F394" s="116">
        <v>36</v>
      </c>
      <c r="G394" s="116">
        <v>151.75</v>
      </c>
    </row>
    <row r="395" spans="1:7" x14ac:dyDescent="0.25">
      <c r="A395" s="115">
        <v>5438</v>
      </c>
      <c r="B395" s="115" t="s">
        <v>451</v>
      </c>
      <c r="C395" s="116">
        <v>76.5</v>
      </c>
      <c r="D395" s="116">
        <v>7.5</v>
      </c>
      <c r="E395" s="116"/>
      <c r="F395" s="116">
        <v>36</v>
      </c>
      <c r="G395" s="116">
        <v>120</v>
      </c>
    </row>
    <row r="396" spans="1:7" x14ac:dyDescent="0.25">
      <c r="A396" s="115">
        <v>2158</v>
      </c>
      <c r="B396" s="115" t="s">
        <v>495</v>
      </c>
      <c r="C396" s="116">
        <v>74.5</v>
      </c>
      <c r="D396" s="116">
        <v>9.5</v>
      </c>
      <c r="E396" s="116"/>
      <c r="F396" s="116">
        <v>36</v>
      </c>
      <c r="G396" s="116">
        <v>120</v>
      </c>
    </row>
    <row r="397" spans="1:7" x14ac:dyDescent="0.25">
      <c r="A397" s="115">
        <v>2269</v>
      </c>
      <c r="B397" s="115" t="s">
        <v>500</v>
      </c>
      <c r="C397" s="116">
        <v>74.5</v>
      </c>
      <c r="D397" s="116">
        <v>9.5</v>
      </c>
      <c r="E397" s="116"/>
      <c r="F397" s="116">
        <v>36</v>
      </c>
      <c r="G397" s="116">
        <v>120</v>
      </c>
    </row>
    <row r="398" spans="1:7" x14ac:dyDescent="0.25">
      <c r="A398" s="115">
        <v>2288</v>
      </c>
      <c r="B398" s="115" t="s">
        <v>501</v>
      </c>
      <c r="C398" s="116">
        <v>74.5</v>
      </c>
      <c r="D398" s="116">
        <v>9.5</v>
      </c>
      <c r="E398" s="116"/>
      <c r="F398" s="116">
        <v>36</v>
      </c>
      <c r="G398" s="116">
        <v>120</v>
      </c>
    </row>
    <row r="399" spans="1:7" x14ac:dyDescent="0.25">
      <c r="A399" s="115">
        <v>2444</v>
      </c>
      <c r="B399" s="115" t="s">
        <v>510</v>
      </c>
      <c r="C399" s="116">
        <v>74.5</v>
      </c>
      <c r="D399" s="116">
        <v>9.5</v>
      </c>
      <c r="E399" s="116"/>
      <c r="F399" s="116">
        <v>36</v>
      </c>
      <c r="G399" s="116">
        <v>120</v>
      </c>
    </row>
    <row r="400" spans="1:7" x14ac:dyDescent="0.25">
      <c r="A400" s="115">
        <v>2667</v>
      </c>
      <c r="B400" s="115" t="s">
        <v>528</v>
      </c>
      <c r="C400" s="116">
        <v>74.5</v>
      </c>
      <c r="D400" s="116">
        <v>9.5</v>
      </c>
      <c r="E400" s="116"/>
      <c r="F400" s="116">
        <v>36</v>
      </c>
      <c r="G400" s="116">
        <v>120</v>
      </c>
    </row>
    <row r="401" spans="1:7" x14ac:dyDescent="0.25">
      <c r="A401" s="115">
        <v>2880</v>
      </c>
      <c r="B401" s="115" t="s">
        <v>548</v>
      </c>
      <c r="C401" s="116">
        <v>74.5</v>
      </c>
      <c r="D401" s="116">
        <v>9.5</v>
      </c>
      <c r="E401" s="116"/>
      <c r="F401" s="116">
        <v>36</v>
      </c>
      <c r="G401" s="116">
        <v>120</v>
      </c>
    </row>
    <row r="402" spans="1:7" x14ac:dyDescent="0.25">
      <c r="A402" s="115">
        <v>3027</v>
      </c>
      <c r="B402" s="115" t="s">
        <v>555</v>
      </c>
      <c r="C402" s="116">
        <v>74.5</v>
      </c>
      <c r="D402" s="116">
        <v>9.5</v>
      </c>
      <c r="E402" s="116"/>
      <c r="F402" s="116">
        <v>36</v>
      </c>
      <c r="G402" s="116">
        <v>120</v>
      </c>
    </row>
    <row r="403" spans="1:7" x14ac:dyDescent="0.25">
      <c r="A403" s="115">
        <v>2931</v>
      </c>
      <c r="B403" s="115" t="s">
        <v>581</v>
      </c>
      <c r="C403" s="116">
        <v>67</v>
      </c>
      <c r="D403" s="116">
        <v>10</v>
      </c>
      <c r="E403" s="116"/>
      <c r="F403" s="116">
        <v>36</v>
      </c>
      <c r="G403" s="116">
        <v>113</v>
      </c>
    </row>
    <row r="404" spans="1:7" x14ac:dyDescent="0.25">
      <c r="A404" s="115">
        <v>2129</v>
      </c>
      <c r="B404" s="115" t="s">
        <v>382</v>
      </c>
      <c r="C404" s="116">
        <v>86</v>
      </c>
      <c r="D404" s="116">
        <v>0</v>
      </c>
      <c r="E404" s="116"/>
      <c r="F404" s="116">
        <v>36</v>
      </c>
      <c r="G404" s="116">
        <v>122</v>
      </c>
    </row>
    <row r="405" spans="1:7" x14ac:dyDescent="0.25">
      <c r="A405" s="115">
        <v>3387</v>
      </c>
      <c r="B405" s="115" t="s">
        <v>395</v>
      </c>
      <c r="C405" s="116">
        <v>85</v>
      </c>
      <c r="D405" s="116">
        <v>0</v>
      </c>
      <c r="E405" s="116"/>
      <c r="F405" s="116">
        <v>36</v>
      </c>
      <c r="G405" s="116">
        <v>121</v>
      </c>
    </row>
    <row r="406" spans="1:7" x14ac:dyDescent="0.25">
      <c r="A406" s="115">
        <v>2141</v>
      </c>
      <c r="B406" s="115" t="s">
        <v>396</v>
      </c>
      <c r="C406" s="116">
        <v>85</v>
      </c>
      <c r="D406" s="116">
        <v>0</v>
      </c>
      <c r="E406" s="116"/>
      <c r="F406" s="116">
        <v>36</v>
      </c>
      <c r="G406" s="116">
        <v>121</v>
      </c>
    </row>
    <row r="407" spans="1:7" x14ac:dyDescent="0.25">
      <c r="A407" s="115">
        <v>2136</v>
      </c>
      <c r="B407" s="115" t="s">
        <v>316</v>
      </c>
      <c r="C407" s="116">
        <v>97.75</v>
      </c>
      <c r="D407" s="116">
        <v>0</v>
      </c>
      <c r="E407" s="116"/>
      <c r="F407" s="116">
        <v>36</v>
      </c>
      <c r="G407" s="116">
        <v>133.75</v>
      </c>
    </row>
    <row r="408" spans="1:7" x14ac:dyDescent="0.25">
      <c r="A408" s="115">
        <v>5652</v>
      </c>
      <c r="B408" s="115" t="s">
        <v>281</v>
      </c>
      <c r="C408" s="116">
        <v>102.75</v>
      </c>
      <c r="D408" s="116">
        <v>0</v>
      </c>
      <c r="E408" s="116"/>
      <c r="F408" s="116">
        <v>36</v>
      </c>
      <c r="G408" s="116">
        <v>138.75</v>
      </c>
    </row>
    <row r="409" spans="1:7" x14ac:dyDescent="0.25">
      <c r="A409" s="115">
        <v>6225</v>
      </c>
      <c r="B409" s="115" t="s">
        <v>263</v>
      </c>
      <c r="C409" s="116">
        <v>106.25</v>
      </c>
      <c r="D409" s="116">
        <v>0</v>
      </c>
      <c r="E409" s="116"/>
      <c r="F409" s="116">
        <v>36</v>
      </c>
      <c r="G409" s="116">
        <v>142.25</v>
      </c>
    </row>
    <row r="410" spans="1:7" x14ac:dyDescent="0.25">
      <c r="A410" s="115">
        <v>6420</v>
      </c>
      <c r="B410" s="115" t="s">
        <v>245</v>
      </c>
      <c r="C410" s="116">
        <v>110</v>
      </c>
      <c r="D410" s="116">
        <v>0</v>
      </c>
      <c r="E410" s="116"/>
      <c r="F410" s="116">
        <v>36</v>
      </c>
      <c r="G410" s="116">
        <v>146</v>
      </c>
    </row>
    <row r="411" spans="1:7" x14ac:dyDescent="0.25">
      <c r="A411" s="115">
        <v>6459</v>
      </c>
      <c r="B411" s="115" t="s">
        <v>219</v>
      </c>
      <c r="C411" s="116">
        <v>114.5</v>
      </c>
      <c r="D411" s="116">
        <v>0</v>
      </c>
      <c r="E411" s="116"/>
      <c r="F411" s="116">
        <v>36</v>
      </c>
      <c r="G411" s="116">
        <v>150.5</v>
      </c>
    </row>
    <row r="412" spans="1:7" x14ac:dyDescent="0.25">
      <c r="A412" s="115">
        <v>2913</v>
      </c>
      <c r="B412" s="115" t="s">
        <v>611</v>
      </c>
      <c r="C412" s="116">
        <v>49</v>
      </c>
      <c r="D412" s="116"/>
      <c r="E412" s="116">
        <v>36</v>
      </c>
      <c r="F412" s="116"/>
      <c r="G412" s="116">
        <v>85</v>
      </c>
    </row>
    <row r="413" spans="1:7" x14ac:dyDescent="0.25">
      <c r="A413" s="115">
        <v>2151</v>
      </c>
      <c r="B413" s="115" t="s">
        <v>612</v>
      </c>
      <c r="C413" s="116">
        <v>49</v>
      </c>
      <c r="D413" s="116"/>
      <c r="E413" s="116">
        <v>36</v>
      </c>
      <c r="F413" s="116"/>
      <c r="G413" s="116">
        <v>85</v>
      </c>
    </row>
    <row r="414" spans="1:7" x14ac:dyDescent="0.25">
      <c r="A414" s="115">
        <v>6293</v>
      </c>
      <c r="B414" s="115" t="s">
        <v>627</v>
      </c>
      <c r="C414" s="116">
        <v>49</v>
      </c>
      <c r="D414" s="116"/>
      <c r="E414" s="116">
        <v>36</v>
      </c>
      <c r="F414" s="116"/>
      <c r="G414" s="116">
        <v>85</v>
      </c>
    </row>
    <row r="415" spans="1:7" x14ac:dyDescent="0.25">
      <c r="A415" s="115">
        <v>3310</v>
      </c>
      <c r="B415" s="115" t="s">
        <v>409</v>
      </c>
      <c r="C415" s="116">
        <v>82.75</v>
      </c>
      <c r="D415" s="116">
        <v>1.25</v>
      </c>
      <c r="E415" s="116"/>
      <c r="F415" s="116">
        <v>36</v>
      </c>
      <c r="G415" s="116">
        <v>120</v>
      </c>
    </row>
    <row r="416" spans="1:7" x14ac:dyDescent="0.25">
      <c r="A416" s="115">
        <v>6264</v>
      </c>
      <c r="B416" s="115" t="s">
        <v>468</v>
      </c>
      <c r="C416" s="116">
        <v>75.5</v>
      </c>
      <c r="D416" s="116">
        <v>8.5</v>
      </c>
      <c r="E416" s="116"/>
      <c r="F416" s="116">
        <v>36</v>
      </c>
      <c r="G416" s="116">
        <v>120</v>
      </c>
    </row>
    <row r="417" spans="1:7" x14ac:dyDescent="0.25">
      <c r="A417" s="115">
        <v>2083</v>
      </c>
      <c r="B417" s="115" t="s">
        <v>485</v>
      </c>
      <c r="C417" s="116">
        <v>74.5</v>
      </c>
      <c r="D417" s="116">
        <v>9.5</v>
      </c>
      <c r="E417" s="116"/>
      <c r="F417" s="116">
        <v>36</v>
      </c>
      <c r="G417" s="116">
        <v>120</v>
      </c>
    </row>
    <row r="418" spans="1:7" x14ac:dyDescent="0.25">
      <c r="A418" s="115">
        <v>2490</v>
      </c>
      <c r="B418" s="115" t="s">
        <v>512</v>
      </c>
      <c r="C418" s="116">
        <v>74.5</v>
      </c>
      <c r="D418" s="116">
        <v>9.5</v>
      </c>
      <c r="E418" s="116"/>
      <c r="F418" s="116">
        <v>36</v>
      </c>
      <c r="G418" s="116">
        <v>120</v>
      </c>
    </row>
    <row r="419" spans="1:7" x14ac:dyDescent="0.25">
      <c r="A419" s="115">
        <v>2679</v>
      </c>
      <c r="B419" s="115" t="s">
        <v>533</v>
      </c>
      <c r="C419" s="116">
        <v>74.5</v>
      </c>
      <c r="D419" s="116">
        <v>9.5</v>
      </c>
      <c r="E419" s="116"/>
      <c r="F419" s="116">
        <v>36</v>
      </c>
      <c r="G419" s="116">
        <v>120</v>
      </c>
    </row>
    <row r="420" spans="1:7" x14ac:dyDescent="0.25">
      <c r="A420" s="115">
        <v>3039</v>
      </c>
      <c r="B420" s="115" t="s">
        <v>554</v>
      </c>
      <c r="C420" s="116">
        <v>74.5</v>
      </c>
      <c r="D420" s="116">
        <v>9.5</v>
      </c>
      <c r="E420" s="116"/>
      <c r="F420" s="116">
        <v>36</v>
      </c>
      <c r="G420" s="116">
        <v>120</v>
      </c>
    </row>
    <row r="421" spans="1:7" x14ac:dyDescent="0.25">
      <c r="A421" s="115">
        <v>3142</v>
      </c>
      <c r="B421" s="115" t="s">
        <v>565</v>
      </c>
      <c r="C421" s="116">
        <v>74.5</v>
      </c>
      <c r="D421" s="116">
        <v>9.5</v>
      </c>
      <c r="E421" s="116"/>
      <c r="F421" s="116">
        <v>36</v>
      </c>
      <c r="G421" s="116">
        <v>120</v>
      </c>
    </row>
    <row r="422" spans="1:7" x14ac:dyDescent="0.25">
      <c r="A422" s="115">
        <v>3281</v>
      </c>
      <c r="B422" s="115" t="s">
        <v>570</v>
      </c>
      <c r="C422" s="116">
        <v>74.5</v>
      </c>
      <c r="D422" s="116">
        <v>9.5</v>
      </c>
      <c r="E422" s="116"/>
      <c r="F422" s="116">
        <v>36</v>
      </c>
      <c r="G422" s="116">
        <v>120</v>
      </c>
    </row>
    <row r="423" spans="1:7" x14ac:dyDescent="0.25">
      <c r="A423" s="115">
        <v>5138</v>
      </c>
      <c r="B423" s="115" t="s">
        <v>572</v>
      </c>
      <c r="C423" s="116">
        <v>74.5</v>
      </c>
      <c r="D423" s="116">
        <v>9.5</v>
      </c>
      <c r="E423" s="116"/>
      <c r="F423" s="116">
        <v>36</v>
      </c>
      <c r="G423" s="116">
        <v>120</v>
      </c>
    </row>
    <row r="424" spans="1:7" x14ac:dyDescent="0.25">
      <c r="A424" s="115">
        <v>3344</v>
      </c>
      <c r="B424" s="115" t="s">
        <v>575</v>
      </c>
      <c r="C424" s="116">
        <v>74.5</v>
      </c>
      <c r="D424" s="116">
        <v>9.5</v>
      </c>
      <c r="E424" s="116"/>
      <c r="F424" s="116">
        <v>36</v>
      </c>
      <c r="G424" s="116">
        <v>120</v>
      </c>
    </row>
    <row r="425" spans="1:7" x14ac:dyDescent="0.25">
      <c r="A425" s="115">
        <v>5930</v>
      </c>
      <c r="B425" s="115" t="s">
        <v>588</v>
      </c>
      <c r="C425" s="116">
        <v>64</v>
      </c>
      <c r="D425" s="116">
        <v>10.000000000000014</v>
      </c>
      <c r="E425" s="116"/>
      <c r="F425" s="116">
        <v>36</v>
      </c>
      <c r="G425" s="116">
        <v>110.00000000000001</v>
      </c>
    </row>
    <row r="426" spans="1:7" x14ac:dyDescent="0.25">
      <c r="A426" s="115">
        <v>2800</v>
      </c>
      <c r="B426" s="115" t="s">
        <v>594</v>
      </c>
      <c r="C426" s="116">
        <v>64</v>
      </c>
      <c r="D426" s="116">
        <v>10.000000000000014</v>
      </c>
      <c r="E426" s="116"/>
      <c r="F426" s="116">
        <v>36</v>
      </c>
      <c r="G426" s="116">
        <v>110.00000000000001</v>
      </c>
    </row>
    <row r="427" spans="1:7" x14ac:dyDescent="0.25">
      <c r="A427" s="115">
        <v>6457</v>
      </c>
      <c r="B427" s="115" t="s">
        <v>598</v>
      </c>
      <c r="C427" s="116">
        <v>64</v>
      </c>
      <c r="D427" s="116">
        <v>10.000000000000014</v>
      </c>
      <c r="E427" s="116"/>
      <c r="F427" s="116">
        <v>36</v>
      </c>
      <c r="G427" s="116">
        <v>110.00000000000001</v>
      </c>
    </row>
    <row r="428" spans="1:7" x14ac:dyDescent="0.25">
      <c r="A428" s="115">
        <v>2920</v>
      </c>
      <c r="B428" s="115" t="s">
        <v>314</v>
      </c>
      <c r="C428" s="116">
        <v>98.25</v>
      </c>
      <c r="D428" s="116">
        <v>0</v>
      </c>
      <c r="E428" s="116"/>
      <c r="F428" s="116">
        <v>36</v>
      </c>
      <c r="G428" s="116">
        <v>134.25</v>
      </c>
    </row>
    <row r="429" spans="1:7" x14ac:dyDescent="0.25">
      <c r="A429" s="115">
        <v>6269</v>
      </c>
      <c r="B429" s="115" t="s">
        <v>221</v>
      </c>
      <c r="C429" s="116">
        <v>114</v>
      </c>
      <c r="D429" s="116">
        <v>0</v>
      </c>
      <c r="E429" s="116"/>
      <c r="F429" s="116">
        <v>36</v>
      </c>
      <c r="G429" s="116">
        <v>150</v>
      </c>
    </row>
    <row r="430" spans="1:7" x14ac:dyDescent="0.25">
      <c r="A430" s="115">
        <v>3031</v>
      </c>
      <c r="B430" s="115" t="s">
        <v>205</v>
      </c>
      <c r="C430" s="116">
        <v>117.25</v>
      </c>
      <c r="D430" s="116">
        <v>0</v>
      </c>
      <c r="E430" s="116"/>
      <c r="F430" s="116">
        <v>36</v>
      </c>
      <c r="G430" s="116">
        <v>153.25</v>
      </c>
    </row>
    <row r="431" spans="1:7" x14ac:dyDescent="0.25">
      <c r="A431" s="115">
        <v>2947</v>
      </c>
      <c r="B431" s="115" t="s">
        <v>199</v>
      </c>
      <c r="C431" s="116">
        <v>119</v>
      </c>
      <c r="D431" s="116">
        <v>0</v>
      </c>
      <c r="E431" s="116"/>
      <c r="F431" s="116">
        <v>36</v>
      </c>
      <c r="G431" s="116">
        <v>155</v>
      </c>
    </row>
    <row r="432" spans="1:7" x14ac:dyDescent="0.25">
      <c r="A432" s="115">
        <v>2487</v>
      </c>
      <c r="B432" s="117" t="s">
        <v>168</v>
      </c>
      <c r="C432" s="116">
        <v>128.75</v>
      </c>
      <c r="D432" s="116">
        <v>0</v>
      </c>
      <c r="E432" s="116"/>
      <c r="F432" s="116">
        <v>36</v>
      </c>
      <c r="G432" s="116">
        <v>164.75</v>
      </c>
    </row>
    <row r="433" spans="1:7" x14ac:dyDescent="0.25">
      <c r="A433" s="115">
        <v>5170</v>
      </c>
      <c r="B433" s="115" t="s">
        <v>146</v>
      </c>
      <c r="C433" s="116">
        <v>148.25</v>
      </c>
      <c r="D433" s="116">
        <v>0</v>
      </c>
      <c r="E433" s="116"/>
      <c r="F433" s="116">
        <v>36</v>
      </c>
      <c r="G433" s="116">
        <v>184.25</v>
      </c>
    </row>
    <row r="434" spans="1:7" x14ac:dyDescent="0.25">
      <c r="A434" s="115">
        <v>2122</v>
      </c>
      <c r="B434" s="115" t="s">
        <v>420</v>
      </c>
      <c r="C434" s="116">
        <v>80.75</v>
      </c>
      <c r="D434" s="116">
        <v>3.25</v>
      </c>
      <c r="E434" s="116"/>
      <c r="F434" s="116">
        <v>36</v>
      </c>
      <c r="G434" s="116">
        <v>120</v>
      </c>
    </row>
    <row r="435" spans="1:7" x14ac:dyDescent="0.25">
      <c r="A435" s="115">
        <v>3356</v>
      </c>
      <c r="B435" s="115" t="s">
        <v>452</v>
      </c>
      <c r="C435" s="116">
        <v>76.5</v>
      </c>
      <c r="D435" s="116">
        <v>7.5</v>
      </c>
      <c r="E435" s="116"/>
      <c r="F435" s="116">
        <v>36</v>
      </c>
      <c r="G435" s="116">
        <v>120</v>
      </c>
    </row>
    <row r="436" spans="1:7" x14ac:dyDescent="0.25">
      <c r="A436" s="115">
        <v>3050</v>
      </c>
      <c r="B436" s="115" t="s">
        <v>461</v>
      </c>
      <c r="C436" s="116">
        <v>75.75</v>
      </c>
      <c r="D436" s="116">
        <v>8.25</v>
      </c>
      <c r="E436" s="116"/>
      <c r="F436" s="116">
        <v>36</v>
      </c>
      <c r="G436" s="116">
        <v>120</v>
      </c>
    </row>
    <row r="437" spans="1:7" x14ac:dyDescent="0.25">
      <c r="A437" s="115">
        <v>2131</v>
      </c>
      <c r="B437" s="115" t="s">
        <v>494</v>
      </c>
      <c r="C437" s="116">
        <v>74.5</v>
      </c>
      <c r="D437" s="116">
        <v>9.5</v>
      </c>
      <c r="E437" s="116"/>
      <c r="F437" s="116">
        <v>36</v>
      </c>
      <c r="G437" s="116">
        <v>120</v>
      </c>
    </row>
    <row r="438" spans="1:7" x14ac:dyDescent="0.25">
      <c r="A438" s="115">
        <v>2628</v>
      </c>
      <c r="B438" s="115" t="s">
        <v>524</v>
      </c>
      <c r="C438" s="116">
        <v>74.5</v>
      </c>
      <c r="D438" s="116">
        <v>9.5</v>
      </c>
      <c r="E438" s="116"/>
      <c r="F438" s="116">
        <v>36</v>
      </c>
      <c r="G438" s="116">
        <v>120</v>
      </c>
    </row>
    <row r="439" spans="1:7" x14ac:dyDescent="0.25">
      <c r="A439" s="115">
        <v>2661</v>
      </c>
      <c r="B439" s="115" t="s">
        <v>529</v>
      </c>
      <c r="C439" s="116">
        <v>74.5</v>
      </c>
      <c r="D439" s="116">
        <v>9.5</v>
      </c>
      <c r="E439" s="116"/>
      <c r="F439" s="116">
        <v>36</v>
      </c>
      <c r="G439" s="116">
        <v>120</v>
      </c>
    </row>
    <row r="440" spans="1:7" x14ac:dyDescent="0.25">
      <c r="A440" s="115">
        <v>3422</v>
      </c>
      <c r="B440" s="115" t="s">
        <v>577</v>
      </c>
      <c r="C440" s="116">
        <v>74.5</v>
      </c>
      <c r="D440" s="116">
        <v>9.5</v>
      </c>
      <c r="E440" s="116"/>
      <c r="F440" s="116">
        <v>36</v>
      </c>
      <c r="G440" s="116">
        <v>120</v>
      </c>
    </row>
    <row r="441" spans="1:7" x14ac:dyDescent="0.25">
      <c r="A441" s="115">
        <v>2806</v>
      </c>
      <c r="B441" s="115" t="s">
        <v>380</v>
      </c>
      <c r="C441" s="116">
        <v>86.5</v>
      </c>
      <c r="D441" s="116">
        <v>0</v>
      </c>
      <c r="E441" s="116"/>
      <c r="F441" s="116">
        <v>36</v>
      </c>
      <c r="G441" s="116">
        <v>122.5</v>
      </c>
    </row>
    <row r="442" spans="1:7" x14ac:dyDescent="0.25">
      <c r="A442" s="115">
        <v>2126</v>
      </c>
      <c r="B442" s="115" t="s">
        <v>335</v>
      </c>
      <c r="C442" s="116">
        <v>94.25</v>
      </c>
      <c r="D442" s="116">
        <v>0</v>
      </c>
      <c r="E442" s="116"/>
      <c r="F442" s="116">
        <v>36</v>
      </c>
      <c r="G442" s="116">
        <v>130.25</v>
      </c>
    </row>
    <row r="443" spans="1:7" x14ac:dyDescent="0.25">
      <c r="A443" s="115">
        <v>3032</v>
      </c>
      <c r="B443" s="115" t="s">
        <v>349</v>
      </c>
      <c r="C443" s="116">
        <v>91.5</v>
      </c>
      <c r="D443" s="116">
        <v>0</v>
      </c>
      <c r="E443" s="116"/>
      <c r="F443" s="116">
        <v>36</v>
      </c>
      <c r="G443" s="116">
        <v>127.5</v>
      </c>
    </row>
    <row r="444" spans="1:7" x14ac:dyDescent="0.25">
      <c r="A444" s="115">
        <v>3333</v>
      </c>
      <c r="B444" s="115" t="s">
        <v>285</v>
      </c>
      <c r="C444" s="116">
        <v>102</v>
      </c>
      <c r="D444" s="116">
        <v>0</v>
      </c>
      <c r="E444" s="116"/>
      <c r="F444" s="116">
        <v>36</v>
      </c>
      <c r="G444" s="116">
        <v>138</v>
      </c>
    </row>
    <row r="445" spans="1:7" x14ac:dyDescent="0.25">
      <c r="A445" s="115">
        <v>2296</v>
      </c>
      <c r="B445" s="115" t="s">
        <v>260</v>
      </c>
      <c r="C445" s="116">
        <v>106.5</v>
      </c>
      <c r="D445" s="116">
        <v>0</v>
      </c>
      <c r="E445" s="116"/>
      <c r="F445" s="116">
        <v>36</v>
      </c>
      <c r="G445" s="116">
        <v>142.5</v>
      </c>
    </row>
    <row r="446" spans="1:7" x14ac:dyDescent="0.25">
      <c r="A446" s="115">
        <v>2654</v>
      </c>
      <c r="B446" s="115" t="s">
        <v>236</v>
      </c>
      <c r="C446" s="116">
        <v>111</v>
      </c>
      <c r="D446" s="116">
        <v>0</v>
      </c>
      <c r="E446" s="116"/>
      <c r="F446" s="116">
        <v>36</v>
      </c>
      <c r="G446" s="116">
        <v>147</v>
      </c>
    </row>
    <row r="447" spans="1:7" x14ac:dyDescent="0.25">
      <c r="A447" s="115">
        <v>3372</v>
      </c>
      <c r="B447" s="115" t="s">
        <v>192</v>
      </c>
      <c r="C447" s="116">
        <v>121.75</v>
      </c>
      <c r="D447" s="116">
        <v>0</v>
      </c>
      <c r="E447" s="116"/>
      <c r="F447" s="116">
        <v>36</v>
      </c>
      <c r="G447" s="116">
        <v>157.75</v>
      </c>
    </row>
    <row r="448" spans="1:7" x14ac:dyDescent="0.25">
      <c r="A448" s="115">
        <v>2329</v>
      </c>
      <c r="B448" s="115" t="s">
        <v>155</v>
      </c>
      <c r="C448" s="116">
        <v>138.25</v>
      </c>
      <c r="D448" s="116">
        <v>0</v>
      </c>
      <c r="E448" s="116"/>
      <c r="F448" s="116">
        <v>36</v>
      </c>
      <c r="G448" s="116">
        <v>174.25</v>
      </c>
    </row>
    <row r="449" spans="1:7" x14ac:dyDescent="0.25">
      <c r="A449" s="115">
        <v>5327</v>
      </c>
      <c r="B449" s="115" t="s">
        <v>606</v>
      </c>
      <c r="C449" s="116">
        <v>49</v>
      </c>
      <c r="D449" s="116"/>
      <c r="E449" s="116">
        <v>36</v>
      </c>
      <c r="F449" s="116"/>
      <c r="G449" s="116">
        <v>85</v>
      </c>
    </row>
    <row r="450" spans="1:7" x14ac:dyDescent="0.25">
      <c r="A450" s="115">
        <v>3238</v>
      </c>
      <c r="B450" s="115" t="s">
        <v>622</v>
      </c>
      <c r="C450" s="116">
        <v>49</v>
      </c>
      <c r="D450" s="116"/>
      <c r="E450" s="116">
        <v>36</v>
      </c>
      <c r="F450" s="116"/>
      <c r="G450" s="116">
        <v>85</v>
      </c>
    </row>
    <row r="451" spans="1:7" x14ac:dyDescent="0.25">
      <c r="A451" s="115">
        <v>2544</v>
      </c>
      <c r="B451" s="115" t="s">
        <v>739</v>
      </c>
      <c r="C451" s="116">
        <v>49</v>
      </c>
      <c r="D451" s="116"/>
      <c r="E451" s="116">
        <v>36</v>
      </c>
      <c r="F451" s="116"/>
      <c r="G451" s="116">
        <v>85</v>
      </c>
    </row>
    <row r="452" spans="1:7" x14ac:dyDescent="0.25">
      <c r="A452" s="115">
        <v>3030</v>
      </c>
      <c r="B452" s="115" t="s">
        <v>733</v>
      </c>
      <c r="C452" s="116">
        <v>49</v>
      </c>
      <c r="D452" s="116"/>
      <c r="E452" s="116">
        <v>36</v>
      </c>
      <c r="F452" s="116"/>
      <c r="G452" s="116">
        <v>85</v>
      </c>
    </row>
    <row r="453" spans="1:7" x14ac:dyDescent="0.25">
      <c r="A453" s="115">
        <v>3335</v>
      </c>
      <c r="B453" s="115" t="s">
        <v>737</v>
      </c>
      <c r="C453" s="116">
        <v>49</v>
      </c>
      <c r="D453" s="116"/>
      <c r="E453" s="116">
        <v>36</v>
      </c>
      <c r="F453" s="116"/>
      <c r="G453" s="116">
        <v>85</v>
      </c>
    </row>
    <row r="454" spans="1:7" x14ac:dyDescent="0.25">
      <c r="A454" s="115">
        <v>2073</v>
      </c>
      <c r="B454" s="115" t="s">
        <v>405</v>
      </c>
      <c r="C454" s="116">
        <v>83.5</v>
      </c>
      <c r="D454" s="116">
        <v>0.5</v>
      </c>
      <c r="E454" s="116"/>
      <c r="F454" s="116">
        <v>36</v>
      </c>
      <c r="G454" s="116">
        <v>120</v>
      </c>
    </row>
    <row r="455" spans="1:7" x14ac:dyDescent="0.25">
      <c r="A455" s="115">
        <v>2327</v>
      </c>
      <c r="B455" s="115" t="s">
        <v>413</v>
      </c>
      <c r="C455" s="116">
        <v>82.25</v>
      </c>
      <c r="D455" s="116">
        <v>1.75</v>
      </c>
      <c r="E455" s="116"/>
      <c r="F455" s="116">
        <v>36</v>
      </c>
      <c r="G455" s="116">
        <v>120</v>
      </c>
    </row>
    <row r="456" spans="1:7" x14ac:dyDescent="0.25">
      <c r="A456" s="115">
        <v>2174</v>
      </c>
      <c r="B456" s="115" t="s">
        <v>471</v>
      </c>
      <c r="C456" s="116">
        <v>75.25</v>
      </c>
      <c r="D456" s="116">
        <v>8.75</v>
      </c>
      <c r="E456" s="116"/>
      <c r="F456" s="116">
        <v>36</v>
      </c>
      <c r="G456" s="116">
        <v>120</v>
      </c>
    </row>
    <row r="457" spans="1:7" x14ac:dyDescent="0.25">
      <c r="A457" s="115">
        <v>3301</v>
      </c>
      <c r="B457" s="115" t="s">
        <v>477</v>
      </c>
      <c r="C457" s="116">
        <v>75.25</v>
      </c>
      <c r="D457" s="116">
        <v>8.75</v>
      </c>
      <c r="E457" s="116"/>
      <c r="F457" s="116">
        <v>36</v>
      </c>
      <c r="G457" s="116">
        <v>120</v>
      </c>
    </row>
    <row r="458" spans="1:7" x14ac:dyDescent="0.25">
      <c r="A458" s="115">
        <v>2166</v>
      </c>
      <c r="B458" s="115" t="s">
        <v>497</v>
      </c>
      <c r="C458" s="116">
        <v>74.5</v>
      </c>
      <c r="D458" s="116">
        <v>9.5</v>
      </c>
      <c r="E458" s="116"/>
      <c r="F458" s="116">
        <v>36</v>
      </c>
      <c r="G458" s="116">
        <v>120</v>
      </c>
    </row>
    <row r="459" spans="1:7" x14ac:dyDescent="0.25">
      <c r="A459" s="115">
        <v>5939</v>
      </c>
      <c r="B459" s="115" t="s">
        <v>527</v>
      </c>
      <c r="C459" s="116">
        <v>74.5</v>
      </c>
      <c r="D459" s="116">
        <v>9.5</v>
      </c>
      <c r="E459" s="116"/>
      <c r="F459" s="116">
        <v>36</v>
      </c>
      <c r="G459" s="116">
        <v>120</v>
      </c>
    </row>
    <row r="460" spans="1:7" x14ac:dyDescent="0.25">
      <c r="A460" s="115">
        <v>3240</v>
      </c>
      <c r="B460" s="115" t="s">
        <v>567</v>
      </c>
      <c r="C460" s="116">
        <v>74.5</v>
      </c>
      <c r="D460" s="116">
        <v>9.5</v>
      </c>
      <c r="E460" s="116"/>
      <c r="F460" s="116">
        <v>36</v>
      </c>
      <c r="G460" s="116">
        <v>120</v>
      </c>
    </row>
    <row r="461" spans="1:7" x14ac:dyDescent="0.25">
      <c r="A461" s="115">
        <v>3234</v>
      </c>
      <c r="B461" s="115" t="s">
        <v>569</v>
      </c>
      <c r="C461" s="116">
        <v>74.5</v>
      </c>
      <c r="D461" s="116">
        <v>9.5</v>
      </c>
      <c r="E461" s="116"/>
      <c r="F461" s="116">
        <v>36</v>
      </c>
      <c r="G461" s="116">
        <v>120</v>
      </c>
    </row>
    <row r="462" spans="1:7" x14ac:dyDescent="0.25">
      <c r="A462" s="115">
        <v>4483</v>
      </c>
      <c r="B462" s="115" t="s">
        <v>389</v>
      </c>
      <c r="C462" s="116">
        <v>85.5</v>
      </c>
      <c r="D462" s="116">
        <v>0</v>
      </c>
      <c r="E462" s="116"/>
      <c r="F462" s="116">
        <v>36</v>
      </c>
      <c r="G462" s="116">
        <v>121.5</v>
      </c>
    </row>
    <row r="463" spans="1:7" x14ac:dyDescent="0.25">
      <c r="A463" s="115">
        <v>2330</v>
      </c>
      <c r="B463" s="115" t="s">
        <v>360</v>
      </c>
      <c r="C463" s="116">
        <v>89.75</v>
      </c>
      <c r="D463" s="116">
        <v>0</v>
      </c>
      <c r="E463" s="116"/>
      <c r="F463" s="116">
        <v>36</v>
      </c>
      <c r="G463" s="116">
        <v>125.75</v>
      </c>
    </row>
    <row r="464" spans="1:7" x14ac:dyDescent="0.25">
      <c r="A464" s="115">
        <v>2310</v>
      </c>
      <c r="B464" s="115" t="s">
        <v>311</v>
      </c>
      <c r="C464" s="116">
        <v>98.75</v>
      </c>
      <c r="D464" s="116">
        <v>0</v>
      </c>
      <c r="E464" s="116"/>
      <c r="F464" s="116">
        <v>36</v>
      </c>
      <c r="G464" s="116">
        <v>134.75</v>
      </c>
    </row>
    <row r="465" spans="1:7" x14ac:dyDescent="0.25">
      <c r="A465" s="115">
        <v>2326</v>
      </c>
      <c r="B465" s="115" t="s">
        <v>274</v>
      </c>
      <c r="C465" s="116">
        <v>103.75</v>
      </c>
      <c r="D465" s="116">
        <v>0</v>
      </c>
      <c r="E465" s="116"/>
      <c r="F465" s="116">
        <v>36</v>
      </c>
      <c r="G465" s="116">
        <v>139.75</v>
      </c>
    </row>
    <row r="466" spans="1:7" x14ac:dyDescent="0.25">
      <c r="A466" s="115">
        <v>5125</v>
      </c>
      <c r="B466" s="115" t="s">
        <v>218</v>
      </c>
      <c r="C466" s="116">
        <v>114.75</v>
      </c>
      <c r="D466" s="116">
        <v>0</v>
      </c>
      <c r="E466" s="116"/>
      <c r="F466" s="116">
        <v>36</v>
      </c>
      <c r="G466" s="116">
        <v>150.75</v>
      </c>
    </row>
    <row r="467" spans="1:7" x14ac:dyDescent="0.25">
      <c r="A467" s="115">
        <v>2748</v>
      </c>
      <c r="B467" s="115" t="s">
        <v>189</v>
      </c>
      <c r="C467" s="116">
        <v>122.75</v>
      </c>
      <c r="D467" s="116">
        <v>0</v>
      </c>
      <c r="E467" s="116"/>
      <c r="F467" s="116">
        <v>36</v>
      </c>
      <c r="G467" s="116">
        <v>158.75</v>
      </c>
    </row>
    <row r="468" spans="1:7" x14ac:dyDescent="0.25">
      <c r="A468" s="115">
        <v>2882</v>
      </c>
      <c r="B468" s="115" t="s">
        <v>191</v>
      </c>
      <c r="C468" s="116">
        <v>122</v>
      </c>
      <c r="D468" s="116">
        <v>0</v>
      </c>
      <c r="E468" s="116"/>
      <c r="F468" s="116">
        <v>36</v>
      </c>
      <c r="G468" s="116">
        <v>158</v>
      </c>
    </row>
    <row r="469" spans="1:7" x14ac:dyDescent="0.25">
      <c r="A469" s="115">
        <v>2877</v>
      </c>
      <c r="B469" s="115" t="s">
        <v>158</v>
      </c>
      <c r="C469" s="116">
        <v>135.5</v>
      </c>
      <c r="D469" s="116">
        <v>0</v>
      </c>
      <c r="E469" s="116"/>
      <c r="F469" s="116">
        <v>36</v>
      </c>
      <c r="G469" s="116">
        <v>171.5</v>
      </c>
    </row>
    <row r="470" spans="1:7" x14ac:dyDescent="0.25">
      <c r="A470" s="115">
        <v>3177</v>
      </c>
      <c r="B470" s="115" t="s">
        <v>157</v>
      </c>
      <c r="C470" s="116">
        <v>136.25</v>
      </c>
      <c r="D470" s="116">
        <v>0</v>
      </c>
      <c r="E470" s="116"/>
      <c r="F470" s="116">
        <v>36</v>
      </c>
      <c r="G470" s="116">
        <v>172.25</v>
      </c>
    </row>
    <row r="471" spans="1:7" x14ac:dyDescent="0.25">
      <c r="A471" s="115">
        <v>3060</v>
      </c>
      <c r="B471" s="115" t="s">
        <v>134</v>
      </c>
      <c r="C471" s="116">
        <v>183.5</v>
      </c>
      <c r="D471" s="116">
        <v>0</v>
      </c>
      <c r="E471" s="116"/>
      <c r="F471" s="116">
        <v>36</v>
      </c>
      <c r="G471" s="116">
        <v>219.5</v>
      </c>
    </row>
    <row r="472" spans="1:7" x14ac:dyDescent="0.25">
      <c r="A472" s="115">
        <v>2574</v>
      </c>
      <c r="B472" s="115" t="s">
        <v>608</v>
      </c>
      <c r="C472" s="116">
        <v>49</v>
      </c>
      <c r="D472" s="116"/>
      <c r="E472" s="116">
        <v>36</v>
      </c>
      <c r="F472" s="116"/>
      <c r="G472" s="116">
        <v>85</v>
      </c>
    </row>
    <row r="473" spans="1:7" x14ac:dyDescent="0.25">
      <c r="A473" s="115">
        <v>2082</v>
      </c>
      <c r="B473" s="115" t="s">
        <v>615</v>
      </c>
      <c r="C473" s="116">
        <v>49</v>
      </c>
      <c r="D473" s="116"/>
      <c r="E473" s="116">
        <v>36</v>
      </c>
      <c r="F473" s="116"/>
      <c r="G473" s="116">
        <v>85</v>
      </c>
    </row>
    <row r="474" spans="1:7" x14ac:dyDescent="0.25">
      <c r="A474" s="115">
        <v>2172</v>
      </c>
      <c r="B474" s="115" t="s">
        <v>628</v>
      </c>
      <c r="C474" s="116">
        <v>49</v>
      </c>
      <c r="D474" s="116"/>
      <c r="E474" s="116">
        <v>36</v>
      </c>
      <c r="F474" s="116"/>
      <c r="G474" s="116">
        <v>85</v>
      </c>
    </row>
    <row r="475" spans="1:7" x14ac:dyDescent="0.25">
      <c r="A475" s="115">
        <v>3406</v>
      </c>
      <c r="B475" s="115" t="s">
        <v>407</v>
      </c>
      <c r="C475" s="116">
        <v>83.5</v>
      </c>
      <c r="D475" s="116">
        <v>0.5</v>
      </c>
      <c r="E475" s="116"/>
      <c r="F475" s="116">
        <v>36</v>
      </c>
      <c r="G475" s="116">
        <v>120</v>
      </c>
    </row>
    <row r="476" spans="1:7" x14ac:dyDescent="0.25">
      <c r="A476" s="115">
        <v>6294</v>
      </c>
      <c r="B476" s="115" t="s">
        <v>482</v>
      </c>
      <c r="C476" s="116">
        <v>74.5</v>
      </c>
      <c r="D476" s="116">
        <v>9.5</v>
      </c>
      <c r="E476" s="116"/>
      <c r="F476" s="116">
        <v>36</v>
      </c>
      <c r="G476" s="116">
        <v>120</v>
      </c>
    </row>
    <row r="477" spans="1:7" x14ac:dyDescent="0.25">
      <c r="A477" s="115">
        <v>2423</v>
      </c>
      <c r="B477" s="115" t="s">
        <v>508</v>
      </c>
      <c r="C477" s="116">
        <v>74.5</v>
      </c>
      <c r="D477" s="116">
        <v>9.5</v>
      </c>
      <c r="E477" s="116"/>
      <c r="F477" s="116">
        <v>36</v>
      </c>
      <c r="G477" s="116">
        <v>120</v>
      </c>
    </row>
    <row r="478" spans="1:7" x14ac:dyDescent="0.25">
      <c r="A478" s="115">
        <v>2530</v>
      </c>
      <c r="B478" s="115" t="s">
        <v>513</v>
      </c>
      <c r="C478" s="116">
        <v>74.5</v>
      </c>
      <c r="D478" s="116">
        <v>9.5</v>
      </c>
      <c r="E478" s="116"/>
      <c r="F478" s="116">
        <v>36</v>
      </c>
      <c r="G478" s="116">
        <v>120</v>
      </c>
    </row>
    <row r="479" spans="1:7" x14ac:dyDescent="0.25">
      <c r="A479" s="115">
        <v>2695</v>
      </c>
      <c r="B479" s="115" t="s">
        <v>535</v>
      </c>
      <c r="C479" s="116">
        <v>74.5</v>
      </c>
      <c r="D479" s="116">
        <v>9.5</v>
      </c>
      <c r="E479" s="116"/>
      <c r="F479" s="116">
        <v>36</v>
      </c>
      <c r="G479" s="116">
        <v>120</v>
      </c>
    </row>
    <row r="480" spans="1:7" x14ac:dyDescent="0.25">
      <c r="A480" s="115">
        <v>3384</v>
      </c>
      <c r="B480" s="115" t="s">
        <v>559</v>
      </c>
      <c r="C480" s="116">
        <v>74.5</v>
      </c>
      <c r="D480" s="116">
        <v>9.5</v>
      </c>
      <c r="E480" s="116"/>
      <c r="F480" s="116">
        <v>36</v>
      </c>
      <c r="G480" s="116">
        <v>120</v>
      </c>
    </row>
    <row r="481" spans="1:7" x14ac:dyDescent="0.25">
      <c r="A481" s="115">
        <v>3190</v>
      </c>
      <c r="B481" s="115" t="s">
        <v>563</v>
      </c>
      <c r="C481" s="116">
        <v>74.5</v>
      </c>
      <c r="D481" s="116">
        <v>9.5</v>
      </c>
      <c r="E481" s="116"/>
      <c r="F481" s="116">
        <v>36</v>
      </c>
      <c r="G481" s="116">
        <v>120</v>
      </c>
    </row>
    <row r="482" spans="1:7" x14ac:dyDescent="0.25">
      <c r="A482" s="115">
        <v>4445</v>
      </c>
      <c r="B482" s="115" t="s">
        <v>585</v>
      </c>
      <c r="C482" s="116">
        <v>64</v>
      </c>
      <c r="D482" s="116">
        <v>10.000000000000014</v>
      </c>
      <c r="E482" s="116"/>
      <c r="F482" s="116">
        <v>36</v>
      </c>
      <c r="G482" s="116">
        <v>110.00000000000001</v>
      </c>
    </row>
    <row r="483" spans="1:7" x14ac:dyDescent="0.25">
      <c r="A483" s="115">
        <v>2919</v>
      </c>
      <c r="B483" s="115" t="s">
        <v>369</v>
      </c>
      <c r="C483" s="116">
        <v>88.5</v>
      </c>
      <c r="D483" s="116">
        <v>0</v>
      </c>
      <c r="E483" s="116"/>
      <c r="F483" s="116">
        <v>36</v>
      </c>
      <c r="G483" s="116">
        <v>124.5</v>
      </c>
    </row>
    <row r="484" spans="1:7" x14ac:dyDescent="0.25">
      <c r="A484" s="115">
        <v>2924</v>
      </c>
      <c r="B484" s="115" t="s">
        <v>334</v>
      </c>
      <c r="C484" s="116">
        <v>94.5</v>
      </c>
      <c r="D484" s="116">
        <v>0</v>
      </c>
      <c r="E484" s="116"/>
      <c r="F484" s="116">
        <v>36</v>
      </c>
      <c r="G484" s="116">
        <v>130.5</v>
      </c>
    </row>
    <row r="485" spans="1:7" x14ac:dyDescent="0.25">
      <c r="A485" s="115">
        <v>3133</v>
      </c>
      <c r="B485" s="115" t="s">
        <v>309</v>
      </c>
      <c r="C485" s="116">
        <v>99</v>
      </c>
      <c r="D485" s="116">
        <v>0</v>
      </c>
      <c r="E485" s="116"/>
      <c r="F485" s="116">
        <v>36</v>
      </c>
      <c r="G485" s="116">
        <v>135</v>
      </c>
    </row>
    <row r="486" spans="1:7" x14ac:dyDescent="0.25">
      <c r="A486" s="115">
        <v>2030</v>
      </c>
      <c r="B486" s="115" t="s">
        <v>228</v>
      </c>
      <c r="C486" s="116">
        <v>111.5</v>
      </c>
      <c r="D486" s="116">
        <v>0</v>
      </c>
      <c r="E486" s="116"/>
      <c r="F486" s="116">
        <v>36</v>
      </c>
      <c r="G486" s="116">
        <v>147.5</v>
      </c>
    </row>
    <row r="487" spans="1:7" x14ac:dyDescent="0.25">
      <c r="A487" s="115">
        <v>3040</v>
      </c>
      <c r="B487" s="115" t="s">
        <v>232</v>
      </c>
      <c r="C487" s="116">
        <v>111.25</v>
      </c>
      <c r="D487" s="116">
        <v>0</v>
      </c>
      <c r="E487" s="116"/>
      <c r="F487" s="116">
        <v>36</v>
      </c>
      <c r="G487" s="116">
        <v>147.25</v>
      </c>
    </row>
    <row r="488" spans="1:7" x14ac:dyDescent="0.25">
      <c r="A488" s="115">
        <v>3036</v>
      </c>
      <c r="B488" s="115" t="s">
        <v>238</v>
      </c>
      <c r="C488" s="116">
        <v>110.75</v>
      </c>
      <c r="D488" s="116">
        <v>0</v>
      </c>
      <c r="E488" s="116"/>
      <c r="F488" s="116">
        <v>36</v>
      </c>
      <c r="G488" s="116">
        <v>146.75</v>
      </c>
    </row>
    <row r="489" spans="1:7" x14ac:dyDescent="0.25">
      <c r="A489" s="115">
        <v>3493</v>
      </c>
      <c r="B489" s="115" t="s">
        <v>190</v>
      </c>
      <c r="C489" s="116">
        <v>122</v>
      </c>
      <c r="D489" s="116">
        <v>0</v>
      </c>
      <c r="E489" s="116"/>
      <c r="F489" s="116">
        <v>36</v>
      </c>
      <c r="G489" s="116">
        <v>158</v>
      </c>
    </row>
    <row r="490" spans="1:7" x14ac:dyDescent="0.25">
      <c r="A490" s="115">
        <v>3316</v>
      </c>
      <c r="B490" s="115" t="s">
        <v>181</v>
      </c>
      <c r="C490" s="116">
        <v>124.25</v>
      </c>
      <c r="D490" s="116">
        <v>0</v>
      </c>
      <c r="E490" s="116"/>
      <c r="F490" s="116">
        <v>36</v>
      </c>
      <c r="G490" s="116">
        <v>160.25</v>
      </c>
    </row>
    <row r="491" spans="1:7" x14ac:dyDescent="0.25">
      <c r="A491" s="115">
        <v>3230</v>
      </c>
      <c r="B491" s="115" t="s">
        <v>172</v>
      </c>
      <c r="C491" s="116">
        <v>127.25</v>
      </c>
      <c r="D491" s="116">
        <v>0</v>
      </c>
      <c r="E491" s="116"/>
      <c r="F491" s="116">
        <v>36</v>
      </c>
      <c r="G491" s="116">
        <v>163.25</v>
      </c>
    </row>
    <row r="492" spans="1:7" x14ac:dyDescent="0.25">
      <c r="A492" s="115">
        <v>2164</v>
      </c>
      <c r="B492" s="115" t="s">
        <v>169</v>
      </c>
      <c r="C492" s="116">
        <v>128.5</v>
      </c>
      <c r="D492" s="116">
        <v>0</v>
      </c>
      <c r="E492" s="116"/>
      <c r="F492" s="116">
        <v>36</v>
      </c>
      <c r="G492" s="116">
        <v>164.5</v>
      </c>
    </row>
    <row r="493" spans="1:7" x14ac:dyDescent="0.25">
      <c r="A493" s="115">
        <v>2156</v>
      </c>
      <c r="B493" s="115" t="s">
        <v>153</v>
      </c>
      <c r="C493" s="116">
        <v>139.5</v>
      </c>
      <c r="D493" s="116">
        <v>0</v>
      </c>
      <c r="E493" s="116"/>
      <c r="F493" s="116">
        <v>36</v>
      </c>
      <c r="G493" s="116">
        <v>175.5</v>
      </c>
    </row>
    <row r="494" spans="1:7" x14ac:dyDescent="0.25">
      <c r="A494" s="115">
        <v>3425</v>
      </c>
      <c r="B494" s="115" t="s">
        <v>734</v>
      </c>
      <c r="C494" s="116">
        <v>49</v>
      </c>
      <c r="D494" s="116"/>
      <c r="E494" s="116">
        <v>36</v>
      </c>
      <c r="F494" s="116"/>
      <c r="G494" s="116">
        <v>85</v>
      </c>
    </row>
    <row r="495" spans="1:7" x14ac:dyDescent="0.25">
      <c r="A495" s="115">
        <v>3179</v>
      </c>
      <c r="B495" s="115" t="s">
        <v>433</v>
      </c>
      <c r="C495" s="116">
        <v>78.75</v>
      </c>
      <c r="D495" s="116">
        <v>5.25</v>
      </c>
      <c r="E495" s="116"/>
      <c r="F495" s="116">
        <v>36</v>
      </c>
      <c r="G495" s="116">
        <v>120</v>
      </c>
    </row>
    <row r="496" spans="1:7" x14ac:dyDescent="0.25">
      <c r="A496" s="115">
        <v>2094</v>
      </c>
      <c r="B496" s="115" t="s">
        <v>466</v>
      </c>
      <c r="C496" s="116">
        <v>75.5</v>
      </c>
      <c r="D496" s="116">
        <v>8.5</v>
      </c>
      <c r="E496" s="116"/>
      <c r="F496" s="116">
        <v>36</v>
      </c>
      <c r="G496" s="116">
        <v>120</v>
      </c>
    </row>
    <row r="497" spans="1:7" x14ac:dyDescent="0.25">
      <c r="A497" s="115">
        <v>2535</v>
      </c>
      <c r="B497" s="115" t="s">
        <v>515</v>
      </c>
      <c r="C497" s="116">
        <v>74.5</v>
      </c>
      <c r="D497" s="116">
        <v>9.5</v>
      </c>
      <c r="E497" s="116"/>
      <c r="F497" s="116">
        <v>36</v>
      </c>
      <c r="G497" s="116">
        <v>120</v>
      </c>
    </row>
    <row r="498" spans="1:7" x14ac:dyDescent="0.25">
      <c r="A498" s="115">
        <v>3330</v>
      </c>
      <c r="B498" s="115" t="s">
        <v>573</v>
      </c>
      <c r="C498" s="116">
        <v>74.5</v>
      </c>
      <c r="D498" s="116">
        <v>9.5</v>
      </c>
      <c r="E498" s="116"/>
      <c r="F498" s="116">
        <v>36</v>
      </c>
      <c r="G498" s="116">
        <v>120</v>
      </c>
    </row>
    <row r="499" spans="1:7" x14ac:dyDescent="0.25">
      <c r="A499" s="115">
        <v>2526</v>
      </c>
      <c r="B499" s="115" t="s">
        <v>590</v>
      </c>
      <c r="C499" s="116">
        <v>64</v>
      </c>
      <c r="D499" s="116">
        <v>10.000000000000014</v>
      </c>
      <c r="E499" s="116"/>
      <c r="F499" s="116">
        <v>36</v>
      </c>
      <c r="G499" s="116">
        <v>110.00000000000001</v>
      </c>
    </row>
    <row r="500" spans="1:7" x14ac:dyDescent="0.25">
      <c r="A500" s="115">
        <v>2031</v>
      </c>
      <c r="B500" s="115" t="s">
        <v>373</v>
      </c>
      <c r="C500" s="116">
        <v>88</v>
      </c>
      <c r="D500" s="116">
        <v>0</v>
      </c>
      <c r="E500" s="116"/>
      <c r="F500" s="116">
        <v>36</v>
      </c>
      <c r="G500" s="116">
        <v>124</v>
      </c>
    </row>
    <row r="501" spans="1:7" x14ac:dyDescent="0.25">
      <c r="A501" s="115">
        <v>2422</v>
      </c>
      <c r="B501" s="115" t="s">
        <v>301</v>
      </c>
      <c r="C501" s="116">
        <v>99.75</v>
      </c>
      <c r="D501" s="116">
        <v>0</v>
      </c>
      <c r="E501" s="116"/>
      <c r="F501" s="116">
        <v>36</v>
      </c>
      <c r="G501" s="116">
        <v>135.75</v>
      </c>
    </row>
    <row r="502" spans="1:7" x14ac:dyDescent="0.25">
      <c r="A502" s="115">
        <v>2560</v>
      </c>
      <c r="B502" s="115" t="s">
        <v>304</v>
      </c>
      <c r="C502" s="116">
        <v>99.5</v>
      </c>
      <c r="D502" s="116">
        <v>0</v>
      </c>
      <c r="E502" s="116"/>
      <c r="F502" s="116">
        <v>36</v>
      </c>
      <c r="G502" s="116">
        <v>135.5</v>
      </c>
    </row>
    <row r="503" spans="1:7" x14ac:dyDescent="0.25">
      <c r="A503" s="115">
        <v>2039</v>
      </c>
      <c r="B503" s="115" t="s">
        <v>269</v>
      </c>
      <c r="C503" s="116">
        <v>104.25</v>
      </c>
      <c r="D503" s="116">
        <v>0</v>
      </c>
      <c r="E503" s="116"/>
      <c r="F503" s="116">
        <v>36</v>
      </c>
      <c r="G503" s="116">
        <v>140.25</v>
      </c>
    </row>
    <row r="504" spans="1:7" x14ac:dyDescent="0.25">
      <c r="A504" s="115">
        <v>2313</v>
      </c>
      <c r="B504" s="115" t="s">
        <v>244</v>
      </c>
      <c r="C504" s="116">
        <v>110</v>
      </c>
      <c r="D504" s="116">
        <v>0</v>
      </c>
      <c r="E504" s="116"/>
      <c r="F504" s="116">
        <v>36</v>
      </c>
      <c r="G504" s="116">
        <v>146</v>
      </c>
    </row>
    <row r="505" spans="1:7" x14ac:dyDescent="0.25">
      <c r="A505" s="115">
        <v>3401</v>
      </c>
      <c r="B505" s="115" t="s">
        <v>213</v>
      </c>
      <c r="C505" s="116">
        <v>115.75</v>
      </c>
      <c r="D505" s="116">
        <v>0</v>
      </c>
      <c r="E505" s="116"/>
      <c r="F505" s="116">
        <v>36</v>
      </c>
      <c r="G505" s="116">
        <v>151.75</v>
      </c>
    </row>
    <row r="506" spans="1:7" x14ac:dyDescent="0.25">
      <c r="A506" s="115">
        <v>5601</v>
      </c>
      <c r="B506" s="115" t="s">
        <v>171</v>
      </c>
      <c r="C506" s="116">
        <v>128.25</v>
      </c>
      <c r="D506" s="116">
        <v>0</v>
      </c>
      <c r="E506" s="116"/>
      <c r="F506" s="116">
        <v>36</v>
      </c>
      <c r="G506" s="116">
        <v>164.25</v>
      </c>
    </row>
    <row r="507" spans="1:7" x14ac:dyDescent="0.25">
      <c r="A507" s="115">
        <v>2572</v>
      </c>
      <c r="B507" s="115" t="s">
        <v>162</v>
      </c>
      <c r="C507" s="116">
        <v>132.75</v>
      </c>
      <c r="D507" s="116">
        <v>0</v>
      </c>
      <c r="E507" s="116"/>
      <c r="F507" s="116">
        <v>36</v>
      </c>
      <c r="G507" s="116">
        <v>168.75</v>
      </c>
    </row>
    <row r="508" spans="1:7" x14ac:dyDescent="0.25">
      <c r="A508" s="115">
        <v>2450</v>
      </c>
      <c r="B508" s="115" t="s">
        <v>156</v>
      </c>
      <c r="C508" s="116">
        <v>138.25</v>
      </c>
      <c r="D508" s="116">
        <v>0</v>
      </c>
      <c r="E508" s="116"/>
      <c r="F508" s="116">
        <v>36</v>
      </c>
      <c r="G508" s="116">
        <v>174.25</v>
      </c>
    </row>
    <row r="509" spans="1:7" x14ac:dyDescent="0.25">
      <c r="A509" s="115">
        <v>2200</v>
      </c>
      <c r="B509" s="115" t="s">
        <v>144</v>
      </c>
      <c r="C509" s="116">
        <v>150.5</v>
      </c>
      <c r="D509" s="116">
        <v>0</v>
      </c>
      <c r="E509" s="116"/>
      <c r="F509" s="116">
        <v>36</v>
      </c>
      <c r="G509" s="116">
        <v>186.5</v>
      </c>
    </row>
    <row r="510" spans="1:7" x14ac:dyDescent="0.25">
      <c r="A510" s="115">
        <v>2395</v>
      </c>
      <c r="B510" s="115" t="s">
        <v>748</v>
      </c>
      <c r="C510" s="116">
        <v>49</v>
      </c>
      <c r="D510" s="116"/>
      <c r="E510" s="116">
        <v>36</v>
      </c>
      <c r="F510" s="116"/>
      <c r="G510" s="116">
        <v>85</v>
      </c>
    </row>
    <row r="511" spans="1:7" x14ac:dyDescent="0.25">
      <c r="A511" s="115">
        <v>5337</v>
      </c>
      <c r="B511" s="115" t="s">
        <v>623</v>
      </c>
      <c r="C511" s="116">
        <v>49</v>
      </c>
      <c r="D511" s="116"/>
      <c r="E511" s="116">
        <v>36</v>
      </c>
      <c r="F511" s="116"/>
      <c r="G511" s="116">
        <v>85</v>
      </c>
    </row>
    <row r="512" spans="1:7" x14ac:dyDescent="0.25">
      <c r="A512" s="115">
        <v>3283</v>
      </c>
      <c r="B512" s="115" t="s">
        <v>735</v>
      </c>
      <c r="C512" s="116">
        <v>49</v>
      </c>
      <c r="D512" s="116"/>
      <c r="E512" s="116">
        <v>36</v>
      </c>
      <c r="F512" s="116"/>
      <c r="G512" s="116">
        <v>85</v>
      </c>
    </row>
    <row r="513" spans="1:7" x14ac:dyDescent="0.25">
      <c r="A513" s="115"/>
      <c r="B513" s="115"/>
      <c r="C513" s="116"/>
      <c r="D513" s="116"/>
      <c r="E513" s="116"/>
      <c r="F513" s="116"/>
      <c r="G513" s="116"/>
    </row>
    <row r="514" spans="1:7" x14ac:dyDescent="0.25">
      <c r="A514" s="115"/>
      <c r="B514" s="115"/>
      <c r="C514" s="116"/>
      <c r="D514" s="116"/>
      <c r="E514" s="116"/>
      <c r="F514" s="116"/>
      <c r="G514" s="116"/>
    </row>
    <row r="515" spans="1:7" x14ac:dyDescent="0.25">
      <c r="A515" s="115"/>
      <c r="B515" s="115"/>
      <c r="C515" s="116"/>
      <c r="D515" s="116"/>
      <c r="E515" s="116"/>
      <c r="F515" s="116"/>
      <c r="G515" s="116"/>
    </row>
    <row r="516" spans="1:7" x14ac:dyDescent="0.25">
      <c r="A516" s="115"/>
      <c r="B516" s="115"/>
      <c r="C516" s="116"/>
      <c r="D516" s="116"/>
      <c r="E516" s="116"/>
      <c r="F516" s="116"/>
      <c r="G516" s="116"/>
    </row>
    <row r="517" spans="1:7" x14ac:dyDescent="0.25">
      <c r="A517" s="115"/>
      <c r="B517" s="115"/>
      <c r="C517" s="116"/>
      <c r="D517" s="116"/>
      <c r="E517" s="116"/>
      <c r="F517" s="116"/>
      <c r="G517" s="116"/>
    </row>
    <row r="518" spans="1:7" x14ac:dyDescent="0.25">
      <c r="A518" s="115"/>
      <c r="B518" s="115"/>
      <c r="C518" s="116"/>
      <c r="D518" s="116"/>
      <c r="E518" s="116"/>
      <c r="F518" s="116"/>
      <c r="G518" s="116"/>
    </row>
    <row r="519" spans="1:7" x14ac:dyDescent="0.25">
      <c r="A519" s="115"/>
      <c r="B519" s="115"/>
      <c r="C519" s="116"/>
      <c r="D519" s="116"/>
      <c r="E519" s="116"/>
      <c r="F519" s="116"/>
      <c r="G519" s="116"/>
    </row>
    <row r="520" spans="1:7" x14ac:dyDescent="0.25">
      <c r="A520" s="115"/>
      <c r="B520" s="115"/>
      <c r="C520" s="116"/>
      <c r="D520" s="116"/>
      <c r="E520" s="116"/>
      <c r="F520" s="116"/>
      <c r="G520" s="116"/>
    </row>
    <row r="521" spans="1:7" x14ac:dyDescent="0.25">
      <c r="A521" s="115"/>
      <c r="B521" s="115"/>
      <c r="C521" s="116"/>
      <c r="D521" s="116"/>
      <c r="E521" s="116"/>
      <c r="F521" s="116"/>
      <c r="G521" s="116"/>
    </row>
  </sheetData>
  <sheetProtection algorithmName="SHA-512" hashValue="c+/sYXT79AK9ICW4stDZH49dPvcJkolEnnBdKvvNefu0Qc34RhOpZ9V2A8KIh9OOHzz3akZqvQ3kgcaLLptrQQ==" saltValue="FGw7n/avpQRW8ygG8r5RFg==" spinCount="100000" sheet="1" objects="1" scenarios="1"/>
  <sortState xmlns:xlrd2="http://schemas.microsoft.com/office/spreadsheetml/2017/richdata2" ref="A4:F502">
    <sortCondition descending="1" ref="C4:C502"/>
  </sortState>
  <conditionalFormatting sqref="A493">
    <cfRule type="duplicateValues" dxfId="4" priority="1"/>
  </conditionalFormatting>
  <conditionalFormatting sqref="A493">
    <cfRule type="duplicateValues" dxfId="3" priority="4"/>
  </conditionalFormatting>
  <conditionalFormatting sqref="A493">
    <cfRule type="duplicateValues" dxfId="2" priority="3"/>
  </conditionalFormatting>
  <conditionalFormatting sqref="A493">
    <cfRule type="duplicateValues" dxfId="1" priority="2"/>
  </conditionalFormatting>
  <conditionalFormatting sqref="A485:A492 A494:A499">
    <cfRule type="duplicateValues" dxfId="0" priority="5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62"/>
  <sheetViews>
    <sheetView workbookViewId="0">
      <selection activeCell="A11" sqref="A11:B23"/>
    </sheetView>
  </sheetViews>
  <sheetFormatPr defaultRowHeight="15" x14ac:dyDescent="0.25"/>
  <cols>
    <col min="2" max="2" width="11.42578125" bestFit="1" customWidth="1"/>
    <col min="3" max="3" width="11" bestFit="1" customWidth="1"/>
    <col min="5" max="5" width="17.85546875" bestFit="1" customWidth="1"/>
    <col min="6" max="6" width="11" bestFit="1" customWidth="1"/>
    <col min="17" max="17" width="10.140625" bestFit="1" customWidth="1"/>
    <col min="18" max="18" width="12.5703125" bestFit="1" customWidth="1"/>
    <col min="19" max="19" width="13.5703125" bestFit="1" customWidth="1"/>
  </cols>
  <sheetData>
    <row r="1" spans="1:19" x14ac:dyDescent="0.25">
      <c r="A1" s="289" t="s">
        <v>630</v>
      </c>
      <c r="B1" s="289"/>
      <c r="C1" s="289"/>
      <c r="D1" s="289"/>
      <c r="I1" s="289"/>
      <c r="J1" s="289"/>
      <c r="K1" s="289"/>
      <c r="L1" s="289"/>
      <c r="M1" s="289"/>
    </row>
    <row r="2" spans="1:19" x14ac:dyDescent="0.25">
      <c r="A2" t="s">
        <v>36</v>
      </c>
      <c r="D2" t="s">
        <v>64</v>
      </c>
    </row>
    <row r="3" spans="1:19" x14ac:dyDescent="0.25">
      <c r="A3" t="s">
        <v>66</v>
      </c>
      <c r="D3" s="3">
        <f>0</f>
        <v>0</v>
      </c>
      <c r="E3" s="2"/>
      <c r="G3" s="1"/>
      <c r="H3" s="1"/>
      <c r="J3" s="5"/>
      <c r="K3" s="5"/>
      <c r="L3" s="5"/>
      <c r="Q3" s="5"/>
      <c r="R3" s="5"/>
      <c r="S3" s="76"/>
    </row>
    <row r="4" spans="1:19" x14ac:dyDescent="0.25">
      <c r="A4" t="s">
        <v>69</v>
      </c>
      <c r="D4" s="41">
        <v>1.0416666666666666E-2</v>
      </c>
      <c r="E4" s="2"/>
      <c r="G4" s="1"/>
      <c r="H4" s="1"/>
      <c r="J4" s="5"/>
      <c r="K4" s="5"/>
      <c r="L4" s="5"/>
      <c r="M4" s="5"/>
      <c r="N4" s="5"/>
      <c r="Q4" s="5"/>
      <c r="R4" s="5"/>
      <c r="S4" s="76"/>
    </row>
    <row r="5" spans="1:19" x14ac:dyDescent="0.25">
      <c r="A5" t="s">
        <v>68</v>
      </c>
      <c r="C5" s="41"/>
      <c r="D5" s="41">
        <v>2.0833333333333332E-2</v>
      </c>
      <c r="E5" s="2"/>
      <c r="F5" s="4"/>
      <c r="G5" s="1"/>
      <c r="H5" s="1"/>
      <c r="J5" s="5"/>
      <c r="K5" s="5"/>
      <c r="L5" s="5"/>
      <c r="M5" s="5"/>
      <c r="N5" s="5"/>
    </row>
    <row r="6" spans="1:19" x14ac:dyDescent="0.25">
      <c r="A6" t="s">
        <v>631</v>
      </c>
      <c r="D6" s="41">
        <v>3.125E-2</v>
      </c>
      <c r="E6" s="2"/>
      <c r="F6" s="1"/>
      <c r="G6" s="1"/>
      <c r="H6" s="1"/>
      <c r="J6" s="5"/>
      <c r="K6" s="5"/>
      <c r="L6" s="5"/>
    </row>
    <row r="7" spans="1:19" x14ac:dyDescent="0.25">
      <c r="A7" t="s">
        <v>632</v>
      </c>
      <c r="D7" s="41">
        <v>4.1666666666666664E-2</v>
      </c>
      <c r="E7" s="2"/>
      <c r="F7" s="1"/>
      <c r="G7" s="1"/>
      <c r="H7" s="1"/>
      <c r="J7" s="5"/>
      <c r="K7" s="5"/>
      <c r="L7" s="5"/>
    </row>
    <row r="8" spans="1:19" x14ac:dyDescent="0.25">
      <c r="A8" t="s">
        <v>633</v>
      </c>
      <c r="D8" s="41">
        <v>5.2083333333333336E-2</v>
      </c>
      <c r="E8" s="2"/>
      <c r="F8" s="1"/>
      <c r="G8" s="1"/>
      <c r="H8" s="1"/>
      <c r="J8" s="5"/>
      <c r="K8" s="5"/>
      <c r="L8" s="5"/>
    </row>
    <row r="9" spans="1:19" x14ac:dyDescent="0.25">
      <c r="A9" s="4" t="s">
        <v>67</v>
      </c>
      <c r="B9" s="4"/>
      <c r="C9" s="4"/>
      <c r="D9" s="41">
        <v>6.25E-2</v>
      </c>
      <c r="E9" s="1"/>
      <c r="F9" s="1"/>
      <c r="G9" s="1"/>
      <c r="H9" s="1"/>
      <c r="I9" s="1"/>
    </row>
    <row r="10" spans="1:19" x14ac:dyDescent="0.25">
      <c r="E10" s="1"/>
      <c r="F10" s="1"/>
      <c r="G10" s="1"/>
      <c r="H10" s="1"/>
      <c r="I10" s="1"/>
    </row>
    <row r="11" spans="1:19" x14ac:dyDescent="0.25">
      <c r="A11" t="s">
        <v>634</v>
      </c>
      <c r="B11" t="s">
        <v>635</v>
      </c>
      <c r="E11" s="1"/>
      <c r="F11" s="1"/>
      <c r="G11" s="1"/>
      <c r="H11" s="1"/>
      <c r="I11" s="1"/>
    </row>
    <row r="12" spans="1:19" x14ac:dyDescent="0.25">
      <c r="A12">
        <v>1</v>
      </c>
      <c r="B12">
        <v>5</v>
      </c>
      <c r="C12">
        <v>36</v>
      </c>
      <c r="I12" s="1"/>
      <c r="J12" t="s">
        <v>40</v>
      </c>
      <c r="K12" t="s">
        <v>41</v>
      </c>
      <c r="L12" t="s">
        <v>42</v>
      </c>
      <c r="M12" t="s">
        <v>43</v>
      </c>
      <c r="N12" t="s">
        <v>44</v>
      </c>
      <c r="O12" t="s">
        <v>45</v>
      </c>
    </row>
    <row r="13" spans="1:19" x14ac:dyDescent="0.25">
      <c r="A13">
        <v>2</v>
      </c>
      <c r="B13">
        <v>4</v>
      </c>
      <c r="I13" s="1"/>
      <c r="J13" s="1" t="s">
        <v>645</v>
      </c>
      <c r="K13" s="1" t="s">
        <v>646</v>
      </c>
      <c r="L13" s="1" t="s">
        <v>647</v>
      </c>
      <c r="M13" s="1" t="s">
        <v>648</v>
      </c>
      <c r="N13" s="1" t="s">
        <v>649</v>
      </c>
      <c r="O13" s="1" t="s">
        <v>650</v>
      </c>
    </row>
    <row r="14" spans="1:19" x14ac:dyDescent="0.25">
      <c r="A14">
        <v>3</v>
      </c>
      <c r="B14">
        <v>4</v>
      </c>
      <c r="I14" s="1"/>
    </row>
    <row r="15" spans="1:19" x14ac:dyDescent="0.25">
      <c r="A15">
        <v>4</v>
      </c>
      <c r="B15">
        <v>5</v>
      </c>
      <c r="I15" s="1"/>
    </row>
    <row r="16" spans="1:19" x14ac:dyDescent="0.25">
      <c r="A16">
        <v>5</v>
      </c>
      <c r="B16">
        <v>4</v>
      </c>
      <c r="E16" s="1"/>
      <c r="G16" s="1"/>
      <c r="I16" s="1"/>
    </row>
    <row r="17" spans="1:41" x14ac:dyDescent="0.25">
      <c r="A17">
        <v>6</v>
      </c>
      <c r="B17">
        <v>4</v>
      </c>
    </row>
    <row r="18" spans="1:41" x14ac:dyDescent="0.25">
      <c r="A18">
        <v>7</v>
      </c>
      <c r="B18">
        <v>5</v>
      </c>
    </row>
    <row r="19" spans="1:41" x14ac:dyDescent="0.25">
      <c r="A19">
        <v>8</v>
      </c>
      <c r="B19">
        <v>4</v>
      </c>
    </row>
    <row r="20" spans="1:41" x14ac:dyDescent="0.25">
      <c r="A20">
        <v>9</v>
      </c>
      <c r="B20">
        <v>4</v>
      </c>
    </row>
    <row r="21" spans="1:41" x14ac:dyDescent="0.25">
      <c r="A21">
        <v>10</v>
      </c>
      <c r="B21">
        <v>5</v>
      </c>
    </row>
    <row r="22" spans="1:41" x14ac:dyDescent="0.25">
      <c r="A22">
        <v>11</v>
      </c>
      <c r="B22">
        <v>4</v>
      </c>
    </row>
    <row r="23" spans="1:41" x14ac:dyDescent="0.25">
      <c r="A23">
        <v>12</v>
      </c>
      <c r="B23">
        <v>4</v>
      </c>
    </row>
    <row r="24" spans="1:41" ht="15.75" thickBot="1" x14ac:dyDescent="0.3">
      <c r="B24" s="176" t="s">
        <v>825</v>
      </c>
    </row>
    <row r="25" spans="1:41" ht="15.75" thickTop="1" x14ac:dyDescent="0.25">
      <c r="A25">
        <v>1</v>
      </c>
      <c r="B25" s="162" t="s">
        <v>636</v>
      </c>
      <c r="C25" s="163" t="s">
        <v>770</v>
      </c>
      <c r="D25" s="163" t="s">
        <v>771</v>
      </c>
      <c r="E25" s="163" t="s">
        <v>685</v>
      </c>
      <c r="F25" s="163" t="s">
        <v>707</v>
      </c>
      <c r="G25" s="163" t="s">
        <v>686</v>
      </c>
      <c r="H25" s="163" t="s">
        <v>687</v>
      </c>
      <c r="I25" s="163" t="s">
        <v>688</v>
      </c>
      <c r="J25" s="164" t="s">
        <v>637</v>
      </c>
      <c r="K25" s="163" t="s">
        <v>772</v>
      </c>
      <c r="L25" s="163" t="s">
        <v>690</v>
      </c>
      <c r="M25" s="163" t="s">
        <v>691</v>
      </c>
      <c r="N25" s="163" t="s">
        <v>708</v>
      </c>
      <c r="O25" s="163" t="s">
        <v>692</v>
      </c>
      <c r="P25" s="163" t="s">
        <v>693</v>
      </c>
      <c r="Q25" s="163" t="s">
        <v>694</v>
      </c>
      <c r="R25" s="164" t="s">
        <v>638</v>
      </c>
      <c r="S25" s="163" t="s">
        <v>773</v>
      </c>
      <c r="T25" s="163" t="s">
        <v>696</v>
      </c>
      <c r="U25" s="163" t="s">
        <v>697</v>
      </c>
      <c r="V25" s="163" t="s">
        <v>709</v>
      </c>
      <c r="W25" s="163" t="s">
        <v>698</v>
      </c>
      <c r="X25" s="163" t="s">
        <v>699</v>
      </c>
      <c r="Y25" s="163" t="s">
        <v>700</v>
      </c>
      <c r="Z25" s="164" t="s">
        <v>639</v>
      </c>
      <c r="AA25" s="163" t="s">
        <v>774</v>
      </c>
      <c r="AB25" s="163" t="s">
        <v>702</v>
      </c>
      <c r="AC25" s="163" t="s">
        <v>703</v>
      </c>
      <c r="AD25" s="163" t="s">
        <v>710</v>
      </c>
      <c r="AE25" s="163" t="s">
        <v>681</v>
      </c>
      <c r="AF25" s="163" t="s">
        <v>682</v>
      </c>
      <c r="AG25" s="163" t="s">
        <v>683</v>
      </c>
      <c r="AH25" s="164" t="s">
        <v>640</v>
      </c>
      <c r="AI25" s="163" t="s">
        <v>775</v>
      </c>
      <c r="AJ25" s="163" t="s">
        <v>704</v>
      </c>
      <c r="AK25" s="163" t="s">
        <v>705</v>
      </c>
      <c r="AL25" s="163" t="s">
        <v>713</v>
      </c>
      <c r="AM25" s="163" t="s">
        <v>706</v>
      </c>
      <c r="AN25" s="163" t="s">
        <v>685</v>
      </c>
      <c r="AO25" s="165" t="s">
        <v>707</v>
      </c>
    </row>
    <row r="26" spans="1:41" x14ac:dyDescent="0.25">
      <c r="A26">
        <v>2</v>
      </c>
      <c r="B26" s="166" t="s">
        <v>641</v>
      </c>
      <c r="C26" s="167" t="s">
        <v>776</v>
      </c>
      <c r="D26" s="167" t="s">
        <v>687</v>
      </c>
      <c r="E26" s="167" t="s">
        <v>688</v>
      </c>
      <c r="F26" s="167" t="s">
        <v>689</v>
      </c>
      <c r="G26" s="167" t="s">
        <v>690</v>
      </c>
      <c r="H26" s="167" t="s">
        <v>691</v>
      </c>
      <c r="I26" s="167" t="s">
        <v>708</v>
      </c>
      <c r="J26" s="168" t="s">
        <v>642</v>
      </c>
      <c r="K26" s="167" t="s">
        <v>777</v>
      </c>
      <c r="L26" s="167" t="s">
        <v>693</v>
      </c>
      <c r="M26" s="167" t="s">
        <v>694</v>
      </c>
      <c r="N26" s="167" t="s">
        <v>695</v>
      </c>
      <c r="O26" s="167" t="s">
        <v>696</v>
      </c>
      <c r="P26" s="167" t="s">
        <v>697</v>
      </c>
      <c r="Q26" s="167" t="s">
        <v>709</v>
      </c>
      <c r="R26" s="168" t="s">
        <v>643</v>
      </c>
      <c r="S26" s="167" t="s">
        <v>778</v>
      </c>
      <c r="T26" s="167" t="s">
        <v>699</v>
      </c>
      <c r="U26" s="167" t="s">
        <v>700</v>
      </c>
      <c r="V26" s="167" t="s">
        <v>701</v>
      </c>
      <c r="W26" s="167" t="s">
        <v>702</v>
      </c>
      <c r="X26" s="167" t="s">
        <v>703</v>
      </c>
      <c r="Y26" s="167" t="s">
        <v>710</v>
      </c>
      <c r="Z26" s="168" t="s">
        <v>644</v>
      </c>
      <c r="AA26" s="167" t="s">
        <v>779</v>
      </c>
      <c r="AB26" s="167" t="s">
        <v>682</v>
      </c>
      <c r="AC26" s="167" t="s">
        <v>683</v>
      </c>
      <c r="AD26" s="167" t="s">
        <v>684</v>
      </c>
      <c r="AE26" s="167" t="s">
        <v>704</v>
      </c>
      <c r="AF26" s="167" t="s">
        <v>705</v>
      </c>
      <c r="AG26" s="167" t="s">
        <v>741</v>
      </c>
      <c r="AH26" s="169" t="s">
        <v>711</v>
      </c>
      <c r="AI26" s="169" t="s">
        <v>712</v>
      </c>
      <c r="AJ26" s="169" t="s">
        <v>712</v>
      </c>
      <c r="AK26" s="169" t="s">
        <v>712</v>
      </c>
      <c r="AL26" s="169" t="s">
        <v>712</v>
      </c>
      <c r="AM26" s="169" t="s">
        <v>712</v>
      </c>
      <c r="AN26" s="167" t="s">
        <v>712</v>
      </c>
      <c r="AO26" s="170" t="s">
        <v>712</v>
      </c>
    </row>
    <row r="27" spans="1:41" x14ac:dyDescent="0.25">
      <c r="A27">
        <v>3</v>
      </c>
      <c r="B27" s="166" t="s">
        <v>651</v>
      </c>
      <c r="C27" s="167" t="s">
        <v>780</v>
      </c>
      <c r="D27" s="167" t="s">
        <v>707</v>
      </c>
      <c r="E27" s="167" t="s">
        <v>686</v>
      </c>
      <c r="F27" s="167" t="s">
        <v>687</v>
      </c>
      <c r="G27" s="167" t="s">
        <v>688</v>
      </c>
      <c r="H27" s="167" t="s">
        <v>689</v>
      </c>
      <c r="I27" s="167" t="s">
        <v>690</v>
      </c>
      <c r="J27" s="168" t="s">
        <v>652</v>
      </c>
      <c r="K27" s="167" t="s">
        <v>781</v>
      </c>
      <c r="L27" s="167" t="s">
        <v>708</v>
      </c>
      <c r="M27" s="167" t="s">
        <v>692</v>
      </c>
      <c r="N27" s="167" t="s">
        <v>693</v>
      </c>
      <c r="O27" s="167" t="s">
        <v>694</v>
      </c>
      <c r="P27" s="167" t="s">
        <v>695</v>
      </c>
      <c r="Q27" s="167" t="s">
        <v>696</v>
      </c>
      <c r="R27" s="168" t="s">
        <v>653</v>
      </c>
      <c r="S27" s="167" t="s">
        <v>782</v>
      </c>
      <c r="T27" s="167" t="s">
        <v>709</v>
      </c>
      <c r="U27" s="167" t="s">
        <v>698</v>
      </c>
      <c r="V27" s="167" t="s">
        <v>699</v>
      </c>
      <c r="W27" s="167" t="s">
        <v>700</v>
      </c>
      <c r="X27" s="167" t="s">
        <v>701</v>
      </c>
      <c r="Y27" s="167" t="s">
        <v>702</v>
      </c>
      <c r="Z27" s="168" t="s">
        <v>654</v>
      </c>
      <c r="AA27" s="167" t="s">
        <v>783</v>
      </c>
      <c r="AB27" s="167" t="s">
        <v>710</v>
      </c>
      <c r="AC27" s="167" t="s">
        <v>681</v>
      </c>
      <c r="AD27" s="167" t="s">
        <v>682</v>
      </c>
      <c r="AE27" s="167" t="s">
        <v>683</v>
      </c>
      <c r="AF27" s="167" t="s">
        <v>684</v>
      </c>
      <c r="AG27" s="167" t="s">
        <v>704</v>
      </c>
      <c r="AH27" s="169" t="s">
        <v>711</v>
      </c>
      <c r="AI27" s="169" t="s">
        <v>712</v>
      </c>
      <c r="AJ27" s="169" t="s">
        <v>712</v>
      </c>
      <c r="AK27" s="169" t="s">
        <v>712</v>
      </c>
      <c r="AL27" s="169" t="s">
        <v>712</v>
      </c>
      <c r="AM27" s="169" t="s">
        <v>712</v>
      </c>
      <c r="AN27" s="167" t="s">
        <v>712</v>
      </c>
      <c r="AO27" s="170" t="s">
        <v>712</v>
      </c>
    </row>
    <row r="28" spans="1:41" x14ac:dyDescent="0.25">
      <c r="A28">
        <v>4</v>
      </c>
      <c r="B28" s="166" t="s">
        <v>655</v>
      </c>
      <c r="C28" s="167" t="s">
        <v>784</v>
      </c>
      <c r="D28" s="167" t="s">
        <v>713</v>
      </c>
      <c r="E28" s="167" t="s">
        <v>714</v>
      </c>
      <c r="F28" s="167" t="s">
        <v>685</v>
      </c>
      <c r="G28" s="167" t="s">
        <v>707</v>
      </c>
      <c r="H28" s="167" t="s">
        <v>686</v>
      </c>
      <c r="I28" s="167" t="s">
        <v>687</v>
      </c>
      <c r="J28" s="168" t="s">
        <v>656</v>
      </c>
      <c r="K28" s="167" t="s">
        <v>785</v>
      </c>
      <c r="L28" s="167" t="s">
        <v>689</v>
      </c>
      <c r="M28" s="167" t="s">
        <v>690</v>
      </c>
      <c r="N28" s="167" t="s">
        <v>691</v>
      </c>
      <c r="O28" s="167" t="s">
        <v>708</v>
      </c>
      <c r="P28" s="167" t="s">
        <v>692</v>
      </c>
      <c r="Q28" s="167" t="s">
        <v>693</v>
      </c>
      <c r="R28" s="168" t="s">
        <v>657</v>
      </c>
      <c r="S28" s="167" t="s">
        <v>786</v>
      </c>
      <c r="T28" s="167" t="s">
        <v>695</v>
      </c>
      <c r="U28" s="167" t="s">
        <v>696</v>
      </c>
      <c r="V28" s="167" t="s">
        <v>697</v>
      </c>
      <c r="W28" s="167" t="s">
        <v>709</v>
      </c>
      <c r="X28" s="167" t="s">
        <v>698</v>
      </c>
      <c r="Y28" s="167" t="s">
        <v>699</v>
      </c>
      <c r="Z28" s="168" t="s">
        <v>658</v>
      </c>
      <c r="AA28" s="167" t="s">
        <v>787</v>
      </c>
      <c r="AB28" s="167" t="s">
        <v>701</v>
      </c>
      <c r="AC28" s="167" t="s">
        <v>702</v>
      </c>
      <c r="AD28" s="167" t="s">
        <v>703</v>
      </c>
      <c r="AE28" s="167" t="s">
        <v>710</v>
      </c>
      <c r="AF28" s="167" t="s">
        <v>681</v>
      </c>
      <c r="AG28" s="167" t="s">
        <v>682</v>
      </c>
      <c r="AH28" s="168" t="s">
        <v>659</v>
      </c>
      <c r="AI28" s="167" t="s">
        <v>788</v>
      </c>
      <c r="AJ28" s="167" t="s">
        <v>684</v>
      </c>
      <c r="AK28" s="167" t="s">
        <v>704</v>
      </c>
      <c r="AL28" s="167" t="s">
        <v>705</v>
      </c>
      <c r="AM28" s="167" t="s">
        <v>789</v>
      </c>
      <c r="AN28" s="167" t="s">
        <v>685</v>
      </c>
      <c r="AO28" s="170" t="s">
        <v>707</v>
      </c>
    </row>
    <row r="29" spans="1:41" x14ac:dyDescent="0.25">
      <c r="A29">
        <v>5</v>
      </c>
      <c r="B29" s="166" t="s">
        <v>660</v>
      </c>
      <c r="C29" s="167" t="s">
        <v>790</v>
      </c>
      <c r="D29" s="167" t="s">
        <v>687</v>
      </c>
      <c r="E29" s="167" t="s">
        <v>688</v>
      </c>
      <c r="F29" s="167" t="s">
        <v>689</v>
      </c>
      <c r="G29" s="167" t="s">
        <v>690</v>
      </c>
      <c r="H29" s="167" t="s">
        <v>691</v>
      </c>
      <c r="I29" s="167" t="s">
        <v>708</v>
      </c>
      <c r="J29" s="168" t="s">
        <v>661</v>
      </c>
      <c r="K29" s="167" t="s">
        <v>791</v>
      </c>
      <c r="L29" s="167" t="s">
        <v>693</v>
      </c>
      <c r="M29" s="167" t="s">
        <v>694</v>
      </c>
      <c r="N29" s="167" t="s">
        <v>695</v>
      </c>
      <c r="O29" s="167" t="s">
        <v>696</v>
      </c>
      <c r="P29" s="167" t="s">
        <v>697</v>
      </c>
      <c r="Q29" s="167" t="s">
        <v>709</v>
      </c>
      <c r="R29" s="168" t="s">
        <v>662</v>
      </c>
      <c r="S29" s="167" t="s">
        <v>792</v>
      </c>
      <c r="T29" s="167" t="s">
        <v>699</v>
      </c>
      <c r="U29" s="167" t="s">
        <v>700</v>
      </c>
      <c r="V29" s="167" t="s">
        <v>701</v>
      </c>
      <c r="W29" s="167" t="s">
        <v>702</v>
      </c>
      <c r="X29" s="167" t="s">
        <v>703</v>
      </c>
      <c r="Y29" s="167" t="s">
        <v>710</v>
      </c>
      <c r="Z29" s="168" t="s">
        <v>663</v>
      </c>
      <c r="AA29" s="167" t="s">
        <v>793</v>
      </c>
      <c r="AB29" s="167" t="s">
        <v>682</v>
      </c>
      <c r="AC29" s="167" t="s">
        <v>683</v>
      </c>
      <c r="AD29" s="167" t="s">
        <v>684</v>
      </c>
      <c r="AE29" s="167" t="s">
        <v>704</v>
      </c>
      <c r="AF29" s="167" t="s">
        <v>705</v>
      </c>
      <c r="AG29" s="167" t="s">
        <v>713</v>
      </c>
      <c r="AH29" s="169" t="s">
        <v>711</v>
      </c>
      <c r="AI29" s="169" t="s">
        <v>712</v>
      </c>
      <c r="AJ29" s="169" t="s">
        <v>712</v>
      </c>
      <c r="AK29" s="169" t="s">
        <v>712</v>
      </c>
      <c r="AL29" s="169" t="s">
        <v>712</v>
      </c>
      <c r="AM29" s="169" t="s">
        <v>712</v>
      </c>
      <c r="AN29" s="167" t="s">
        <v>712</v>
      </c>
      <c r="AO29" s="170" t="s">
        <v>712</v>
      </c>
    </row>
    <row r="30" spans="1:41" x14ac:dyDescent="0.25">
      <c r="A30">
        <v>6</v>
      </c>
      <c r="B30" s="166" t="s">
        <v>664</v>
      </c>
      <c r="C30" s="167" t="s">
        <v>794</v>
      </c>
      <c r="D30" s="167" t="s">
        <v>685</v>
      </c>
      <c r="E30" s="167" t="s">
        <v>707</v>
      </c>
      <c r="F30" s="167" t="s">
        <v>686</v>
      </c>
      <c r="G30" s="167" t="s">
        <v>687</v>
      </c>
      <c r="H30" s="167" t="s">
        <v>688</v>
      </c>
      <c r="I30" s="167" t="s">
        <v>689</v>
      </c>
      <c r="J30" s="168" t="s">
        <v>665</v>
      </c>
      <c r="K30" s="167" t="s">
        <v>795</v>
      </c>
      <c r="L30" s="167" t="s">
        <v>691</v>
      </c>
      <c r="M30" s="167" t="s">
        <v>708</v>
      </c>
      <c r="N30" s="167" t="s">
        <v>692</v>
      </c>
      <c r="O30" s="167" t="s">
        <v>693</v>
      </c>
      <c r="P30" s="167" t="s">
        <v>694</v>
      </c>
      <c r="Q30" s="167" t="s">
        <v>695</v>
      </c>
      <c r="R30" s="168" t="s">
        <v>666</v>
      </c>
      <c r="S30" s="167" t="s">
        <v>796</v>
      </c>
      <c r="T30" s="167" t="s">
        <v>697</v>
      </c>
      <c r="U30" s="167" t="s">
        <v>709</v>
      </c>
      <c r="V30" s="167" t="s">
        <v>698</v>
      </c>
      <c r="W30" s="167" t="s">
        <v>699</v>
      </c>
      <c r="X30" s="167" t="s">
        <v>700</v>
      </c>
      <c r="Y30" s="167" t="s">
        <v>701</v>
      </c>
      <c r="Z30" s="168" t="s">
        <v>667</v>
      </c>
      <c r="AA30" s="167" t="s">
        <v>797</v>
      </c>
      <c r="AB30" s="167" t="s">
        <v>703</v>
      </c>
      <c r="AC30" s="167" t="s">
        <v>710</v>
      </c>
      <c r="AD30" s="167" t="s">
        <v>681</v>
      </c>
      <c r="AE30" s="167" t="s">
        <v>682</v>
      </c>
      <c r="AF30" s="167" t="s">
        <v>683</v>
      </c>
      <c r="AG30" s="167" t="s">
        <v>684</v>
      </c>
      <c r="AH30" s="169" t="s">
        <v>711</v>
      </c>
      <c r="AI30" s="169" t="s">
        <v>712</v>
      </c>
      <c r="AJ30" s="169" t="s">
        <v>712</v>
      </c>
      <c r="AK30" s="169" t="s">
        <v>712</v>
      </c>
      <c r="AL30" s="169" t="s">
        <v>712</v>
      </c>
      <c r="AM30" s="169" t="s">
        <v>712</v>
      </c>
      <c r="AN30" s="167" t="s">
        <v>712</v>
      </c>
      <c r="AO30" s="170" t="s">
        <v>712</v>
      </c>
    </row>
    <row r="31" spans="1:41" x14ac:dyDescent="0.25">
      <c r="A31">
        <v>7</v>
      </c>
      <c r="B31" s="166" t="s">
        <v>668</v>
      </c>
      <c r="C31" s="167" t="s">
        <v>798</v>
      </c>
      <c r="D31" s="167" t="s">
        <v>705</v>
      </c>
      <c r="E31" s="167" t="s">
        <v>713</v>
      </c>
      <c r="F31" s="167" t="s">
        <v>715</v>
      </c>
      <c r="G31" s="167" t="s">
        <v>685</v>
      </c>
      <c r="H31" s="167" t="s">
        <v>707</v>
      </c>
      <c r="I31" s="167" t="s">
        <v>686</v>
      </c>
      <c r="J31" s="168" t="s">
        <v>669</v>
      </c>
      <c r="K31" s="167" t="s">
        <v>799</v>
      </c>
      <c r="L31" s="167" t="s">
        <v>688</v>
      </c>
      <c r="M31" s="167" t="s">
        <v>689</v>
      </c>
      <c r="N31" s="167" t="s">
        <v>690</v>
      </c>
      <c r="O31" s="167" t="s">
        <v>691</v>
      </c>
      <c r="P31" s="167" t="s">
        <v>708</v>
      </c>
      <c r="Q31" s="167" t="s">
        <v>692</v>
      </c>
      <c r="R31" s="168" t="s">
        <v>670</v>
      </c>
      <c r="S31" s="167" t="s">
        <v>801</v>
      </c>
      <c r="T31" s="167" t="s">
        <v>694</v>
      </c>
      <c r="U31" s="167" t="s">
        <v>695</v>
      </c>
      <c r="V31" s="167" t="s">
        <v>696</v>
      </c>
      <c r="W31" s="167" t="s">
        <v>697</v>
      </c>
      <c r="X31" s="167" t="s">
        <v>709</v>
      </c>
      <c r="Y31" s="167" t="s">
        <v>698</v>
      </c>
      <c r="Z31" s="168" t="s">
        <v>671</v>
      </c>
      <c r="AA31" s="167" t="s">
        <v>802</v>
      </c>
      <c r="AB31" s="167" t="s">
        <v>700</v>
      </c>
      <c r="AC31" s="167" t="s">
        <v>701</v>
      </c>
      <c r="AD31" s="167" t="s">
        <v>702</v>
      </c>
      <c r="AE31" s="167" t="s">
        <v>703</v>
      </c>
      <c r="AF31" s="167" t="s">
        <v>710</v>
      </c>
      <c r="AG31" s="167" t="s">
        <v>681</v>
      </c>
      <c r="AH31" s="168" t="s">
        <v>672</v>
      </c>
      <c r="AI31" s="167" t="s">
        <v>803</v>
      </c>
      <c r="AJ31" s="167" t="s">
        <v>683</v>
      </c>
      <c r="AK31" s="167" t="s">
        <v>684</v>
      </c>
      <c r="AL31" s="167" t="s">
        <v>704</v>
      </c>
      <c r="AM31" s="167" t="s">
        <v>705</v>
      </c>
      <c r="AN31" s="167" t="s">
        <v>800</v>
      </c>
      <c r="AO31" s="170" t="s">
        <v>685</v>
      </c>
    </row>
    <row r="32" spans="1:41" x14ac:dyDescent="0.25">
      <c r="A32">
        <v>8</v>
      </c>
      <c r="B32" s="166" t="s">
        <v>673</v>
      </c>
      <c r="C32" s="167" t="s">
        <v>804</v>
      </c>
      <c r="D32" s="167" t="s">
        <v>686</v>
      </c>
      <c r="E32" s="167" t="s">
        <v>687</v>
      </c>
      <c r="F32" s="167" t="s">
        <v>688</v>
      </c>
      <c r="G32" s="167" t="s">
        <v>689</v>
      </c>
      <c r="H32" s="167" t="s">
        <v>690</v>
      </c>
      <c r="I32" s="167" t="s">
        <v>691</v>
      </c>
      <c r="J32" s="168" t="s">
        <v>674</v>
      </c>
      <c r="K32" s="167" t="s">
        <v>805</v>
      </c>
      <c r="L32" s="167" t="s">
        <v>692</v>
      </c>
      <c r="M32" s="167" t="s">
        <v>693</v>
      </c>
      <c r="N32" s="167" t="s">
        <v>694</v>
      </c>
      <c r="O32" s="167" t="s">
        <v>695</v>
      </c>
      <c r="P32" s="167" t="s">
        <v>696</v>
      </c>
      <c r="Q32" s="167" t="s">
        <v>697</v>
      </c>
      <c r="R32" s="168" t="s">
        <v>675</v>
      </c>
      <c r="S32" s="167" t="s">
        <v>806</v>
      </c>
      <c r="T32" s="167" t="s">
        <v>698</v>
      </c>
      <c r="U32" s="167" t="s">
        <v>699</v>
      </c>
      <c r="V32" s="167" t="s">
        <v>700</v>
      </c>
      <c r="W32" s="167" t="s">
        <v>701</v>
      </c>
      <c r="X32" s="167" t="s">
        <v>702</v>
      </c>
      <c r="Y32" s="167" t="s">
        <v>703</v>
      </c>
      <c r="Z32" s="168" t="s">
        <v>676</v>
      </c>
      <c r="AA32" s="167" t="s">
        <v>807</v>
      </c>
      <c r="AB32" s="167" t="s">
        <v>681</v>
      </c>
      <c r="AC32" s="167" t="s">
        <v>682</v>
      </c>
      <c r="AD32" s="167" t="s">
        <v>683</v>
      </c>
      <c r="AE32" s="167" t="s">
        <v>684</v>
      </c>
      <c r="AF32" s="167" t="s">
        <v>704</v>
      </c>
      <c r="AG32" s="167" t="s">
        <v>705</v>
      </c>
      <c r="AH32" s="169" t="s">
        <v>711</v>
      </c>
      <c r="AI32" s="169" t="s">
        <v>712</v>
      </c>
      <c r="AJ32" s="169" t="s">
        <v>712</v>
      </c>
      <c r="AK32" s="169" t="s">
        <v>712</v>
      </c>
      <c r="AL32" s="169" t="s">
        <v>712</v>
      </c>
      <c r="AM32" s="169" t="s">
        <v>712</v>
      </c>
      <c r="AN32" s="167" t="s">
        <v>712</v>
      </c>
      <c r="AO32" s="170" t="s">
        <v>712</v>
      </c>
    </row>
    <row r="33" spans="1:41" x14ac:dyDescent="0.25">
      <c r="A33">
        <v>9</v>
      </c>
      <c r="B33" s="166" t="s">
        <v>677</v>
      </c>
      <c r="C33" s="167" t="s">
        <v>808</v>
      </c>
      <c r="D33" s="167" t="s">
        <v>716</v>
      </c>
      <c r="E33" s="167" t="s">
        <v>685</v>
      </c>
      <c r="F33" s="167" t="s">
        <v>707</v>
      </c>
      <c r="G33" s="167" t="s">
        <v>686</v>
      </c>
      <c r="H33" s="167" t="s">
        <v>687</v>
      </c>
      <c r="I33" s="167" t="s">
        <v>688</v>
      </c>
      <c r="J33" s="168" t="s">
        <v>678</v>
      </c>
      <c r="K33" s="167" t="s">
        <v>809</v>
      </c>
      <c r="L33" s="167" t="s">
        <v>690</v>
      </c>
      <c r="M33" s="167" t="s">
        <v>691</v>
      </c>
      <c r="N33" s="167" t="s">
        <v>708</v>
      </c>
      <c r="O33" s="167" t="s">
        <v>692</v>
      </c>
      <c r="P33" s="167" t="s">
        <v>693</v>
      </c>
      <c r="Q33" s="167" t="s">
        <v>694</v>
      </c>
      <c r="R33" s="168" t="s">
        <v>679</v>
      </c>
      <c r="S33" s="167" t="s">
        <v>810</v>
      </c>
      <c r="T33" s="167" t="s">
        <v>696</v>
      </c>
      <c r="U33" s="167" t="s">
        <v>697</v>
      </c>
      <c r="V33" s="167" t="s">
        <v>709</v>
      </c>
      <c r="W33" s="167" t="s">
        <v>698</v>
      </c>
      <c r="X33" s="167" t="s">
        <v>699</v>
      </c>
      <c r="Y33" s="167" t="s">
        <v>700</v>
      </c>
      <c r="Z33" s="168" t="s">
        <v>680</v>
      </c>
      <c r="AA33" s="167" t="s">
        <v>811</v>
      </c>
      <c r="AB33" s="167" t="s">
        <v>702</v>
      </c>
      <c r="AC33" s="167" t="s">
        <v>703</v>
      </c>
      <c r="AD33" s="167" t="s">
        <v>710</v>
      </c>
      <c r="AE33" s="167" t="s">
        <v>681</v>
      </c>
      <c r="AF33" s="167" t="s">
        <v>682</v>
      </c>
      <c r="AG33" s="167" t="s">
        <v>683</v>
      </c>
      <c r="AH33" s="169" t="s">
        <v>711</v>
      </c>
      <c r="AI33" s="169" t="s">
        <v>712</v>
      </c>
      <c r="AJ33" s="169" t="s">
        <v>712</v>
      </c>
      <c r="AK33" s="169" t="s">
        <v>712</v>
      </c>
      <c r="AL33" s="169" t="s">
        <v>712</v>
      </c>
      <c r="AM33" s="169" t="s">
        <v>712</v>
      </c>
      <c r="AN33" s="167" t="s">
        <v>712</v>
      </c>
      <c r="AO33" s="170" t="s">
        <v>712</v>
      </c>
    </row>
    <row r="34" spans="1:41" x14ac:dyDescent="0.25">
      <c r="A34">
        <v>10</v>
      </c>
      <c r="B34" s="166" t="s">
        <v>717</v>
      </c>
      <c r="C34" s="167" t="s">
        <v>812</v>
      </c>
      <c r="D34" s="167" t="s">
        <v>704</v>
      </c>
      <c r="E34" s="167" t="s">
        <v>705</v>
      </c>
      <c r="F34" s="167" t="s">
        <v>719</v>
      </c>
      <c r="G34" s="167" t="s">
        <v>685</v>
      </c>
      <c r="H34" s="167" t="s">
        <v>707</v>
      </c>
      <c r="I34" s="167" t="s">
        <v>686</v>
      </c>
      <c r="J34" s="168" t="s">
        <v>718</v>
      </c>
      <c r="K34" s="167" t="s">
        <v>813</v>
      </c>
      <c r="L34" s="167" t="s">
        <v>688</v>
      </c>
      <c r="M34" s="167" t="s">
        <v>689</v>
      </c>
      <c r="N34" s="167" t="s">
        <v>690</v>
      </c>
      <c r="O34" s="167" t="s">
        <v>691</v>
      </c>
      <c r="P34" s="167" t="s">
        <v>708</v>
      </c>
      <c r="Q34" s="167" t="s">
        <v>692</v>
      </c>
      <c r="R34" s="168" t="s">
        <v>720</v>
      </c>
      <c r="S34" s="167" t="s">
        <v>814</v>
      </c>
      <c r="T34" s="167" t="s">
        <v>694</v>
      </c>
      <c r="U34" s="167" t="s">
        <v>695</v>
      </c>
      <c r="V34" s="167" t="s">
        <v>696</v>
      </c>
      <c r="W34" s="167" t="s">
        <v>697</v>
      </c>
      <c r="X34" s="167" t="s">
        <v>709</v>
      </c>
      <c r="Y34" s="167" t="s">
        <v>698</v>
      </c>
      <c r="Z34" s="168" t="s">
        <v>721</v>
      </c>
      <c r="AA34" s="167" t="s">
        <v>815</v>
      </c>
      <c r="AB34" s="167" t="s">
        <v>700</v>
      </c>
      <c r="AC34" s="167" t="s">
        <v>701</v>
      </c>
      <c r="AD34" s="167" t="s">
        <v>702</v>
      </c>
      <c r="AE34" s="167" t="s">
        <v>703</v>
      </c>
      <c r="AF34" s="167" t="s">
        <v>710</v>
      </c>
      <c r="AG34" s="167" t="s">
        <v>681</v>
      </c>
      <c r="AH34" s="168" t="s">
        <v>722</v>
      </c>
      <c r="AI34" s="167" t="s">
        <v>816</v>
      </c>
      <c r="AJ34" s="167" t="s">
        <v>683</v>
      </c>
      <c r="AK34" s="167" t="s">
        <v>684</v>
      </c>
      <c r="AL34" s="167" t="s">
        <v>704</v>
      </c>
      <c r="AM34" s="167" t="s">
        <v>705</v>
      </c>
      <c r="AN34" s="167" t="s">
        <v>713</v>
      </c>
      <c r="AO34" s="170" t="s">
        <v>724</v>
      </c>
    </row>
    <row r="35" spans="1:41" x14ac:dyDescent="0.25">
      <c r="A35">
        <v>11</v>
      </c>
      <c r="B35" s="166" t="s">
        <v>723</v>
      </c>
      <c r="C35" s="167" t="s">
        <v>817</v>
      </c>
      <c r="D35" s="167" t="s">
        <v>707</v>
      </c>
      <c r="E35" s="167" t="s">
        <v>686</v>
      </c>
      <c r="F35" s="167" t="s">
        <v>687</v>
      </c>
      <c r="G35" s="167" t="s">
        <v>688</v>
      </c>
      <c r="H35" s="167" t="s">
        <v>689</v>
      </c>
      <c r="I35" s="167" t="s">
        <v>690</v>
      </c>
      <c r="J35" s="168" t="s">
        <v>725</v>
      </c>
      <c r="K35" s="167" t="s">
        <v>818</v>
      </c>
      <c r="L35" s="167" t="s">
        <v>708</v>
      </c>
      <c r="M35" s="167" t="s">
        <v>692</v>
      </c>
      <c r="N35" s="167" t="s">
        <v>693</v>
      </c>
      <c r="O35" s="167" t="s">
        <v>694</v>
      </c>
      <c r="P35" s="167" t="s">
        <v>695</v>
      </c>
      <c r="Q35" s="167" t="s">
        <v>696</v>
      </c>
      <c r="R35" s="168" t="s">
        <v>726</v>
      </c>
      <c r="S35" s="167" t="s">
        <v>819</v>
      </c>
      <c r="T35" s="167" t="s">
        <v>709</v>
      </c>
      <c r="U35" s="167" t="s">
        <v>698</v>
      </c>
      <c r="V35" s="167" t="s">
        <v>699</v>
      </c>
      <c r="W35" s="167" t="s">
        <v>700</v>
      </c>
      <c r="X35" s="167" t="s">
        <v>701</v>
      </c>
      <c r="Y35" s="167" t="s">
        <v>702</v>
      </c>
      <c r="Z35" s="168" t="s">
        <v>727</v>
      </c>
      <c r="AA35" s="167" t="s">
        <v>820</v>
      </c>
      <c r="AB35" s="167" t="s">
        <v>710</v>
      </c>
      <c r="AC35" s="167" t="s">
        <v>681</v>
      </c>
      <c r="AD35" s="167" t="s">
        <v>682</v>
      </c>
      <c r="AE35" s="167" t="s">
        <v>683</v>
      </c>
      <c r="AF35" s="167" t="s">
        <v>684</v>
      </c>
      <c r="AG35" s="167" t="s">
        <v>704</v>
      </c>
      <c r="AH35" s="169" t="s">
        <v>711</v>
      </c>
      <c r="AI35" s="169" t="s">
        <v>712</v>
      </c>
      <c r="AJ35" s="169" t="s">
        <v>712</v>
      </c>
      <c r="AK35" s="169" t="s">
        <v>712</v>
      </c>
      <c r="AL35" s="169" t="s">
        <v>712</v>
      </c>
      <c r="AM35" s="169" t="s">
        <v>712</v>
      </c>
      <c r="AN35" s="167" t="s">
        <v>712</v>
      </c>
      <c r="AO35" s="170" t="s">
        <v>712</v>
      </c>
    </row>
    <row r="36" spans="1:41" ht="15.75" thickBot="1" x14ac:dyDescent="0.3">
      <c r="A36">
        <v>12</v>
      </c>
      <c r="B36" s="171" t="s">
        <v>728</v>
      </c>
      <c r="C36" s="172" t="s">
        <v>821</v>
      </c>
      <c r="D36" s="172" t="s">
        <v>713</v>
      </c>
      <c r="E36" s="172" t="s">
        <v>729</v>
      </c>
      <c r="F36" s="172" t="s">
        <v>685</v>
      </c>
      <c r="G36" s="172" t="s">
        <v>707</v>
      </c>
      <c r="H36" s="172" t="s">
        <v>686</v>
      </c>
      <c r="I36" s="172" t="s">
        <v>687</v>
      </c>
      <c r="J36" s="173" t="s">
        <v>730</v>
      </c>
      <c r="K36" s="172" t="s">
        <v>822</v>
      </c>
      <c r="L36" s="172" t="s">
        <v>689</v>
      </c>
      <c r="M36" s="172" t="s">
        <v>690</v>
      </c>
      <c r="N36" s="172" t="s">
        <v>691</v>
      </c>
      <c r="O36" s="172" t="s">
        <v>708</v>
      </c>
      <c r="P36" s="172" t="s">
        <v>692</v>
      </c>
      <c r="Q36" s="172" t="s">
        <v>693</v>
      </c>
      <c r="R36" s="173" t="s">
        <v>731</v>
      </c>
      <c r="S36" s="172" t="s">
        <v>823</v>
      </c>
      <c r="T36" s="172" t="s">
        <v>695</v>
      </c>
      <c r="U36" s="172" t="s">
        <v>696</v>
      </c>
      <c r="V36" s="172" t="s">
        <v>697</v>
      </c>
      <c r="W36" s="172" t="s">
        <v>709</v>
      </c>
      <c r="X36" s="172" t="s">
        <v>698</v>
      </c>
      <c r="Y36" s="172" t="s">
        <v>699</v>
      </c>
      <c r="Z36" s="173" t="s">
        <v>732</v>
      </c>
      <c r="AA36" s="172" t="s">
        <v>824</v>
      </c>
      <c r="AB36" s="172" t="s">
        <v>701</v>
      </c>
      <c r="AC36" s="172" t="s">
        <v>702</v>
      </c>
      <c r="AD36" s="172" t="s">
        <v>703</v>
      </c>
      <c r="AE36" s="172" t="s">
        <v>710</v>
      </c>
      <c r="AF36" s="172" t="s">
        <v>681</v>
      </c>
      <c r="AG36" s="172" t="s">
        <v>682</v>
      </c>
      <c r="AH36" s="174" t="s">
        <v>711</v>
      </c>
      <c r="AI36" s="174" t="s">
        <v>712</v>
      </c>
      <c r="AJ36" s="174" t="s">
        <v>712</v>
      </c>
      <c r="AK36" s="174" t="s">
        <v>712</v>
      </c>
      <c r="AL36" s="174" t="s">
        <v>712</v>
      </c>
      <c r="AM36" s="174" t="s">
        <v>712</v>
      </c>
      <c r="AN36" s="172" t="s">
        <v>712</v>
      </c>
      <c r="AO36" s="175" t="s">
        <v>712</v>
      </c>
    </row>
    <row r="37" spans="1:41" ht="16.5" thickTop="1" thickBot="1" x14ac:dyDescent="0.3">
      <c r="B37" s="176" t="s">
        <v>826</v>
      </c>
    </row>
    <row r="38" spans="1:41" ht="15.75" thickTop="1" x14ac:dyDescent="0.25">
      <c r="A38">
        <v>1</v>
      </c>
      <c r="B38" s="162" t="s">
        <v>636</v>
      </c>
      <c r="C38" s="163"/>
      <c r="D38" s="163"/>
      <c r="E38" s="163"/>
      <c r="F38" s="163"/>
      <c r="G38" s="163"/>
      <c r="H38" s="163"/>
      <c r="I38" s="163"/>
      <c r="J38" s="164" t="s">
        <v>637</v>
      </c>
      <c r="K38" s="163"/>
      <c r="L38" s="163"/>
      <c r="M38" s="163"/>
      <c r="N38" s="163"/>
      <c r="O38" s="163"/>
      <c r="P38" s="163"/>
      <c r="Q38" s="163"/>
      <c r="R38" s="164" t="s">
        <v>638</v>
      </c>
      <c r="S38" s="163"/>
      <c r="T38" s="163"/>
      <c r="U38" s="163"/>
      <c r="V38" s="163"/>
      <c r="W38" s="163"/>
      <c r="X38" s="163"/>
      <c r="Y38" s="163"/>
      <c r="Z38" s="164" t="s">
        <v>639</v>
      </c>
      <c r="AA38" s="163"/>
      <c r="AB38" s="163"/>
      <c r="AC38" s="163"/>
      <c r="AD38" s="163"/>
      <c r="AE38" s="163"/>
      <c r="AF38" s="163"/>
      <c r="AG38" s="163"/>
      <c r="AH38" s="164" t="s">
        <v>640</v>
      </c>
      <c r="AI38" s="163"/>
      <c r="AJ38" s="163"/>
      <c r="AK38" s="163"/>
      <c r="AL38" s="163"/>
      <c r="AM38" s="163"/>
      <c r="AN38" s="163"/>
      <c r="AO38" s="165"/>
    </row>
    <row r="39" spans="1:41" x14ac:dyDescent="0.25">
      <c r="A39">
        <v>2</v>
      </c>
      <c r="B39" s="166" t="s">
        <v>641</v>
      </c>
      <c r="C39" s="167"/>
      <c r="D39" s="167"/>
      <c r="E39" s="167"/>
      <c r="F39" s="167"/>
      <c r="G39" s="167"/>
      <c r="H39" s="167"/>
      <c r="I39" s="167"/>
      <c r="J39" s="168" t="s">
        <v>642</v>
      </c>
      <c r="K39" s="167"/>
      <c r="L39" s="167"/>
      <c r="M39" s="167"/>
      <c r="N39" s="167"/>
      <c r="O39" s="167"/>
      <c r="P39" s="167"/>
      <c r="Q39" s="167"/>
      <c r="R39" s="168" t="s">
        <v>643</v>
      </c>
      <c r="S39" s="167"/>
      <c r="T39" s="167"/>
      <c r="U39" s="167"/>
      <c r="V39" s="167"/>
      <c r="W39" s="167"/>
      <c r="X39" s="167"/>
      <c r="Y39" s="167"/>
      <c r="Z39" s="168" t="s">
        <v>644</v>
      </c>
      <c r="AA39" s="167"/>
      <c r="AB39" s="167"/>
      <c r="AC39" s="167"/>
      <c r="AD39" s="167"/>
      <c r="AE39" s="167"/>
      <c r="AF39" s="167"/>
      <c r="AG39" s="167"/>
      <c r="AH39" s="169" t="s">
        <v>711</v>
      </c>
      <c r="AI39" s="169" t="s">
        <v>712</v>
      </c>
      <c r="AJ39" s="169" t="s">
        <v>712</v>
      </c>
      <c r="AK39" s="169" t="s">
        <v>712</v>
      </c>
      <c r="AL39" s="169" t="s">
        <v>712</v>
      </c>
      <c r="AM39" s="169" t="s">
        <v>712</v>
      </c>
      <c r="AN39" s="167" t="s">
        <v>712</v>
      </c>
      <c r="AO39" s="170" t="s">
        <v>712</v>
      </c>
    </row>
    <row r="40" spans="1:41" x14ac:dyDescent="0.25">
      <c r="A40">
        <v>3</v>
      </c>
      <c r="B40" s="166" t="s">
        <v>651</v>
      </c>
      <c r="C40" s="167"/>
      <c r="D40" s="167"/>
      <c r="E40" s="167"/>
      <c r="F40" s="167"/>
      <c r="G40" s="167"/>
      <c r="H40" s="167"/>
      <c r="I40" s="167"/>
      <c r="J40" s="168" t="s">
        <v>652</v>
      </c>
      <c r="K40" s="167"/>
      <c r="L40" s="167"/>
      <c r="M40" s="167"/>
      <c r="N40" s="167"/>
      <c r="O40" s="167"/>
      <c r="P40" s="167"/>
      <c r="Q40" s="167"/>
      <c r="R40" s="168" t="s">
        <v>653</v>
      </c>
      <c r="S40" s="167"/>
      <c r="T40" s="167"/>
      <c r="U40" s="167"/>
      <c r="V40" s="167"/>
      <c r="W40" s="167"/>
      <c r="X40" s="167"/>
      <c r="Y40" s="167"/>
      <c r="Z40" s="168" t="s">
        <v>654</v>
      </c>
      <c r="AA40" s="167"/>
      <c r="AB40" s="167"/>
      <c r="AC40" s="167"/>
      <c r="AD40" s="167"/>
      <c r="AE40" s="167"/>
      <c r="AF40" s="167"/>
      <c r="AG40" s="167"/>
      <c r="AH40" s="169" t="s">
        <v>711</v>
      </c>
      <c r="AI40" s="169" t="s">
        <v>712</v>
      </c>
      <c r="AJ40" s="169" t="s">
        <v>712</v>
      </c>
      <c r="AK40" s="169" t="s">
        <v>712</v>
      </c>
      <c r="AL40" s="169" t="s">
        <v>712</v>
      </c>
      <c r="AM40" s="169" t="s">
        <v>712</v>
      </c>
      <c r="AN40" s="167" t="s">
        <v>712</v>
      </c>
      <c r="AO40" s="170" t="s">
        <v>712</v>
      </c>
    </row>
    <row r="41" spans="1:41" x14ac:dyDescent="0.25">
      <c r="A41">
        <v>4</v>
      </c>
      <c r="B41" s="166" t="s">
        <v>655</v>
      </c>
      <c r="C41" s="167"/>
      <c r="D41" s="167"/>
      <c r="E41" s="167"/>
      <c r="F41" s="167"/>
      <c r="G41" s="167"/>
      <c r="H41" s="167"/>
      <c r="I41" s="167"/>
      <c r="J41" s="168" t="s">
        <v>656</v>
      </c>
      <c r="K41" s="167"/>
      <c r="L41" s="167"/>
      <c r="M41" s="167"/>
      <c r="N41" s="167"/>
      <c r="O41" s="167"/>
      <c r="P41" s="167"/>
      <c r="Q41" s="167"/>
      <c r="R41" s="168" t="s">
        <v>657</v>
      </c>
      <c r="S41" s="167"/>
      <c r="T41" s="167"/>
      <c r="U41" s="167"/>
      <c r="V41" s="167"/>
      <c r="W41" s="167"/>
      <c r="X41" s="167"/>
      <c r="Y41" s="167"/>
      <c r="Z41" s="168" t="s">
        <v>658</v>
      </c>
      <c r="AA41" s="167"/>
      <c r="AB41" s="167"/>
      <c r="AC41" s="167"/>
      <c r="AD41" s="167"/>
      <c r="AE41" s="167"/>
      <c r="AF41" s="167"/>
      <c r="AG41" s="167"/>
      <c r="AH41" s="168" t="s">
        <v>659</v>
      </c>
      <c r="AI41" s="167"/>
      <c r="AJ41" s="167"/>
      <c r="AK41" s="167"/>
      <c r="AL41" s="167"/>
      <c r="AM41" s="167"/>
      <c r="AN41" s="167"/>
      <c r="AO41" s="170"/>
    </row>
    <row r="42" spans="1:41" x14ac:dyDescent="0.25">
      <c r="A42">
        <v>5</v>
      </c>
      <c r="B42" s="166" t="s">
        <v>660</v>
      </c>
      <c r="C42" s="167"/>
      <c r="D42" s="167"/>
      <c r="E42" s="167"/>
      <c r="F42" s="167"/>
      <c r="G42" s="167"/>
      <c r="H42" s="167"/>
      <c r="I42" s="167"/>
      <c r="J42" s="168" t="s">
        <v>661</v>
      </c>
      <c r="K42" s="167"/>
      <c r="L42" s="167"/>
      <c r="M42" s="167"/>
      <c r="N42" s="167"/>
      <c r="O42" s="167"/>
      <c r="P42" s="167"/>
      <c r="Q42" s="167"/>
      <c r="R42" s="168" t="s">
        <v>662</v>
      </c>
      <c r="S42" s="167"/>
      <c r="T42" s="167"/>
      <c r="U42" s="167"/>
      <c r="V42" s="167"/>
      <c r="W42" s="167"/>
      <c r="X42" s="167"/>
      <c r="Y42" s="167"/>
      <c r="Z42" s="168" t="s">
        <v>663</v>
      </c>
      <c r="AA42" s="167"/>
      <c r="AB42" s="167"/>
      <c r="AC42" s="167"/>
      <c r="AD42" s="167"/>
      <c r="AE42" s="167"/>
      <c r="AF42" s="167"/>
      <c r="AG42" s="167"/>
      <c r="AH42" s="169" t="s">
        <v>711</v>
      </c>
      <c r="AI42" s="169" t="s">
        <v>712</v>
      </c>
      <c r="AJ42" s="169" t="s">
        <v>712</v>
      </c>
      <c r="AK42" s="169" t="s">
        <v>712</v>
      </c>
      <c r="AL42" s="169" t="s">
        <v>712</v>
      </c>
      <c r="AM42" s="169" t="s">
        <v>712</v>
      </c>
      <c r="AN42" s="167" t="s">
        <v>712</v>
      </c>
      <c r="AO42" s="170" t="s">
        <v>712</v>
      </c>
    </row>
    <row r="43" spans="1:41" x14ac:dyDescent="0.25">
      <c r="A43">
        <v>6</v>
      </c>
      <c r="B43" s="166" t="s">
        <v>664</v>
      </c>
      <c r="C43" s="167"/>
      <c r="D43" s="167"/>
      <c r="E43" s="167"/>
      <c r="F43" s="167"/>
      <c r="G43" s="167"/>
      <c r="H43" s="167"/>
      <c r="I43" s="167"/>
      <c r="J43" s="168" t="s">
        <v>665</v>
      </c>
      <c r="K43" s="167"/>
      <c r="L43" s="167"/>
      <c r="M43" s="167"/>
      <c r="N43" s="167"/>
      <c r="O43" s="167"/>
      <c r="P43" s="167"/>
      <c r="Q43" s="167"/>
      <c r="R43" s="168" t="s">
        <v>666</v>
      </c>
      <c r="S43" s="167"/>
      <c r="T43" s="167"/>
      <c r="U43" s="167"/>
      <c r="V43" s="167"/>
      <c r="W43" s="167"/>
      <c r="X43" s="167"/>
      <c r="Y43" s="167"/>
      <c r="Z43" s="168" t="s">
        <v>667</v>
      </c>
      <c r="AA43" s="167"/>
      <c r="AB43" s="167"/>
      <c r="AC43" s="167"/>
      <c r="AD43" s="167"/>
      <c r="AE43" s="167"/>
      <c r="AF43" s="167"/>
      <c r="AG43" s="167"/>
      <c r="AH43" s="169" t="s">
        <v>711</v>
      </c>
      <c r="AI43" s="169" t="s">
        <v>712</v>
      </c>
      <c r="AJ43" s="169" t="s">
        <v>712</v>
      </c>
      <c r="AK43" s="169" t="s">
        <v>712</v>
      </c>
      <c r="AL43" s="169" t="s">
        <v>712</v>
      </c>
      <c r="AM43" s="169" t="s">
        <v>712</v>
      </c>
      <c r="AN43" s="167" t="s">
        <v>712</v>
      </c>
      <c r="AO43" s="170" t="s">
        <v>712</v>
      </c>
    </row>
    <row r="44" spans="1:41" x14ac:dyDescent="0.25">
      <c r="A44">
        <v>7</v>
      </c>
      <c r="B44" s="166" t="s">
        <v>668</v>
      </c>
      <c r="C44" s="167"/>
      <c r="D44" s="167"/>
      <c r="E44" s="167"/>
      <c r="F44" s="167"/>
      <c r="G44" s="167"/>
      <c r="H44" s="167"/>
      <c r="I44" s="167"/>
      <c r="J44" s="168" t="s">
        <v>669</v>
      </c>
      <c r="K44" s="167"/>
      <c r="L44" s="167"/>
      <c r="M44" s="167"/>
      <c r="N44" s="167"/>
      <c r="O44" s="167"/>
      <c r="P44" s="167"/>
      <c r="Q44" s="167"/>
      <c r="R44" s="168" t="s">
        <v>670</v>
      </c>
      <c r="S44" s="167"/>
      <c r="T44" s="167"/>
      <c r="U44" s="167"/>
      <c r="V44" s="167"/>
      <c r="W44" s="167"/>
      <c r="X44" s="167"/>
      <c r="Y44" s="167"/>
      <c r="Z44" s="168" t="s">
        <v>671</v>
      </c>
      <c r="AA44" s="167"/>
      <c r="AB44" s="167"/>
      <c r="AC44" s="167"/>
      <c r="AD44" s="167"/>
      <c r="AE44" s="167"/>
      <c r="AF44" s="167"/>
      <c r="AG44" s="167"/>
      <c r="AH44" s="168" t="s">
        <v>672</v>
      </c>
      <c r="AI44" s="167"/>
      <c r="AJ44" s="167"/>
      <c r="AK44" s="167"/>
      <c r="AL44" s="167"/>
      <c r="AM44" s="167"/>
      <c r="AN44" s="167"/>
      <c r="AO44" s="170"/>
    </row>
    <row r="45" spans="1:41" x14ac:dyDescent="0.25">
      <c r="A45">
        <v>8</v>
      </c>
      <c r="B45" s="166" t="s">
        <v>673</v>
      </c>
      <c r="C45" s="167"/>
      <c r="D45" s="167"/>
      <c r="E45" s="167"/>
      <c r="F45" s="167"/>
      <c r="G45" s="167"/>
      <c r="H45" s="167"/>
      <c r="I45" s="167"/>
      <c r="J45" s="168" t="s">
        <v>674</v>
      </c>
      <c r="K45" s="167"/>
      <c r="L45" s="167"/>
      <c r="M45" s="167"/>
      <c r="N45" s="167"/>
      <c r="O45" s="167"/>
      <c r="P45" s="167"/>
      <c r="Q45" s="167"/>
      <c r="R45" s="168" t="s">
        <v>675</v>
      </c>
      <c r="S45" s="167"/>
      <c r="T45" s="167"/>
      <c r="U45" s="167"/>
      <c r="V45" s="167"/>
      <c r="W45" s="167"/>
      <c r="X45" s="167"/>
      <c r="Y45" s="167"/>
      <c r="Z45" s="168" t="s">
        <v>676</v>
      </c>
      <c r="AA45" s="167"/>
      <c r="AB45" s="167"/>
      <c r="AC45" s="167"/>
      <c r="AD45" s="167"/>
      <c r="AE45" s="167"/>
      <c r="AF45" s="167"/>
      <c r="AG45" s="167"/>
      <c r="AH45" s="169" t="s">
        <v>711</v>
      </c>
      <c r="AI45" s="169" t="s">
        <v>712</v>
      </c>
      <c r="AJ45" s="169" t="s">
        <v>712</v>
      </c>
      <c r="AK45" s="169" t="s">
        <v>712</v>
      </c>
      <c r="AL45" s="169" t="s">
        <v>712</v>
      </c>
      <c r="AM45" s="169" t="s">
        <v>712</v>
      </c>
      <c r="AN45" s="167" t="s">
        <v>712</v>
      </c>
      <c r="AO45" s="170" t="s">
        <v>712</v>
      </c>
    </row>
    <row r="46" spans="1:41" x14ac:dyDescent="0.25">
      <c r="A46">
        <v>9</v>
      </c>
      <c r="B46" s="166" t="s">
        <v>677</v>
      </c>
      <c r="C46" s="167"/>
      <c r="D46" s="167"/>
      <c r="E46" s="167"/>
      <c r="F46" s="167"/>
      <c r="G46" s="167"/>
      <c r="H46" s="167"/>
      <c r="I46" s="167"/>
      <c r="J46" s="168" t="s">
        <v>678</v>
      </c>
      <c r="K46" s="167"/>
      <c r="L46" s="167"/>
      <c r="M46" s="167"/>
      <c r="N46" s="167"/>
      <c r="O46" s="167"/>
      <c r="P46" s="167"/>
      <c r="Q46" s="167"/>
      <c r="R46" s="168" t="s">
        <v>679</v>
      </c>
      <c r="S46" s="167"/>
      <c r="T46" s="167"/>
      <c r="U46" s="167"/>
      <c r="V46" s="167"/>
      <c r="W46" s="167"/>
      <c r="X46" s="167"/>
      <c r="Y46" s="167"/>
      <c r="Z46" s="168" t="s">
        <v>680</v>
      </c>
      <c r="AA46" s="167"/>
      <c r="AB46" s="167"/>
      <c r="AC46" s="167"/>
      <c r="AD46" s="167"/>
      <c r="AE46" s="167"/>
      <c r="AF46" s="167"/>
      <c r="AG46" s="167"/>
      <c r="AH46" s="169" t="s">
        <v>711</v>
      </c>
      <c r="AI46" s="169" t="s">
        <v>712</v>
      </c>
      <c r="AJ46" s="169" t="s">
        <v>712</v>
      </c>
      <c r="AK46" s="169" t="s">
        <v>712</v>
      </c>
      <c r="AL46" s="169" t="s">
        <v>712</v>
      </c>
      <c r="AM46" s="169" t="s">
        <v>712</v>
      </c>
      <c r="AN46" s="167" t="s">
        <v>712</v>
      </c>
      <c r="AO46" s="170" t="s">
        <v>712</v>
      </c>
    </row>
    <row r="47" spans="1:41" x14ac:dyDescent="0.25">
      <c r="A47">
        <v>10</v>
      </c>
      <c r="B47" s="166" t="s">
        <v>717</v>
      </c>
      <c r="C47" s="167"/>
      <c r="D47" s="167"/>
      <c r="E47" s="167"/>
      <c r="F47" s="167"/>
      <c r="G47" s="167"/>
      <c r="H47" s="167"/>
      <c r="I47" s="167"/>
      <c r="J47" s="168" t="s">
        <v>718</v>
      </c>
      <c r="K47" s="167"/>
      <c r="L47" s="167"/>
      <c r="M47" s="167"/>
      <c r="N47" s="167"/>
      <c r="O47" s="167"/>
      <c r="P47" s="167"/>
      <c r="Q47" s="167"/>
      <c r="R47" s="168" t="s">
        <v>720</v>
      </c>
      <c r="S47" s="167"/>
      <c r="T47" s="167"/>
      <c r="U47" s="167"/>
      <c r="V47" s="167"/>
      <c r="W47" s="167"/>
      <c r="X47" s="167"/>
      <c r="Y47" s="167"/>
      <c r="Z47" s="168" t="s">
        <v>721</v>
      </c>
      <c r="AA47" s="167"/>
      <c r="AB47" s="167"/>
      <c r="AC47" s="167"/>
      <c r="AD47" s="167"/>
      <c r="AE47" s="167"/>
      <c r="AF47" s="167"/>
      <c r="AG47" s="167"/>
      <c r="AH47" s="168" t="s">
        <v>722</v>
      </c>
      <c r="AI47" s="167"/>
      <c r="AJ47" s="167"/>
      <c r="AK47" s="167"/>
      <c r="AL47" s="167"/>
      <c r="AM47" s="167"/>
      <c r="AN47" s="167"/>
      <c r="AO47" s="170"/>
    </row>
    <row r="48" spans="1:41" x14ac:dyDescent="0.25">
      <c r="A48">
        <v>11</v>
      </c>
      <c r="B48" s="166" t="s">
        <v>723</v>
      </c>
      <c r="C48" s="167"/>
      <c r="D48" s="167"/>
      <c r="E48" s="167"/>
      <c r="F48" s="167"/>
      <c r="G48" s="167"/>
      <c r="H48" s="167"/>
      <c r="I48" s="167"/>
      <c r="J48" s="168" t="s">
        <v>725</v>
      </c>
      <c r="K48" s="167"/>
      <c r="L48" s="167"/>
      <c r="M48" s="167"/>
      <c r="N48" s="167"/>
      <c r="O48" s="167"/>
      <c r="P48" s="167"/>
      <c r="Q48" s="167"/>
      <c r="R48" s="168" t="s">
        <v>726</v>
      </c>
      <c r="S48" s="167"/>
      <c r="T48" s="167"/>
      <c r="U48" s="167"/>
      <c r="V48" s="167"/>
      <c r="W48" s="167"/>
      <c r="X48" s="167"/>
      <c r="Y48" s="167"/>
      <c r="Z48" s="168" t="s">
        <v>727</v>
      </c>
      <c r="AA48" s="167"/>
      <c r="AB48" s="167"/>
      <c r="AC48" s="167"/>
      <c r="AD48" s="167"/>
      <c r="AE48" s="167"/>
      <c r="AF48" s="167"/>
      <c r="AG48" s="167"/>
      <c r="AH48" s="169" t="s">
        <v>711</v>
      </c>
      <c r="AI48" s="169" t="s">
        <v>712</v>
      </c>
      <c r="AJ48" s="169" t="s">
        <v>712</v>
      </c>
      <c r="AK48" s="169" t="s">
        <v>712</v>
      </c>
      <c r="AL48" s="169" t="s">
        <v>712</v>
      </c>
      <c r="AM48" s="169" t="s">
        <v>712</v>
      </c>
      <c r="AN48" s="167" t="s">
        <v>712</v>
      </c>
      <c r="AO48" s="170" t="s">
        <v>712</v>
      </c>
    </row>
    <row r="49" spans="1:41" ht="15.75" thickBot="1" x14ac:dyDescent="0.3">
      <c r="A49">
        <v>12</v>
      </c>
      <c r="B49" s="171" t="s">
        <v>728</v>
      </c>
      <c r="C49" s="172"/>
      <c r="D49" s="172"/>
      <c r="E49" s="172"/>
      <c r="F49" s="172"/>
      <c r="G49" s="172"/>
      <c r="H49" s="172"/>
      <c r="I49" s="172"/>
      <c r="J49" s="173" t="s">
        <v>730</v>
      </c>
      <c r="K49" s="172"/>
      <c r="L49" s="172"/>
      <c r="M49" s="172"/>
      <c r="N49" s="172"/>
      <c r="O49" s="172"/>
      <c r="P49" s="172"/>
      <c r="Q49" s="172"/>
      <c r="R49" s="173" t="s">
        <v>731</v>
      </c>
      <c r="S49" s="172"/>
      <c r="T49" s="172"/>
      <c r="U49" s="172"/>
      <c r="V49" s="172"/>
      <c r="W49" s="172"/>
      <c r="X49" s="172"/>
      <c r="Y49" s="172"/>
      <c r="Z49" s="173" t="s">
        <v>732</v>
      </c>
      <c r="AA49" s="172"/>
      <c r="AB49" s="172"/>
      <c r="AC49" s="172"/>
      <c r="AD49" s="172"/>
      <c r="AE49" s="172"/>
      <c r="AF49" s="172"/>
      <c r="AG49" s="172"/>
      <c r="AH49" s="174" t="s">
        <v>711</v>
      </c>
      <c r="AI49" s="174" t="s">
        <v>712</v>
      </c>
      <c r="AJ49" s="174" t="s">
        <v>712</v>
      </c>
      <c r="AK49" s="174" t="s">
        <v>712</v>
      </c>
      <c r="AL49" s="174" t="s">
        <v>712</v>
      </c>
      <c r="AM49" s="174" t="s">
        <v>712</v>
      </c>
      <c r="AN49" s="172" t="s">
        <v>712</v>
      </c>
      <c r="AO49" s="175" t="s">
        <v>712</v>
      </c>
    </row>
    <row r="50" spans="1:41" ht="15.75" thickTop="1" x14ac:dyDescent="0.25"/>
    <row r="51" spans="1:41" x14ac:dyDescent="0.25">
      <c r="C51" s="63" t="s">
        <v>757</v>
      </c>
      <c r="D51" s="63" t="s">
        <v>769</v>
      </c>
      <c r="E51" s="63" t="s">
        <v>685</v>
      </c>
      <c r="F51" s="63" t="s">
        <v>707</v>
      </c>
      <c r="G51" s="63" t="s">
        <v>686</v>
      </c>
      <c r="H51" s="63" t="s">
        <v>687</v>
      </c>
      <c r="I51" s="63" t="s">
        <v>688</v>
      </c>
      <c r="J51" s="63" t="s">
        <v>689</v>
      </c>
      <c r="K51" s="63" t="s">
        <v>690</v>
      </c>
      <c r="L51" s="63" t="s">
        <v>691</v>
      </c>
      <c r="M51" s="63" t="s">
        <v>708</v>
      </c>
      <c r="N51" s="63" t="s">
        <v>692</v>
      </c>
      <c r="O51" s="63" t="s">
        <v>693</v>
      </c>
      <c r="P51" s="63" t="s">
        <v>694</v>
      </c>
      <c r="Q51" s="63" t="s">
        <v>695</v>
      </c>
      <c r="R51" s="63" t="s">
        <v>696</v>
      </c>
      <c r="S51" s="63" t="s">
        <v>697</v>
      </c>
      <c r="T51" s="63" t="s">
        <v>709</v>
      </c>
      <c r="U51" s="63" t="s">
        <v>698</v>
      </c>
      <c r="V51" s="63" t="s">
        <v>699</v>
      </c>
      <c r="W51" s="63" t="s">
        <v>700</v>
      </c>
      <c r="X51" s="63" t="s">
        <v>701</v>
      </c>
      <c r="Y51" s="63" t="s">
        <v>702</v>
      </c>
      <c r="Z51" s="63" t="s">
        <v>703</v>
      </c>
      <c r="AA51" s="63" t="s">
        <v>710</v>
      </c>
      <c r="AB51" s="63" t="s">
        <v>681</v>
      </c>
      <c r="AC51" s="63" t="s">
        <v>682</v>
      </c>
      <c r="AD51" s="63" t="s">
        <v>683</v>
      </c>
      <c r="AE51" s="63" t="s">
        <v>684</v>
      </c>
      <c r="AF51" s="63" t="s">
        <v>704</v>
      </c>
      <c r="AG51" s="63" t="s">
        <v>705</v>
      </c>
      <c r="AH51" s="63" t="s">
        <v>713</v>
      </c>
    </row>
    <row r="52" spans="1:41" x14ac:dyDescent="0.25">
      <c r="C52" s="63" t="s">
        <v>758</v>
      </c>
      <c r="D52" s="63" t="s">
        <v>769</v>
      </c>
      <c r="E52" s="63" t="s">
        <v>685</v>
      </c>
      <c r="F52" s="63" t="s">
        <v>707</v>
      </c>
      <c r="G52" s="63" t="s">
        <v>686</v>
      </c>
      <c r="H52" s="63" t="s">
        <v>687</v>
      </c>
      <c r="I52" s="63" t="s">
        <v>688</v>
      </c>
      <c r="J52" s="63" t="s">
        <v>689</v>
      </c>
      <c r="K52" s="63" t="s">
        <v>690</v>
      </c>
      <c r="L52" s="63" t="s">
        <v>691</v>
      </c>
      <c r="M52" s="63" t="s">
        <v>708</v>
      </c>
      <c r="N52" s="63" t="s">
        <v>692</v>
      </c>
      <c r="O52" s="63" t="s">
        <v>693</v>
      </c>
      <c r="P52" s="63" t="s">
        <v>694</v>
      </c>
      <c r="Q52" s="63" t="s">
        <v>695</v>
      </c>
      <c r="R52" s="63" t="s">
        <v>696</v>
      </c>
      <c r="S52" s="63" t="s">
        <v>697</v>
      </c>
      <c r="T52" s="63" t="s">
        <v>709</v>
      </c>
      <c r="U52" s="63" t="s">
        <v>698</v>
      </c>
      <c r="V52" s="63" t="s">
        <v>699</v>
      </c>
      <c r="W52" s="63" t="s">
        <v>700</v>
      </c>
      <c r="X52" s="63" t="s">
        <v>701</v>
      </c>
      <c r="Y52" s="63" t="s">
        <v>702</v>
      </c>
      <c r="Z52" s="63" t="s">
        <v>703</v>
      </c>
      <c r="AA52" s="63" t="s">
        <v>710</v>
      </c>
      <c r="AB52" s="63" t="s">
        <v>681</v>
      </c>
      <c r="AC52" s="63" t="s">
        <v>682</v>
      </c>
      <c r="AD52" s="63" t="s">
        <v>683</v>
      </c>
      <c r="AE52" s="63" t="s">
        <v>684</v>
      </c>
    </row>
    <row r="53" spans="1:41" x14ac:dyDescent="0.25">
      <c r="C53" s="63" t="s">
        <v>759</v>
      </c>
      <c r="D53" s="63" t="s">
        <v>769</v>
      </c>
      <c r="E53" s="63" t="s">
        <v>685</v>
      </c>
      <c r="F53" s="63" t="s">
        <v>707</v>
      </c>
      <c r="G53" s="63" t="s">
        <v>686</v>
      </c>
      <c r="H53" s="63" t="s">
        <v>687</v>
      </c>
      <c r="I53" s="63" t="s">
        <v>688</v>
      </c>
      <c r="J53" s="63" t="s">
        <v>689</v>
      </c>
      <c r="K53" s="63" t="s">
        <v>690</v>
      </c>
      <c r="L53" s="63" t="s">
        <v>691</v>
      </c>
      <c r="M53" s="63" t="s">
        <v>708</v>
      </c>
      <c r="N53" s="63" t="s">
        <v>692</v>
      </c>
      <c r="O53" s="63" t="s">
        <v>693</v>
      </c>
      <c r="P53" s="63" t="s">
        <v>694</v>
      </c>
      <c r="Q53" s="63" t="s">
        <v>695</v>
      </c>
      <c r="R53" s="63" t="s">
        <v>696</v>
      </c>
      <c r="S53" s="63" t="s">
        <v>697</v>
      </c>
      <c r="T53" s="63" t="s">
        <v>709</v>
      </c>
      <c r="U53" s="63" t="s">
        <v>698</v>
      </c>
      <c r="V53" s="63" t="s">
        <v>699</v>
      </c>
      <c r="W53" s="63" t="s">
        <v>700</v>
      </c>
      <c r="X53" s="63" t="s">
        <v>701</v>
      </c>
      <c r="Y53" s="63" t="s">
        <v>702</v>
      </c>
      <c r="Z53" s="63" t="s">
        <v>703</v>
      </c>
      <c r="AA53" s="63" t="s">
        <v>710</v>
      </c>
      <c r="AB53" s="63" t="s">
        <v>681</v>
      </c>
      <c r="AC53" s="63" t="s">
        <v>682</v>
      </c>
      <c r="AD53" s="63" t="s">
        <v>683</v>
      </c>
      <c r="AE53" s="63" t="s">
        <v>684</v>
      </c>
      <c r="AF53" s="63" t="s">
        <v>704</v>
      </c>
      <c r="AG53" s="63" t="s">
        <v>705</v>
      </c>
      <c r="AH53" s="63" t="s">
        <v>713</v>
      </c>
    </row>
    <row r="54" spans="1:41" x14ac:dyDescent="0.25">
      <c r="C54" s="63" t="s">
        <v>760</v>
      </c>
      <c r="D54" s="63" t="s">
        <v>769</v>
      </c>
      <c r="E54" s="63" t="s">
        <v>685</v>
      </c>
      <c r="F54" s="63" t="s">
        <v>707</v>
      </c>
      <c r="G54" s="63" t="s">
        <v>686</v>
      </c>
      <c r="H54" s="63" t="s">
        <v>687</v>
      </c>
      <c r="I54" s="63" t="s">
        <v>688</v>
      </c>
      <c r="J54" s="63" t="s">
        <v>689</v>
      </c>
      <c r="K54" s="63" t="s">
        <v>690</v>
      </c>
      <c r="L54" s="63" t="s">
        <v>691</v>
      </c>
      <c r="M54" s="63" t="s">
        <v>708</v>
      </c>
      <c r="N54" s="63" t="s">
        <v>692</v>
      </c>
      <c r="O54" s="63" t="s">
        <v>693</v>
      </c>
      <c r="P54" s="63" t="s">
        <v>694</v>
      </c>
      <c r="Q54" s="63" t="s">
        <v>695</v>
      </c>
      <c r="R54" s="63" t="s">
        <v>696</v>
      </c>
      <c r="S54" s="63" t="s">
        <v>697</v>
      </c>
      <c r="T54" s="63" t="s">
        <v>709</v>
      </c>
      <c r="U54" s="63" t="s">
        <v>698</v>
      </c>
      <c r="V54" s="63" t="s">
        <v>699</v>
      </c>
      <c r="W54" s="63" t="s">
        <v>700</v>
      </c>
      <c r="X54" s="63" t="s">
        <v>701</v>
      </c>
      <c r="Y54" s="63" t="s">
        <v>702</v>
      </c>
      <c r="Z54" s="63" t="s">
        <v>703</v>
      </c>
      <c r="AA54" s="63" t="s">
        <v>710</v>
      </c>
      <c r="AB54" s="63" t="s">
        <v>681</v>
      </c>
      <c r="AC54" s="63" t="s">
        <v>682</v>
      </c>
      <c r="AD54" s="63" t="s">
        <v>683</v>
      </c>
      <c r="AE54" s="63" t="s">
        <v>684</v>
      </c>
      <c r="AF54" s="63" t="s">
        <v>704</v>
      </c>
      <c r="AG54" s="63" t="s">
        <v>705</v>
      </c>
    </row>
    <row r="55" spans="1:41" x14ac:dyDescent="0.25">
      <c r="C55" s="63" t="s">
        <v>761</v>
      </c>
      <c r="D55" s="63" t="s">
        <v>769</v>
      </c>
      <c r="E55" s="63" t="s">
        <v>685</v>
      </c>
      <c r="F55" s="63" t="s">
        <v>707</v>
      </c>
      <c r="G55" s="63" t="s">
        <v>686</v>
      </c>
      <c r="H55" s="63" t="s">
        <v>687</v>
      </c>
      <c r="I55" s="63" t="s">
        <v>688</v>
      </c>
      <c r="J55" s="63" t="s">
        <v>689</v>
      </c>
      <c r="K55" s="63" t="s">
        <v>690</v>
      </c>
      <c r="L55" s="63" t="s">
        <v>691</v>
      </c>
      <c r="M55" s="63" t="s">
        <v>708</v>
      </c>
      <c r="N55" s="63" t="s">
        <v>692</v>
      </c>
      <c r="O55" s="63" t="s">
        <v>693</v>
      </c>
      <c r="P55" s="63" t="s">
        <v>694</v>
      </c>
      <c r="Q55" s="63" t="s">
        <v>695</v>
      </c>
      <c r="R55" s="63" t="s">
        <v>696</v>
      </c>
      <c r="S55" s="63" t="s">
        <v>697</v>
      </c>
      <c r="T55" s="63" t="s">
        <v>709</v>
      </c>
      <c r="U55" s="63" t="s">
        <v>698</v>
      </c>
      <c r="V55" s="63" t="s">
        <v>699</v>
      </c>
      <c r="W55" s="63" t="s">
        <v>700</v>
      </c>
      <c r="X55" s="63" t="s">
        <v>701</v>
      </c>
      <c r="Y55" s="63" t="s">
        <v>702</v>
      </c>
      <c r="Z55" s="63" t="s">
        <v>703</v>
      </c>
      <c r="AA55" s="63" t="s">
        <v>710</v>
      </c>
      <c r="AB55" s="63" t="s">
        <v>681</v>
      </c>
      <c r="AC55" s="63" t="s">
        <v>682</v>
      </c>
      <c r="AD55" s="63" t="s">
        <v>683</v>
      </c>
      <c r="AE55" s="63" t="s">
        <v>684</v>
      </c>
      <c r="AF55" s="63" t="s">
        <v>704</v>
      </c>
      <c r="AG55" s="63" t="s">
        <v>705</v>
      </c>
      <c r="AH55" s="63" t="s">
        <v>713</v>
      </c>
    </row>
    <row r="56" spans="1:41" x14ac:dyDescent="0.25">
      <c r="C56" s="63" t="s">
        <v>762</v>
      </c>
      <c r="D56" s="63" t="s">
        <v>769</v>
      </c>
      <c r="E56" s="63" t="s">
        <v>685</v>
      </c>
      <c r="F56" s="63" t="s">
        <v>707</v>
      </c>
      <c r="G56" s="63" t="s">
        <v>686</v>
      </c>
      <c r="H56" s="63" t="s">
        <v>687</v>
      </c>
      <c r="I56" s="63" t="s">
        <v>688</v>
      </c>
      <c r="J56" s="63" t="s">
        <v>689</v>
      </c>
      <c r="K56" s="63" t="s">
        <v>690</v>
      </c>
      <c r="L56" s="63" t="s">
        <v>691</v>
      </c>
      <c r="M56" s="63" t="s">
        <v>708</v>
      </c>
      <c r="N56" s="63" t="s">
        <v>692</v>
      </c>
      <c r="O56" s="63" t="s">
        <v>693</v>
      </c>
      <c r="P56" s="63" t="s">
        <v>694</v>
      </c>
      <c r="Q56" s="63" t="s">
        <v>695</v>
      </c>
      <c r="R56" s="63" t="s">
        <v>696</v>
      </c>
      <c r="S56" s="63" t="s">
        <v>697</v>
      </c>
      <c r="T56" s="63" t="s">
        <v>709</v>
      </c>
      <c r="U56" s="63" t="s">
        <v>698</v>
      </c>
      <c r="V56" s="63" t="s">
        <v>699</v>
      </c>
      <c r="W56" s="63" t="s">
        <v>700</v>
      </c>
      <c r="X56" s="63" t="s">
        <v>701</v>
      </c>
      <c r="Y56" s="63" t="s">
        <v>702</v>
      </c>
      <c r="Z56" s="63" t="s">
        <v>703</v>
      </c>
      <c r="AA56" s="63" t="s">
        <v>710</v>
      </c>
      <c r="AB56" s="63" t="s">
        <v>681</v>
      </c>
      <c r="AC56" s="63" t="s">
        <v>682</v>
      </c>
      <c r="AD56" s="63" t="s">
        <v>683</v>
      </c>
      <c r="AE56" s="63" t="s">
        <v>684</v>
      </c>
      <c r="AF56" s="63" t="s">
        <v>704</v>
      </c>
      <c r="AG56" s="63" t="s">
        <v>705</v>
      </c>
    </row>
    <row r="57" spans="1:41" x14ac:dyDescent="0.25">
      <c r="C57" s="63" t="s">
        <v>763</v>
      </c>
      <c r="D57" s="63" t="s">
        <v>769</v>
      </c>
      <c r="E57" s="63" t="s">
        <v>685</v>
      </c>
      <c r="F57" s="63" t="s">
        <v>707</v>
      </c>
      <c r="G57" s="63" t="s">
        <v>686</v>
      </c>
      <c r="H57" s="63" t="s">
        <v>687</v>
      </c>
      <c r="I57" s="63" t="s">
        <v>688</v>
      </c>
      <c r="J57" s="63" t="s">
        <v>689</v>
      </c>
      <c r="K57" s="63" t="s">
        <v>690</v>
      </c>
      <c r="L57" s="63" t="s">
        <v>691</v>
      </c>
      <c r="M57" s="63" t="s">
        <v>708</v>
      </c>
      <c r="N57" s="63" t="s">
        <v>692</v>
      </c>
      <c r="O57" s="63" t="s">
        <v>693</v>
      </c>
      <c r="P57" s="63" t="s">
        <v>694</v>
      </c>
      <c r="Q57" s="63" t="s">
        <v>695</v>
      </c>
      <c r="R57" s="63" t="s">
        <v>696</v>
      </c>
      <c r="S57" s="63" t="s">
        <v>697</v>
      </c>
      <c r="T57" s="63" t="s">
        <v>709</v>
      </c>
      <c r="U57" s="63" t="s">
        <v>698</v>
      </c>
      <c r="V57" s="63" t="s">
        <v>699</v>
      </c>
      <c r="W57" s="63" t="s">
        <v>700</v>
      </c>
      <c r="X57" s="63" t="s">
        <v>701</v>
      </c>
      <c r="Y57" s="63" t="s">
        <v>702</v>
      </c>
      <c r="Z57" s="63" t="s">
        <v>703</v>
      </c>
      <c r="AA57" s="63" t="s">
        <v>710</v>
      </c>
      <c r="AB57" s="63" t="s">
        <v>681</v>
      </c>
      <c r="AC57" s="63" t="s">
        <v>682</v>
      </c>
      <c r="AD57" s="63" t="s">
        <v>683</v>
      </c>
      <c r="AE57" s="63" t="s">
        <v>684</v>
      </c>
      <c r="AF57" s="63" t="s">
        <v>704</v>
      </c>
      <c r="AG57" s="63" t="s">
        <v>705</v>
      </c>
      <c r="AH57" s="63" t="s">
        <v>713</v>
      </c>
    </row>
    <row r="58" spans="1:41" x14ac:dyDescent="0.25">
      <c r="C58" s="63" t="s">
        <v>764</v>
      </c>
      <c r="D58" s="63" t="s">
        <v>769</v>
      </c>
      <c r="E58" s="63" t="s">
        <v>685</v>
      </c>
      <c r="F58" s="63" t="s">
        <v>707</v>
      </c>
      <c r="G58" s="63" t="s">
        <v>686</v>
      </c>
      <c r="H58" s="63" t="s">
        <v>687</v>
      </c>
      <c r="I58" s="63" t="s">
        <v>688</v>
      </c>
      <c r="J58" s="63" t="s">
        <v>689</v>
      </c>
      <c r="K58" s="63" t="s">
        <v>690</v>
      </c>
      <c r="L58" s="63" t="s">
        <v>691</v>
      </c>
      <c r="M58" s="63" t="s">
        <v>708</v>
      </c>
      <c r="N58" s="63" t="s">
        <v>692</v>
      </c>
      <c r="O58" s="63" t="s">
        <v>693</v>
      </c>
      <c r="P58" s="63" t="s">
        <v>694</v>
      </c>
      <c r="Q58" s="63" t="s">
        <v>695</v>
      </c>
      <c r="R58" s="63" t="s">
        <v>696</v>
      </c>
      <c r="S58" s="63" t="s">
        <v>697</v>
      </c>
      <c r="T58" s="63" t="s">
        <v>709</v>
      </c>
      <c r="U58" s="63" t="s">
        <v>698</v>
      </c>
      <c r="V58" s="63" t="s">
        <v>699</v>
      </c>
      <c r="W58" s="63" t="s">
        <v>700</v>
      </c>
      <c r="X58" s="63" t="s">
        <v>701</v>
      </c>
      <c r="Y58" s="63" t="s">
        <v>702</v>
      </c>
      <c r="Z58" s="63" t="s">
        <v>703</v>
      </c>
      <c r="AA58" s="63" t="s">
        <v>710</v>
      </c>
      <c r="AB58" s="63" t="s">
        <v>681</v>
      </c>
      <c r="AC58" s="63" t="s">
        <v>682</v>
      </c>
      <c r="AD58" s="63" t="s">
        <v>683</v>
      </c>
      <c r="AE58" s="63" t="s">
        <v>684</v>
      </c>
      <c r="AF58" s="63" t="s">
        <v>704</v>
      </c>
      <c r="AG58" s="63" t="s">
        <v>705</v>
      </c>
      <c r="AH58" s="63" t="s">
        <v>713</v>
      </c>
    </row>
    <row r="59" spans="1:41" x14ac:dyDescent="0.25">
      <c r="C59" s="63" t="s">
        <v>765</v>
      </c>
      <c r="D59" s="63" t="s">
        <v>769</v>
      </c>
      <c r="E59" s="63" t="s">
        <v>685</v>
      </c>
      <c r="F59" s="63" t="s">
        <v>707</v>
      </c>
      <c r="G59" s="63" t="s">
        <v>686</v>
      </c>
      <c r="H59" s="63" t="s">
        <v>687</v>
      </c>
      <c r="I59" s="63" t="s">
        <v>688</v>
      </c>
      <c r="J59" s="63" t="s">
        <v>689</v>
      </c>
      <c r="K59" s="63" t="s">
        <v>690</v>
      </c>
      <c r="L59" s="63" t="s">
        <v>691</v>
      </c>
      <c r="M59" s="63" t="s">
        <v>708</v>
      </c>
      <c r="N59" s="63" t="s">
        <v>692</v>
      </c>
      <c r="O59" s="63" t="s">
        <v>693</v>
      </c>
      <c r="P59" s="63" t="s">
        <v>694</v>
      </c>
      <c r="Q59" s="63" t="s">
        <v>695</v>
      </c>
      <c r="R59" s="63" t="s">
        <v>696</v>
      </c>
      <c r="S59" s="63" t="s">
        <v>697</v>
      </c>
      <c r="T59" s="63" t="s">
        <v>709</v>
      </c>
      <c r="U59" s="63" t="s">
        <v>698</v>
      </c>
      <c r="V59" s="63" t="s">
        <v>699</v>
      </c>
      <c r="W59" s="63" t="s">
        <v>700</v>
      </c>
      <c r="X59" s="63" t="s">
        <v>701</v>
      </c>
      <c r="Y59" s="63" t="s">
        <v>702</v>
      </c>
      <c r="Z59" s="63" t="s">
        <v>703</v>
      </c>
      <c r="AA59" s="63" t="s">
        <v>710</v>
      </c>
      <c r="AB59" s="63" t="s">
        <v>681</v>
      </c>
      <c r="AC59" s="63" t="s">
        <v>682</v>
      </c>
      <c r="AD59" s="63" t="s">
        <v>683</v>
      </c>
      <c r="AE59" s="63" t="s">
        <v>684</v>
      </c>
      <c r="AF59" s="63" t="s">
        <v>704</v>
      </c>
      <c r="AG59" s="63" t="s">
        <v>705</v>
      </c>
      <c r="AH59" s="63"/>
    </row>
    <row r="60" spans="1:41" x14ac:dyDescent="0.25">
      <c r="C60" s="63" t="s">
        <v>766</v>
      </c>
      <c r="D60" s="63" t="s">
        <v>769</v>
      </c>
      <c r="E60" s="63" t="s">
        <v>685</v>
      </c>
      <c r="F60" s="63" t="s">
        <v>707</v>
      </c>
      <c r="G60" s="63" t="s">
        <v>686</v>
      </c>
      <c r="H60" s="63" t="s">
        <v>687</v>
      </c>
      <c r="I60" s="63" t="s">
        <v>688</v>
      </c>
      <c r="J60" s="63" t="s">
        <v>689</v>
      </c>
      <c r="K60" s="63" t="s">
        <v>690</v>
      </c>
      <c r="L60" s="63" t="s">
        <v>691</v>
      </c>
      <c r="M60" s="63" t="s">
        <v>708</v>
      </c>
      <c r="N60" s="63" t="s">
        <v>692</v>
      </c>
      <c r="O60" s="63" t="s">
        <v>693</v>
      </c>
      <c r="P60" s="63" t="s">
        <v>694</v>
      </c>
      <c r="Q60" s="63" t="s">
        <v>695</v>
      </c>
      <c r="R60" s="63" t="s">
        <v>696</v>
      </c>
      <c r="S60" s="63" t="s">
        <v>697</v>
      </c>
      <c r="T60" s="63" t="s">
        <v>709</v>
      </c>
      <c r="U60" s="63" t="s">
        <v>698</v>
      </c>
      <c r="V60" s="63" t="s">
        <v>699</v>
      </c>
      <c r="W60" s="63" t="s">
        <v>700</v>
      </c>
      <c r="X60" s="63" t="s">
        <v>701</v>
      </c>
      <c r="Y60" s="63" t="s">
        <v>702</v>
      </c>
      <c r="Z60" s="63" t="s">
        <v>703</v>
      </c>
      <c r="AA60" s="63" t="s">
        <v>710</v>
      </c>
      <c r="AB60" s="63" t="s">
        <v>681</v>
      </c>
      <c r="AC60" s="63" t="s">
        <v>682</v>
      </c>
      <c r="AD60" s="63" t="s">
        <v>683</v>
      </c>
      <c r="AE60" s="63" t="s">
        <v>684</v>
      </c>
      <c r="AF60" s="63" t="s">
        <v>704</v>
      </c>
      <c r="AG60" s="63" t="s">
        <v>705</v>
      </c>
      <c r="AH60" s="63" t="s">
        <v>713</v>
      </c>
    </row>
    <row r="61" spans="1:41" x14ac:dyDescent="0.25">
      <c r="C61" s="63" t="s">
        <v>767</v>
      </c>
      <c r="D61" s="63" t="s">
        <v>769</v>
      </c>
      <c r="E61" s="63" t="s">
        <v>685</v>
      </c>
      <c r="F61" s="63" t="s">
        <v>707</v>
      </c>
      <c r="G61" s="63" t="s">
        <v>686</v>
      </c>
      <c r="H61" s="63" t="s">
        <v>687</v>
      </c>
      <c r="I61" s="63" t="s">
        <v>688</v>
      </c>
      <c r="J61" s="63" t="s">
        <v>689</v>
      </c>
      <c r="K61" s="63" t="s">
        <v>690</v>
      </c>
      <c r="L61" s="63" t="s">
        <v>691</v>
      </c>
      <c r="M61" s="63" t="s">
        <v>708</v>
      </c>
      <c r="N61" s="63" t="s">
        <v>692</v>
      </c>
      <c r="O61" s="63" t="s">
        <v>693</v>
      </c>
      <c r="P61" s="63" t="s">
        <v>694</v>
      </c>
      <c r="Q61" s="63" t="s">
        <v>695</v>
      </c>
      <c r="R61" s="63" t="s">
        <v>696</v>
      </c>
      <c r="S61" s="63" t="s">
        <v>697</v>
      </c>
      <c r="T61" s="63" t="s">
        <v>709</v>
      </c>
      <c r="U61" s="63" t="s">
        <v>698</v>
      </c>
      <c r="V61" s="63" t="s">
        <v>699</v>
      </c>
      <c r="W61" s="63" t="s">
        <v>700</v>
      </c>
      <c r="X61" s="63" t="s">
        <v>701</v>
      </c>
      <c r="Y61" s="63" t="s">
        <v>702</v>
      </c>
      <c r="Z61" s="63" t="s">
        <v>703</v>
      </c>
      <c r="AA61" s="63" t="s">
        <v>710</v>
      </c>
      <c r="AB61" s="63" t="s">
        <v>681</v>
      </c>
      <c r="AC61" s="63" t="s">
        <v>682</v>
      </c>
      <c r="AD61" s="63" t="s">
        <v>683</v>
      </c>
      <c r="AE61" s="63" t="s">
        <v>684</v>
      </c>
      <c r="AF61" s="63" t="s">
        <v>704</v>
      </c>
      <c r="AG61" s="63" t="s">
        <v>705</v>
      </c>
      <c r="AH61" s="63"/>
    </row>
    <row r="62" spans="1:41" x14ac:dyDescent="0.25">
      <c r="C62" s="63" t="s">
        <v>768</v>
      </c>
      <c r="D62" s="63" t="s">
        <v>769</v>
      </c>
      <c r="E62" s="63" t="s">
        <v>685</v>
      </c>
      <c r="F62" s="63" t="s">
        <v>707</v>
      </c>
      <c r="G62" s="63" t="s">
        <v>686</v>
      </c>
      <c r="H62" s="63" t="s">
        <v>687</v>
      </c>
      <c r="I62" s="63" t="s">
        <v>688</v>
      </c>
      <c r="J62" s="63" t="s">
        <v>689</v>
      </c>
      <c r="K62" s="63" t="s">
        <v>690</v>
      </c>
      <c r="L62" s="63" t="s">
        <v>691</v>
      </c>
      <c r="M62" s="63" t="s">
        <v>708</v>
      </c>
      <c r="N62" s="63" t="s">
        <v>692</v>
      </c>
      <c r="O62" s="63" t="s">
        <v>693</v>
      </c>
      <c r="P62" s="63" t="s">
        <v>694</v>
      </c>
      <c r="Q62" s="63" t="s">
        <v>695</v>
      </c>
      <c r="R62" s="63" t="s">
        <v>696</v>
      </c>
      <c r="S62" s="63" t="s">
        <v>697</v>
      </c>
      <c r="T62" s="63" t="s">
        <v>709</v>
      </c>
      <c r="U62" s="63" t="s">
        <v>698</v>
      </c>
      <c r="V62" s="63" t="s">
        <v>699</v>
      </c>
      <c r="W62" s="63" t="s">
        <v>700</v>
      </c>
      <c r="X62" s="63" t="s">
        <v>701</v>
      </c>
      <c r="Y62" s="63" t="s">
        <v>702</v>
      </c>
      <c r="Z62" s="63" t="s">
        <v>703</v>
      </c>
      <c r="AA62" s="63" t="s">
        <v>710</v>
      </c>
      <c r="AB62" s="63" t="s">
        <v>681</v>
      </c>
      <c r="AC62" s="63" t="s">
        <v>682</v>
      </c>
      <c r="AD62" s="63" t="s">
        <v>683</v>
      </c>
      <c r="AE62" s="63" t="s">
        <v>684</v>
      </c>
      <c r="AF62" s="63" t="s">
        <v>704</v>
      </c>
      <c r="AG62" s="63" t="s">
        <v>705</v>
      </c>
      <c r="AH62" s="63" t="s">
        <v>713</v>
      </c>
    </row>
  </sheetData>
  <sheetProtection algorithmName="SHA-512" hashValue="GMytjQF0yoq58a+wu735XBhha4RrGVESCiQV/iXqN/Cp1YcWP9KSqvPBLzaedCcDuSdtUgBFd2QYocFYfCQ46Q==" saltValue="HamUnUITCFFCmU4JwWGLEA==" spinCount="100000" sheet="1" objects="1" scenarios="1" selectLockedCells="1"/>
  <mergeCells count="2">
    <mergeCell ref="A1:D1"/>
    <mergeCell ref="I1:M1"/>
  </mergeCells>
  <phoneticPr fontId="2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13EAA5D703B648823AAE8AC8B6DBE2" ma:contentTypeVersion="12" ma:contentTypeDescription="Create a new document." ma:contentTypeScope="" ma:versionID="6c560b52ef84092443b4db4d5afab2af">
  <xsd:schema xmlns:xsd="http://www.w3.org/2001/XMLSchema" xmlns:xs="http://www.w3.org/2001/XMLSchema" xmlns:p="http://schemas.microsoft.com/office/2006/metadata/properties" xmlns:ns2="d0332da2-51f4-415f-8a75-3b5a82521b98" xmlns:ns3="1b23e8bf-433d-4f3f-a0c7-26d77762f9fb" targetNamespace="http://schemas.microsoft.com/office/2006/metadata/properties" ma:root="true" ma:fieldsID="ee6107ffc536cd7b4a060055414dfa4b" ns2:_="" ns3:_="">
    <xsd:import namespace="d0332da2-51f4-415f-8a75-3b5a82521b98"/>
    <xsd:import namespace="1b23e8bf-433d-4f3f-a0c7-26d77762f9f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332da2-51f4-415f-8a75-3b5a82521b9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23e8bf-433d-4f3f-a0c7-26d77762f9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26E494-6D62-421A-BEC5-77EDC12726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4B641B-5589-4B2A-9D06-9DC36B285D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332da2-51f4-415f-8a75-3b5a82521b98"/>
    <ds:schemaRef ds:uri="1b23e8bf-433d-4f3f-a0c7-26d77762f9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F7EF6F-D562-446D-B493-6C5F019C787A}">
  <ds:schemaRefs>
    <ds:schemaRef ds:uri="d0332da2-51f4-415f-8a75-3b5a82521b98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1b23e8bf-433d-4f3f-a0c7-26d77762f9fb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Forecast</vt:lpstr>
      <vt:lpstr>ASM</vt:lpstr>
      <vt:lpstr>Op Model Hours</vt:lpstr>
      <vt:lpstr>Data</vt:lpstr>
      <vt:lpstr>Forecast!Print_Area</vt:lpstr>
    </vt:vector>
  </TitlesOfParts>
  <Manager/>
  <Company>Tesco Plc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 Hudson</dc:creator>
  <cp:keywords/>
  <dc:description/>
  <cp:lastModifiedBy>Oliver Linton</cp:lastModifiedBy>
  <cp:revision/>
  <cp:lastPrinted>2021-05-12T12:43:04Z</cp:lastPrinted>
  <dcterms:created xsi:type="dcterms:W3CDTF">2017-04-24T18:28:40Z</dcterms:created>
  <dcterms:modified xsi:type="dcterms:W3CDTF">2021-05-27T10:43:44Z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ContentTypeId">
    <vt:lpwstr>0x010100D413EAA5D703B648823AAE8AC8B6DBE2</vt:lpwstr>
  </property>
</Properties>
</file>