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000" windowWidth="22260" windowHeight="12645" activeTab="2"/>
  </bookViews>
  <sheets>
    <sheet name="PWM" sheetId="1" r:id="rId1"/>
    <sheet name="ADC" sheetId="2" r:id="rId2"/>
    <sheet name="LSU 4.9 Pinou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4" i="1"/>
  <c r="B10" i="2" l="1"/>
  <c r="B11" i="2" s="1"/>
  <c r="B3" i="2"/>
  <c r="B5" i="2" s="1"/>
  <c r="B5" i="1" l="1"/>
</calcChain>
</file>

<file path=xl/sharedStrings.xml><?xml version="1.0" encoding="utf-8"?>
<sst xmlns="http://schemas.openxmlformats.org/spreadsheetml/2006/main" count="41" uniqueCount="39">
  <si>
    <t>Fcpu</t>
  </si>
  <si>
    <t>Prescaler</t>
  </si>
  <si>
    <t>1, 8, 64, 256 and 1024 are valid</t>
  </si>
  <si>
    <t>Fpwm</t>
  </si>
  <si>
    <t>TOP</t>
  </si>
  <si>
    <t>Referenz, V</t>
  </si>
  <si>
    <t>ADC Wert</t>
  </si>
  <si>
    <t>ADC-Spannung, V</t>
  </si>
  <si>
    <t>Spannungsteiler</t>
  </si>
  <si>
    <t>echte Spannung, V</t>
  </si>
  <si>
    <t>Gesamtwiderstand / Massenwiderstand</t>
  </si>
  <si>
    <t>ADC-Wert</t>
  </si>
  <si>
    <t>Resolution, bit</t>
  </si>
  <si>
    <t>Ubat, V</t>
  </si>
  <si>
    <t>condens, V</t>
  </si>
  <si>
    <t>duty, %</t>
  </si>
  <si>
    <t>dutyCycle</t>
  </si>
  <si>
    <t>Pin#</t>
  </si>
  <si>
    <t>Color</t>
  </si>
  <si>
    <t>Function</t>
  </si>
  <si>
    <t>Description</t>
  </si>
  <si>
    <t>yellow</t>
  </si>
  <si>
    <t>grey</t>
  </si>
  <si>
    <t>black</t>
  </si>
  <si>
    <t>red</t>
  </si>
  <si>
    <t>white</t>
  </si>
  <si>
    <t>green</t>
  </si>
  <si>
    <t>IP</t>
  </si>
  <si>
    <t>VM</t>
  </si>
  <si>
    <t>Uh-</t>
  </si>
  <si>
    <t>Uh+</t>
  </si>
  <si>
    <t>IA</t>
  </si>
  <si>
    <t>UN</t>
  </si>
  <si>
    <t>Pump current APE</t>
  </si>
  <si>
    <t>Virtual groun</t>
  </si>
  <si>
    <t>Heater voltage H+</t>
  </si>
  <si>
    <t>Heater voltage H-</t>
  </si>
  <si>
    <t>Trim resistor</t>
  </si>
  <si>
    <t>Nernst 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</si>
</sst>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8</xdr:row>
      <xdr:rowOff>9525</xdr:rowOff>
    </xdr:from>
    <xdr:to>
      <xdr:col>16</xdr:col>
      <xdr:colOff>649329</xdr:colOff>
      <xdr:row>34</xdr:row>
      <xdr:rowOff>95953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4900" y="1533525"/>
          <a:ext cx="11669754" cy="5039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4" bestFit="1" customWidth="1"/>
  </cols>
  <sheetData>
    <row r="1" spans="1:3" x14ac:dyDescent="0.25">
      <c r="A1" t="s">
        <v>0</v>
      </c>
      <c r="B1">
        <v>16000000</v>
      </c>
    </row>
    <row r="2" spans="1:3" x14ac:dyDescent="0.25">
      <c r="A2" t="s">
        <v>1</v>
      </c>
      <c r="B2">
        <v>64</v>
      </c>
      <c r="C2" t="s">
        <v>2</v>
      </c>
    </row>
    <row r="3" spans="1:3" x14ac:dyDescent="0.25">
      <c r="A3" t="s">
        <v>12</v>
      </c>
      <c r="B3">
        <v>10</v>
      </c>
    </row>
    <row r="4" spans="1:3" x14ac:dyDescent="0.25">
      <c r="A4" t="s">
        <v>4</v>
      </c>
      <c r="B4">
        <f>POWER(2,10)-1</f>
        <v>1023</v>
      </c>
    </row>
    <row r="5" spans="1:3" x14ac:dyDescent="0.25">
      <c r="A5" t="s">
        <v>3</v>
      </c>
      <c r="B5">
        <f>B1/(B2*(1+B4))</f>
        <v>244.140625</v>
      </c>
    </row>
    <row r="8" spans="1:3" x14ac:dyDescent="0.25">
      <c r="A8" t="s">
        <v>13</v>
      </c>
      <c r="B8">
        <v>13.6</v>
      </c>
    </row>
    <row r="9" spans="1:3" x14ac:dyDescent="0.25">
      <c r="A9" t="s">
        <v>14</v>
      </c>
      <c r="B9">
        <v>1.5</v>
      </c>
    </row>
    <row r="10" spans="1:3" x14ac:dyDescent="0.25">
      <c r="A10" t="s">
        <v>15</v>
      </c>
      <c r="B10">
        <f>(B9/B8)*100</f>
        <v>11.029411764705882</v>
      </c>
    </row>
    <row r="11" spans="1:3" x14ac:dyDescent="0.25">
      <c r="A11" t="s">
        <v>16</v>
      </c>
      <c r="B11">
        <f>(1024*B10)/100</f>
        <v>112.94117647058823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baseColWidth="10" defaultRowHeight="15" x14ac:dyDescent="0.25"/>
  <cols>
    <col min="1" max="1" width="17.5703125" bestFit="1" customWidth="1"/>
    <col min="3" max="3" width="36.85546875" bestFit="1" customWidth="1"/>
  </cols>
  <sheetData>
    <row r="1" spans="1:3" x14ac:dyDescent="0.25">
      <c r="A1" t="s">
        <v>5</v>
      </c>
      <c r="B1">
        <v>5</v>
      </c>
    </row>
    <row r="2" spans="1:3" x14ac:dyDescent="0.25">
      <c r="A2" t="s">
        <v>6</v>
      </c>
      <c r="B2">
        <v>563</v>
      </c>
      <c r="C2">
        <v>566</v>
      </c>
    </row>
    <row r="3" spans="1:3" x14ac:dyDescent="0.25">
      <c r="A3" t="s">
        <v>7</v>
      </c>
      <c r="B3">
        <f>B2*(B1/1024)</f>
        <v>2.7490234375</v>
      </c>
    </row>
    <row r="4" spans="1:3" x14ac:dyDescent="0.25">
      <c r="A4" t="s">
        <v>8</v>
      </c>
      <c r="B4">
        <v>4.9000000000000004</v>
      </c>
      <c r="C4" t="s">
        <v>10</v>
      </c>
    </row>
    <row r="5" spans="1:3" x14ac:dyDescent="0.25">
      <c r="A5" t="s">
        <v>9</v>
      </c>
      <c r="B5">
        <f>B3*B4</f>
        <v>13.470214843750002</v>
      </c>
    </row>
    <row r="9" spans="1:3" x14ac:dyDescent="0.25">
      <c r="A9" t="s">
        <v>9</v>
      </c>
      <c r="B9">
        <v>13</v>
      </c>
    </row>
    <row r="10" spans="1:3" x14ac:dyDescent="0.25">
      <c r="A10" t="s">
        <v>7</v>
      </c>
      <c r="B10">
        <f>B9/B4</f>
        <v>2.6530612244897958</v>
      </c>
    </row>
    <row r="11" spans="1:3" x14ac:dyDescent="0.25">
      <c r="A11" t="s">
        <v>11</v>
      </c>
      <c r="B11">
        <f>(B10*1024)/5</f>
        <v>543.34693877551013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K10" sqref="K10"/>
    </sheetView>
  </sheetViews>
  <sheetFormatPr baseColWidth="10" defaultRowHeight="15" x14ac:dyDescent="0.25"/>
  <cols>
    <col min="1" max="1" width="4.85546875" bestFit="1" customWidth="1"/>
    <col min="3" max="3" width="17" bestFit="1" customWidth="1"/>
  </cols>
  <sheetData>
    <row r="1" spans="1:4" x14ac:dyDescent="0.25">
      <c r="A1" s="1" t="s">
        <v>17</v>
      </c>
      <c r="B1" s="1" t="s">
        <v>18</v>
      </c>
      <c r="C1" s="1" t="s">
        <v>20</v>
      </c>
      <c r="D1" s="1" t="s">
        <v>19</v>
      </c>
    </row>
    <row r="2" spans="1:4" x14ac:dyDescent="0.25">
      <c r="A2">
        <v>1</v>
      </c>
      <c r="B2" t="s">
        <v>24</v>
      </c>
      <c r="C2" t="s">
        <v>33</v>
      </c>
      <c r="D2" t="s">
        <v>27</v>
      </c>
    </row>
    <row r="3" spans="1:4" x14ac:dyDescent="0.25">
      <c r="A3">
        <v>2</v>
      </c>
      <c r="B3" t="s">
        <v>21</v>
      </c>
      <c r="C3" t="s">
        <v>34</v>
      </c>
      <c r="D3" t="s">
        <v>28</v>
      </c>
    </row>
    <row r="4" spans="1:4" x14ac:dyDescent="0.25">
      <c r="A4">
        <v>3</v>
      </c>
      <c r="B4" t="s">
        <v>25</v>
      </c>
      <c r="C4" t="s">
        <v>36</v>
      </c>
      <c r="D4" t="s">
        <v>29</v>
      </c>
    </row>
    <row r="5" spans="1:4" x14ac:dyDescent="0.25">
      <c r="A5">
        <v>4</v>
      </c>
      <c r="B5" t="s">
        <v>22</v>
      </c>
      <c r="C5" t="s">
        <v>35</v>
      </c>
      <c r="D5" t="s">
        <v>30</v>
      </c>
    </row>
    <row r="6" spans="1:4" x14ac:dyDescent="0.25">
      <c r="A6">
        <v>5</v>
      </c>
      <c r="B6" t="s">
        <v>26</v>
      </c>
      <c r="C6" t="s">
        <v>37</v>
      </c>
      <c r="D6" t="s">
        <v>31</v>
      </c>
    </row>
    <row r="7" spans="1:4" x14ac:dyDescent="0.25">
      <c r="A7">
        <v>6</v>
      </c>
      <c r="B7" t="s">
        <v>23</v>
      </c>
      <c r="C7" t="s">
        <v>38</v>
      </c>
      <c r="D7" t="s">
        <v>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PWM</vt:lpstr>
      <vt:lpstr>ADC</vt:lpstr>
      <vt:lpstr>LSU 4.9 Pinout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2021-10-31T12:18:03Z</dcterms:modified>
</cp:coreProperties>
</file>