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ityofatlanta-my.sharepoint.com/personal/gburns_atlantaga_gov/Documents/GORA/2019/"/>
    </mc:Choice>
  </mc:AlternateContent>
  <xr:revisionPtr revIDLastSave="4" documentId="8_{40EB604D-16BF-4CC0-A590-94BA8F6AFD61}" xr6:coauthVersionLast="36" xr6:coauthVersionMax="36" xr10:uidLastSave="{7BA22BB9-3D9A-47D8-A87B-12039C3AF808}"/>
  <bookViews>
    <workbookView xWindow="0" yWindow="0" windowWidth="28800" windowHeight="13320" xr2:uid="{00000000-000D-0000-FFFF-FFFF00000000}"/>
  </bookViews>
  <sheets>
    <sheet name="FY2017 Q3 Claim Settlements" sheetId="1" r:id="rId1"/>
    <sheet name="Litigation S &amp; J Report" sheetId="5" r:id="rId2"/>
    <sheet name="Lit. &amp; Claim Settlements Report" sheetId="8" state="hidden" r:id="rId3"/>
  </sheets>
  <definedNames>
    <definedName name="_xlnm.Print_Titles" localSheetId="1">'Litigation S &amp; J Report'!#REF!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3" i="1" l="1"/>
  <c r="H13" i="1" l="1"/>
  <c r="G13" i="1"/>
  <c r="F13" i="1"/>
  <c r="H90" i="1"/>
  <c r="G90" i="1"/>
  <c r="H38" i="1"/>
  <c r="G38" i="1"/>
  <c r="F38" i="1"/>
  <c r="H7" i="1"/>
  <c r="F7" i="1"/>
  <c r="H19" i="5"/>
  <c r="G19" i="5"/>
  <c r="H106" i="1" l="1"/>
  <c r="H108" i="1" s="1"/>
  <c r="G106" i="1"/>
  <c r="G108" i="1" s="1"/>
  <c r="F106" i="1"/>
  <c r="F90" i="1"/>
  <c r="H63" i="1"/>
  <c r="F63" i="1"/>
  <c r="H55" i="1"/>
  <c r="G55" i="1"/>
  <c r="F55" i="1"/>
  <c r="G42" i="1"/>
  <c r="H42" i="1"/>
  <c r="G7" i="1"/>
  <c r="F65" i="1" l="1"/>
  <c r="F110" i="1" s="1"/>
  <c r="G65" i="1"/>
  <c r="G110" i="1" s="1"/>
  <c r="H65" i="1"/>
  <c r="H110" i="1" s="1"/>
  <c r="C77" i="8" l="1"/>
  <c r="E77" i="8"/>
  <c r="G77" i="8"/>
  <c r="C58" i="8"/>
  <c r="E58" i="8"/>
  <c r="G58" i="8"/>
  <c r="G38" i="8"/>
  <c r="E38" i="8"/>
  <c r="C38" i="8"/>
  <c r="G31" i="8"/>
  <c r="E31" i="8"/>
  <c r="C31" i="8"/>
  <c r="G11" i="8"/>
  <c r="E11" i="8"/>
  <c r="C11" i="8"/>
  <c r="G65" i="8" l="1"/>
  <c r="G78" i="8" s="1"/>
  <c r="E65" i="8"/>
  <c r="C65" i="8"/>
  <c r="C78" i="8" s="1"/>
  <c r="G61" i="8"/>
  <c r="E61" i="8"/>
  <c r="C61" i="8"/>
  <c r="G44" i="8"/>
  <c r="E44" i="8"/>
  <c r="C44" i="8"/>
  <c r="G23" i="8"/>
  <c r="E23" i="8"/>
  <c r="C23" i="8"/>
  <c r="G20" i="8"/>
  <c r="E20" i="8"/>
  <c r="C20" i="8"/>
  <c r="G15" i="8"/>
  <c r="E15" i="8"/>
  <c r="C15" i="8"/>
  <c r="E78" i="8" l="1"/>
  <c r="C24" i="8"/>
  <c r="E24" i="8"/>
  <c r="C45" i="8"/>
  <c r="C80" i="8" s="1"/>
  <c r="G45" i="8"/>
  <c r="G24" i="8"/>
  <c r="E45" i="8"/>
  <c r="E80" i="8" s="1"/>
  <c r="G80" i="8" l="1"/>
</calcChain>
</file>

<file path=xl/sharedStrings.xml><?xml version="1.0" encoding="utf-8"?>
<sst xmlns="http://schemas.openxmlformats.org/spreadsheetml/2006/main" count="699" uniqueCount="317">
  <si>
    <t>Claim Number</t>
  </si>
  <si>
    <t>Claimant</t>
  </si>
  <si>
    <t>Department</t>
  </si>
  <si>
    <t>Bureau</t>
  </si>
  <si>
    <t>Type of Claim</t>
  </si>
  <si>
    <t>Amount of Demand</t>
  </si>
  <si>
    <t>Amount of Settlement</t>
  </si>
  <si>
    <t>Date of Loss</t>
  </si>
  <si>
    <t>Date Settled</t>
  </si>
  <si>
    <t>Fund Acct</t>
  </si>
  <si>
    <t>Watershed</t>
  </si>
  <si>
    <t>Vehicular Accident</t>
  </si>
  <si>
    <t>WS</t>
  </si>
  <si>
    <t>Public Works</t>
  </si>
  <si>
    <t>Solid Waste Services</t>
  </si>
  <si>
    <t>GF</t>
  </si>
  <si>
    <t>Construction Cut</t>
  </si>
  <si>
    <t>Drinking Water</t>
  </si>
  <si>
    <t>Police</t>
  </si>
  <si>
    <t>Other</t>
  </si>
  <si>
    <t>Transportation</t>
  </si>
  <si>
    <t>Pothole/Street Defect</t>
  </si>
  <si>
    <t>Parks</t>
  </si>
  <si>
    <t>Water Main Leak/Defect/Repair</t>
  </si>
  <si>
    <t>Fallen Tree/Limb</t>
  </si>
  <si>
    <t>Sanitary Sewer Back Up</t>
  </si>
  <si>
    <t>Storm Water Flooding</t>
  </si>
  <si>
    <t>Metal Plate</t>
  </si>
  <si>
    <t>Water Meter Leak/Defect/Repair</t>
  </si>
  <si>
    <t>Recreation</t>
  </si>
  <si>
    <t>Solid Waste</t>
  </si>
  <si>
    <t>Street Resurfacing Project</t>
  </si>
  <si>
    <t>Water Meter Installation</t>
  </si>
  <si>
    <t>Water Main Installation</t>
  </si>
  <si>
    <t xml:space="preserve">DEPARTMENT   </t>
  </si>
  <si>
    <t>BUREAU/OFFICE</t>
  </si>
  <si>
    <t>NUMBER</t>
  </si>
  <si>
    <t>AMOUNT</t>
  </si>
  <si>
    <t>AMOUNT OF</t>
  </si>
  <si>
    <t>TYPE OF CLAIM</t>
  </si>
  <si>
    <t>SETTLED</t>
  </si>
  <si>
    <t>OF DEMAND</t>
  </si>
  <si>
    <t>SETTLEMENT</t>
  </si>
  <si>
    <t>FIRE RESCUE</t>
  </si>
  <si>
    <t>TOTAL</t>
  </si>
  <si>
    <t>PARKS AND RECREATION</t>
  </si>
  <si>
    <t>Sub-Total</t>
  </si>
  <si>
    <t>POLICE</t>
  </si>
  <si>
    <t>PUBLIC WORKS</t>
  </si>
  <si>
    <t>Trash Yard/Waste Removal</t>
  </si>
  <si>
    <t>Transportation Services</t>
  </si>
  <si>
    <t>WATERSHED MANAGEMENT</t>
  </si>
  <si>
    <t>Protection</t>
  </si>
  <si>
    <t>Waste Water Treatment &amp; Collections</t>
  </si>
  <si>
    <t>Manhole Defect</t>
  </si>
  <si>
    <t>Sanitary Sewer Back up</t>
  </si>
  <si>
    <t>Total</t>
  </si>
  <si>
    <t>GRAND TOTAL</t>
  </si>
  <si>
    <t>Water Management</t>
  </si>
  <si>
    <t>Sanitary Sewer Main Collapse/Break</t>
  </si>
  <si>
    <t>Service Date</t>
  </si>
  <si>
    <t>Case No.</t>
  </si>
  <si>
    <t>Fulton State</t>
  </si>
  <si>
    <t>Fulton Superior</t>
  </si>
  <si>
    <t>CITY OF ATLANTA</t>
  </si>
  <si>
    <t>DEPARTMENT OF LAW</t>
  </si>
  <si>
    <t>Employment Dispute (Lawsuit)</t>
  </si>
  <si>
    <t>Vehicular Accident (Lawsuit)</t>
  </si>
  <si>
    <t>Sanitary Sewer Back Up (Lawsuit)</t>
  </si>
  <si>
    <t>FY2015 Q1</t>
  </si>
  <si>
    <t>TORT LITIGATION AND CLAIM SETTLEMENT REPORT</t>
  </si>
  <si>
    <t>Court</t>
  </si>
  <si>
    <t>Motor Vehicle Accident</t>
  </si>
  <si>
    <t>Employment Dispute</t>
  </si>
  <si>
    <t>Civil Rights Violations (Lawsuits)</t>
  </si>
  <si>
    <t>Vehicular Accident (Lawsuits)</t>
  </si>
  <si>
    <t>AVIATION</t>
  </si>
  <si>
    <t>Injury at Airport (Lawsuit)</t>
  </si>
  <si>
    <t>Storm Water Flooding (Lawsuit)</t>
  </si>
  <si>
    <t>Civil Rights Violation</t>
  </si>
  <si>
    <t xml:space="preserve">Civil Rights Violations </t>
  </si>
  <si>
    <t>Fire Rescue</t>
  </si>
  <si>
    <t>Parks and Recreation</t>
  </si>
  <si>
    <t xml:space="preserve">Department Total        </t>
  </si>
  <si>
    <t>Settlement or Disposition Date</t>
  </si>
  <si>
    <t>Breach of Contract</t>
  </si>
  <si>
    <t>Fulton Magistrate</t>
  </si>
  <si>
    <t>USDC</t>
  </si>
  <si>
    <t xml:space="preserve">Style of Case </t>
  </si>
  <si>
    <t>Fund Account</t>
  </si>
  <si>
    <t>Quarter</t>
  </si>
  <si>
    <t>Fire Hydrant Leak/Defect/Repair</t>
  </si>
  <si>
    <t>Catchbasin Defect/Repair</t>
  </si>
  <si>
    <t>Trash/Yard Waste Removal</t>
  </si>
  <si>
    <t>Water Valve Leak/Defect/Repair</t>
  </si>
  <si>
    <t>Sub-total</t>
  </si>
  <si>
    <t>15L0428-A</t>
  </si>
  <si>
    <t>Blackman, Daniel A.</t>
  </si>
  <si>
    <t>15L0400</t>
  </si>
  <si>
    <t>Dwyer, Lisa B.</t>
  </si>
  <si>
    <t>16L0089</t>
  </si>
  <si>
    <t>USAA, a/s/o, Syfert, Debra G.</t>
  </si>
  <si>
    <t>16L0533</t>
  </si>
  <si>
    <t>USAA, a/s/o, Lewis, Danita</t>
  </si>
  <si>
    <t>16L0669</t>
  </si>
  <si>
    <t>Edgewood Retail, LLC</t>
  </si>
  <si>
    <t>15L0629</t>
  </si>
  <si>
    <t>Cotton, Braxton T.</t>
  </si>
  <si>
    <t>16L0049-A</t>
  </si>
  <si>
    <t>Ayers, Jeremy</t>
  </si>
  <si>
    <t>Code Enforcement</t>
  </si>
  <si>
    <t>16L0489</t>
  </si>
  <si>
    <t>Garvin, James</t>
  </si>
  <si>
    <t>15L0816</t>
  </si>
  <si>
    <t>Baker, Felida</t>
  </si>
  <si>
    <t>15L0890</t>
  </si>
  <si>
    <t>Beyah, Gayle C.</t>
  </si>
  <si>
    <t>16L0890</t>
  </si>
  <si>
    <t>Kaba, Dione</t>
  </si>
  <si>
    <t>15L0628</t>
  </si>
  <si>
    <t>16L0464</t>
  </si>
  <si>
    <t>USAA, a/s/o, Jones, Paizlei</t>
  </si>
  <si>
    <t>16L0692</t>
  </si>
  <si>
    <t>Woods, Olivia</t>
  </si>
  <si>
    <t>16L0780</t>
  </si>
  <si>
    <t>Molina, Maria G.</t>
  </si>
  <si>
    <t>16L0773</t>
  </si>
  <si>
    <t>Ibrahim, Nuhu</t>
  </si>
  <si>
    <t xml:space="preserve">Parks   </t>
  </si>
  <si>
    <t>16L0733</t>
  </si>
  <si>
    <t>Daniel, Mia</t>
  </si>
  <si>
    <t>16L0782-B</t>
  </si>
  <si>
    <t>Aurah, Mohammad &amp; Zarina</t>
  </si>
  <si>
    <t>16L0772</t>
  </si>
  <si>
    <t>Toussaint, Guy</t>
  </si>
  <si>
    <t>16L0656</t>
  </si>
  <si>
    <t>Rainwater, Clark</t>
  </si>
  <si>
    <t>16L0529</t>
  </si>
  <si>
    <t>Garrison Prop. &amp; Casualty Insurance, a/s/o,Baldwin, Yolanda</t>
  </si>
  <si>
    <t>16L0723</t>
  </si>
  <si>
    <t>Carter, Kenecia</t>
  </si>
  <si>
    <t>Fleet</t>
  </si>
  <si>
    <t>16L0749</t>
  </si>
  <si>
    <t>Jordan, Melissa</t>
  </si>
  <si>
    <t>16L0746</t>
  </si>
  <si>
    <t>Tucker, Barbara A.</t>
  </si>
  <si>
    <t>16L0492-A</t>
  </si>
  <si>
    <t>Davis, Darrell</t>
  </si>
  <si>
    <t>16L0717-A</t>
  </si>
  <si>
    <t>USAA, a/s/o, Nelson, Linda</t>
  </si>
  <si>
    <t>15L0665</t>
  </si>
  <si>
    <t>Rolley, Het &amp; Mildred</t>
  </si>
  <si>
    <t>16L0049-C</t>
  </si>
  <si>
    <t>Zachary Walker</t>
  </si>
  <si>
    <t>16L0504</t>
  </si>
  <si>
    <t>Parkgate Midtown Condo. c/o CMA Association</t>
  </si>
  <si>
    <t>16L0490</t>
  </si>
  <si>
    <t>Shields, Valerie</t>
  </si>
  <si>
    <t>16L0452</t>
  </si>
  <si>
    <t>USAA, a/s/o, Horton, Reese &amp; Hall, Querita</t>
  </si>
  <si>
    <t>16L0788</t>
  </si>
  <si>
    <t>McRunells, O'Neal</t>
  </si>
  <si>
    <t>16L0671-A</t>
  </si>
  <si>
    <t>Brown, James</t>
  </si>
  <si>
    <t>16L0451</t>
  </si>
  <si>
    <t>Ralston, Stacey N.</t>
  </si>
  <si>
    <t>16L0310</t>
  </si>
  <si>
    <t>Moore, Tonja</t>
  </si>
  <si>
    <t>16L0717</t>
  </si>
  <si>
    <t>Nelson, James T.</t>
  </si>
  <si>
    <t>16L0912</t>
  </si>
  <si>
    <t>Holt, Marcellus</t>
  </si>
  <si>
    <t>16L0842</t>
  </si>
  <si>
    <t>Winston, Kalisha A.</t>
  </si>
  <si>
    <t>15L0432</t>
  </si>
  <si>
    <t>Dailey, Justin</t>
  </si>
  <si>
    <t>16L0786</t>
  </si>
  <si>
    <t>Lamar, James &amp; Ora</t>
  </si>
  <si>
    <t>16L0999</t>
  </si>
  <si>
    <t>Meriweather, Yalettnea</t>
  </si>
  <si>
    <t>Rock Thrown By Lawn Mower/Weed Eater</t>
  </si>
  <si>
    <t>15L0081-A</t>
  </si>
  <si>
    <t>Diez, Jenna</t>
  </si>
  <si>
    <t>16L1003</t>
  </si>
  <si>
    <t>Bigelow, Thomas G.</t>
  </si>
  <si>
    <t>16L0411</t>
  </si>
  <si>
    <t>Mahone, Rodney</t>
  </si>
  <si>
    <t>16L0838</t>
  </si>
  <si>
    <t>Geer, Rubye D.</t>
  </si>
  <si>
    <t>16L0909</t>
  </si>
  <si>
    <t>Watson, Bennie</t>
  </si>
  <si>
    <t>16L0674</t>
  </si>
  <si>
    <t>Richardson, V. Corey</t>
  </si>
  <si>
    <t>16L0131</t>
  </si>
  <si>
    <t>Hudson, Stacy</t>
  </si>
  <si>
    <t>14L0816-(1)</t>
  </si>
  <si>
    <t>Cardoso, Angel</t>
  </si>
  <si>
    <t>16L0098</t>
  </si>
  <si>
    <t>Ansley Forest Apartments</t>
  </si>
  <si>
    <t>Waste Water</t>
  </si>
  <si>
    <t>16L0926</t>
  </si>
  <si>
    <t>Hatley, David</t>
  </si>
  <si>
    <t>16L0316</t>
  </si>
  <si>
    <t>Percy, Susan L.</t>
  </si>
  <si>
    <t>16L0979</t>
  </si>
  <si>
    <t>Klein, Miranda D.</t>
  </si>
  <si>
    <t>15L0419</t>
  </si>
  <si>
    <t>Moravec, Jon</t>
  </si>
  <si>
    <t>16L0861</t>
  </si>
  <si>
    <t>McSweeney, John T.</t>
  </si>
  <si>
    <t>16L0479</t>
  </si>
  <si>
    <t>Cain, Ernest M.</t>
  </si>
  <si>
    <t>16L0389</t>
  </si>
  <si>
    <t>Modica, Dale</t>
  </si>
  <si>
    <t>15L0875</t>
  </si>
  <si>
    <t>Kleeberg, Steven</t>
  </si>
  <si>
    <t>16L0251</t>
  </si>
  <si>
    <t>Hodges, John W.</t>
  </si>
  <si>
    <t>16L0976</t>
  </si>
  <si>
    <t>McCoy, Richard C.</t>
  </si>
  <si>
    <t>17L0120</t>
  </si>
  <si>
    <t>English, Franklin</t>
  </si>
  <si>
    <t>16L0410</t>
  </si>
  <si>
    <t>Wise, III, Walter W.</t>
  </si>
  <si>
    <t>16L0124</t>
  </si>
  <si>
    <t>Patterson, Delise</t>
  </si>
  <si>
    <t>16L0700</t>
  </si>
  <si>
    <t>Hall, William</t>
  </si>
  <si>
    <t>16L0500</t>
  </si>
  <si>
    <t>Edge, Nancy</t>
  </si>
  <si>
    <t>16L0629-A</t>
  </si>
  <si>
    <t>Brumby, Ramona</t>
  </si>
  <si>
    <t>16L0498</t>
  </si>
  <si>
    <t>Doolan, C. Suzanne</t>
  </si>
  <si>
    <t>16L0966</t>
  </si>
  <si>
    <t>Phillips, Sandra</t>
  </si>
  <si>
    <t>16L0342</t>
  </si>
  <si>
    <t>Norris, Duane L.</t>
  </si>
  <si>
    <t>16L0218</t>
  </si>
  <si>
    <t>Lawrence, Julianna</t>
  </si>
  <si>
    <t>17L0129</t>
  </si>
  <si>
    <t>Vargas, Roberto A.</t>
  </si>
  <si>
    <t>15L0266</t>
  </si>
  <si>
    <t>Webb, Foris</t>
  </si>
  <si>
    <t>16L0984</t>
  </si>
  <si>
    <t>Williams, Karen</t>
  </si>
  <si>
    <t>16L0487</t>
  </si>
  <si>
    <t>Finnerty, Michael Q.</t>
  </si>
  <si>
    <t>16L0034</t>
  </si>
  <si>
    <t>Pruitt, Sr., Johnny I.</t>
  </si>
  <si>
    <t>16L0355</t>
  </si>
  <si>
    <t>Alsobrook, Lynda</t>
  </si>
  <si>
    <t>Sanitary Sewer Main Collapse/Break/Repair</t>
  </si>
  <si>
    <t>16L0736</t>
  </si>
  <si>
    <t>Becker, Steve &amp; Berta</t>
  </si>
  <si>
    <t>15L0356</t>
  </si>
  <si>
    <t>Serafen, Andrew &amp; Janet</t>
  </si>
  <si>
    <t>15L0798-A</t>
  </si>
  <si>
    <t>Daniels, Michael</t>
  </si>
  <si>
    <t>16L0040</t>
  </si>
  <si>
    <t>Open Space Church, Inc.</t>
  </si>
  <si>
    <t>15L0171</t>
  </si>
  <si>
    <t>Phillips, Roman</t>
  </si>
  <si>
    <t>16L0419</t>
  </si>
  <si>
    <t>Richards, Keierre</t>
  </si>
  <si>
    <t>16L0718</t>
  </si>
  <si>
    <t>Glenn, Donna D.</t>
  </si>
  <si>
    <t>16L0368</t>
  </si>
  <si>
    <t>Kirchner, Jennifer</t>
  </si>
  <si>
    <t>Sewer repair/installation project</t>
  </si>
  <si>
    <t>14L0765-1</t>
  </si>
  <si>
    <t>Burton, Courtland D.</t>
  </si>
  <si>
    <t>Propes, E. Renee v. Citry of Atlanta</t>
  </si>
  <si>
    <t>16MS078212</t>
  </si>
  <si>
    <t>State Farm Mutual Automobile Insurance Company a/s/o Jon Adams  v. City of Atlanta</t>
  </si>
  <si>
    <t>16EV001754</t>
  </si>
  <si>
    <t>Stiggers, Keith v. City of Atlanta</t>
  </si>
  <si>
    <t>15EV003343</t>
  </si>
  <si>
    <t xml:space="preserve">Watts, Regina v. City of Atlanta and Denis Joseph </t>
  </si>
  <si>
    <t>2016CV271584</t>
  </si>
  <si>
    <t>State Farm Mutual Automobile Insurance Company a/s/o Christina Schoellen v. City of Atlanta</t>
  </si>
  <si>
    <t>15EV004452</t>
  </si>
  <si>
    <t>Debris in Right of Way (Negligence)</t>
  </si>
  <si>
    <t>Gibson, Umonya v. City of Atlanta</t>
  </si>
  <si>
    <t>16EV000777</t>
  </si>
  <si>
    <t>Sidewalk Defect (Negligence)</t>
  </si>
  <si>
    <t>Parks, Donnell v. City of Atlanta</t>
  </si>
  <si>
    <t>16EV002526</t>
  </si>
  <si>
    <t>Pothole/Street Defect (Negligence)</t>
  </si>
  <si>
    <t>State Farm Mutual Automobile Insurance Company a/s/o David Gruebel v. City of Atlanta</t>
  </si>
  <si>
    <t>16EV004027</t>
  </si>
  <si>
    <t>Mulkey, David v. City of Atlanta</t>
  </si>
  <si>
    <t>16EV002569</t>
  </si>
  <si>
    <t>Perry, Tamara  v. City of Atlanta</t>
  </si>
  <si>
    <t>2016CV273136</t>
  </si>
  <si>
    <t>State Farm a/s/o Nathan Axell Randall v. City of Atlanta</t>
  </si>
  <si>
    <t>17EV000294</t>
  </si>
  <si>
    <t>Vigilance, Bernard  v. City of Atlanta</t>
  </si>
  <si>
    <t>16EV000690</t>
  </si>
  <si>
    <t>Swanson, Diane  v. City of Atlanta &amp; Victor Price</t>
  </si>
  <si>
    <t>16EV004569</t>
  </si>
  <si>
    <t>Victoria Fire and Casualty Insurance as Subrogee of David Brown v. City of Atlanta</t>
  </si>
  <si>
    <t>15EV004509</t>
  </si>
  <si>
    <t>Hamer, Carlos v. City of Atlanta</t>
  </si>
  <si>
    <t>1:15-CV-00636-ELR-RGV</t>
  </si>
  <si>
    <t>Ashley Adams v. City of Atlanta</t>
  </si>
  <si>
    <t>15EV002194</t>
  </si>
  <si>
    <t>Berry, Aflred v. City of Atlanta</t>
  </si>
  <si>
    <t>16MS081407</t>
  </si>
  <si>
    <t>Description of the Case</t>
  </si>
  <si>
    <t xml:space="preserve">Demand Amount </t>
  </si>
  <si>
    <t xml:space="preserve">Settlement Amount </t>
  </si>
  <si>
    <t>Watershed Management</t>
  </si>
  <si>
    <t>Public Works (Streetcar)</t>
  </si>
  <si>
    <t>Human Resources</t>
  </si>
  <si>
    <t xml:space="preserve">Department </t>
  </si>
  <si>
    <t>Water Meter Injury (Lawsuits)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</si>
</sst>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.00;[Red]&quot;$&quot;#,##0.00"/>
    <numFmt numFmtId="166" formatCode="mm/dd/yyyy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2"/>
      <color theme="0"/>
      <name val="Verdana"/>
      <family val="2"/>
    </font>
    <font>
      <b/>
      <sz val="10"/>
      <name val="Verdana"/>
      <family val="2"/>
    </font>
    <font>
      <b/>
      <sz val="7"/>
      <name val="Verdana"/>
      <family val="2"/>
    </font>
    <font>
      <sz val="10"/>
      <name val="Arial"/>
      <family val="2"/>
    </font>
    <font>
      <sz val="10"/>
      <color theme="1"/>
      <name val="Verdana"/>
      <family val="2"/>
    </font>
    <font>
      <b/>
      <u/>
      <sz val="10"/>
      <name val="Verdana"/>
      <family val="2"/>
    </font>
    <font>
      <sz val="10"/>
      <name val="Verdana"/>
      <family val="2"/>
    </font>
    <font>
      <b/>
      <u/>
      <sz val="10"/>
      <color theme="1"/>
      <name val="Verdana"/>
      <family val="2"/>
    </font>
    <font>
      <u/>
      <sz val="10"/>
      <color theme="1"/>
      <name val="Verdana"/>
      <family val="2"/>
    </font>
    <font>
      <b/>
      <sz val="10"/>
      <color theme="1"/>
      <name val="Verdana"/>
      <family val="2"/>
    </font>
    <font>
      <sz val="11"/>
      <color rgb="FFFF0000"/>
      <name val="Calibri"/>
      <family val="2"/>
      <scheme val="minor"/>
    </font>
    <font>
      <u/>
      <sz val="10"/>
      <name val="Verdana"/>
      <family val="2"/>
    </font>
    <font>
      <sz val="12"/>
      <color theme="1"/>
      <name val="Calibri"/>
      <family val="2"/>
      <scheme val="minor"/>
    </font>
    <font>
      <b/>
      <sz val="14"/>
      <color theme="0"/>
      <name val="Verdana"/>
      <family val="2"/>
    </font>
    <font>
      <b/>
      <sz val="11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u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9" fillId="0" borderId="0"/>
  </cellStyleXfs>
  <cellXfs count="171">
    <xf numFmtId="0" fontId="0" fillId="0" borderId="0" xfId="0"/>
    <xf numFmtId="0" fontId="0" fillId="0" borderId="0" xfId="0" applyFill="1"/>
    <xf numFmtId="0" fontId="6" fillId="0" borderId="0" xfId="0" applyFont="1"/>
    <xf numFmtId="0" fontId="7" fillId="0" borderId="0" xfId="0" applyFont="1" applyBorder="1"/>
    <xf numFmtId="0" fontId="8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9" fillId="0" borderId="0" xfId="0" applyFont="1"/>
    <xf numFmtId="4" fontId="6" fillId="0" borderId="0" xfId="0" applyNumberFormat="1" applyFont="1"/>
    <xf numFmtId="0" fontId="10" fillId="0" borderId="0" xfId="0" applyFont="1"/>
    <xf numFmtId="4" fontId="10" fillId="0" borderId="0" xfId="0" applyNumberFormat="1" applyFont="1"/>
    <xf numFmtId="0" fontId="11" fillId="0" borderId="0" xfId="0" applyFont="1"/>
    <xf numFmtId="4" fontId="11" fillId="0" borderId="0" xfId="0" applyNumberFormat="1" applyFont="1"/>
    <xf numFmtId="0" fontId="6" fillId="0" borderId="0" xfId="0" applyFont="1" applyAlignment="1">
      <alignment horizontal="right"/>
    </xf>
    <xf numFmtId="0" fontId="8" fillId="0" borderId="0" xfId="0" applyFont="1" applyAlignment="1">
      <alignment shrinkToFit="1"/>
    </xf>
    <xf numFmtId="0" fontId="11" fillId="0" borderId="0" xfId="0" applyFont="1" applyAlignment="1"/>
    <xf numFmtId="0" fontId="6" fillId="0" borderId="0" xfId="0" applyFont="1" applyAlignment="1"/>
    <xf numFmtId="0" fontId="8" fillId="0" borderId="0" xfId="0" applyFont="1" applyFill="1" applyBorder="1" applyAlignment="1">
      <alignment shrinkToFit="1"/>
    </xf>
    <xf numFmtId="0" fontId="11" fillId="0" borderId="0" xfId="0" applyFont="1" applyAlignment="1">
      <alignment horizontal="right"/>
    </xf>
    <xf numFmtId="0" fontId="6" fillId="0" borderId="0" xfId="0" applyFont="1" applyFill="1"/>
    <xf numFmtId="0" fontId="4" fillId="3" borderId="0" xfId="0" applyFont="1" applyFill="1" applyBorder="1"/>
    <xf numFmtId="0" fontId="8" fillId="0" borderId="0" xfId="0" applyFont="1" applyFill="1" applyAlignment="1">
      <alignment shrinkToFit="1"/>
    </xf>
    <xf numFmtId="4" fontId="6" fillId="0" borderId="0" xfId="0" applyNumberFormat="1" applyFont="1" applyFill="1"/>
    <xf numFmtId="0" fontId="10" fillId="0" borderId="0" xfId="0" applyFont="1" applyFill="1"/>
    <xf numFmtId="4" fontId="10" fillId="0" borderId="0" xfId="0" applyNumberFormat="1" applyFont="1" applyFill="1"/>
    <xf numFmtId="0" fontId="6" fillId="0" borderId="0" xfId="0" applyFont="1" applyFill="1" applyAlignment="1">
      <alignment horizontal="right"/>
    </xf>
    <xf numFmtId="0" fontId="3" fillId="3" borderId="0" xfId="0" applyFont="1" applyFill="1" applyBorder="1"/>
    <xf numFmtId="0" fontId="4" fillId="3" borderId="3" xfId="0" applyFont="1" applyFill="1" applyBorder="1"/>
    <xf numFmtId="4" fontId="8" fillId="0" borderId="0" xfId="0" applyNumberFormat="1" applyFont="1" applyBorder="1" applyAlignment="1">
      <alignment horizontal="right"/>
    </xf>
    <xf numFmtId="0" fontId="13" fillId="0" borderId="0" xfId="0" applyFont="1" applyBorder="1" applyAlignment="1">
      <alignment horizontal="right"/>
    </xf>
    <xf numFmtId="4" fontId="13" fillId="0" borderId="0" xfId="0" applyNumberFormat="1" applyFont="1" applyBorder="1" applyAlignment="1">
      <alignment horizontal="right"/>
    </xf>
    <xf numFmtId="4" fontId="8" fillId="0" borderId="0" xfId="0" applyNumberFormat="1" applyFont="1" applyFill="1" applyBorder="1" applyAlignment="1">
      <alignment horizontal="right"/>
    </xf>
    <xf numFmtId="0" fontId="11" fillId="4" borderId="2" xfId="0" applyFont="1" applyFill="1" applyBorder="1"/>
    <xf numFmtId="164" fontId="11" fillId="4" borderId="2" xfId="0" applyNumberFormat="1" applyFont="1" applyFill="1" applyBorder="1" applyAlignment="1"/>
    <xf numFmtId="0" fontId="12" fillId="0" borderId="0" xfId="0" applyFont="1"/>
    <xf numFmtId="164" fontId="6" fillId="0" borderId="0" xfId="0" applyNumberFormat="1" applyFont="1"/>
    <xf numFmtId="164" fontId="0" fillId="0" borderId="0" xfId="0" applyNumberFormat="1"/>
    <xf numFmtId="164" fontId="16" fillId="0" borderId="0" xfId="0" applyNumberFormat="1" applyFont="1"/>
    <xf numFmtId="0" fontId="14" fillId="0" borderId="0" xfId="0" applyFont="1" applyAlignment="1">
      <alignment vertical="top" wrapText="1"/>
    </xf>
    <xf numFmtId="0" fontId="14" fillId="0" borderId="0" xfId="0" applyFont="1" applyAlignment="1">
      <alignment horizontal="center" vertical="top" wrapText="1"/>
    </xf>
    <xf numFmtId="14" fontId="14" fillId="0" borderId="5" xfId="0" applyNumberFormat="1" applyFont="1" applyFill="1" applyBorder="1" applyAlignment="1">
      <alignment vertical="top" wrapText="1"/>
    </xf>
    <xf numFmtId="0" fontId="0" fillId="0" borderId="0" xfId="0" applyAlignment="1">
      <alignment wrapText="1"/>
    </xf>
    <xf numFmtId="0" fontId="3" fillId="3" borderId="7" xfId="0" applyFont="1" applyFill="1" applyBorder="1" applyAlignment="1">
      <alignment wrapText="1"/>
    </xf>
    <xf numFmtId="0" fontId="3" fillId="3" borderId="4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164" fontId="6" fillId="4" borderId="2" xfId="0" applyNumberFormat="1" applyFont="1" applyFill="1" applyBorder="1"/>
    <xf numFmtId="0" fontId="19" fillId="0" borderId="11" xfId="2" applyFill="1" applyBorder="1"/>
    <xf numFmtId="0" fontId="19" fillId="0" borderId="11" xfId="2" applyBorder="1"/>
    <xf numFmtId="0" fontId="19" fillId="0" borderId="11" xfId="2" applyFont="1" applyBorder="1" applyAlignment="1">
      <alignment wrapText="1"/>
    </xf>
    <xf numFmtId="0" fontId="19" fillId="0" borderId="11" xfId="2" applyBorder="1" applyAlignment="1">
      <alignment wrapText="1"/>
    </xf>
    <xf numFmtId="4" fontId="19" fillId="0" borderId="11" xfId="2" applyNumberFormat="1" applyBorder="1" applyAlignment="1">
      <alignment horizontal="right"/>
    </xf>
    <xf numFmtId="166" fontId="19" fillId="0" borderId="11" xfId="2" applyNumberFormat="1" applyBorder="1"/>
    <xf numFmtId="0" fontId="19" fillId="0" borderId="11" xfId="2" applyFont="1" applyBorder="1"/>
    <xf numFmtId="0" fontId="8" fillId="0" borderId="11" xfId="0" applyFont="1" applyBorder="1" applyAlignment="1">
      <alignment horizontal="left"/>
    </xf>
    <xf numFmtId="0" fontId="8" fillId="0" borderId="11" xfId="0" applyFont="1" applyBorder="1" applyAlignment="1">
      <alignment shrinkToFit="1"/>
    </xf>
    <xf numFmtId="0" fontId="8" fillId="0" borderId="11" xfId="0" applyFont="1" applyBorder="1" applyAlignment="1">
      <alignment horizontal="center"/>
    </xf>
    <xf numFmtId="14" fontId="8" fillId="0" borderId="11" xfId="0" applyNumberFormat="1" applyFont="1" applyBorder="1" applyAlignment="1">
      <alignment shrinkToFit="1"/>
    </xf>
    <xf numFmtId="0" fontId="8" fillId="0" borderId="11" xfId="0" applyFont="1" applyBorder="1"/>
    <xf numFmtId="0" fontId="19" fillId="0" borderId="11" xfId="2" applyBorder="1" applyAlignment="1"/>
    <xf numFmtId="0" fontId="0" fillId="0" borderId="0" xfId="0" applyAlignment="1"/>
    <xf numFmtId="0" fontId="8" fillId="0" borderId="14" xfId="0" applyFont="1" applyFill="1" applyBorder="1" applyAlignment="1">
      <alignment horizontal="left" shrinkToFit="1"/>
    </xf>
    <xf numFmtId="0" fontId="8" fillId="0" borderId="14" xfId="0" applyFont="1" applyFill="1" applyBorder="1" applyAlignment="1">
      <alignment shrinkToFit="1"/>
    </xf>
    <xf numFmtId="14" fontId="8" fillId="0" borderId="14" xfId="0" applyNumberFormat="1" applyFont="1" applyFill="1" applyBorder="1" applyAlignment="1">
      <alignment shrinkToFit="1"/>
    </xf>
    <xf numFmtId="0" fontId="8" fillId="0" borderId="14" xfId="0" applyFont="1" applyFill="1" applyBorder="1"/>
    <xf numFmtId="0" fontId="14" fillId="0" borderId="1" xfId="0" applyFont="1" applyFill="1" applyBorder="1" applyAlignment="1">
      <alignment horizontal="center" vertical="top" wrapText="1"/>
    </xf>
    <xf numFmtId="165" fontId="14" fillId="6" borderId="1" xfId="0" applyNumberFormat="1" applyFont="1" applyFill="1" applyBorder="1" applyAlignment="1">
      <alignment horizontal="center" vertical="top" wrapText="1"/>
    </xf>
    <xf numFmtId="14" fontId="14" fillId="0" borderId="1" xfId="0" applyNumberFormat="1" applyFont="1" applyFill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top" wrapText="1"/>
    </xf>
    <xf numFmtId="164" fontId="14" fillId="6" borderId="1" xfId="0" applyNumberFormat="1" applyFont="1" applyFill="1" applyBorder="1" applyAlignment="1">
      <alignment horizontal="center" vertical="top" wrapText="1"/>
    </xf>
    <xf numFmtId="164" fontId="14" fillId="0" borderId="0" xfId="0" applyNumberFormat="1" applyFont="1" applyAlignment="1">
      <alignment horizontal="center" vertical="top" wrapText="1"/>
    </xf>
    <xf numFmtId="14" fontId="14" fillId="0" borderId="0" xfId="0" applyNumberFormat="1" applyFont="1" applyAlignment="1">
      <alignment horizontal="center" vertical="top" wrapText="1"/>
    </xf>
    <xf numFmtId="0" fontId="19" fillId="0" borderId="0" xfId="0" applyFont="1" applyAlignment="1"/>
    <xf numFmtId="4" fontId="0" fillId="0" borderId="0" xfId="0" applyNumberFormat="1" applyAlignment="1">
      <alignment horizontal="right"/>
    </xf>
    <xf numFmtId="0" fontId="19" fillId="0" borderId="0" xfId="0" applyFont="1" applyAlignment="1">
      <alignment wrapText="1"/>
    </xf>
    <xf numFmtId="166" fontId="0" fillId="0" borderId="0" xfId="0" applyNumberFormat="1"/>
    <xf numFmtId="0" fontId="19" fillId="0" borderId="0" xfId="0" applyFont="1" applyFill="1" applyAlignment="1"/>
    <xf numFmtId="0" fontId="19" fillId="0" borderId="0" xfId="0" applyFont="1"/>
    <xf numFmtId="0" fontId="0" fillId="0" borderId="0" xfId="0" applyNumberFormat="1"/>
    <xf numFmtId="0" fontId="8" fillId="0" borderId="0" xfId="0" applyFont="1" applyFill="1" applyBorder="1" applyAlignment="1">
      <alignment horizontal="left"/>
    </xf>
    <xf numFmtId="0" fontId="8" fillId="0" borderId="11" xfId="0" applyFont="1" applyFill="1" applyBorder="1" applyAlignment="1">
      <alignment shrinkToFit="1"/>
    </xf>
    <xf numFmtId="0" fontId="8" fillId="0" borderId="11" xfId="0" applyFont="1" applyFill="1" applyBorder="1" applyAlignment="1"/>
    <xf numFmtId="14" fontId="8" fillId="0" borderId="11" xfId="0" applyNumberFormat="1" applyFont="1" applyFill="1" applyBorder="1" applyAlignment="1">
      <alignment shrinkToFit="1"/>
    </xf>
    <xf numFmtId="4" fontId="8" fillId="0" borderId="11" xfId="0" applyNumberFormat="1" applyFont="1" applyFill="1" applyBorder="1"/>
    <xf numFmtId="0" fontId="3" fillId="0" borderId="12" xfId="0" applyFont="1" applyFill="1" applyBorder="1" applyAlignment="1">
      <alignment horizontal="left"/>
    </xf>
    <xf numFmtId="0" fontId="0" fillId="0" borderId="13" xfId="0" applyFill="1" applyBorder="1" applyAlignment="1"/>
    <xf numFmtId="0" fontId="20" fillId="0" borderId="0" xfId="0" applyFont="1"/>
    <xf numFmtId="0" fontId="21" fillId="0" borderId="0" xfId="0" applyFont="1" applyAlignment="1">
      <alignment wrapText="1"/>
    </xf>
    <xf numFmtId="0" fontId="21" fillId="0" borderId="0" xfId="0" applyFont="1" applyFill="1" applyAlignment="1"/>
    <xf numFmtId="0" fontId="20" fillId="0" borderId="0" xfId="0" applyFont="1" applyAlignment="1">
      <alignment horizontal="right" wrapText="1"/>
    </xf>
    <xf numFmtId="0" fontId="3" fillId="0" borderId="11" xfId="0" applyFont="1" applyFill="1" applyBorder="1" applyAlignment="1"/>
    <xf numFmtId="4" fontId="20" fillId="0" borderId="0" xfId="0" applyNumberFormat="1" applyFont="1" applyAlignment="1">
      <alignment horizontal="right"/>
    </xf>
    <xf numFmtId="166" fontId="20" fillId="0" borderId="0" xfId="0" applyNumberFormat="1" applyFont="1"/>
    <xf numFmtId="14" fontId="3" fillId="0" borderId="11" xfId="0" applyNumberFormat="1" applyFont="1" applyFill="1" applyBorder="1" applyAlignment="1">
      <alignment shrinkToFit="1"/>
    </xf>
    <xf numFmtId="4" fontId="19" fillId="0" borderId="0" xfId="2" applyNumberFormat="1" applyBorder="1" applyAlignment="1">
      <alignment horizontal="right"/>
    </xf>
    <xf numFmtId="166" fontId="19" fillId="0" borderId="0" xfId="2" applyNumberFormat="1" applyBorder="1"/>
    <xf numFmtId="0" fontId="21" fillId="0" borderId="0" xfId="0" applyFont="1" applyAlignment="1"/>
    <xf numFmtId="0" fontId="21" fillId="0" borderId="11" xfId="2" applyFont="1" applyBorder="1" applyAlignment="1"/>
    <xf numFmtId="4" fontId="21" fillId="0" borderId="11" xfId="2" applyNumberFormat="1" applyFont="1" applyBorder="1" applyAlignment="1">
      <alignment horizontal="right"/>
    </xf>
    <xf numFmtId="166" fontId="21" fillId="0" borderId="11" xfId="2" applyNumberFormat="1" applyFont="1" applyBorder="1"/>
    <xf numFmtId="0" fontId="21" fillId="0" borderId="11" xfId="2" applyFont="1" applyBorder="1"/>
    <xf numFmtId="0" fontId="21" fillId="0" borderId="11" xfId="2" applyFont="1" applyFill="1" applyBorder="1"/>
    <xf numFmtId="0" fontId="21" fillId="0" borderId="11" xfId="2" applyFont="1" applyBorder="1" applyAlignment="1">
      <alignment wrapText="1"/>
    </xf>
    <xf numFmtId="0" fontId="18" fillId="7" borderId="6" xfId="1" applyFont="1" applyFill="1" applyBorder="1" applyAlignment="1">
      <alignment horizontal="center" wrapText="1" shrinkToFit="1"/>
    </xf>
    <xf numFmtId="164" fontId="18" fillId="7" borderId="6" xfId="1" applyNumberFormat="1" applyFont="1" applyFill="1" applyBorder="1" applyAlignment="1">
      <alignment horizontal="center" wrapText="1" shrinkToFit="1"/>
    </xf>
    <xf numFmtId="4" fontId="18" fillId="7" borderId="6" xfId="1" applyNumberFormat="1" applyFont="1" applyFill="1" applyBorder="1" applyAlignment="1">
      <alignment horizontal="center" wrapText="1" shrinkToFit="1"/>
    </xf>
    <xf numFmtId="0" fontId="18" fillId="7" borderId="6" xfId="1" applyNumberFormat="1" applyFont="1" applyFill="1" applyBorder="1" applyAlignment="1">
      <alignment horizontal="center" wrapText="1" shrinkToFit="1"/>
    </xf>
    <xf numFmtId="0" fontId="17" fillId="5" borderId="17" xfId="0" applyFont="1" applyFill="1" applyBorder="1" applyAlignment="1">
      <alignment horizontal="center" vertical="top" wrapText="1"/>
    </xf>
    <xf numFmtId="0" fontId="17" fillId="0" borderId="0" xfId="0" applyFont="1" applyBorder="1" applyAlignment="1">
      <alignment horizontal="center" vertical="top" wrapText="1"/>
    </xf>
    <xf numFmtId="14" fontId="14" fillId="0" borderId="5" xfId="0" applyNumberFormat="1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164" fontId="14" fillId="6" borderId="1" xfId="0" applyNumberFormat="1" applyFont="1" applyFill="1" applyBorder="1" applyAlignment="1">
      <alignment vertical="top" wrapText="1"/>
    </xf>
    <xf numFmtId="0" fontId="14" fillId="0" borderId="1" xfId="0" applyFont="1" applyFill="1" applyBorder="1" applyAlignment="1">
      <alignment horizontal="left" vertical="top" wrapText="1"/>
    </xf>
    <xf numFmtId="0" fontId="14" fillId="0" borderId="0" xfId="0" applyFont="1" applyAlignment="1">
      <alignment horizontal="right" vertical="top" wrapText="1"/>
    </xf>
    <xf numFmtId="0" fontId="14" fillId="0" borderId="0" xfId="0" applyNumberFormat="1" applyFont="1" applyAlignment="1">
      <alignment horizontal="center" vertical="top" wrapText="1"/>
    </xf>
    <xf numFmtId="164" fontId="14" fillId="0" borderId="0" xfId="0" applyNumberFormat="1" applyFont="1" applyAlignment="1">
      <alignment horizontal="right" vertical="top" wrapText="1"/>
    </xf>
    <xf numFmtId="0" fontId="14" fillId="0" borderId="1" xfId="0" applyNumberFormat="1" applyFont="1" applyFill="1" applyBorder="1" applyAlignment="1">
      <alignment horizontal="center" vertical="top" wrapText="1"/>
    </xf>
    <xf numFmtId="14" fontId="14" fillId="0" borderId="8" xfId="0" applyNumberFormat="1" applyFont="1" applyBorder="1" applyAlignment="1">
      <alignment vertical="top" wrapText="1"/>
    </xf>
    <xf numFmtId="0" fontId="19" fillId="0" borderId="0" xfId="0" applyFont="1" applyFill="1" applyBorder="1"/>
    <xf numFmtId="0" fontId="19" fillId="0" borderId="0" xfId="2" applyFill="1" applyBorder="1" applyAlignment="1"/>
    <xf numFmtId="0" fontId="22" fillId="8" borderId="0" xfId="0" applyFont="1" applyFill="1" applyAlignment="1">
      <alignment vertical="top" wrapText="1"/>
    </xf>
    <xf numFmtId="0" fontId="22" fillId="8" borderId="0" xfId="0" applyFont="1" applyFill="1" applyAlignment="1">
      <alignment horizontal="center" vertical="top" wrapText="1"/>
    </xf>
    <xf numFmtId="164" fontId="22" fillId="8" borderId="0" xfId="0" applyNumberFormat="1" applyFont="1" applyFill="1" applyAlignment="1">
      <alignment horizontal="center" vertical="top" wrapText="1"/>
    </xf>
    <xf numFmtId="164" fontId="22" fillId="8" borderId="0" xfId="0" applyNumberFormat="1" applyFont="1" applyFill="1" applyAlignment="1">
      <alignment vertical="top" wrapText="1"/>
    </xf>
    <xf numFmtId="0" fontId="22" fillId="8" borderId="0" xfId="0" applyNumberFormat="1" applyFont="1" applyFill="1" applyAlignment="1">
      <alignment horizontal="center" vertical="top" wrapText="1"/>
    </xf>
    <xf numFmtId="0" fontId="23" fillId="7" borderId="10" xfId="0" applyFont="1" applyFill="1" applyBorder="1" applyAlignment="1">
      <alignment horizontal="center" vertical="top" wrapText="1"/>
    </xf>
    <xf numFmtId="164" fontId="23" fillId="7" borderId="10" xfId="0" applyNumberFormat="1" applyFont="1" applyFill="1" applyBorder="1" applyAlignment="1">
      <alignment horizontal="center" vertical="top" wrapText="1"/>
    </xf>
    <xf numFmtId="14" fontId="23" fillId="7" borderId="10" xfId="0" applyNumberFormat="1" applyFont="1" applyFill="1" applyBorder="1" applyAlignment="1">
      <alignment horizontal="center" vertical="top" wrapText="1"/>
    </xf>
    <xf numFmtId="0" fontId="23" fillId="7" borderId="10" xfId="0" applyNumberFormat="1" applyFont="1" applyFill="1" applyBorder="1" applyAlignment="1">
      <alignment horizontal="center" vertical="top" wrapText="1"/>
    </xf>
    <xf numFmtId="164" fontId="18" fillId="7" borderId="6" xfId="1" applyNumberFormat="1" applyFont="1" applyFill="1" applyBorder="1" applyAlignment="1">
      <alignment horizontal="center"/>
    </xf>
    <xf numFmtId="14" fontId="18" fillId="7" borderId="6" xfId="1" applyNumberFormat="1" applyFont="1" applyFill="1" applyBorder="1" applyAlignment="1">
      <alignment horizontal="center" wrapText="1" shrinkToFit="1"/>
    </xf>
    <xf numFmtId="0" fontId="3" fillId="8" borderId="11" xfId="0" applyFont="1" applyFill="1" applyBorder="1" applyAlignment="1">
      <alignment horizontal="right"/>
    </xf>
    <xf numFmtId="4" fontId="3" fillId="8" borderId="11" xfId="0" applyNumberFormat="1" applyFont="1" applyFill="1" applyBorder="1" applyAlignment="1">
      <alignment shrinkToFit="1"/>
    </xf>
    <xf numFmtId="4" fontId="3" fillId="8" borderId="11" xfId="0" applyNumberFormat="1" applyFont="1" applyFill="1" applyBorder="1"/>
    <xf numFmtId="0" fontId="8" fillId="9" borderId="11" xfId="0" applyFont="1" applyFill="1" applyBorder="1" applyAlignment="1">
      <alignment horizontal="left"/>
    </xf>
    <xf numFmtId="0" fontId="8" fillId="9" borderId="11" xfId="0" applyFont="1" applyFill="1" applyBorder="1" applyAlignment="1">
      <alignment shrinkToFit="1"/>
    </xf>
    <xf numFmtId="0" fontId="3" fillId="9" borderId="11" xfId="0" applyFont="1" applyFill="1" applyBorder="1" applyAlignment="1">
      <alignment horizontal="left"/>
    </xf>
    <xf numFmtId="0" fontId="3" fillId="9" borderId="11" xfId="0" applyFont="1" applyFill="1" applyBorder="1" applyAlignment="1">
      <alignment shrinkToFit="1"/>
    </xf>
    <xf numFmtId="0" fontId="8" fillId="9" borderId="11" xfId="0" applyFont="1" applyFill="1" applyBorder="1" applyAlignment="1"/>
    <xf numFmtId="4" fontId="8" fillId="9" borderId="11" xfId="0" applyNumberFormat="1" applyFont="1" applyFill="1" applyBorder="1"/>
    <xf numFmtId="14" fontId="8" fillId="9" borderId="11" xfId="0" applyNumberFormat="1" applyFont="1" applyFill="1" applyBorder="1" applyAlignment="1">
      <alignment shrinkToFit="1"/>
    </xf>
    <xf numFmtId="39" fontId="3" fillId="8" borderId="11" xfId="0" applyNumberFormat="1" applyFont="1" applyFill="1" applyBorder="1" applyAlignment="1">
      <alignment horizontal="right"/>
    </xf>
    <xf numFmtId="0" fontId="3" fillId="8" borderId="11" xfId="0" applyNumberFormat="1" applyFont="1" applyFill="1" applyBorder="1" applyAlignment="1">
      <alignment horizontal="right"/>
    </xf>
    <xf numFmtId="0" fontId="3" fillId="7" borderId="14" xfId="0" applyNumberFormat="1" applyFont="1" applyFill="1" applyBorder="1"/>
    <xf numFmtId="4" fontId="3" fillId="7" borderId="14" xfId="0" applyNumberFormat="1" applyFont="1" applyFill="1" applyBorder="1"/>
    <xf numFmtId="4" fontId="0" fillId="0" borderId="0" xfId="0" applyNumberFormat="1" applyFill="1" applyAlignment="1">
      <alignment horizontal="right"/>
    </xf>
    <xf numFmtId="166" fontId="0" fillId="0" borderId="0" xfId="0" applyNumberFormat="1" applyFill="1"/>
    <xf numFmtId="0" fontId="19" fillId="0" borderId="0" xfId="0" applyFont="1" applyFill="1"/>
    <xf numFmtId="0" fontId="0" fillId="0" borderId="0" xfId="0" applyNumberFormat="1" applyFill="1"/>
    <xf numFmtId="0" fontId="3" fillId="8" borderId="12" xfId="0" applyFont="1" applyFill="1" applyBorder="1" applyAlignment="1">
      <alignment horizontal="right"/>
    </xf>
    <xf numFmtId="0" fontId="0" fillId="8" borderId="13" xfId="0" applyFill="1" applyBorder="1" applyAlignment="1"/>
    <xf numFmtId="0" fontId="3" fillId="9" borderId="12" xfId="0" applyFont="1" applyFill="1" applyBorder="1" applyAlignment="1">
      <alignment horizontal="left"/>
    </xf>
    <xf numFmtId="0" fontId="3" fillId="9" borderId="13" xfId="0" applyFont="1" applyFill="1" applyBorder="1" applyAlignment="1">
      <alignment horizontal="left"/>
    </xf>
    <xf numFmtId="0" fontId="0" fillId="9" borderId="13" xfId="0" applyFill="1" applyBorder="1" applyAlignment="1"/>
    <xf numFmtId="0" fontId="3" fillId="7" borderId="15" xfId="0" applyFont="1" applyFill="1" applyBorder="1" applyAlignment="1">
      <alignment horizontal="right"/>
    </xf>
    <xf numFmtId="0" fontId="3" fillId="7" borderId="16" xfId="0" applyFont="1" applyFill="1" applyBorder="1" applyAlignment="1">
      <alignment horizontal="right"/>
    </xf>
    <xf numFmtId="0" fontId="15" fillId="2" borderId="7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right"/>
    </xf>
    <xf numFmtId="0" fontId="6" fillId="4" borderId="2" xfId="0" applyFont="1" applyFill="1" applyBorder="1" applyAlignment="1">
      <alignment horizontal="right"/>
    </xf>
    <xf numFmtId="0" fontId="2" fillId="2" borderId="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5" fillId="3" borderId="0" xfId="0" applyFont="1" applyFill="1" applyBorder="1" applyAlignment="1"/>
    <xf numFmtId="0" fontId="5" fillId="3" borderId="4" xfId="0" applyFont="1" applyFill="1" applyBorder="1" applyAlignment="1"/>
    <xf numFmtId="0" fontId="3" fillId="3" borderId="3" xfId="0" applyFont="1" applyFill="1" applyBorder="1" applyAlignment="1">
      <alignment horizontal="center"/>
    </xf>
    <xf numFmtId="0" fontId="5" fillId="3" borderId="3" xfId="0" applyFont="1" applyFill="1" applyBorder="1" applyAlignment="1"/>
    <xf numFmtId="0" fontId="5" fillId="3" borderId="9" xfId="0" applyFont="1" applyFill="1" applyBorder="1" applyAlignment="1"/>
    <xf numFmtId="0" fontId="0" fillId="0" borderId="0" xfId="0" applyFill="1" applyBorder="1"/>
  </cellXfs>
  <cellStyles count="3"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colors>
    <mruColors>
      <color rgb="FFFF66FF"/>
      <color rgb="FFFFCCFF"/>
      <color rgb="FFFF00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10"/>
  <sheetViews>
    <sheetView tabSelected="1" view="pageLayout" zoomScale="80" zoomScaleNormal="100" zoomScalePageLayoutView="80" workbookViewId="0">
      <selection activeCell="C36" sqref="C36"/>
    </sheetView>
  </sheetViews>
  <sheetFormatPr defaultRowHeight="15" x14ac:dyDescent="0.25"/>
  <cols>
    <col min="1" max="1" width="11.85546875" customWidth="1"/>
    <col min="2" max="2" width="33.7109375" customWidth="1"/>
    <col min="3" max="3" width="21.7109375" style="41" customWidth="1"/>
    <col min="4" max="4" width="14.5703125" customWidth="1"/>
    <col min="5" max="5" width="25.85546875" style="41" customWidth="1"/>
    <col min="6" max="6" width="4.140625" style="60" customWidth="1"/>
    <col min="7" max="7" width="17.28515625" customWidth="1"/>
    <col min="8" max="8" width="15.28515625" customWidth="1"/>
    <col min="9" max="9" width="12.5703125" customWidth="1"/>
    <col min="10" max="10" width="12.140625" customWidth="1"/>
    <col min="11" max="11" width="6.5703125" customWidth="1"/>
  </cols>
  <sheetData>
    <row r="1" spans="1:24" ht="79.5" customHeight="1" x14ac:dyDescent="0.25">
      <c r="A1" s="103" t="s">
        <v>0</v>
      </c>
      <c r="B1" s="103" t="s">
        <v>1</v>
      </c>
      <c r="C1" s="103" t="s">
        <v>2</v>
      </c>
      <c r="D1" s="103" t="s">
        <v>3</v>
      </c>
      <c r="E1" s="104" t="s">
        <v>4</v>
      </c>
      <c r="F1" s="129"/>
      <c r="G1" s="105" t="s">
        <v>5</v>
      </c>
      <c r="H1" s="105" t="s">
        <v>6</v>
      </c>
      <c r="I1" s="106" t="s">
        <v>7</v>
      </c>
      <c r="J1" s="130" t="s">
        <v>8</v>
      </c>
      <c r="K1" s="106" t="s">
        <v>9</v>
      </c>
    </row>
    <row r="2" spans="1:24" x14ac:dyDescent="0.25">
      <c r="A2" t="s">
        <v>111</v>
      </c>
      <c r="B2" t="s">
        <v>112</v>
      </c>
      <c r="C2" t="s">
        <v>81</v>
      </c>
      <c r="E2" t="s">
        <v>11</v>
      </c>
      <c r="F2" s="77">
        <v>1</v>
      </c>
      <c r="G2" s="73">
        <v>50000</v>
      </c>
      <c r="H2" s="73">
        <v>6500</v>
      </c>
      <c r="I2" s="75">
        <v>42526</v>
      </c>
      <c r="J2" s="75">
        <v>42814</v>
      </c>
      <c r="K2" s="77" t="s">
        <v>15</v>
      </c>
      <c r="L2" s="77"/>
      <c r="M2" s="78"/>
    </row>
    <row r="3" spans="1:24" x14ac:dyDescent="0.25">
      <c r="A3" t="s">
        <v>115</v>
      </c>
      <c r="B3" t="s">
        <v>116</v>
      </c>
      <c r="C3" t="s">
        <v>81</v>
      </c>
      <c r="E3" t="s">
        <v>11</v>
      </c>
      <c r="F3" s="77">
        <v>1</v>
      </c>
      <c r="G3" s="73">
        <v>6404</v>
      </c>
      <c r="H3" s="73">
        <v>5902</v>
      </c>
      <c r="I3" s="75">
        <v>42289</v>
      </c>
      <c r="J3" s="75">
        <v>42814</v>
      </c>
      <c r="K3" s="77" t="s">
        <v>15</v>
      </c>
      <c r="L3" s="77"/>
      <c r="M3" s="78"/>
    </row>
    <row r="4" spans="1:24" x14ac:dyDescent="0.25">
      <c r="A4" t="s">
        <v>124</v>
      </c>
      <c r="B4" t="s">
        <v>125</v>
      </c>
      <c r="C4" t="s">
        <v>81</v>
      </c>
      <c r="E4" t="s">
        <v>11</v>
      </c>
      <c r="F4" s="77">
        <v>1</v>
      </c>
      <c r="G4" s="73">
        <v>3292.61</v>
      </c>
      <c r="H4" s="73">
        <v>3292.61</v>
      </c>
      <c r="I4" s="75">
        <v>42534</v>
      </c>
      <c r="J4" s="75">
        <v>42773</v>
      </c>
      <c r="K4" s="77" t="s">
        <v>15</v>
      </c>
      <c r="L4" s="77"/>
      <c r="M4" s="78"/>
    </row>
    <row r="5" spans="1:24" x14ac:dyDescent="0.25">
      <c r="A5" t="s">
        <v>133</v>
      </c>
      <c r="B5" t="s">
        <v>134</v>
      </c>
      <c r="C5" t="s">
        <v>81</v>
      </c>
      <c r="E5" t="s">
        <v>11</v>
      </c>
      <c r="F5" s="118">
        <v>1</v>
      </c>
      <c r="G5" s="73">
        <v>1923.38</v>
      </c>
      <c r="H5" s="73">
        <v>1923.38</v>
      </c>
      <c r="I5" s="75">
        <v>42547</v>
      </c>
      <c r="J5" s="75">
        <v>42824</v>
      </c>
      <c r="K5" s="77" t="s">
        <v>15</v>
      </c>
      <c r="L5" s="77"/>
      <c r="M5" s="78"/>
    </row>
    <row r="6" spans="1:24" x14ac:dyDescent="0.25">
      <c r="A6" t="s">
        <v>137</v>
      </c>
      <c r="B6" t="s">
        <v>138</v>
      </c>
      <c r="C6" t="s">
        <v>81</v>
      </c>
      <c r="E6" t="s">
        <v>11</v>
      </c>
      <c r="F6" s="118">
        <v>1</v>
      </c>
      <c r="G6" s="73">
        <v>1597.19</v>
      </c>
      <c r="H6" s="73">
        <v>1597.19</v>
      </c>
      <c r="I6" s="75">
        <v>42486</v>
      </c>
      <c r="J6" s="75">
        <v>42741</v>
      </c>
      <c r="K6" s="77" t="s">
        <v>15</v>
      </c>
      <c r="L6" s="77"/>
      <c r="M6" s="78"/>
    </row>
    <row r="7" spans="1:24" s="1" customFormat="1" x14ac:dyDescent="0.25">
      <c r="A7" s="54"/>
      <c r="B7" s="55"/>
      <c r="C7" s="56"/>
      <c r="D7" s="149" t="s">
        <v>83</v>
      </c>
      <c r="E7" s="150"/>
      <c r="F7" s="131">
        <f>SUM(F2:F6)</f>
        <v>5</v>
      </c>
      <c r="G7" s="132">
        <f>SUM(G2:G6)</f>
        <v>63217.18</v>
      </c>
      <c r="H7" s="133">
        <f>SUM(H2:H6)</f>
        <v>19215.18</v>
      </c>
      <c r="I7" s="133"/>
      <c r="J7" s="57"/>
      <c r="K7" s="58"/>
    </row>
    <row r="8" spans="1:24" x14ac:dyDescent="0.25">
      <c r="A8" s="134"/>
      <c r="B8" s="135"/>
      <c r="C8" s="136" t="s">
        <v>81</v>
      </c>
      <c r="D8" s="137"/>
      <c r="E8" s="135"/>
      <c r="F8" s="138"/>
      <c r="G8" s="135"/>
      <c r="H8" s="135"/>
      <c r="I8" s="139"/>
      <c r="J8" s="139"/>
      <c r="K8" s="140"/>
    </row>
    <row r="9" spans="1:24" x14ac:dyDescent="0.25">
      <c r="A9" t="s">
        <v>150</v>
      </c>
      <c r="B9" t="s">
        <v>151</v>
      </c>
      <c r="C9" s="77" t="s">
        <v>82</v>
      </c>
      <c r="D9" s="77" t="s">
        <v>22</v>
      </c>
      <c r="E9" t="s">
        <v>24</v>
      </c>
      <c r="F9" s="118">
        <v>1</v>
      </c>
      <c r="G9" s="73">
        <v>1400</v>
      </c>
      <c r="H9" s="73">
        <v>975.25</v>
      </c>
      <c r="I9" s="75">
        <v>42243</v>
      </c>
      <c r="J9" s="75">
        <v>42794</v>
      </c>
      <c r="K9" s="77" t="s">
        <v>15</v>
      </c>
      <c r="L9" s="77"/>
      <c r="M9" s="78"/>
      <c r="V9" s="77"/>
      <c r="W9" s="77"/>
    </row>
    <row r="10" spans="1:24" x14ac:dyDescent="0.25">
      <c r="A10" t="s">
        <v>178</v>
      </c>
      <c r="B10" t="s">
        <v>179</v>
      </c>
      <c r="C10" s="77" t="s">
        <v>82</v>
      </c>
      <c r="D10" s="77" t="s">
        <v>22</v>
      </c>
      <c r="E10" t="s">
        <v>180</v>
      </c>
      <c r="F10" s="118">
        <v>1</v>
      </c>
      <c r="G10" s="73">
        <v>373.97</v>
      </c>
      <c r="H10" s="73">
        <v>373.97</v>
      </c>
      <c r="I10" s="75">
        <v>42709</v>
      </c>
      <c r="J10" s="75">
        <v>42781</v>
      </c>
      <c r="K10" s="77" t="s">
        <v>15</v>
      </c>
      <c r="L10" s="77"/>
      <c r="M10" s="78"/>
      <c r="V10" s="77"/>
      <c r="W10" s="77"/>
    </row>
    <row r="11" spans="1:24" x14ac:dyDescent="0.25">
      <c r="A11" t="s">
        <v>96</v>
      </c>
      <c r="B11" t="s">
        <v>97</v>
      </c>
      <c r="C11" s="77" t="s">
        <v>82</v>
      </c>
      <c r="D11" s="77" t="s">
        <v>22</v>
      </c>
      <c r="E11" t="s">
        <v>11</v>
      </c>
      <c r="F11" s="118">
        <v>1</v>
      </c>
      <c r="G11" s="73">
        <v>16134.8</v>
      </c>
      <c r="H11" s="73">
        <v>11842.55</v>
      </c>
      <c r="I11" s="75">
        <v>42145</v>
      </c>
      <c r="J11" s="75">
        <v>42741</v>
      </c>
      <c r="K11" s="77" t="s">
        <v>15</v>
      </c>
      <c r="L11" s="77"/>
      <c r="M11" s="78"/>
    </row>
    <row r="12" spans="1:24" x14ac:dyDescent="0.25">
      <c r="A12" t="s">
        <v>126</v>
      </c>
      <c r="B12" t="s">
        <v>127</v>
      </c>
      <c r="C12" s="77" t="s">
        <v>82</v>
      </c>
      <c r="D12" s="77" t="s">
        <v>128</v>
      </c>
      <c r="E12" t="s">
        <v>11</v>
      </c>
      <c r="F12" s="118">
        <v>1</v>
      </c>
      <c r="G12" s="73">
        <v>3518.5</v>
      </c>
      <c r="H12" s="73">
        <v>3039.12</v>
      </c>
      <c r="I12" s="75">
        <v>42538</v>
      </c>
      <c r="J12" s="75">
        <v>42817</v>
      </c>
      <c r="K12" s="77" t="s">
        <v>15</v>
      </c>
      <c r="L12" s="77"/>
      <c r="M12" s="78"/>
    </row>
    <row r="13" spans="1:24" x14ac:dyDescent="0.25">
      <c r="A13" s="54"/>
      <c r="B13" s="55"/>
      <c r="C13" s="56"/>
      <c r="D13" s="149" t="s">
        <v>83</v>
      </c>
      <c r="E13" s="150"/>
      <c r="F13" s="131">
        <f>SUM(F9:F12)</f>
        <v>4</v>
      </c>
      <c r="G13" s="132">
        <f>SUM(G9:G12)</f>
        <v>21427.27</v>
      </c>
      <c r="H13" s="133">
        <f>SUM(H9:H12)</f>
        <v>16230.89</v>
      </c>
      <c r="I13" s="133"/>
      <c r="J13" s="57"/>
      <c r="K13" s="58"/>
    </row>
    <row r="14" spans="1:24" x14ac:dyDescent="0.25">
      <c r="A14" s="134"/>
      <c r="B14" s="135"/>
      <c r="C14" s="151" t="s">
        <v>82</v>
      </c>
      <c r="D14" s="153"/>
      <c r="E14" s="135"/>
      <c r="F14" s="138"/>
      <c r="G14" s="135"/>
      <c r="H14" s="135"/>
      <c r="I14" s="139"/>
      <c r="J14" s="139"/>
      <c r="K14" s="140"/>
    </row>
    <row r="15" spans="1:24" x14ac:dyDescent="0.25">
      <c r="A15" t="s">
        <v>100</v>
      </c>
      <c r="B15" t="s">
        <v>101</v>
      </c>
      <c r="C15" t="s">
        <v>18</v>
      </c>
      <c r="E15" t="s">
        <v>11</v>
      </c>
      <c r="F15" s="118">
        <v>1</v>
      </c>
      <c r="G15" s="73">
        <v>12617.76</v>
      </c>
      <c r="H15" s="73">
        <v>10187.5</v>
      </c>
      <c r="I15" s="75">
        <v>42238</v>
      </c>
      <c r="J15" s="75">
        <v>42815</v>
      </c>
      <c r="K15" s="77" t="s">
        <v>15</v>
      </c>
      <c r="L15" s="77"/>
      <c r="M15" s="77"/>
      <c r="N15" s="78"/>
      <c r="W15" s="77"/>
      <c r="X15" s="77"/>
    </row>
    <row r="16" spans="1:24" x14ac:dyDescent="0.25">
      <c r="A16" t="s">
        <v>104</v>
      </c>
      <c r="B16" t="s">
        <v>105</v>
      </c>
      <c r="C16" t="s">
        <v>18</v>
      </c>
      <c r="E16" t="s">
        <v>11</v>
      </c>
      <c r="F16" s="118">
        <v>1</v>
      </c>
      <c r="G16" s="73">
        <v>7916</v>
      </c>
      <c r="H16" s="73">
        <v>7916</v>
      </c>
      <c r="I16" s="75">
        <v>42479</v>
      </c>
      <c r="J16" s="75">
        <v>42741</v>
      </c>
      <c r="K16" s="77" t="s">
        <v>15</v>
      </c>
      <c r="L16" s="77"/>
      <c r="M16" s="77"/>
      <c r="N16" s="78"/>
      <c r="W16" s="77"/>
      <c r="X16" s="77"/>
    </row>
    <row r="17" spans="1:24" s="1" customFormat="1" x14ac:dyDescent="0.25">
      <c r="A17" s="1" t="s">
        <v>106</v>
      </c>
      <c r="B17" s="1" t="s">
        <v>107</v>
      </c>
      <c r="C17" s="1" t="s">
        <v>18</v>
      </c>
      <c r="E17" s="1" t="s">
        <v>11</v>
      </c>
      <c r="F17" s="118">
        <v>1</v>
      </c>
      <c r="G17" s="145">
        <v>7428.94</v>
      </c>
      <c r="H17" s="145">
        <v>7428.94</v>
      </c>
      <c r="I17" s="146">
        <v>42162</v>
      </c>
      <c r="J17" s="146">
        <v>42809</v>
      </c>
      <c r="K17" s="147" t="s">
        <v>15</v>
      </c>
      <c r="L17" s="147"/>
      <c r="M17" s="147"/>
      <c r="N17" s="148"/>
      <c r="W17" s="147"/>
      <c r="X17" s="147"/>
    </row>
    <row r="18" spans="1:24" x14ac:dyDescent="0.25">
      <c r="A18" t="s">
        <v>108</v>
      </c>
      <c r="B18" t="s">
        <v>109</v>
      </c>
      <c r="C18" s="77" t="s">
        <v>18</v>
      </c>
      <c r="D18" s="77" t="s">
        <v>110</v>
      </c>
      <c r="E18" t="s">
        <v>11</v>
      </c>
      <c r="F18" s="118">
        <v>1</v>
      </c>
      <c r="G18" s="73">
        <v>7339.73</v>
      </c>
      <c r="H18" s="73">
        <v>7339.73</v>
      </c>
      <c r="I18" s="75">
        <v>42368</v>
      </c>
      <c r="J18" s="75">
        <v>42804</v>
      </c>
      <c r="K18" s="77" t="s">
        <v>15</v>
      </c>
      <c r="L18" s="77"/>
      <c r="M18" s="77"/>
      <c r="N18" s="78"/>
    </row>
    <row r="19" spans="1:24" x14ac:dyDescent="0.25">
      <c r="A19" t="s">
        <v>113</v>
      </c>
      <c r="B19" t="s">
        <v>114</v>
      </c>
      <c r="C19" t="s">
        <v>18</v>
      </c>
      <c r="E19" t="s">
        <v>11</v>
      </c>
      <c r="F19" s="118">
        <v>1</v>
      </c>
      <c r="G19" s="73">
        <v>8296</v>
      </c>
      <c r="H19" s="73">
        <v>6150</v>
      </c>
      <c r="I19" s="75">
        <v>42220</v>
      </c>
      <c r="J19" s="75">
        <v>42801</v>
      </c>
      <c r="K19" s="77" t="s">
        <v>15</v>
      </c>
      <c r="L19" s="77"/>
      <c r="M19" s="77"/>
      <c r="N19" s="78"/>
    </row>
    <row r="20" spans="1:24" x14ac:dyDescent="0.25">
      <c r="A20" t="s">
        <v>117</v>
      </c>
      <c r="B20" t="s">
        <v>118</v>
      </c>
      <c r="C20" t="s">
        <v>18</v>
      </c>
      <c r="E20" t="s">
        <v>11</v>
      </c>
      <c r="F20" s="118">
        <v>1</v>
      </c>
      <c r="G20" s="73">
        <v>6965.55</v>
      </c>
      <c r="H20" s="73">
        <v>4091.81</v>
      </c>
      <c r="I20" s="75">
        <v>42649</v>
      </c>
      <c r="J20" s="75">
        <v>42796</v>
      </c>
      <c r="K20" s="77" t="s">
        <v>15</v>
      </c>
      <c r="L20" s="77"/>
      <c r="M20" s="77"/>
      <c r="N20" s="78"/>
    </row>
    <row r="21" spans="1:24" x14ac:dyDescent="0.25">
      <c r="A21" t="s">
        <v>119</v>
      </c>
      <c r="B21" t="s">
        <v>107</v>
      </c>
      <c r="C21" t="s">
        <v>18</v>
      </c>
      <c r="E21" t="s">
        <v>11</v>
      </c>
      <c r="F21" s="118">
        <v>1</v>
      </c>
      <c r="G21" s="73">
        <v>8243.6299999999992</v>
      </c>
      <c r="H21" s="73">
        <v>4031.81</v>
      </c>
      <c r="I21" s="75">
        <v>42162</v>
      </c>
      <c r="J21" s="75">
        <v>42809</v>
      </c>
      <c r="K21" s="77" t="s">
        <v>15</v>
      </c>
      <c r="L21" s="77"/>
      <c r="M21" s="77"/>
      <c r="N21" s="78"/>
    </row>
    <row r="22" spans="1:24" x14ac:dyDescent="0.25">
      <c r="A22" t="s">
        <v>120</v>
      </c>
      <c r="B22" t="s">
        <v>121</v>
      </c>
      <c r="C22" t="s">
        <v>18</v>
      </c>
      <c r="E22" t="s">
        <v>11</v>
      </c>
      <c r="F22" s="118">
        <v>1</v>
      </c>
      <c r="G22" s="73">
        <v>4144.2299999999996</v>
      </c>
      <c r="H22" s="73">
        <v>3672.71</v>
      </c>
      <c r="I22" s="75">
        <v>42417</v>
      </c>
      <c r="J22" s="75">
        <v>42818</v>
      </c>
      <c r="K22" s="77" t="s">
        <v>15</v>
      </c>
      <c r="L22" s="77"/>
      <c r="M22" s="77"/>
      <c r="N22" s="78"/>
    </row>
    <row r="23" spans="1:24" x14ac:dyDescent="0.25">
      <c r="A23" t="s">
        <v>122</v>
      </c>
      <c r="B23" t="s">
        <v>123</v>
      </c>
      <c r="C23" t="s">
        <v>18</v>
      </c>
      <c r="E23" t="s">
        <v>11</v>
      </c>
      <c r="F23" s="118">
        <v>1</v>
      </c>
      <c r="G23" s="73">
        <v>3600</v>
      </c>
      <c r="H23" s="73">
        <v>3343.15</v>
      </c>
      <c r="I23" s="75">
        <v>42471</v>
      </c>
      <c r="J23" s="75">
        <v>42818</v>
      </c>
      <c r="K23" s="77" t="s">
        <v>15</v>
      </c>
      <c r="L23" s="77"/>
      <c r="M23" s="77"/>
      <c r="N23" s="78"/>
    </row>
    <row r="24" spans="1:24" x14ac:dyDescent="0.25">
      <c r="A24" t="s">
        <v>135</v>
      </c>
      <c r="B24" t="s">
        <v>136</v>
      </c>
      <c r="C24" t="s">
        <v>18</v>
      </c>
      <c r="E24" t="s">
        <v>11</v>
      </c>
      <c r="F24" s="118">
        <v>1</v>
      </c>
      <c r="G24" s="73">
        <v>1636.66</v>
      </c>
      <c r="H24" s="73">
        <v>1636.66</v>
      </c>
      <c r="I24" s="75">
        <v>42576</v>
      </c>
      <c r="J24" s="75">
        <v>42765</v>
      </c>
      <c r="K24" s="77" t="s">
        <v>15</v>
      </c>
      <c r="L24" s="77"/>
      <c r="M24" s="77"/>
      <c r="N24" s="78"/>
    </row>
    <row r="25" spans="1:24" x14ac:dyDescent="0.25">
      <c r="A25" t="s">
        <v>144</v>
      </c>
      <c r="B25" t="s">
        <v>145</v>
      </c>
      <c r="C25" t="s">
        <v>18</v>
      </c>
      <c r="E25" t="s">
        <v>11</v>
      </c>
      <c r="F25" s="118">
        <v>1</v>
      </c>
      <c r="G25" s="73">
        <v>1365.88</v>
      </c>
      <c r="H25" s="73">
        <v>1150.18</v>
      </c>
      <c r="I25" s="75">
        <v>42558</v>
      </c>
      <c r="J25" s="75">
        <v>42786</v>
      </c>
      <c r="K25" s="77" t="s">
        <v>15</v>
      </c>
      <c r="L25" s="77"/>
      <c r="M25" s="77"/>
      <c r="N25" s="78"/>
    </row>
    <row r="26" spans="1:24" x14ac:dyDescent="0.25">
      <c r="A26" t="s">
        <v>146</v>
      </c>
      <c r="B26" t="s">
        <v>147</v>
      </c>
      <c r="C26" t="s">
        <v>18</v>
      </c>
      <c r="E26" t="s">
        <v>11</v>
      </c>
      <c r="F26" s="118">
        <v>1</v>
      </c>
      <c r="G26" s="73">
        <v>1152.82</v>
      </c>
      <c r="H26" s="73">
        <v>1110.5999999999999</v>
      </c>
      <c r="I26" s="75">
        <v>42529</v>
      </c>
      <c r="J26" s="75">
        <v>42824</v>
      </c>
      <c r="K26" s="77" t="s">
        <v>15</v>
      </c>
      <c r="L26" s="77"/>
      <c r="M26" s="77"/>
      <c r="N26" s="78"/>
    </row>
    <row r="27" spans="1:24" x14ac:dyDescent="0.25">
      <c r="A27" t="s">
        <v>148</v>
      </c>
      <c r="B27" t="s">
        <v>149</v>
      </c>
      <c r="C27" t="s">
        <v>18</v>
      </c>
      <c r="E27" t="s">
        <v>11</v>
      </c>
      <c r="F27" s="118">
        <v>1</v>
      </c>
      <c r="G27" s="73">
        <v>1581.74</v>
      </c>
      <c r="H27" s="73">
        <v>1081.74</v>
      </c>
      <c r="I27" s="75">
        <v>42573</v>
      </c>
      <c r="J27" s="75">
        <v>42786</v>
      </c>
      <c r="K27" s="77" t="s">
        <v>15</v>
      </c>
      <c r="L27" s="77"/>
      <c r="M27" s="77"/>
      <c r="N27" s="78"/>
    </row>
    <row r="28" spans="1:24" x14ac:dyDescent="0.25">
      <c r="A28" t="s">
        <v>152</v>
      </c>
      <c r="B28" t="s">
        <v>153</v>
      </c>
      <c r="C28" t="s">
        <v>18</v>
      </c>
      <c r="E28" t="s">
        <v>11</v>
      </c>
      <c r="F28" s="118">
        <v>1</v>
      </c>
      <c r="G28" s="73">
        <v>900</v>
      </c>
      <c r="H28" s="73">
        <v>900</v>
      </c>
      <c r="I28" s="75">
        <v>42368</v>
      </c>
      <c r="J28" s="75">
        <v>42767</v>
      </c>
      <c r="K28" s="77" t="s">
        <v>15</v>
      </c>
      <c r="L28" s="77"/>
      <c r="M28" s="77"/>
      <c r="N28" s="78"/>
    </row>
    <row r="29" spans="1:24" x14ac:dyDescent="0.25">
      <c r="A29" t="s">
        <v>156</v>
      </c>
      <c r="B29" t="s">
        <v>157</v>
      </c>
      <c r="C29" t="s">
        <v>18</v>
      </c>
      <c r="E29" t="s">
        <v>11</v>
      </c>
      <c r="F29" s="118">
        <v>1</v>
      </c>
      <c r="G29" s="73">
        <v>813.89</v>
      </c>
      <c r="H29" s="73">
        <v>813.89</v>
      </c>
      <c r="I29" s="75">
        <v>42342</v>
      </c>
      <c r="J29" s="75">
        <v>42773</v>
      </c>
      <c r="K29" s="77" t="s">
        <v>15</v>
      </c>
      <c r="L29" s="77"/>
      <c r="M29" s="77"/>
      <c r="N29" s="78"/>
    </row>
    <row r="30" spans="1:24" x14ac:dyDescent="0.25">
      <c r="A30" t="s">
        <v>158</v>
      </c>
      <c r="B30" t="s">
        <v>159</v>
      </c>
      <c r="C30" t="s">
        <v>18</v>
      </c>
      <c r="E30" t="s">
        <v>11</v>
      </c>
      <c r="F30" s="118">
        <v>1</v>
      </c>
      <c r="G30" s="73">
        <v>795.7</v>
      </c>
      <c r="H30" s="73">
        <v>795.7</v>
      </c>
      <c r="I30" s="75">
        <v>42407</v>
      </c>
      <c r="J30" s="75">
        <v>42767</v>
      </c>
      <c r="K30" s="77" t="s">
        <v>15</v>
      </c>
      <c r="L30" s="77"/>
      <c r="M30" s="77"/>
      <c r="N30" s="78"/>
    </row>
    <row r="31" spans="1:24" x14ac:dyDescent="0.25">
      <c r="A31" t="s">
        <v>162</v>
      </c>
      <c r="B31" t="s">
        <v>163</v>
      </c>
      <c r="C31" t="s">
        <v>18</v>
      </c>
      <c r="E31" t="s">
        <v>11</v>
      </c>
      <c r="F31" s="118">
        <v>1</v>
      </c>
      <c r="G31" s="73">
        <v>1121.19</v>
      </c>
      <c r="H31" s="73">
        <v>561.1</v>
      </c>
      <c r="I31" s="75">
        <v>42446</v>
      </c>
      <c r="J31" s="75">
        <v>42818</v>
      </c>
      <c r="K31" s="77" t="s">
        <v>15</v>
      </c>
      <c r="L31" s="77"/>
      <c r="M31" s="77"/>
      <c r="N31" s="78"/>
    </row>
    <row r="32" spans="1:24" x14ac:dyDescent="0.25">
      <c r="A32" t="s">
        <v>164</v>
      </c>
      <c r="B32" t="s">
        <v>165</v>
      </c>
      <c r="C32" t="s">
        <v>18</v>
      </c>
      <c r="E32" t="s">
        <v>11</v>
      </c>
      <c r="F32" s="118">
        <v>1</v>
      </c>
      <c r="G32" s="73">
        <v>1639.68</v>
      </c>
      <c r="H32" s="73">
        <v>500</v>
      </c>
      <c r="I32" s="75">
        <v>42479</v>
      </c>
      <c r="J32" s="75">
        <v>42814</v>
      </c>
      <c r="K32" s="77" t="s">
        <v>15</v>
      </c>
      <c r="L32" s="77"/>
      <c r="M32" s="77"/>
      <c r="N32" s="78"/>
    </row>
    <row r="33" spans="1:14" x14ac:dyDescent="0.25">
      <c r="A33" t="s">
        <v>166</v>
      </c>
      <c r="B33" t="s">
        <v>167</v>
      </c>
      <c r="C33" t="s">
        <v>18</v>
      </c>
      <c r="E33" t="s">
        <v>11</v>
      </c>
      <c r="F33" s="118">
        <v>1</v>
      </c>
      <c r="G33" s="73">
        <v>7034.37</v>
      </c>
      <c r="H33" s="73">
        <v>500</v>
      </c>
      <c r="I33" s="75">
        <v>42425</v>
      </c>
      <c r="J33" s="75">
        <v>42794</v>
      </c>
      <c r="K33" s="77" t="s">
        <v>15</v>
      </c>
      <c r="L33" s="77"/>
      <c r="M33" s="77"/>
      <c r="N33" s="78"/>
    </row>
    <row r="34" spans="1:14" x14ac:dyDescent="0.25">
      <c r="A34" t="s">
        <v>168</v>
      </c>
      <c r="B34" t="s">
        <v>169</v>
      </c>
      <c r="C34" t="s">
        <v>18</v>
      </c>
      <c r="E34" t="s">
        <v>11</v>
      </c>
      <c r="F34" s="118">
        <v>1</v>
      </c>
      <c r="G34" s="73">
        <v>1647.69</v>
      </c>
      <c r="H34" s="73">
        <v>500</v>
      </c>
      <c r="I34" s="75">
        <v>42573</v>
      </c>
      <c r="J34" s="75">
        <v>42755</v>
      </c>
      <c r="K34" s="77" t="s">
        <v>15</v>
      </c>
      <c r="L34" s="77"/>
      <c r="M34" s="77"/>
      <c r="N34" s="78"/>
    </row>
    <row r="35" spans="1:14" x14ac:dyDescent="0.25">
      <c r="A35" t="s">
        <v>170</v>
      </c>
      <c r="B35" t="s">
        <v>171</v>
      </c>
      <c r="C35" t="s">
        <v>18</v>
      </c>
      <c r="E35" t="s">
        <v>11</v>
      </c>
      <c r="F35" s="118">
        <v>1</v>
      </c>
      <c r="G35" s="73">
        <v>894</v>
      </c>
      <c r="H35" s="73">
        <v>500</v>
      </c>
      <c r="I35" s="75">
        <v>42648</v>
      </c>
      <c r="J35" s="75">
        <v>42818</v>
      </c>
      <c r="K35" s="77" t="s">
        <v>15</v>
      </c>
      <c r="L35" s="77"/>
      <c r="M35" s="77"/>
      <c r="N35" s="78"/>
    </row>
    <row r="36" spans="1:14" x14ac:dyDescent="0.25">
      <c r="A36" t="s">
        <v>174</v>
      </c>
      <c r="B36" t="s">
        <v>175</v>
      </c>
      <c r="C36" t="s">
        <v>18</v>
      </c>
      <c r="E36" t="s">
        <v>11</v>
      </c>
      <c r="F36" s="118">
        <v>1</v>
      </c>
      <c r="G36" s="73">
        <v>1535.45</v>
      </c>
      <c r="H36" s="73">
        <v>484</v>
      </c>
      <c r="I36" s="75">
        <v>42107</v>
      </c>
      <c r="J36" s="75">
        <v>42755</v>
      </c>
      <c r="K36" s="77" t="s">
        <v>15</v>
      </c>
      <c r="L36" s="77"/>
      <c r="M36" s="77"/>
      <c r="N36" s="78"/>
    </row>
    <row r="37" spans="1:14" x14ac:dyDescent="0.25">
      <c r="A37" t="s">
        <v>195</v>
      </c>
      <c r="B37" t="s">
        <v>196</v>
      </c>
      <c r="C37" t="s">
        <v>18</v>
      </c>
      <c r="E37" t="s">
        <v>11</v>
      </c>
      <c r="F37" s="118">
        <v>1</v>
      </c>
      <c r="G37" s="73">
        <v>50500</v>
      </c>
      <c r="H37" s="73">
        <v>19500</v>
      </c>
      <c r="I37" s="75">
        <v>41913</v>
      </c>
      <c r="J37" s="75">
        <v>42753</v>
      </c>
      <c r="K37" s="77" t="s">
        <v>15</v>
      </c>
      <c r="L37" s="77"/>
      <c r="M37" s="77"/>
      <c r="N37" s="78"/>
    </row>
    <row r="38" spans="1:14" x14ac:dyDescent="0.25">
      <c r="A38" s="54"/>
      <c r="B38" s="55"/>
      <c r="C38" s="56"/>
      <c r="D38" s="149" t="s">
        <v>83</v>
      </c>
      <c r="E38" s="150"/>
      <c r="F38" s="131">
        <f>SUM(F15:F37)</f>
        <v>23</v>
      </c>
      <c r="G38" s="132">
        <f>SUM(G15:G37)</f>
        <v>139170.91</v>
      </c>
      <c r="H38" s="133">
        <f>SUM(H15:H37)</f>
        <v>84195.51999999999</v>
      </c>
      <c r="I38" s="133"/>
      <c r="J38" s="57"/>
      <c r="K38" s="58"/>
    </row>
    <row r="39" spans="1:14" x14ac:dyDescent="0.25">
      <c r="A39" s="134"/>
      <c r="B39" s="135"/>
      <c r="C39" s="151" t="s">
        <v>18</v>
      </c>
      <c r="D39" s="153"/>
      <c r="E39" s="135"/>
      <c r="F39" s="138"/>
      <c r="G39" s="135"/>
      <c r="H39" s="135"/>
      <c r="I39" s="139"/>
      <c r="J39" s="139"/>
      <c r="K39" s="140"/>
    </row>
    <row r="40" spans="1:14" x14ac:dyDescent="0.25">
      <c r="A40" s="79"/>
      <c r="B40" s="17"/>
      <c r="C40" s="84"/>
      <c r="D40" s="85"/>
      <c r="E40" s="80"/>
      <c r="F40" s="81"/>
      <c r="G40" s="80"/>
      <c r="H40" s="80"/>
      <c r="I40" s="83"/>
      <c r="J40" s="83"/>
      <c r="K40" s="82"/>
    </row>
    <row r="41" spans="1:14" x14ac:dyDescent="0.25">
      <c r="A41" t="s">
        <v>139</v>
      </c>
      <c r="B41" t="s">
        <v>140</v>
      </c>
      <c r="C41" s="77" t="s">
        <v>13</v>
      </c>
      <c r="D41" s="77" t="s">
        <v>141</v>
      </c>
      <c r="E41" t="s">
        <v>11</v>
      </c>
      <c r="F41" s="77">
        <v>1</v>
      </c>
      <c r="G41" s="73">
        <v>1434.24</v>
      </c>
      <c r="H41" s="73">
        <v>1434.24</v>
      </c>
      <c r="I41" s="75">
        <v>42598</v>
      </c>
      <c r="J41" s="75">
        <v>42768</v>
      </c>
      <c r="K41" s="77" t="s">
        <v>15</v>
      </c>
      <c r="L41" s="77"/>
      <c r="M41" s="78"/>
    </row>
    <row r="42" spans="1:14" x14ac:dyDescent="0.25">
      <c r="A42" s="86"/>
      <c r="B42" s="86"/>
      <c r="C42" s="87"/>
      <c r="D42" s="88"/>
      <c r="E42" s="89" t="s">
        <v>95</v>
      </c>
      <c r="F42" s="90">
        <v>1</v>
      </c>
      <c r="G42" s="91">
        <f>SUM(G41)</f>
        <v>1434.24</v>
      </c>
      <c r="H42" s="91">
        <f>SUM(H41)</f>
        <v>1434.24</v>
      </c>
      <c r="I42" s="92"/>
      <c r="J42" s="92"/>
      <c r="K42" s="93"/>
    </row>
    <row r="43" spans="1:14" s="1" customFormat="1" x14ac:dyDescent="0.25">
      <c r="A43"/>
      <c r="B43"/>
      <c r="C43" s="74"/>
      <c r="D43" s="76"/>
      <c r="E43" s="41"/>
      <c r="F43" s="81"/>
      <c r="G43" s="73"/>
      <c r="H43" s="73"/>
      <c r="I43" s="75"/>
      <c r="J43" s="75"/>
      <c r="K43" s="82"/>
    </row>
    <row r="44" spans="1:14" x14ac:dyDescent="0.25">
      <c r="A44" t="s">
        <v>176</v>
      </c>
      <c r="B44" t="s">
        <v>177</v>
      </c>
      <c r="C44" s="77" t="s">
        <v>13</v>
      </c>
      <c r="D44" s="77" t="s">
        <v>30</v>
      </c>
      <c r="E44" t="s">
        <v>19</v>
      </c>
      <c r="F44" s="77">
        <v>1</v>
      </c>
      <c r="G44" s="73">
        <v>1500</v>
      </c>
      <c r="H44" s="73">
        <v>400</v>
      </c>
      <c r="I44" s="75">
        <v>42005</v>
      </c>
      <c r="J44" s="75">
        <v>42786</v>
      </c>
      <c r="K44" s="77" t="s">
        <v>15</v>
      </c>
      <c r="L44" s="77"/>
      <c r="M44" s="78"/>
    </row>
    <row r="45" spans="1:14" x14ac:dyDescent="0.25">
      <c r="A45" t="s">
        <v>185</v>
      </c>
      <c r="B45" t="s">
        <v>186</v>
      </c>
      <c r="C45" s="77" t="s">
        <v>13</v>
      </c>
      <c r="D45" s="77" t="s">
        <v>30</v>
      </c>
      <c r="E45" t="s">
        <v>180</v>
      </c>
      <c r="F45" s="77">
        <v>1</v>
      </c>
      <c r="G45" s="73">
        <v>248.69</v>
      </c>
      <c r="H45" s="73">
        <v>248.69</v>
      </c>
      <c r="I45" s="75">
        <v>42499</v>
      </c>
      <c r="J45" s="75">
        <v>42739</v>
      </c>
      <c r="K45" s="77" t="s">
        <v>15</v>
      </c>
      <c r="L45" s="77"/>
      <c r="M45" s="78"/>
    </row>
    <row r="46" spans="1:14" x14ac:dyDescent="0.25">
      <c r="A46" t="s">
        <v>191</v>
      </c>
      <c r="B46" t="s">
        <v>192</v>
      </c>
      <c r="C46" s="77" t="s">
        <v>13</v>
      </c>
      <c r="D46" s="77" t="s">
        <v>30</v>
      </c>
      <c r="E46" t="s">
        <v>93</v>
      </c>
      <c r="F46" s="77">
        <v>1</v>
      </c>
      <c r="G46" s="73">
        <v>126.49</v>
      </c>
      <c r="H46" s="73">
        <v>126.49</v>
      </c>
      <c r="I46" s="75">
        <v>42531</v>
      </c>
      <c r="J46" s="75">
        <v>42789</v>
      </c>
      <c r="K46" s="77" t="s">
        <v>15</v>
      </c>
      <c r="L46" s="77"/>
      <c r="M46" s="78"/>
    </row>
    <row r="47" spans="1:14" x14ac:dyDescent="0.25">
      <c r="A47" t="s">
        <v>98</v>
      </c>
      <c r="B47" t="s">
        <v>99</v>
      </c>
      <c r="C47" s="77" t="s">
        <v>13</v>
      </c>
      <c r="D47" s="77" t="s">
        <v>30</v>
      </c>
      <c r="E47" t="s">
        <v>11</v>
      </c>
      <c r="F47" s="77">
        <v>1</v>
      </c>
      <c r="G47" s="73">
        <v>15875.32</v>
      </c>
      <c r="H47" s="73">
        <v>11500</v>
      </c>
      <c r="I47" s="75">
        <v>42135</v>
      </c>
      <c r="J47" s="75">
        <v>42815</v>
      </c>
      <c r="K47" s="77" t="s">
        <v>15</v>
      </c>
      <c r="L47" s="77"/>
      <c r="M47" s="78"/>
    </row>
    <row r="48" spans="1:14" x14ac:dyDescent="0.25">
      <c r="A48" t="s">
        <v>102</v>
      </c>
      <c r="B48" t="s">
        <v>103</v>
      </c>
      <c r="C48" s="77" t="s">
        <v>13</v>
      </c>
      <c r="D48" t="s">
        <v>30</v>
      </c>
      <c r="E48" t="s">
        <v>11</v>
      </c>
      <c r="F48" s="77">
        <v>1</v>
      </c>
      <c r="G48" s="73">
        <v>8348.94</v>
      </c>
      <c r="H48" s="73">
        <v>8348.94</v>
      </c>
      <c r="I48" s="75">
        <v>42500</v>
      </c>
      <c r="J48" s="75">
        <v>42786</v>
      </c>
      <c r="K48" s="77" t="s">
        <v>15</v>
      </c>
      <c r="L48" s="77"/>
      <c r="M48" s="78"/>
    </row>
    <row r="49" spans="1:13" x14ac:dyDescent="0.25">
      <c r="A49" t="s">
        <v>129</v>
      </c>
      <c r="B49" t="s">
        <v>130</v>
      </c>
      <c r="C49" s="77" t="s">
        <v>13</v>
      </c>
      <c r="D49" t="s">
        <v>30</v>
      </c>
      <c r="E49" t="s">
        <v>11</v>
      </c>
      <c r="F49" s="77">
        <v>1</v>
      </c>
      <c r="G49" s="73">
        <v>2838</v>
      </c>
      <c r="H49" s="73">
        <v>2736.31</v>
      </c>
      <c r="I49" s="75">
        <v>42583</v>
      </c>
      <c r="J49" s="75">
        <v>42824</v>
      </c>
      <c r="K49" s="77" t="s">
        <v>15</v>
      </c>
      <c r="L49" s="77"/>
      <c r="M49" s="78"/>
    </row>
    <row r="50" spans="1:13" x14ac:dyDescent="0.25">
      <c r="A50" t="s">
        <v>131</v>
      </c>
      <c r="B50" t="s">
        <v>132</v>
      </c>
      <c r="C50" s="77" t="s">
        <v>13</v>
      </c>
      <c r="D50" t="s">
        <v>30</v>
      </c>
      <c r="E50" t="s">
        <v>11</v>
      </c>
      <c r="F50" s="77">
        <v>1</v>
      </c>
      <c r="G50" s="73">
        <v>3149.94</v>
      </c>
      <c r="H50" s="73">
        <v>2640</v>
      </c>
      <c r="I50" s="75">
        <v>42613</v>
      </c>
      <c r="J50" s="75">
        <v>42786</v>
      </c>
      <c r="K50" s="77" t="s">
        <v>15</v>
      </c>
      <c r="L50" s="77"/>
      <c r="M50" s="78"/>
    </row>
    <row r="51" spans="1:13" x14ac:dyDescent="0.25">
      <c r="A51" t="s">
        <v>142</v>
      </c>
      <c r="B51" t="s">
        <v>143</v>
      </c>
      <c r="C51" s="77" t="s">
        <v>13</v>
      </c>
      <c r="D51" t="s">
        <v>30</v>
      </c>
      <c r="E51" t="s">
        <v>11</v>
      </c>
      <c r="F51" s="77">
        <v>1</v>
      </c>
      <c r="G51" s="73">
        <v>1876.81</v>
      </c>
      <c r="H51" s="73">
        <v>1397.65</v>
      </c>
      <c r="I51" s="75">
        <v>42535</v>
      </c>
      <c r="J51" s="75">
        <v>42817</v>
      </c>
      <c r="K51" s="77" t="s">
        <v>15</v>
      </c>
      <c r="L51" s="77"/>
      <c r="M51" s="78"/>
    </row>
    <row r="52" spans="1:13" x14ac:dyDescent="0.25">
      <c r="A52" t="s">
        <v>154</v>
      </c>
      <c r="B52" t="s">
        <v>155</v>
      </c>
      <c r="C52" s="77" t="s">
        <v>13</v>
      </c>
      <c r="D52" s="77" t="s">
        <v>30</v>
      </c>
      <c r="E52" t="s">
        <v>11</v>
      </c>
      <c r="F52" s="77">
        <v>1</v>
      </c>
      <c r="G52" s="73">
        <v>1057.48</v>
      </c>
      <c r="H52" s="73">
        <v>882.48</v>
      </c>
      <c r="I52" s="75">
        <v>42354</v>
      </c>
      <c r="J52" s="75">
        <v>42824</v>
      </c>
      <c r="K52" s="77" t="s">
        <v>15</v>
      </c>
      <c r="L52" s="77"/>
      <c r="M52" s="78"/>
    </row>
    <row r="53" spans="1:13" x14ac:dyDescent="0.25">
      <c r="A53" t="s">
        <v>181</v>
      </c>
      <c r="B53" t="s">
        <v>182</v>
      </c>
      <c r="C53" s="77" t="s">
        <v>13</v>
      </c>
      <c r="D53" s="77" t="s">
        <v>30</v>
      </c>
      <c r="E53" t="s">
        <v>11</v>
      </c>
      <c r="F53" s="77">
        <v>1</v>
      </c>
      <c r="G53" s="73">
        <v>700</v>
      </c>
      <c r="H53" s="73">
        <v>300</v>
      </c>
      <c r="I53" s="75">
        <v>42597</v>
      </c>
      <c r="J53" s="75">
        <v>42755</v>
      </c>
      <c r="K53" s="77" t="s">
        <v>15</v>
      </c>
      <c r="L53" s="77"/>
      <c r="M53" s="78"/>
    </row>
    <row r="54" spans="1:13" x14ac:dyDescent="0.25">
      <c r="A54" t="s">
        <v>189</v>
      </c>
      <c r="B54" t="s">
        <v>190</v>
      </c>
      <c r="C54" s="77" t="s">
        <v>13</v>
      </c>
      <c r="D54" t="s">
        <v>30</v>
      </c>
      <c r="E54" t="s">
        <v>11</v>
      </c>
      <c r="F54" s="77">
        <v>1</v>
      </c>
      <c r="G54" s="73">
        <v>175.78</v>
      </c>
      <c r="H54" s="73">
        <v>175.78</v>
      </c>
      <c r="I54" s="75">
        <v>42653</v>
      </c>
      <c r="J54" s="75">
        <v>42794</v>
      </c>
      <c r="K54" s="77" t="s">
        <v>15</v>
      </c>
      <c r="L54" s="77"/>
      <c r="M54" s="78"/>
    </row>
    <row r="55" spans="1:13" x14ac:dyDescent="0.25">
      <c r="A55" s="86"/>
      <c r="B55" s="86"/>
      <c r="C55" s="87"/>
      <c r="D55" s="96"/>
      <c r="E55" s="89" t="s">
        <v>95</v>
      </c>
      <c r="F55" s="97">
        <f>SUM(F44:F54)</f>
        <v>11</v>
      </c>
      <c r="G55" s="98">
        <f>SUM(G44:G54)</f>
        <v>35897.450000000004</v>
      </c>
      <c r="H55" s="98">
        <f>SUM(H44:H54)</f>
        <v>28756.340000000004</v>
      </c>
      <c r="I55" s="99"/>
      <c r="J55" s="99"/>
      <c r="K55" s="100"/>
    </row>
    <row r="56" spans="1:13" x14ac:dyDescent="0.25">
      <c r="C56" s="74"/>
      <c r="D56" s="72"/>
      <c r="E56" s="89"/>
      <c r="F56" s="59"/>
      <c r="G56" s="51"/>
      <c r="H56" s="51"/>
      <c r="I56" s="52"/>
      <c r="J56" s="52"/>
      <c r="K56" s="48"/>
    </row>
    <row r="57" spans="1:13" x14ac:dyDescent="0.25">
      <c r="C57" s="74"/>
      <c r="D57" s="72"/>
      <c r="F57" s="59"/>
      <c r="G57" s="94"/>
      <c r="H57" s="94"/>
      <c r="I57" s="95"/>
      <c r="J57" s="95"/>
      <c r="K57" s="48"/>
    </row>
    <row r="58" spans="1:13" x14ac:dyDescent="0.25">
      <c r="A58" t="s">
        <v>160</v>
      </c>
      <c r="B58" t="s">
        <v>161</v>
      </c>
      <c r="C58" s="77" t="s">
        <v>13</v>
      </c>
      <c r="D58" s="77" t="s">
        <v>20</v>
      </c>
      <c r="E58" t="s">
        <v>21</v>
      </c>
      <c r="F58" s="60">
        <v>1</v>
      </c>
      <c r="G58" s="73">
        <v>1277.0999999999999</v>
      </c>
      <c r="H58" s="73">
        <v>784.62</v>
      </c>
      <c r="I58" s="75">
        <v>42623</v>
      </c>
      <c r="J58" s="75">
        <v>42815</v>
      </c>
      <c r="K58" s="77" t="s">
        <v>15</v>
      </c>
      <c r="L58" s="77"/>
      <c r="M58" s="78"/>
    </row>
    <row r="59" spans="1:13" x14ac:dyDescent="0.25">
      <c r="A59" t="s">
        <v>172</v>
      </c>
      <c r="B59" t="s">
        <v>173</v>
      </c>
      <c r="C59" s="77" t="s">
        <v>13</v>
      </c>
      <c r="D59" s="77" t="s">
        <v>20</v>
      </c>
      <c r="E59" t="s">
        <v>21</v>
      </c>
      <c r="F59" s="77">
        <v>1</v>
      </c>
      <c r="G59" s="73">
        <v>495.72</v>
      </c>
      <c r="H59" s="73">
        <v>495.72</v>
      </c>
      <c r="I59" s="75">
        <v>42579</v>
      </c>
      <c r="J59" s="75">
        <v>42761</v>
      </c>
      <c r="K59" s="77" t="s">
        <v>15</v>
      </c>
      <c r="L59" s="77"/>
      <c r="M59" s="78"/>
    </row>
    <row r="60" spans="1:13" x14ac:dyDescent="0.25">
      <c r="A60" t="s">
        <v>183</v>
      </c>
      <c r="B60" t="s">
        <v>184</v>
      </c>
      <c r="C60" s="77" t="s">
        <v>13</v>
      </c>
      <c r="D60" s="77" t="s">
        <v>20</v>
      </c>
      <c r="E60" t="s">
        <v>21</v>
      </c>
      <c r="F60" s="77">
        <v>1</v>
      </c>
      <c r="G60" s="73">
        <v>252.84</v>
      </c>
      <c r="H60" s="73">
        <v>252.84</v>
      </c>
      <c r="I60" s="75">
        <v>42343</v>
      </c>
      <c r="J60" s="75">
        <v>42786</v>
      </c>
      <c r="K60" s="77" t="s">
        <v>15</v>
      </c>
      <c r="L60" s="77"/>
      <c r="M60" s="78"/>
    </row>
    <row r="61" spans="1:13" x14ac:dyDescent="0.25">
      <c r="A61" t="s">
        <v>187</v>
      </c>
      <c r="B61" t="s">
        <v>188</v>
      </c>
      <c r="C61" s="77" t="s">
        <v>13</v>
      </c>
      <c r="D61" s="77" t="s">
        <v>20</v>
      </c>
      <c r="E61" t="s">
        <v>21</v>
      </c>
      <c r="F61" s="118">
        <v>1</v>
      </c>
      <c r="G61" s="73">
        <v>357.98</v>
      </c>
      <c r="H61" s="73">
        <v>178.99</v>
      </c>
      <c r="I61" s="75">
        <v>42627</v>
      </c>
      <c r="J61" s="75">
        <v>42801</v>
      </c>
      <c r="K61" s="77" t="s">
        <v>15</v>
      </c>
      <c r="L61" s="77"/>
      <c r="M61" s="78"/>
    </row>
    <row r="62" spans="1:13" x14ac:dyDescent="0.25">
      <c r="A62" t="s">
        <v>193</v>
      </c>
      <c r="B62" t="s">
        <v>194</v>
      </c>
      <c r="C62" s="77" t="s">
        <v>13</v>
      </c>
      <c r="D62" s="77" t="s">
        <v>20</v>
      </c>
      <c r="E62" t="s">
        <v>21</v>
      </c>
      <c r="F62" s="118">
        <v>1</v>
      </c>
      <c r="G62" s="73">
        <v>156.86000000000001</v>
      </c>
      <c r="H62" s="73">
        <v>117.65</v>
      </c>
      <c r="I62" s="75">
        <v>42401</v>
      </c>
      <c r="J62" s="75">
        <v>42780</v>
      </c>
      <c r="K62" s="77" t="s">
        <v>15</v>
      </c>
      <c r="L62" s="77"/>
      <c r="M62" s="78"/>
    </row>
    <row r="63" spans="1:13" x14ac:dyDescent="0.25">
      <c r="A63" s="86"/>
      <c r="B63" s="86"/>
      <c r="C63" s="87"/>
      <c r="D63" s="96"/>
      <c r="E63" s="89" t="s">
        <v>95</v>
      </c>
      <c r="F63" s="97">
        <f>SUM(F58:F62)</f>
        <v>5</v>
      </c>
      <c r="G63" s="91">
        <f>SUM(G58:G62)</f>
        <v>2540.5</v>
      </c>
      <c r="H63" s="91">
        <f>SUM(H58:H62)</f>
        <v>1829.8200000000002</v>
      </c>
      <c r="I63" s="92"/>
      <c r="J63" s="92"/>
      <c r="K63" s="100"/>
    </row>
    <row r="64" spans="1:13" x14ac:dyDescent="0.25">
      <c r="A64" s="47"/>
      <c r="B64" s="48"/>
      <c r="C64" s="49"/>
      <c r="D64" s="53"/>
      <c r="E64" s="50"/>
      <c r="F64" s="59"/>
      <c r="G64" s="51"/>
      <c r="H64" s="51"/>
      <c r="I64" s="52"/>
      <c r="J64" s="52"/>
      <c r="K64" s="48"/>
    </row>
    <row r="65" spans="1:12" x14ac:dyDescent="0.25">
      <c r="A65" s="54"/>
      <c r="B65" s="55"/>
      <c r="C65" s="56"/>
      <c r="D65" s="149" t="s">
        <v>83</v>
      </c>
      <c r="E65" s="150"/>
      <c r="F65" s="142">
        <f>SUM(F63,F55,F42)</f>
        <v>17</v>
      </c>
      <c r="G65" s="141">
        <f>SUM(G63,G55,G42)</f>
        <v>39872.19</v>
      </c>
      <c r="H65" s="141">
        <f>SUM(H63,H55,H42)</f>
        <v>32020.400000000005</v>
      </c>
      <c r="I65" s="133"/>
      <c r="J65" s="57"/>
      <c r="K65" s="58"/>
    </row>
    <row r="66" spans="1:12" s="86" customFormat="1" x14ac:dyDescent="0.25">
      <c r="A66" s="135"/>
      <c r="B66" s="135"/>
      <c r="C66" s="151" t="s">
        <v>13</v>
      </c>
      <c r="D66" s="152"/>
      <c r="E66" s="135"/>
      <c r="F66" s="138"/>
      <c r="G66" s="135"/>
      <c r="H66" s="135"/>
      <c r="I66" s="139"/>
      <c r="J66" s="139"/>
      <c r="K66" s="140"/>
    </row>
    <row r="67" spans="1:12" x14ac:dyDescent="0.25">
      <c r="C67" s="74"/>
      <c r="D67" s="72"/>
      <c r="E67" s="89"/>
      <c r="F67" s="59"/>
      <c r="G67" s="51"/>
      <c r="H67" s="51"/>
      <c r="I67" s="52"/>
      <c r="J67" s="52"/>
      <c r="K67" s="48"/>
    </row>
    <row r="68" spans="1:12" x14ac:dyDescent="0.25">
      <c r="A68" s="170" t="s">
        <v>242</v>
      </c>
      <c r="B68" s="170" t="s">
        <v>243</v>
      </c>
      <c r="C68" s="170" t="s">
        <v>10</v>
      </c>
      <c r="D68" s="170" t="s">
        <v>17</v>
      </c>
      <c r="E68" s="170" t="s">
        <v>16</v>
      </c>
      <c r="F68" s="77">
        <v>1</v>
      </c>
      <c r="G68" s="73">
        <v>440</v>
      </c>
      <c r="H68" s="73">
        <v>165</v>
      </c>
      <c r="I68" s="75">
        <v>41942</v>
      </c>
      <c r="J68" s="75">
        <v>42752</v>
      </c>
      <c r="K68" s="77" t="s">
        <v>12</v>
      </c>
      <c r="L68" s="78"/>
    </row>
    <row r="69" spans="1:12" x14ac:dyDescent="0.25">
      <c r="A69" t="s">
        <v>226</v>
      </c>
      <c r="B69" t="s">
        <v>227</v>
      </c>
      <c r="C69" t="s">
        <v>10</v>
      </c>
      <c r="D69" t="s">
        <v>17</v>
      </c>
      <c r="E69" t="s">
        <v>91</v>
      </c>
      <c r="F69" s="77">
        <v>1</v>
      </c>
      <c r="G69" s="73">
        <v>6385</v>
      </c>
      <c r="H69" s="73">
        <v>400</v>
      </c>
      <c r="I69" s="75">
        <v>42586</v>
      </c>
      <c r="J69" s="75">
        <v>42748</v>
      </c>
      <c r="K69" s="77" t="s">
        <v>12</v>
      </c>
      <c r="L69" s="78"/>
    </row>
    <row r="70" spans="1:12" x14ac:dyDescent="0.25">
      <c r="A70" t="s">
        <v>270</v>
      </c>
      <c r="B70" t="s">
        <v>271</v>
      </c>
      <c r="C70" t="s">
        <v>10</v>
      </c>
      <c r="D70" t="s">
        <v>17</v>
      </c>
      <c r="E70" t="s">
        <v>91</v>
      </c>
      <c r="F70" s="77">
        <v>1</v>
      </c>
      <c r="G70" s="73">
        <v>3442.32</v>
      </c>
      <c r="H70" s="73">
        <v>3442.32</v>
      </c>
      <c r="I70" s="75">
        <v>41913</v>
      </c>
      <c r="J70" s="75">
        <v>42824</v>
      </c>
      <c r="K70" s="77" t="s">
        <v>12</v>
      </c>
      <c r="L70" s="78"/>
    </row>
    <row r="71" spans="1:12" x14ac:dyDescent="0.25">
      <c r="A71" t="s">
        <v>200</v>
      </c>
      <c r="B71" t="s">
        <v>201</v>
      </c>
      <c r="C71" t="s">
        <v>10</v>
      </c>
      <c r="D71" t="s">
        <v>17</v>
      </c>
      <c r="E71" t="s">
        <v>27</v>
      </c>
      <c r="F71" s="77">
        <v>1</v>
      </c>
      <c r="G71" s="73">
        <v>2680.04</v>
      </c>
      <c r="H71" s="73">
        <v>2099</v>
      </c>
      <c r="I71" s="75">
        <v>42662</v>
      </c>
      <c r="J71" s="75">
        <v>42814</v>
      </c>
      <c r="K71" s="77" t="s">
        <v>12</v>
      </c>
      <c r="L71" s="78"/>
    </row>
    <row r="72" spans="1:12" x14ac:dyDescent="0.25">
      <c r="A72" t="s">
        <v>214</v>
      </c>
      <c r="B72" t="s">
        <v>215</v>
      </c>
      <c r="C72" t="s">
        <v>10</v>
      </c>
      <c r="D72" t="s">
        <v>17</v>
      </c>
      <c r="E72" t="s">
        <v>27</v>
      </c>
      <c r="F72" s="77">
        <v>1</v>
      </c>
      <c r="G72" s="73">
        <v>1202.47</v>
      </c>
      <c r="H72" s="73">
        <v>500</v>
      </c>
      <c r="I72" s="75">
        <v>42255</v>
      </c>
      <c r="J72" s="75">
        <v>42815</v>
      </c>
      <c r="K72" s="77" t="s">
        <v>12</v>
      </c>
      <c r="L72" s="78"/>
    </row>
    <row r="73" spans="1:12" x14ac:dyDescent="0.25">
      <c r="A73" t="s">
        <v>234</v>
      </c>
      <c r="B73" t="s">
        <v>235</v>
      </c>
      <c r="C73" t="s">
        <v>10</v>
      </c>
      <c r="D73" t="s">
        <v>17</v>
      </c>
      <c r="E73" t="s">
        <v>27</v>
      </c>
      <c r="F73" s="77">
        <v>1</v>
      </c>
      <c r="G73" s="73">
        <v>436.96</v>
      </c>
      <c r="H73" s="73">
        <v>200.88</v>
      </c>
      <c r="I73" s="75">
        <v>42687</v>
      </c>
      <c r="J73" s="75">
        <v>42814</v>
      </c>
      <c r="K73" s="77" t="s">
        <v>12</v>
      </c>
      <c r="L73" s="78"/>
    </row>
    <row r="74" spans="1:12" x14ac:dyDescent="0.25">
      <c r="A74" t="s">
        <v>236</v>
      </c>
      <c r="B74" t="s">
        <v>237</v>
      </c>
      <c r="C74" t="s">
        <v>10</v>
      </c>
      <c r="D74" t="s">
        <v>17</v>
      </c>
      <c r="E74" t="s">
        <v>27</v>
      </c>
      <c r="F74" s="77">
        <v>1</v>
      </c>
      <c r="G74" s="73">
        <v>664.74</v>
      </c>
      <c r="H74" s="73">
        <v>200</v>
      </c>
      <c r="I74" s="75">
        <v>42427</v>
      </c>
      <c r="J74" s="75">
        <v>42794</v>
      </c>
      <c r="K74" s="77" t="s">
        <v>12</v>
      </c>
      <c r="L74" s="78"/>
    </row>
    <row r="75" spans="1:12" x14ac:dyDescent="0.25">
      <c r="A75" t="s">
        <v>244</v>
      </c>
      <c r="B75" t="s">
        <v>245</v>
      </c>
      <c r="C75" t="s">
        <v>10</v>
      </c>
      <c r="D75" t="s">
        <v>17</v>
      </c>
      <c r="E75" t="s">
        <v>27</v>
      </c>
      <c r="F75" s="77">
        <v>1</v>
      </c>
      <c r="G75" s="73">
        <v>141.72</v>
      </c>
      <c r="H75" s="73">
        <v>70.86</v>
      </c>
      <c r="I75" s="75">
        <v>42719</v>
      </c>
      <c r="J75" s="75">
        <v>42776</v>
      </c>
      <c r="K75" s="77" t="s">
        <v>12</v>
      </c>
      <c r="L75" s="78"/>
    </row>
    <row r="76" spans="1:12" x14ac:dyDescent="0.25">
      <c r="A76" t="s">
        <v>261</v>
      </c>
      <c r="B76" t="s">
        <v>262</v>
      </c>
      <c r="C76" t="s">
        <v>10</v>
      </c>
      <c r="D76" t="s">
        <v>17</v>
      </c>
      <c r="E76" t="s">
        <v>27</v>
      </c>
      <c r="F76" s="77">
        <v>1</v>
      </c>
      <c r="G76" s="73">
        <v>1514.06</v>
      </c>
      <c r="H76" s="73">
        <v>1083.73</v>
      </c>
      <c r="I76" s="75">
        <v>42065</v>
      </c>
      <c r="J76" s="75">
        <v>42788</v>
      </c>
      <c r="K76" s="77" t="s">
        <v>12</v>
      </c>
      <c r="L76" s="78"/>
    </row>
    <row r="77" spans="1:12" x14ac:dyDescent="0.25">
      <c r="A77" t="s">
        <v>210</v>
      </c>
      <c r="B77" t="s">
        <v>211</v>
      </c>
      <c r="C77" t="s">
        <v>10</v>
      </c>
      <c r="D77" t="s">
        <v>17</v>
      </c>
      <c r="E77" t="s">
        <v>19</v>
      </c>
      <c r="F77" s="77">
        <v>1</v>
      </c>
      <c r="G77" s="73">
        <v>1617.16</v>
      </c>
      <c r="H77" s="73">
        <v>598.58000000000004</v>
      </c>
      <c r="I77" s="75">
        <v>42515</v>
      </c>
      <c r="J77" s="75">
        <v>42773</v>
      </c>
      <c r="K77" s="77" t="s">
        <v>12</v>
      </c>
      <c r="L77" s="78"/>
    </row>
    <row r="78" spans="1:12" x14ac:dyDescent="0.25">
      <c r="A78" t="s">
        <v>255</v>
      </c>
      <c r="B78" t="s">
        <v>256</v>
      </c>
      <c r="C78" t="s">
        <v>10</v>
      </c>
      <c r="D78" t="s">
        <v>17</v>
      </c>
      <c r="E78" t="s">
        <v>11</v>
      </c>
      <c r="F78" s="77">
        <v>1</v>
      </c>
      <c r="G78" s="73">
        <v>7310.48</v>
      </c>
      <c r="H78" s="73">
        <v>6193.78</v>
      </c>
      <c r="I78" s="75">
        <v>42097</v>
      </c>
      <c r="J78" s="75">
        <v>42767</v>
      </c>
      <c r="K78" s="77" t="s">
        <v>12</v>
      </c>
      <c r="L78" s="78"/>
    </row>
    <row r="79" spans="1:12" x14ac:dyDescent="0.25">
      <c r="A79" t="s">
        <v>208</v>
      </c>
      <c r="B79" t="s">
        <v>209</v>
      </c>
      <c r="C79" t="s">
        <v>10</v>
      </c>
      <c r="D79" t="s">
        <v>17</v>
      </c>
      <c r="E79" t="s">
        <v>23</v>
      </c>
      <c r="F79" s="77">
        <v>1</v>
      </c>
      <c r="G79" s="73">
        <v>600</v>
      </c>
      <c r="H79" s="73">
        <v>600</v>
      </c>
      <c r="I79" s="75">
        <v>42522</v>
      </c>
      <c r="J79" s="75">
        <v>42788</v>
      </c>
      <c r="K79" s="77" t="s">
        <v>12</v>
      </c>
      <c r="L79" s="78"/>
    </row>
    <row r="80" spans="1:12" x14ac:dyDescent="0.25">
      <c r="A80" t="s">
        <v>216</v>
      </c>
      <c r="B80" t="s">
        <v>217</v>
      </c>
      <c r="C80" t="s">
        <v>10</v>
      </c>
      <c r="D80" t="s">
        <v>17</v>
      </c>
      <c r="E80" t="s">
        <v>23</v>
      </c>
      <c r="F80" s="77">
        <v>1</v>
      </c>
      <c r="G80" s="73">
        <v>2000</v>
      </c>
      <c r="H80" s="73">
        <v>500</v>
      </c>
      <c r="I80" s="75">
        <v>42416</v>
      </c>
      <c r="J80" s="75">
        <v>42753</v>
      </c>
      <c r="K80" s="77" t="s">
        <v>12</v>
      </c>
      <c r="L80" s="78"/>
    </row>
    <row r="81" spans="1:12" x14ac:dyDescent="0.25">
      <c r="A81" t="s">
        <v>218</v>
      </c>
      <c r="B81" t="s">
        <v>219</v>
      </c>
      <c r="C81" t="s">
        <v>10</v>
      </c>
      <c r="D81" t="s">
        <v>17</v>
      </c>
      <c r="E81" t="s">
        <v>23</v>
      </c>
      <c r="F81" s="77">
        <v>1</v>
      </c>
      <c r="G81" s="73">
        <v>759.93</v>
      </c>
      <c r="H81" s="73">
        <v>495</v>
      </c>
      <c r="I81" s="75">
        <v>42689</v>
      </c>
      <c r="J81" s="75">
        <v>42818</v>
      </c>
      <c r="K81" s="77" t="s">
        <v>12</v>
      </c>
      <c r="L81" s="78"/>
    </row>
    <row r="82" spans="1:12" x14ac:dyDescent="0.25">
      <c r="A82" t="s">
        <v>220</v>
      </c>
      <c r="B82" t="s">
        <v>221</v>
      </c>
      <c r="C82" t="s">
        <v>10</v>
      </c>
      <c r="D82" t="s">
        <v>17</v>
      </c>
      <c r="E82" t="s">
        <v>23</v>
      </c>
      <c r="F82" s="77">
        <v>1</v>
      </c>
      <c r="G82" s="73">
        <v>463.12</v>
      </c>
      <c r="H82" s="73">
        <v>463.12</v>
      </c>
      <c r="I82" s="75">
        <v>42691</v>
      </c>
      <c r="J82" s="75">
        <v>42817</v>
      </c>
      <c r="K82" s="77" t="s">
        <v>12</v>
      </c>
      <c r="L82" s="78"/>
    </row>
    <row r="83" spans="1:12" x14ac:dyDescent="0.25">
      <c r="A83" t="s">
        <v>240</v>
      </c>
      <c r="B83" t="s">
        <v>241</v>
      </c>
      <c r="C83" t="s">
        <v>10</v>
      </c>
      <c r="D83" t="s">
        <v>17</v>
      </c>
      <c r="E83" t="s">
        <v>23</v>
      </c>
      <c r="F83" s="77">
        <v>1</v>
      </c>
      <c r="G83" s="73">
        <v>254.08</v>
      </c>
      <c r="H83" s="73">
        <v>193.27</v>
      </c>
      <c r="I83" s="75">
        <v>42688</v>
      </c>
      <c r="J83" s="75">
        <v>42818</v>
      </c>
      <c r="K83" s="77" t="s">
        <v>12</v>
      </c>
      <c r="L83" s="78"/>
    </row>
    <row r="84" spans="1:12" x14ac:dyDescent="0.25">
      <c r="A84" t="s">
        <v>253</v>
      </c>
      <c r="B84" t="s">
        <v>254</v>
      </c>
      <c r="C84" t="s">
        <v>10</v>
      </c>
      <c r="D84" t="s">
        <v>17</v>
      </c>
      <c r="E84" t="s">
        <v>23</v>
      </c>
      <c r="F84" s="77">
        <v>1</v>
      </c>
      <c r="G84" s="73">
        <v>7695</v>
      </c>
      <c r="H84" s="73">
        <v>7695</v>
      </c>
      <c r="I84" s="75">
        <v>42584</v>
      </c>
      <c r="J84" s="75">
        <v>42786</v>
      </c>
      <c r="K84" s="77" t="s">
        <v>12</v>
      </c>
      <c r="L84" s="78"/>
    </row>
    <row r="85" spans="1:12" x14ac:dyDescent="0.25">
      <c r="A85" t="s">
        <v>204</v>
      </c>
      <c r="B85" t="s">
        <v>205</v>
      </c>
      <c r="C85" t="s">
        <v>10</v>
      </c>
      <c r="D85" t="s">
        <v>17</v>
      </c>
      <c r="E85" t="s">
        <v>32</v>
      </c>
      <c r="F85" s="77">
        <v>1</v>
      </c>
      <c r="G85" s="73">
        <v>698.58</v>
      </c>
      <c r="H85" s="73">
        <v>698.58</v>
      </c>
      <c r="I85" s="75">
        <v>42673</v>
      </c>
      <c r="J85" s="75">
        <v>42814</v>
      </c>
      <c r="K85" s="77" t="s">
        <v>12</v>
      </c>
      <c r="L85" s="78"/>
    </row>
    <row r="86" spans="1:12" x14ac:dyDescent="0.25">
      <c r="A86" t="s">
        <v>232</v>
      </c>
      <c r="B86" t="s">
        <v>233</v>
      </c>
      <c r="C86" t="s">
        <v>10</v>
      </c>
      <c r="D86" t="s">
        <v>17</v>
      </c>
      <c r="E86" t="s">
        <v>32</v>
      </c>
      <c r="F86" s="77">
        <v>1</v>
      </c>
      <c r="G86" s="73">
        <v>210</v>
      </c>
      <c r="H86" s="73">
        <v>210</v>
      </c>
      <c r="I86" s="75">
        <v>42347</v>
      </c>
      <c r="J86" s="75">
        <v>42748</v>
      </c>
      <c r="K86" s="77" t="s">
        <v>12</v>
      </c>
      <c r="L86" s="78"/>
    </row>
    <row r="87" spans="1:12" x14ac:dyDescent="0.25">
      <c r="A87" t="s">
        <v>265</v>
      </c>
      <c r="B87" t="s">
        <v>266</v>
      </c>
      <c r="C87" t="s">
        <v>10</v>
      </c>
      <c r="D87" t="s">
        <v>17</v>
      </c>
      <c r="E87" t="s">
        <v>32</v>
      </c>
      <c r="F87" s="77">
        <v>1</v>
      </c>
      <c r="G87" s="73">
        <v>975</v>
      </c>
      <c r="H87" s="73">
        <v>975</v>
      </c>
      <c r="I87" s="75">
        <v>42568</v>
      </c>
      <c r="J87" s="75">
        <v>42814</v>
      </c>
      <c r="K87" s="77" t="s">
        <v>12</v>
      </c>
      <c r="L87" s="78"/>
    </row>
    <row r="88" spans="1:12" x14ac:dyDescent="0.25">
      <c r="A88" t="s">
        <v>230</v>
      </c>
      <c r="B88" t="s">
        <v>231</v>
      </c>
      <c r="C88" t="s">
        <v>10</v>
      </c>
      <c r="D88" t="s">
        <v>17</v>
      </c>
      <c r="E88" t="s">
        <v>28</v>
      </c>
      <c r="F88" s="77">
        <v>1</v>
      </c>
      <c r="G88" s="73">
        <v>332.5</v>
      </c>
      <c r="H88" s="73">
        <v>332.5</v>
      </c>
      <c r="I88" s="75">
        <v>42415</v>
      </c>
      <c r="J88" s="75">
        <v>42786</v>
      </c>
      <c r="K88" s="77" t="s">
        <v>12</v>
      </c>
      <c r="L88" s="78"/>
    </row>
    <row r="89" spans="1:12" x14ac:dyDescent="0.25">
      <c r="A89" t="s">
        <v>206</v>
      </c>
      <c r="B89" t="s">
        <v>207</v>
      </c>
      <c r="C89" t="s">
        <v>10</v>
      </c>
      <c r="D89" t="s">
        <v>17</v>
      </c>
      <c r="E89" t="s">
        <v>94</v>
      </c>
      <c r="F89" s="77">
        <v>1</v>
      </c>
      <c r="G89" s="73">
        <v>1080.73</v>
      </c>
      <c r="H89" s="73">
        <v>639.16</v>
      </c>
      <c r="I89" s="75">
        <v>42081</v>
      </c>
      <c r="J89" s="75">
        <v>42788</v>
      </c>
      <c r="K89" s="77" t="s">
        <v>12</v>
      </c>
      <c r="L89" s="78"/>
    </row>
    <row r="90" spans="1:12" x14ac:dyDescent="0.25">
      <c r="A90" s="86"/>
      <c r="B90" s="86"/>
      <c r="C90" s="87"/>
      <c r="D90" s="96"/>
      <c r="E90" s="89" t="s">
        <v>95</v>
      </c>
      <c r="F90" s="97">
        <f>SUM(F68:F89)</f>
        <v>22</v>
      </c>
      <c r="G90" s="98">
        <f>SUM(G68:G89)</f>
        <v>40903.890000000007</v>
      </c>
      <c r="H90" s="98">
        <f>SUM(H68:H89)</f>
        <v>27755.78</v>
      </c>
      <c r="I90" s="99"/>
      <c r="J90" s="99"/>
      <c r="K90" s="100"/>
    </row>
    <row r="91" spans="1:12" x14ac:dyDescent="0.25">
      <c r="C91" s="74"/>
      <c r="D91" s="72"/>
      <c r="F91" s="59"/>
      <c r="G91" s="94"/>
      <c r="H91" s="94"/>
      <c r="I91" s="95"/>
      <c r="J91" s="95"/>
      <c r="K91" s="48"/>
    </row>
    <row r="92" spans="1:12" x14ac:dyDescent="0.25">
      <c r="A92" t="s">
        <v>238</v>
      </c>
      <c r="B92" t="s">
        <v>239</v>
      </c>
      <c r="C92" t="s">
        <v>10</v>
      </c>
      <c r="D92" t="s">
        <v>199</v>
      </c>
      <c r="E92" t="s">
        <v>92</v>
      </c>
      <c r="F92" s="119">
        <v>1</v>
      </c>
      <c r="G92" s="73">
        <v>292.89</v>
      </c>
      <c r="H92" s="73">
        <v>198.5</v>
      </c>
      <c r="I92" s="75">
        <v>42321</v>
      </c>
      <c r="J92" s="75">
        <v>42788</v>
      </c>
      <c r="K92" s="77" t="s">
        <v>15</v>
      </c>
    </row>
    <row r="93" spans="1:12" s="86" customFormat="1" x14ac:dyDescent="0.25">
      <c r="A93" t="s">
        <v>202</v>
      </c>
      <c r="B93" t="s">
        <v>203</v>
      </c>
      <c r="C93" t="s">
        <v>10</v>
      </c>
      <c r="D93" t="s">
        <v>199</v>
      </c>
      <c r="E93" t="s">
        <v>27</v>
      </c>
      <c r="F93" s="119">
        <v>1</v>
      </c>
      <c r="G93" s="73">
        <v>850.55</v>
      </c>
      <c r="H93" s="73">
        <v>850.55</v>
      </c>
      <c r="I93" s="75">
        <v>42423</v>
      </c>
      <c r="J93" s="75">
        <v>42794</v>
      </c>
      <c r="K93" s="77" t="s">
        <v>12</v>
      </c>
    </row>
    <row r="94" spans="1:12" x14ac:dyDescent="0.25">
      <c r="A94" t="s">
        <v>224</v>
      </c>
      <c r="B94" t="s">
        <v>225</v>
      </c>
      <c r="C94" t="s">
        <v>10</v>
      </c>
      <c r="D94" t="s">
        <v>199</v>
      </c>
      <c r="E94" t="s">
        <v>27</v>
      </c>
      <c r="F94" s="119">
        <v>1</v>
      </c>
      <c r="G94" s="73">
        <v>450</v>
      </c>
      <c r="H94" s="73">
        <v>450</v>
      </c>
      <c r="I94" s="75">
        <v>42360</v>
      </c>
      <c r="J94" s="75">
        <v>42739</v>
      </c>
      <c r="K94" s="77" t="s">
        <v>12</v>
      </c>
    </row>
    <row r="95" spans="1:12" x14ac:dyDescent="0.25">
      <c r="A95" t="s">
        <v>228</v>
      </c>
      <c r="B95" t="s">
        <v>229</v>
      </c>
      <c r="C95" t="s">
        <v>10</v>
      </c>
      <c r="D95" t="s">
        <v>199</v>
      </c>
      <c r="E95" t="s">
        <v>19</v>
      </c>
      <c r="F95" s="119">
        <v>1</v>
      </c>
      <c r="G95" s="73">
        <v>400</v>
      </c>
      <c r="H95" s="73">
        <v>400</v>
      </c>
      <c r="I95" s="75">
        <v>42529</v>
      </c>
      <c r="J95" s="75">
        <v>42815</v>
      </c>
      <c r="K95" s="77" t="s">
        <v>12</v>
      </c>
    </row>
    <row r="96" spans="1:12" x14ac:dyDescent="0.25">
      <c r="A96" t="s">
        <v>212</v>
      </c>
      <c r="B96" t="s">
        <v>213</v>
      </c>
      <c r="C96" t="s">
        <v>10</v>
      </c>
      <c r="D96" t="s">
        <v>199</v>
      </c>
      <c r="E96" t="s">
        <v>25</v>
      </c>
      <c r="F96" s="119">
        <v>1</v>
      </c>
      <c r="G96" s="73">
        <v>590</v>
      </c>
      <c r="H96" s="73">
        <v>590</v>
      </c>
      <c r="I96" s="75">
        <v>42444</v>
      </c>
      <c r="J96" s="75">
        <v>42814</v>
      </c>
      <c r="K96" s="77" t="s">
        <v>12</v>
      </c>
    </row>
    <row r="97" spans="1:13" x14ac:dyDescent="0.25">
      <c r="A97" t="s">
        <v>246</v>
      </c>
      <c r="B97" t="s">
        <v>247</v>
      </c>
      <c r="C97" t="s">
        <v>10</v>
      </c>
      <c r="D97" t="s">
        <v>199</v>
      </c>
      <c r="E97" t="s">
        <v>25</v>
      </c>
      <c r="F97" s="119">
        <v>1</v>
      </c>
      <c r="G97" s="73">
        <v>26986.92</v>
      </c>
      <c r="H97" s="73">
        <v>25157.32</v>
      </c>
      <c r="I97" s="75">
        <v>42391</v>
      </c>
      <c r="J97" s="75">
        <v>42789</v>
      </c>
      <c r="K97" s="77" t="s">
        <v>12</v>
      </c>
    </row>
    <row r="98" spans="1:13" x14ac:dyDescent="0.25">
      <c r="A98" t="s">
        <v>248</v>
      </c>
      <c r="B98" t="s">
        <v>249</v>
      </c>
      <c r="C98" t="s">
        <v>10</v>
      </c>
      <c r="D98" t="s">
        <v>199</v>
      </c>
      <c r="E98" t="s">
        <v>25</v>
      </c>
      <c r="F98" s="119">
        <v>1</v>
      </c>
      <c r="G98" s="73">
        <v>30200</v>
      </c>
      <c r="H98" s="73">
        <v>14178.17</v>
      </c>
      <c r="I98" s="75">
        <v>42362</v>
      </c>
      <c r="J98" s="75">
        <v>42767</v>
      </c>
      <c r="K98" s="77" t="s">
        <v>12</v>
      </c>
    </row>
    <row r="99" spans="1:13" x14ac:dyDescent="0.25">
      <c r="A99" t="s">
        <v>259</v>
      </c>
      <c r="B99" t="s">
        <v>260</v>
      </c>
      <c r="C99" t="s">
        <v>10</v>
      </c>
      <c r="D99" t="s">
        <v>199</v>
      </c>
      <c r="E99" t="s">
        <v>25</v>
      </c>
      <c r="F99" s="119">
        <v>1</v>
      </c>
      <c r="G99" s="73">
        <v>5614.95</v>
      </c>
      <c r="H99" s="73">
        <v>3000</v>
      </c>
      <c r="I99" s="75">
        <v>42355</v>
      </c>
      <c r="J99" s="75">
        <v>42761</v>
      </c>
      <c r="K99" s="77" t="s">
        <v>12</v>
      </c>
    </row>
    <row r="100" spans="1:13" x14ac:dyDescent="0.25">
      <c r="A100" t="s">
        <v>250</v>
      </c>
      <c r="B100" t="s">
        <v>251</v>
      </c>
      <c r="C100" t="s">
        <v>10</v>
      </c>
      <c r="D100" t="s">
        <v>199</v>
      </c>
      <c r="E100" t="s">
        <v>252</v>
      </c>
      <c r="F100" s="119">
        <v>1</v>
      </c>
      <c r="G100" s="73">
        <v>16849</v>
      </c>
      <c r="H100" s="73">
        <v>13714.34</v>
      </c>
      <c r="I100" s="75">
        <v>42301</v>
      </c>
      <c r="J100" s="75">
        <v>42747</v>
      </c>
      <c r="K100" s="77" t="s">
        <v>12</v>
      </c>
    </row>
    <row r="101" spans="1:13" x14ac:dyDescent="0.25">
      <c r="A101" t="s">
        <v>267</v>
      </c>
      <c r="B101" t="s">
        <v>268</v>
      </c>
      <c r="C101" t="s">
        <v>10</v>
      </c>
      <c r="D101" t="s">
        <v>199</v>
      </c>
      <c r="E101" t="s">
        <v>269</v>
      </c>
      <c r="F101" s="119">
        <v>1</v>
      </c>
      <c r="G101" s="73">
        <v>900</v>
      </c>
      <c r="H101" s="73">
        <v>900</v>
      </c>
      <c r="I101" s="75">
        <v>42458</v>
      </c>
      <c r="J101" s="75">
        <v>42744</v>
      </c>
      <c r="K101" s="77" t="s">
        <v>12</v>
      </c>
    </row>
    <row r="102" spans="1:13" x14ac:dyDescent="0.25">
      <c r="A102" t="s">
        <v>197</v>
      </c>
      <c r="B102" t="s">
        <v>198</v>
      </c>
      <c r="C102" t="s">
        <v>10</v>
      </c>
      <c r="D102" t="s">
        <v>199</v>
      </c>
      <c r="E102" t="s">
        <v>26</v>
      </c>
      <c r="F102" s="119">
        <v>1</v>
      </c>
      <c r="G102" s="73">
        <v>29845.45</v>
      </c>
      <c r="H102" s="73">
        <v>14713.07</v>
      </c>
      <c r="I102" s="75">
        <v>42326</v>
      </c>
      <c r="J102" s="75">
        <v>42769</v>
      </c>
      <c r="K102" s="77" t="s">
        <v>15</v>
      </c>
    </row>
    <row r="103" spans="1:13" s="86" customFormat="1" x14ac:dyDescent="0.25">
      <c r="A103" t="s">
        <v>222</v>
      </c>
      <c r="B103" t="s">
        <v>223</v>
      </c>
      <c r="C103" t="s">
        <v>10</v>
      </c>
      <c r="D103" t="s">
        <v>199</v>
      </c>
      <c r="E103" t="s">
        <v>11</v>
      </c>
      <c r="F103" s="119">
        <v>1</v>
      </c>
      <c r="G103" s="73">
        <v>600</v>
      </c>
      <c r="H103" s="73">
        <v>453</v>
      </c>
      <c r="I103" s="75">
        <v>42482</v>
      </c>
      <c r="J103" s="75">
        <v>42748</v>
      </c>
      <c r="K103" s="77" t="s">
        <v>12</v>
      </c>
    </row>
    <row r="104" spans="1:13" x14ac:dyDescent="0.25">
      <c r="A104" t="s">
        <v>257</v>
      </c>
      <c r="B104" t="s">
        <v>258</v>
      </c>
      <c r="C104" t="s">
        <v>10</v>
      </c>
      <c r="D104" t="s">
        <v>199</v>
      </c>
      <c r="E104" t="s">
        <v>11</v>
      </c>
      <c r="F104" s="119">
        <v>1</v>
      </c>
      <c r="G104" s="73">
        <v>5209.49</v>
      </c>
      <c r="H104" s="73">
        <v>4790.49</v>
      </c>
      <c r="I104" s="75">
        <v>42305</v>
      </c>
      <c r="J104" s="75">
        <v>42795</v>
      </c>
      <c r="K104" s="77" t="s">
        <v>12</v>
      </c>
    </row>
    <row r="105" spans="1:13" x14ac:dyDescent="0.25">
      <c r="A105" t="s">
        <v>263</v>
      </c>
      <c r="B105" t="s">
        <v>264</v>
      </c>
      <c r="C105" s="77" t="s">
        <v>10</v>
      </c>
      <c r="D105" s="77" t="s">
        <v>199</v>
      </c>
      <c r="E105" t="s">
        <v>11</v>
      </c>
      <c r="F105" s="119">
        <v>1</v>
      </c>
      <c r="G105" s="73">
        <v>1417.99</v>
      </c>
      <c r="H105" s="73">
        <v>1072.8900000000001</v>
      </c>
      <c r="I105" s="75">
        <v>42465</v>
      </c>
      <c r="J105" s="75">
        <v>42788</v>
      </c>
      <c r="K105" s="77" t="s">
        <v>12</v>
      </c>
    </row>
    <row r="106" spans="1:13" x14ac:dyDescent="0.25">
      <c r="A106" s="101"/>
      <c r="B106" s="100"/>
      <c r="C106" s="102"/>
      <c r="D106" s="100"/>
      <c r="E106" s="89" t="s">
        <v>95</v>
      </c>
      <c r="F106" s="97">
        <f>SUM(F92:F105)</f>
        <v>14</v>
      </c>
      <c r="G106" s="98">
        <f>SUM(G92:G105)</f>
        <v>120207.24</v>
      </c>
      <c r="H106" s="98">
        <f>SUM(H92:H105)</f>
        <v>80468.330000000016</v>
      </c>
      <c r="I106" s="99"/>
      <c r="J106" s="99"/>
      <c r="K106" s="100"/>
    </row>
    <row r="107" spans="1:13" x14ac:dyDescent="0.25">
      <c r="A107" s="47"/>
      <c r="B107" s="48"/>
      <c r="C107" s="49"/>
      <c r="D107" s="53"/>
      <c r="E107" s="50"/>
      <c r="F107" s="59"/>
      <c r="G107" s="51"/>
      <c r="H107" s="51"/>
      <c r="I107" s="52"/>
      <c r="J107" s="52"/>
      <c r="K107" s="48"/>
    </row>
    <row r="108" spans="1:13" x14ac:dyDescent="0.25">
      <c r="A108" s="54"/>
      <c r="B108" s="55"/>
      <c r="C108" s="56"/>
      <c r="D108" s="149" t="s">
        <v>83</v>
      </c>
      <c r="E108" s="150"/>
      <c r="F108" s="131">
        <v>36</v>
      </c>
      <c r="G108" s="141">
        <f>SUM(G106,G90,)</f>
        <v>161111.13</v>
      </c>
      <c r="H108" s="141">
        <f>SUM(H106,H90,)</f>
        <v>108224.11000000002</v>
      </c>
      <c r="I108" s="133"/>
      <c r="J108" s="57"/>
      <c r="K108" s="58"/>
    </row>
    <row r="109" spans="1:13" x14ac:dyDescent="0.25">
      <c r="A109" s="134"/>
      <c r="B109" s="135"/>
      <c r="C109" s="151" t="s">
        <v>10</v>
      </c>
      <c r="D109" s="153"/>
      <c r="E109" s="135"/>
      <c r="F109" s="138"/>
      <c r="G109" s="135"/>
      <c r="H109" s="135"/>
      <c r="I109" s="139"/>
      <c r="J109" s="139"/>
      <c r="K109" s="140"/>
      <c r="L109" s="86"/>
      <c r="M109" s="86"/>
    </row>
    <row r="110" spans="1:13" x14ac:dyDescent="0.25">
      <c r="A110" s="61"/>
      <c r="B110" s="62"/>
      <c r="C110" s="62"/>
      <c r="D110" s="154" t="s">
        <v>57</v>
      </c>
      <c r="E110" s="155"/>
      <c r="F110" s="143">
        <f>SUM(F108,F65,F38,F13,F7,)</f>
        <v>85</v>
      </c>
      <c r="G110" s="144">
        <f>SUM(G108,G65,G38,G13,G7,)</f>
        <v>424798.68</v>
      </c>
      <c r="H110" s="144">
        <f>SUM(H108,H65,H38,H13,H7,)</f>
        <v>259886.09999999998</v>
      </c>
      <c r="I110" s="144"/>
      <c r="J110" s="63"/>
      <c r="K110" s="64"/>
    </row>
  </sheetData>
  <mergeCells count="10">
    <mergeCell ref="C39:D39"/>
    <mergeCell ref="D7:E7"/>
    <mergeCell ref="D13:E13"/>
    <mergeCell ref="C14:D14"/>
    <mergeCell ref="D38:E38"/>
    <mergeCell ref="D65:E65"/>
    <mergeCell ref="C66:D66"/>
    <mergeCell ref="D108:E108"/>
    <mergeCell ref="C109:D109"/>
    <mergeCell ref="D110:E110"/>
  </mergeCells>
  <printOptions horizontalCentered="1" gridLines="1"/>
  <pageMargins left="0.25" right="0.25" top="1" bottom="0.75" header="0.3" footer="0.3"/>
  <pageSetup scale="75" fitToHeight="0" orientation="landscape" r:id="rId1"/>
  <headerFooter>
    <oddHeader>&amp;C&amp;"Verdana,Bold"&amp;12FY2017, Q3
TORT CLAIM SETTLEMENT REPORT</oddHeader>
    <oddFooter>&amp;L&amp;"-,Bold"&amp;9FY2017 Q3 Tort Claim Settlement Report&amp;C&amp;9&amp;D&amp;R&amp;9Page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22"/>
  <sheetViews>
    <sheetView topLeftCell="B1" zoomScale="60" zoomScaleNormal="60" workbookViewId="0">
      <selection activeCell="G9" sqref="G9"/>
    </sheetView>
  </sheetViews>
  <sheetFormatPr defaultColWidth="9.140625" defaultRowHeight="15.75" x14ac:dyDescent="0.25"/>
  <cols>
    <col min="1" max="1" width="10.5703125" style="38" hidden="1" customWidth="1"/>
    <col min="2" max="2" width="16.7109375" style="38" customWidth="1"/>
    <col min="3" max="3" width="20" style="39" customWidth="1"/>
    <col min="4" max="4" width="17.7109375" style="39" customWidth="1"/>
    <col min="5" max="5" width="21.28515625" style="39" customWidth="1"/>
    <col min="6" max="6" width="16.7109375" style="39" customWidth="1"/>
    <col min="7" max="7" width="21.140625" style="39" customWidth="1"/>
    <col min="8" max="8" width="18.7109375" style="38" customWidth="1"/>
    <col min="9" max="10" width="17.7109375" style="39" customWidth="1"/>
    <col min="11" max="11" width="17.7109375" style="114" customWidth="1"/>
    <col min="12" max="12" width="17.7109375" style="70" customWidth="1"/>
    <col min="13" max="13" width="13.28515625" style="71" customWidth="1"/>
    <col min="14" max="14" width="17.42578125" style="114" customWidth="1"/>
    <col min="15" max="15" width="27.7109375" style="71" hidden="1" customWidth="1"/>
    <col min="16" max="19" width="9.140625" style="38"/>
    <col min="20" max="20" width="0" style="38" hidden="1" customWidth="1"/>
    <col min="21" max="16384" width="9.140625" style="38"/>
  </cols>
  <sheetData>
    <row r="1" spans="1:15" s="108" customFormat="1" ht="80.25" customHeight="1" x14ac:dyDescent="0.25">
      <c r="A1" s="107" t="s">
        <v>60</v>
      </c>
      <c r="B1" s="125" t="s">
        <v>71</v>
      </c>
      <c r="C1" s="125" t="s">
        <v>88</v>
      </c>
      <c r="D1" s="125" t="s">
        <v>61</v>
      </c>
      <c r="E1" s="125" t="s">
        <v>315</v>
      </c>
      <c r="F1" s="125" t="s">
        <v>309</v>
      </c>
      <c r="G1" s="126" t="s">
        <v>310</v>
      </c>
      <c r="H1" s="126" t="s">
        <v>311</v>
      </c>
      <c r="I1" s="127" t="s">
        <v>84</v>
      </c>
      <c r="J1" s="127" t="s">
        <v>89</v>
      </c>
      <c r="K1" s="128" t="s">
        <v>90</v>
      </c>
    </row>
    <row r="2" spans="1:15" ht="54" customHeight="1" x14ac:dyDescent="0.25">
      <c r="A2" s="40"/>
      <c r="B2" s="68" t="s">
        <v>86</v>
      </c>
      <c r="C2" s="68" t="s">
        <v>307</v>
      </c>
      <c r="D2" s="68" t="s">
        <v>308</v>
      </c>
      <c r="E2" s="68" t="s">
        <v>314</v>
      </c>
      <c r="F2" s="68" t="s">
        <v>85</v>
      </c>
      <c r="G2" s="69">
        <v>525.52</v>
      </c>
      <c r="H2" s="69">
        <v>525.52</v>
      </c>
      <c r="I2" s="67">
        <v>42807</v>
      </c>
      <c r="J2" s="67" t="s">
        <v>15</v>
      </c>
      <c r="K2" s="116">
        <v>3</v>
      </c>
      <c r="L2" s="38"/>
      <c r="M2" s="38"/>
      <c r="N2" s="38"/>
      <c r="O2" s="38"/>
    </row>
    <row r="3" spans="1:15" ht="54" customHeight="1" x14ac:dyDescent="0.25">
      <c r="A3" s="110"/>
      <c r="B3" s="65" t="s">
        <v>63</v>
      </c>
      <c r="C3" s="68" t="s">
        <v>278</v>
      </c>
      <c r="D3" s="68" t="s">
        <v>279</v>
      </c>
      <c r="E3" s="68" t="s">
        <v>18</v>
      </c>
      <c r="F3" s="68" t="s">
        <v>79</v>
      </c>
      <c r="G3" s="69">
        <v>15000</v>
      </c>
      <c r="H3" s="69">
        <v>3000</v>
      </c>
      <c r="I3" s="67">
        <v>42808</v>
      </c>
      <c r="J3" s="67" t="s">
        <v>15</v>
      </c>
      <c r="K3" s="116">
        <v>3</v>
      </c>
      <c r="L3" s="38"/>
      <c r="M3" s="38"/>
      <c r="N3" s="38"/>
      <c r="O3" s="38"/>
    </row>
    <row r="4" spans="1:15" ht="54" customHeight="1" x14ac:dyDescent="0.25">
      <c r="A4" s="109"/>
      <c r="B4" s="68" t="s">
        <v>86</v>
      </c>
      <c r="C4" s="68" t="s">
        <v>272</v>
      </c>
      <c r="D4" s="68" t="s">
        <v>273</v>
      </c>
      <c r="E4" s="68" t="s">
        <v>18</v>
      </c>
      <c r="F4" s="68" t="s">
        <v>73</v>
      </c>
      <c r="G4" s="69">
        <v>18000</v>
      </c>
      <c r="H4" s="69">
        <v>18000</v>
      </c>
      <c r="I4" s="67">
        <v>42747</v>
      </c>
      <c r="J4" s="67" t="s">
        <v>15</v>
      </c>
      <c r="K4" s="116">
        <v>3</v>
      </c>
      <c r="L4" s="38"/>
      <c r="M4" s="38"/>
      <c r="N4" s="38"/>
      <c r="O4" s="38"/>
    </row>
    <row r="5" spans="1:15" ht="54" customHeight="1" x14ac:dyDescent="0.25">
      <c r="A5" s="109"/>
      <c r="B5" s="65" t="s">
        <v>62</v>
      </c>
      <c r="C5" s="65" t="s">
        <v>276</v>
      </c>
      <c r="D5" s="65" t="s">
        <v>277</v>
      </c>
      <c r="E5" s="68" t="s">
        <v>18</v>
      </c>
      <c r="F5" s="65" t="s">
        <v>72</v>
      </c>
      <c r="G5" s="66">
        <v>500000</v>
      </c>
      <c r="H5" s="66">
        <v>350000</v>
      </c>
      <c r="I5" s="67">
        <v>42794</v>
      </c>
      <c r="J5" s="67" t="s">
        <v>15</v>
      </c>
      <c r="K5" s="116">
        <v>3</v>
      </c>
      <c r="L5" s="38"/>
      <c r="M5" s="38"/>
      <c r="N5" s="38"/>
      <c r="O5" s="38"/>
    </row>
    <row r="6" spans="1:15" ht="118.5" customHeight="1" x14ac:dyDescent="0.25">
      <c r="A6" s="109"/>
      <c r="B6" s="68" t="s">
        <v>62</v>
      </c>
      <c r="C6" s="68" t="s">
        <v>274</v>
      </c>
      <c r="D6" s="68" t="s">
        <v>275</v>
      </c>
      <c r="E6" s="68" t="s">
        <v>18</v>
      </c>
      <c r="F6" s="68" t="s">
        <v>72</v>
      </c>
      <c r="G6" s="69">
        <v>7116.98</v>
      </c>
      <c r="H6" s="69">
        <v>7000</v>
      </c>
      <c r="I6" s="67">
        <v>42780</v>
      </c>
      <c r="J6" s="67" t="s">
        <v>15</v>
      </c>
      <c r="K6" s="116">
        <v>3</v>
      </c>
      <c r="L6" s="38"/>
      <c r="M6" s="38"/>
      <c r="N6" s="38"/>
      <c r="O6" s="38"/>
    </row>
    <row r="7" spans="1:15" ht="129.75" customHeight="1" x14ac:dyDescent="0.25">
      <c r="A7" s="40"/>
      <c r="B7" s="68" t="s">
        <v>62</v>
      </c>
      <c r="C7" s="68" t="s">
        <v>280</v>
      </c>
      <c r="D7" s="68" t="s">
        <v>281</v>
      </c>
      <c r="E7" s="68" t="s">
        <v>13</v>
      </c>
      <c r="F7" s="68" t="s">
        <v>282</v>
      </c>
      <c r="G7" s="69">
        <v>8450.36</v>
      </c>
      <c r="H7" s="69">
        <v>6500</v>
      </c>
      <c r="I7" s="67">
        <v>42759</v>
      </c>
      <c r="J7" s="67" t="s">
        <v>15</v>
      </c>
      <c r="K7" s="116">
        <v>3</v>
      </c>
      <c r="L7" s="38"/>
      <c r="M7" s="38"/>
      <c r="N7" s="38"/>
      <c r="O7" s="38"/>
    </row>
    <row r="8" spans="1:15" ht="120.75" customHeight="1" x14ac:dyDescent="0.25">
      <c r="A8" s="40"/>
      <c r="B8" s="68" t="s">
        <v>62</v>
      </c>
      <c r="C8" s="68" t="s">
        <v>289</v>
      </c>
      <c r="D8" s="68" t="s">
        <v>290</v>
      </c>
      <c r="E8" s="68" t="s">
        <v>13</v>
      </c>
      <c r="F8" s="68" t="s">
        <v>72</v>
      </c>
      <c r="G8" s="69">
        <v>7864.19</v>
      </c>
      <c r="H8" s="69">
        <v>6500</v>
      </c>
      <c r="I8" s="67">
        <v>42780</v>
      </c>
      <c r="J8" s="67" t="s">
        <v>15</v>
      </c>
      <c r="K8" s="116">
        <v>3</v>
      </c>
      <c r="L8" s="38"/>
      <c r="M8" s="38"/>
      <c r="N8" s="38"/>
      <c r="O8" s="38"/>
    </row>
    <row r="9" spans="1:15" ht="42.75" customHeight="1" x14ac:dyDescent="0.25">
      <c r="A9" s="110"/>
      <c r="B9" s="68" t="s">
        <v>62</v>
      </c>
      <c r="C9" s="68" t="s">
        <v>291</v>
      </c>
      <c r="D9" s="68" t="s">
        <v>292</v>
      </c>
      <c r="E9" s="68" t="s">
        <v>13</v>
      </c>
      <c r="F9" s="68" t="s">
        <v>72</v>
      </c>
      <c r="G9" s="66">
        <v>100000</v>
      </c>
      <c r="H9" s="66">
        <v>45000</v>
      </c>
      <c r="I9" s="67">
        <v>42780</v>
      </c>
      <c r="J9" s="67" t="s">
        <v>15</v>
      </c>
      <c r="K9" s="116">
        <v>3</v>
      </c>
      <c r="L9" s="38"/>
      <c r="M9" s="38"/>
      <c r="N9" s="38"/>
      <c r="O9" s="38"/>
    </row>
    <row r="10" spans="1:15" ht="54" customHeight="1" x14ac:dyDescent="0.25">
      <c r="A10" s="109"/>
      <c r="B10" s="65" t="s">
        <v>62</v>
      </c>
      <c r="C10" s="65" t="s">
        <v>295</v>
      </c>
      <c r="D10" s="112" t="s">
        <v>296</v>
      </c>
      <c r="E10" s="68" t="s">
        <v>13</v>
      </c>
      <c r="F10" s="65" t="s">
        <v>72</v>
      </c>
      <c r="G10" s="66">
        <v>15101.63</v>
      </c>
      <c r="H10" s="66">
        <v>14000</v>
      </c>
      <c r="I10" s="67">
        <v>42822</v>
      </c>
      <c r="J10" s="67" t="s">
        <v>15</v>
      </c>
      <c r="K10" s="116">
        <v>3</v>
      </c>
      <c r="L10" s="38"/>
      <c r="M10" s="38"/>
      <c r="N10" s="38"/>
      <c r="O10" s="38"/>
    </row>
    <row r="11" spans="1:15" ht="54" customHeight="1" x14ac:dyDescent="0.25">
      <c r="A11" s="117"/>
      <c r="B11" s="65" t="s">
        <v>62</v>
      </c>
      <c r="C11" s="65" t="s">
        <v>297</v>
      </c>
      <c r="D11" s="65" t="s">
        <v>298</v>
      </c>
      <c r="E11" s="68" t="s">
        <v>13</v>
      </c>
      <c r="F11" s="65" t="s">
        <v>72</v>
      </c>
      <c r="G11" s="66">
        <v>200000</v>
      </c>
      <c r="H11" s="66">
        <v>14000</v>
      </c>
      <c r="I11" s="67">
        <v>42822</v>
      </c>
      <c r="J11" s="67" t="s">
        <v>15</v>
      </c>
      <c r="K11" s="116">
        <v>3</v>
      </c>
      <c r="L11" s="38"/>
      <c r="M11" s="38"/>
      <c r="N11" s="38"/>
      <c r="O11" s="38"/>
    </row>
    <row r="12" spans="1:15" ht="61.5" customHeight="1" x14ac:dyDescent="0.25">
      <c r="A12" s="109"/>
      <c r="B12" s="65" t="s">
        <v>62</v>
      </c>
      <c r="C12" s="65" t="s">
        <v>299</v>
      </c>
      <c r="D12" s="65" t="s">
        <v>300</v>
      </c>
      <c r="E12" s="68" t="s">
        <v>13</v>
      </c>
      <c r="F12" s="65" t="s">
        <v>72</v>
      </c>
      <c r="G12" s="66">
        <v>9000</v>
      </c>
      <c r="H12" s="66">
        <v>4000</v>
      </c>
      <c r="I12" s="67">
        <v>42822</v>
      </c>
      <c r="J12" s="67" t="s">
        <v>15</v>
      </c>
      <c r="K12" s="116">
        <v>3</v>
      </c>
      <c r="L12" s="38"/>
      <c r="M12" s="38"/>
      <c r="N12" s="38"/>
      <c r="O12" s="38"/>
    </row>
    <row r="13" spans="1:15" ht="102.75" customHeight="1" x14ac:dyDescent="0.25">
      <c r="A13" s="110"/>
      <c r="B13" s="68" t="s">
        <v>62</v>
      </c>
      <c r="C13" s="68" t="s">
        <v>301</v>
      </c>
      <c r="D13" s="68" t="s">
        <v>302</v>
      </c>
      <c r="E13" s="68" t="s">
        <v>313</v>
      </c>
      <c r="F13" s="68" t="s">
        <v>72</v>
      </c>
      <c r="G13" s="69">
        <v>15331.56</v>
      </c>
      <c r="H13" s="69">
        <v>9000</v>
      </c>
      <c r="I13" s="67">
        <v>42794</v>
      </c>
      <c r="J13" s="67" t="s">
        <v>15</v>
      </c>
      <c r="K13" s="116">
        <v>3</v>
      </c>
      <c r="L13" s="38"/>
      <c r="M13" s="38"/>
      <c r="N13" s="38"/>
      <c r="O13" s="38"/>
    </row>
    <row r="14" spans="1:15" ht="40.5" customHeight="1" x14ac:dyDescent="0.25">
      <c r="A14" s="40"/>
      <c r="B14" s="65" t="s">
        <v>63</v>
      </c>
      <c r="C14" s="68" t="s">
        <v>286</v>
      </c>
      <c r="D14" s="68" t="s">
        <v>287</v>
      </c>
      <c r="E14" s="68" t="s">
        <v>13</v>
      </c>
      <c r="F14" s="68" t="s">
        <v>288</v>
      </c>
      <c r="G14" s="111">
        <v>300000</v>
      </c>
      <c r="H14" s="69">
        <v>110000</v>
      </c>
      <c r="I14" s="67">
        <v>42760</v>
      </c>
      <c r="J14" s="67" t="s">
        <v>15</v>
      </c>
      <c r="K14" s="116">
        <v>3</v>
      </c>
      <c r="L14" s="38"/>
      <c r="M14" s="38"/>
      <c r="N14" s="38"/>
      <c r="O14" s="38"/>
    </row>
    <row r="15" spans="1:15" ht="54" customHeight="1" x14ac:dyDescent="0.25">
      <c r="A15" s="40"/>
      <c r="B15" s="65" t="s">
        <v>63</v>
      </c>
      <c r="C15" s="65" t="s">
        <v>293</v>
      </c>
      <c r="D15" s="112" t="s">
        <v>294</v>
      </c>
      <c r="E15" s="68" t="s">
        <v>13</v>
      </c>
      <c r="F15" s="68" t="s">
        <v>288</v>
      </c>
      <c r="G15" s="66">
        <v>36000</v>
      </c>
      <c r="H15" s="66">
        <v>5000</v>
      </c>
      <c r="I15" s="67">
        <v>42809</v>
      </c>
      <c r="J15" s="67" t="s">
        <v>15</v>
      </c>
      <c r="K15" s="116">
        <v>3</v>
      </c>
      <c r="L15" s="38"/>
      <c r="M15" s="38"/>
      <c r="N15" s="38"/>
      <c r="O15" s="38"/>
    </row>
    <row r="16" spans="1:15" ht="48.75" customHeight="1" x14ac:dyDescent="0.25">
      <c r="A16" s="40"/>
      <c r="B16" s="68" t="s">
        <v>62</v>
      </c>
      <c r="C16" s="68" t="s">
        <v>283</v>
      </c>
      <c r="D16" s="68" t="s">
        <v>284</v>
      </c>
      <c r="E16" s="68" t="s">
        <v>13</v>
      </c>
      <c r="F16" s="68" t="s">
        <v>285</v>
      </c>
      <c r="G16" s="69">
        <v>10000</v>
      </c>
      <c r="H16" s="69">
        <v>10000</v>
      </c>
      <c r="I16" s="67">
        <v>42759</v>
      </c>
      <c r="J16" s="67" t="s">
        <v>15</v>
      </c>
      <c r="K16" s="116">
        <v>3</v>
      </c>
      <c r="L16" s="38"/>
      <c r="M16" s="38"/>
      <c r="N16" s="38"/>
      <c r="O16" s="38"/>
    </row>
    <row r="17" spans="1:15" ht="54" customHeight="1" x14ac:dyDescent="0.25">
      <c r="A17" s="109"/>
      <c r="B17" s="68" t="s">
        <v>87</v>
      </c>
      <c r="C17" s="68" t="s">
        <v>303</v>
      </c>
      <c r="D17" s="68" t="s">
        <v>304</v>
      </c>
      <c r="E17" s="68" t="s">
        <v>312</v>
      </c>
      <c r="F17" s="68" t="s">
        <v>73</v>
      </c>
      <c r="G17" s="69">
        <v>264000</v>
      </c>
      <c r="H17" s="69">
        <v>200000</v>
      </c>
      <c r="I17" s="67">
        <v>42808</v>
      </c>
      <c r="J17" s="67" t="s">
        <v>12</v>
      </c>
      <c r="K17" s="116">
        <v>3</v>
      </c>
      <c r="L17" s="38"/>
      <c r="M17" s="38"/>
      <c r="N17" s="38"/>
      <c r="O17" s="38"/>
    </row>
    <row r="18" spans="1:15" ht="54" customHeight="1" x14ac:dyDescent="0.25">
      <c r="A18" s="110"/>
      <c r="B18" s="65" t="s">
        <v>62</v>
      </c>
      <c r="C18" s="65" t="s">
        <v>305</v>
      </c>
      <c r="D18" s="65" t="s">
        <v>306</v>
      </c>
      <c r="E18" s="68" t="s">
        <v>312</v>
      </c>
      <c r="F18" s="65" t="s">
        <v>316</v>
      </c>
      <c r="G18" s="66">
        <v>22500</v>
      </c>
      <c r="H18" s="66">
        <v>9500</v>
      </c>
      <c r="I18" s="67">
        <v>42822</v>
      </c>
      <c r="J18" s="67" t="s">
        <v>12</v>
      </c>
      <c r="K18" s="116">
        <v>3</v>
      </c>
      <c r="L18" s="38"/>
      <c r="M18" s="38"/>
      <c r="N18" s="38"/>
      <c r="O18" s="38"/>
    </row>
    <row r="19" spans="1:15" ht="36.75" customHeight="1" x14ac:dyDescent="0.25">
      <c r="B19" s="120"/>
      <c r="C19" s="121"/>
      <c r="D19" s="121"/>
      <c r="E19" s="121"/>
      <c r="F19" s="121"/>
      <c r="G19" s="122">
        <f>SUM(G2:G18)</f>
        <v>1528890.24</v>
      </c>
      <c r="H19" s="123">
        <f>SUM(H2:H18)</f>
        <v>812025.52</v>
      </c>
      <c r="I19" s="121"/>
      <c r="J19" s="121"/>
      <c r="K19" s="124"/>
    </row>
    <row r="20" spans="1:15" ht="54" customHeight="1" x14ac:dyDescent="0.25">
      <c r="G20" s="113"/>
    </row>
    <row r="21" spans="1:15" ht="54" customHeight="1" x14ac:dyDescent="0.25">
      <c r="G21" s="113"/>
    </row>
    <row r="22" spans="1:15" ht="54" customHeight="1" x14ac:dyDescent="0.25">
      <c r="G22" s="115"/>
    </row>
  </sheetData>
  <sortState ref="A2:K28">
    <sortCondition ref="E1"/>
  </sortState>
  <printOptions horizontalCentered="1"/>
  <pageMargins left="0.25" right="0.25" top="0.75" bottom="0.75" header="0.3" footer="0.3"/>
  <pageSetup scale="54" fitToHeight="0" orientation="portrait" r:id="rId1"/>
  <headerFooter>
    <oddHeader>&amp;C&amp;"Verdana,Bold"&amp;16&amp;ULitigation Settlements and Judgements&amp;12&amp;U
&amp;"Verdana,Regular"FY2017 Quarter 3</oddHeader>
    <oddFooter>&amp;L&amp;10Law/Litigation Settlements and Judgements&amp;C&amp;10&amp;D&amp;R&amp;10Page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87"/>
  <sheetViews>
    <sheetView view="pageLayout" zoomScaleNormal="100" workbookViewId="0">
      <selection activeCell="A85" sqref="A85"/>
    </sheetView>
  </sheetViews>
  <sheetFormatPr defaultRowHeight="15" x14ac:dyDescent="0.25"/>
  <cols>
    <col min="1" max="1" width="42.28515625" customWidth="1"/>
    <col min="2" max="2" width="10.42578125" customWidth="1"/>
    <col min="3" max="3" width="8" customWidth="1"/>
    <col min="4" max="4" width="3.28515625" customWidth="1"/>
    <col min="5" max="5" width="19.42578125" customWidth="1"/>
    <col min="6" max="6" width="2.85546875" customWidth="1"/>
    <col min="7" max="7" width="18.140625" customWidth="1"/>
    <col min="8" max="8" width="3.140625" customWidth="1"/>
  </cols>
  <sheetData>
    <row r="1" spans="1:10" ht="27" customHeight="1" x14ac:dyDescent="0.25">
      <c r="A1" s="156" t="s">
        <v>64</v>
      </c>
      <c r="B1" s="157"/>
      <c r="C1" s="157"/>
      <c r="D1" s="157"/>
      <c r="E1" s="157"/>
      <c r="F1" s="157"/>
      <c r="G1" s="157"/>
      <c r="H1" s="158"/>
    </row>
    <row r="2" spans="1:10" ht="27" customHeight="1" x14ac:dyDescent="0.25">
      <c r="A2" s="156" t="s">
        <v>65</v>
      </c>
      <c r="B2" s="157"/>
      <c r="C2" s="157"/>
      <c r="D2" s="157"/>
      <c r="E2" s="157"/>
      <c r="F2" s="157"/>
      <c r="G2" s="157"/>
      <c r="H2" s="158"/>
    </row>
    <row r="3" spans="1:10" ht="27" customHeight="1" x14ac:dyDescent="0.25">
      <c r="A3" s="161" t="s">
        <v>70</v>
      </c>
      <c r="B3" s="162"/>
      <c r="C3" s="162"/>
      <c r="D3" s="162"/>
      <c r="E3" s="162"/>
      <c r="F3" s="162"/>
      <c r="G3" s="162"/>
      <c r="H3" s="163"/>
    </row>
    <row r="4" spans="1:10" ht="27" customHeight="1" x14ac:dyDescent="0.25">
      <c r="A4" s="161" t="s">
        <v>69</v>
      </c>
      <c r="B4" s="162"/>
      <c r="C4" s="162"/>
      <c r="D4" s="162"/>
      <c r="E4" s="162"/>
      <c r="F4" s="162"/>
      <c r="G4" s="162"/>
      <c r="H4" s="163"/>
    </row>
    <row r="5" spans="1:10" x14ac:dyDescent="0.25">
      <c r="A5" s="42" t="s">
        <v>34</v>
      </c>
      <c r="B5" s="20"/>
      <c r="C5" s="26"/>
      <c r="D5" s="26"/>
      <c r="E5" s="26"/>
      <c r="F5" s="26"/>
      <c r="G5" s="26"/>
      <c r="H5" s="43"/>
    </row>
    <row r="6" spans="1:10" x14ac:dyDescent="0.25">
      <c r="A6" s="44" t="s">
        <v>35</v>
      </c>
      <c r="B6" s="20"/>
      <c r="C6" s="164" t="s">
        <v>36</v>
      </c>
      <c r="D6" s="165"/>
      <c r="E6" s="164" t="s">
        <v>37</v>
      </c>
      <c r="F6" s="165"/>
      <c r="G6" s="164" t="s">
        <v>38</v>
      </c>
      <c r="H6" s="166"/>
    </row>
    <row r="7" spans="1:10" x14ac:dyDescent="0.25">
      <c r="A7" s="45" t="s">
        <v>39</v>
      </c>
      <c r="B7" s="27"/>
      <c r="C7" s="167" t="s">
        <v>40</v>
      </c>
      <c r="D7" s="168"/>
      <c r="E7" s="167" t="s">
        <v>41</v>
      </c>
      <c r="F7" s="168"/>
      <c r="G7" s="167" t="s">
        <v>42</v>
      </c>
      <c r="H7" s="169"/>
    </row>
    <row r="8" spans="1:10" x14ac:dyDescent="0.25">
      <c r="A8" s="2"/>
      <c r="B8" s="2"/>
      <c r="C8" s="2"/>
      <c r="D8" s="2"/>
      <c r="E8" s="2"/>
      <c r="F8" s="2"/>
      <c r="G8" s="2"/>
      <c r="H8" s="2"/>
    </row>
    <row r="9" spans="1:10" x14ac:dyDescent="0.25">
      <c r="A9" s="7" t="s">
        <v>76</v>
      </c>
      <c r="B9" s="2"/>
      <c r="C9" s="2"/>
      <c r="D9" s="2"/>
      <c r="E9" s="2"/>
      <c r="F9" s="2"/>
      <c r="G9" s="2"/>
      <c r="H9" s="2"/>
    </row>
    <row r="10" spans="1:10" x14ac:dyDescent="0.25">
      <c r="A10" s="2" t="s">
        <v>77</v>
      </c>
      <c r="B10" s="2"/>
      <c r="C10" s="9">
        <v>1</v>
      </c>
      <c r="D10" s="9"/>
      <c r="E10" s="10">
        <v>450000</v>
      </c>
      <c r="F10" s="10"/>
      <c r="G10" s="10">
        <v>200000</v>
      </c>
      <c r="H10" s="8"/>
      <c r="J10" s="36"/>
    </row>
    <row r="11" spans="1:10" x14ac:dyDescent="0.25">
      <c r="A11" s="2"/>
      <c r="B11" s="6" t="s">
        <v>44</v>
      </c>
      <c r="C11" s="11">
        <f>SUM(C10:C10)</f>
        <v>1</v>
      </c>
      <c r="D11" s="11"/>
      <c r="E11" s="12">
        <f>SUM(E10:E10)</f>
        <v>450000</v>
      </c>
      <c r="F11" s="12"/>
      <c r="G11" s="12">
        <f>SUM(G10:G10)</f>
        <v>200000</v>
      </c>
      <c r="H11" s="8"/>
    </row>
    <row r="12" spans="1:10" x14ac:dyDescent="0.25">
      <c r="A12" s="2"/>
      <c r="B12" s="2"/>
      <c r="C12" s="2"/>
      <c r="D12" s="2"/>
      <c r="E12" s="2"/>
      <c r="F12" s="2"/>
      <c r="G12" s="2"/>
      <c r="H12" s="2"/>
    </row>
    <row r="13" spans="1:10" x14ac:dyDescent="0.25">
      <c r="A13" s="3" t="s">
        <v>43</v>
      </c>
      <c r="B13" s="4"/>
      <c r="C13" s="5"/>
      <c r="D13" s="5"/>
      <c r="E13" s="5"/>
      <c r="F13" s="5"/>
      <c r="G13" s="5"/>
      <c r="H13" s="4"/>
    </row>
    <row r="14" spans="1:10" x14ac:dyDescent="0.25">
      <c r="A14" s="4" t="s">
        <v>11</v>
      </c>
      <c r="B14" s="6" t="s">
        <v>44</v>
      </c>
      <c r="C14" s="29">
        <v>4</v>
      </c>
      <c r="D14" s="4"/>
      <c r="E14" s="30">
        <v>29486.58</v>
      </c>
      <c r="F14" s="28"/>
      <c r="G14" s="30">
        <v>14518.51</v>
      </c>
      <c r="H14" s="31"/>
    </row>
    <row r="15" spans="1:10" x14ac:dyDescent="0.25">
      <c r="A15" s="2"/>
      <c r="B15" s="2"/>
      <c r="C15" s="11">
        <f>SUM(C14)</f>
        <v>4</v>
      </c>
      <c r="D15" s="11"/>
      <c r="E15" s="12">
        <f>SUM(E14)</f>
        <v>29486.58</v>
      </c>
      <c r="F15" s="11"/>
      <c r="G15" s="12">
        <f>SUM(G14)</f>
        <v>14518.51</v>
      </c>
      <c r="H15" s="8"/>
    </row>
    <row r="16" spans="1:10" x14ac:dyDescent="0.25">
      <c r="A16" s="7" t="s">
        <v>45</v>
      </c>
      <c r="B16" s="2"/>
      <c r="C16" s="2"/>
      <c r="D16" s="2"/>
      <c r="E16" s="2"/>
      <c r="F16" s="2"/>
      <c r="G16" s="2"/>
      <c r="H16" s="2"/>
    </row>
    <row r="17" spans="1:13" x14ac:dyDescent="0.25">
      <c r="A17" s="11" t="s">
        <v>22</v>
      </c>
      <c r="B17" s="2"/>
      <c r="C17" s="2"/>
      <c r="D17" s="2"/>
      <c r="E17" s="2"/>
      <c r="F17" s="2"/>
      <c r="G17" s="2"/>
      <c r="H17" s="2"/>
    </row>
    <row r="18" spans="1:13" x14ac:dyDescent="0.25">
      <c r="A18" s="2" t="s">
        <v>24</v>
      </c>
      <c r="B18" s="2"/>
      <c r="C18" s="2">
        <v>2</v>
      </c>
      <c r="D18" s="2"/>
      <c r="E18" s="8">
        <v>53076.84</v>
      </c>
      <c r="F18" s="2"/>
      <c r="G18" s="8">
        <v>40150</v>
      </c>
      <c r="H18" s="31"/>
    </row>
    <row r="19" spans="1:13" x14ac:dyDescent="0.25">
      <c r="A19" s="2" t="s">
        <v>11</v>
      </c>
      <c r="B19" s="2"/>
      <c r="C19" s="9">
        <v>3</v>
      </c>
      <c r="D19" s="2"/>
      <c r="E19" s="10">
        <v>7172.58</v>
      </c>
      <c r="F19" s="10"/>
      <c r="G19" s="10">
        <v>7098.05</v>
      </c>
      <c r="H19" s="8"/>
    </row>
    <row r="20" spans="1:13" x14ac:dyDescent="0.25">
      <c r="A20" s="2"/>
      <c r="B20" s="13" t="s">
        <v>46</v>
      </c>
      <c r="C20" s="2">
        <f>SUM(C18:C19)</f>
        <v>5</v>
      </c>
      <c r="D20" s="2"/>
      <c r="E20" s="8">
        <f>SUM(E18:E19)</f>
        <v>60249.42</v>
      </c>
      <c r="F20" s="8"/>
      <c r="G20" s="8">
        <f>SUM(G18:G19)</f>
        <v>47248.05</v>
      </c>
      <c r="H20" s="8"/>
    </row>
    <row r="21" spans="1:13" x14ac:dyDescent="0.25">
      <c r="A21" s="11" t="s">
        <v>29</v>
      </c>
      <c r="B21" s="2"/>
      <c r="C21" s="2"/>
      <c r="D21" s="2"/>
      <c r="E21" s="2"/>
      <c r="F21" s="2"/>
      <c r="G21" s="2"/>
      <c r="H21" s="2"/>
    </row>
    <row r="22" spans="1:13" x14ac:dyDescent="0.25">
      <c r="A22" s="2" t="s">
        <v>11</v>
      </c>
      <c r="B22" s="2"/>
      <c r="C22" s="9">
        <v>1</v>
      </c>
      <c r="D22" s="2"/>
      <c r="E22" s="10">
        <v>5283.06</v>
      </c>
      <c r="F22" s="10"/>
      <c r="G22" s="10">
        <v>4283.0600000000004</v>
      </c>
      <c r="H22" s="8"/>
    </row>
    <row r="23" spans="1:13" x14ac:dyDescent="0.25">
      <c r="A23" s="2"/>
      <c r="B23" s="13" t="s">
        <v>46</v>
      </c>
      <c r="C23" s="2">
        <f>SUM(C22:C22)</f>
        <v>1</v>
      </c>
      <c r="D23" s="2"/>
      <c r="E23" s="8">
        <f>SUM(E22:E22)</f>
        <v>5283.06</v>
      </c>
      <c r="F23" s="8"/>
      <c r="G23" s="8">
        <f>SUM(G22:G22)</f>
        <v>4283.0600000000004</v>
      </c>
      <c r="H23" s="8"/>
    </row>
    <row r="24" spans="1:13" x14ac:dyDescent="0.25">
      <c r="A24" s="2"/>
      <c r="B24" s="6" t="s">
        <v>44</v>
      </c>
      <c r="C24" s="11">
        <f>SUM(C23,C20)</f>
        <v>6</v>
      </c>
      <c r="D24" s="11"/>
      <c r="E24" s="12">
        <f>SUM(E23,E20)</f>
        <v>65532.479999999996</v>
      </c>
      <c r="F24" s="12"/>
      <c r="G24" s="12">
        <f>SUM(G23,G20)</f>
        <v>51531.11</v>
      </c>
      <c r="H24" s="8"/>
    </row>
    <row r="25" spans="1:13" x14ac:dyDescent="0.25">
      <c r="A25" s="7" t="s">
        <v>47</v>
      </c>
      <c r="B25" s="2"/>
      <c r="C25" s="2"/>
      <c r="D25" s="2"/>
      <c r="E25" s="2"/>
      <c r="F25" s="2"/>
      <c r="G25" s="2"/>
      <c r="H25" s="2"/>
    </row>
    <row r="26" spans="1:13" x14ac:dyDescent="0.25">
      <c r="A26" s="2" t="s">
        <v>80</v>
      </c>
      <c r="B26" s="2"/>
      <c r="C26" s="2">
        <v>1</v>
      </c>
      <c r="D26" s="2"/>
      <c r="E26" s="8">
        <v>30000</v>
      </c>
      <c r="F26" s="8"/>
      <c r="G26" s="8">
        <v>17500</v>
      </c>
      <c r="H26" s="8"/>
    </row>
    <row r="27" spans="1:13" x14ac:dyDescent="0.25">
      <c r="A27" s="2" t="s">
        <v>74</v>
      </c>
      <c r="B27" s="2"/>
      <c r="C27" s="2">
        <v>5</v>
      </c>
      <c r="D27" s="2"/>
      <c r="E27" s="8">
        <v>4575000</v>
      </c>
      <c r="F27" s="10"/>
      <c r="G27" s="8">
        <v>529500</v>
      </c>
      <c r="H27" s="8"/>
      <c r="I27" s="36"/>
      <c r="J27" s="36"/>
      <c r="K27" s="36"/>
      <c r="M27" s="36"/>
    </row>
    <row r="28" spans="1:13" x14ac:dyDescent="0.25">
      <c r="A28" s="2" t="s">
        <v>19</v>
      </c>
      <c r="B28" s="2"/>
      <c r="C28" s="2">
        <v>3</v>
      </c>
      <c r="D28" s="2"/>
      <c r="E28" s="8">
        <v>3725.19</v>
      </c>
      <c r="F28" s="2"/>
      <c r="G28" s="8">
        <v>2249.04</v>
      </c>
      <c r="H28" s="8"/>
    </row>
    <row r="29" spans="1:13" x14ac:dyDescent="0.25">
      <c r="A29" s="2" t="s">
        <v>11</v>
      </c>
      <c r="B29" s="2"/>
      <c r="C29" s="2">
        <v>19</v>
      </c>
      <c r="D29" s="2"/>
      <c r="E29" s="8">
        <v>206744.54</v>
      </c>
      <c r="F29" s="8"/>
      <c r="G29" s="8">
        <v>84521.59</v>
      </c>
      <c r="H29" s="8"/>
    </row>
    <row r="30" spans="1:13" x14ac:dyDescent="0.25">
      <c r="A30" s="2" t="s">
        <v>75</v>
      </c>
      <c r="B30" s="2"/>
      <c r="C30" s="9">
        <v>2</v>
      </c>
      <c r="D30" s="2"/>
      <c r="E30" s="10">
        <v>85000</v>
      </c>
      <c r="F30" s="10"/>
      <c r="G30" s="10">
        <v>33000</v>
      </c>
      <c r="H30" s="8"/>
      <c r="I30" s="36"/>
      <c r="J30" s="36"/>
      <c r="K30" s="36"/>
    </row>
    <row r="31" spans="1:13" x14ac:dyDescent="0.25">
      <c r="A31" s="2"/>
      <c r="B31" s="6" t="s">
        <v>44</v>
      </c>
      <c r="C31" s="11">
        <f>SUM(C26:C30)</f>
        <v>30</v>
      </c>
      <c r="D31" s="11"/>
      <c r="E31" s="12">
        <f>SUM(E26:E30)</f>
        <v>4900469.7300000004</v>
      </c>
      <c r="F31" s="12"/>
      <c r="G31" s="12">
        <f>SUM(G26:G30)</f>
        <v>666770.63</v>
      </c>
      <c r="H31" s="8"/>
    </row>
    <row r="32" spans="1:13" x14ac:dyDescent="0.25">
      <c r="A32" s="2"/>
      <c r="B32" s="6"/>
      <c r="C32" s="11"/>
      <c r="D32" s="11"/>
      <c r="E32" s="12"/>
      <c r="F32" s="12"/>
      <c r="G32" s="12"/>
      <c r="H32" s="2"/>
    </row>
    <row r="33" spans="1:10" x14ac:dyDescent="0.25">
      <c r="A33" s="7" t="s">
        <v>48</v>
      </c>
      <c r="B33" s="2"/>
      <c r="C33" s="2"/>
      <c r="D33" s="2"/>
      <c r="E33" s="2"/>
      <c r="F33" s="2"/>
      <c r="G33" s="2"/>
      <c r="H33" s="2"/>
    </row>
    <row r="34" spans="1:10" x14ac:dyDescent="0.25">
      <c r="A34" s="11" t="s">
        <v>14</v>
      </c>
      <c r="B34" s="13"/>
      <c r="C34" s="2"/>
      <c r="D34" s="2"/>
      <c r="E34" s="2"/>
      <c r="F34" s="2"/>
      <c r="G34" s="2"/>
      <c r="H34" s="2"/>
    </row>
    <row r="35" spans="1:10" x14ac:dyDescent="0.25">
      <c r="A35" s="2" t="s">
        <v>49</v>
      </c>
      <c r="B35" s="13"/>
      <c r="C35" s="2">
        <v>1</v>
      </c>
      <c r="D35" s="2"/>
      <c r="E35" s="8">
        <v>47.06</v>
      </c>
      <c r="F35" s="2"/>
      <c r="G35" s="8">
        <v>47.06</v>
      </c>
      <c r="H35" s="8"/>
    </row>
    <row r="36" spans="1:10" x14ac:dyDescent="0.25">
      <c r="A36" s="2" t="s">
        <v>11</v>
      </c>
      <c r="B36" s="2"/>
      <c r="C36" s="2">
        <v>5</v>
      </c>
      <c r="D36" s="2"/>
      <c r="E36" s="8">
        <v>18733.29</v>
      </c>
      <c r="F36" s="8"/>
      <c r="G36" s="8">
        <v>18733.29</v>
      </c>
      <c r="H36" s="8"/>
    </row>
    <row r="37" spans="1:10" x14ac:dyDescent="0.25">
      <c r="A37" s="2" t="s">
        <v>67</v>
      </c>
      <c r="B37" s="2"/>
      <c r="C37" s="9">
        <v>1</v>
      </c>
      <c r="D37" s="9"/>
      <c r="E37" s="10">
        <v>150000</v>
      </c>
      <c r="F37" s="10"/>
      <c r="G37" s="10">
        <v>75000</v>
      </c>
      <c r="H37" s="8"/>
      <c r="J37" s="36"/>
    </row>
    <row r="38" spans="1:10" x14ac:dyDescent="0.25">
      <c r="A38" s="2"/>
      <c r="B38" s="13" t="s">
        <v>46</v>
      </c>
      <c r="C38" s="2">
        <f>SUM(C35:C37)</f>
        <v>7</v>
      </c>
      <c r="D38" s="2"/>
      <c r="E38" s="8">
        <f>SUM(E35:E37)</f>
        <v>168780.35</v>
      </c>
      <c r="F38" s="8"/>
      <c r="G38" s="8">
        <f>SUM(G35:G37)</f>
        <v>93780.35</v>
      </c>
      <c r="H38" s="8"/>
    </row>
    <row r="39" spans="1:10" x14ac:dyDescent="0.25">
      <c r="A39" s="2"/>
      <c r="B39" s="13"/>
      <c r="C39" s="2"/>
      <c r="D39" s="2"/>
      <c r="E39" s="8"/>
      <c r="F39" s="8"/>
      <c r="G39" s="8"/>
      <c r="H39" s="2"/>
    </row>
    <row r="40" spans="1:10" x14ac:dyDescent="0.25">
      <c r="A40" s="11" t="s">
        <v>50</v>
      </c>
      <c r="B40" s="2"/>
      <c r="C40" s="2"/>
      <c r="D40" s="2"/>
      <c r="E40" s="2"/>
      <c r="F40" s="2"/>
      <c r="G40" s="2"/>
      <c r="H40" s="2"/>
    </row>
    <row r="41" spans="1:10" x14ac:dyDescent="0.25">
      <c r="A41" s="14" t="s">
        <v>21</v>
      </c>
      <c r="B41" s="2"/>
      <c r="C41" s="2">
        <v>5</v>
      </c>
      <c r="D41" s="2"/>
      <c r="E41" s="8">
        <v>2533.86</v>
      </c>
      <c r="F41" s="8"/>
      <c r="G41" s="8">
        <v>1504.08</v>
      </c>
      <c r="H41" s="8"/>
    </row>
    <row r="42" spans="1:10" x14ac:dyDescent="0.25">
      <c r="A42" s="14" t="s">
        <v>31</v>
      </c>
      <c r="B42" s="2"/>
      <c r="C42" s="2">
        <v>2</v>
      </c>
      <c r="D42" s="2"/>
      <c r="E42" s="8">
        <v>2840.3</v>
      </c>
      <c r="F42" s="8"/>
      <c r="G42" s="8">
        <v>833.95</v>
      </c>
      <c r="H42" s="8"/>
    </row>
    <row r="43" spans="1:10" x14ac:dyDescent="0.25">
      <c r="A43" s="2" t="s">
        <v>11</v>
      </c>
      <c r="B43" s="2"/>
      <c r="C43" s="9">
        <v>1</v>
      </c>
      <c r="D43" s="9"/>
      <c r="E43" s="10">
        <v>1778.37</v>
      </c>
      <c r="F43" s="10"/>
      <c r="G43" s="10">
        <v>1660.12</v>
      </c>
      <c r="H43" s="8"/>
    </row>
    <row r="44" spans="1:10" x14ac:dyDescent="0.25">
      <c r="A44" s="2"/>
      <c r="B44" s="13" t="s">
        <v>46</v>
      </c>
      <c r="C44" s="2">
        <f>SUM(C41:C43)</f>
        <v>8</v>
      </c>
      <c r="D44" s="2"/>
      <c r="E44" s="8">
        <f>SUM(E41:E43)</f>
        <v>7152.53</v>
      </c>
      <c r="F44" s="2"/>
      <c r="G44" s="8">
        <f>SUM(G41:G43)</f>
        <v>3998.1499999999996</v>
      </c>
      <c r="H44" s="8"/>
    </row>
    <row r="45" spans="1:10" x14ac:dyDescent="0.25">
      <c r="A45" s="2"/>
      <c r="B45" s="6" t="s">
        <v>44</v>
      </c>
      <c r="C45" s="11">
        <f>SUM(C44,C38)</f>
        <v>15</v>
      </c>
      <c r="D45" s="11"/>
      <c r="E45" s="12">
        <f>SUM(E44,E38)</f>
        <v>175932.88</v>
      </c>
      <c r="F45" s="12"/>
      <c r="G45" s="12">
        <f>SUM(G44,G38)</f>
        <v>97778.5</v>
      </c>
      <c r="H45" s="8"/>
    </row>
    <row r="46" spans="1:10" x14ac:dyDescent="0.25">
      <c r="A46" s="2"/>
      <c r="B46" s="2"/>
      <c r="C46" s="2"/>
      <c r="D46" s="2"/>
      <c r="E46" s="2"/>
      <c r="F46" s="2"/>
      <c r="G46" s="2"/>
      <c r="H46" s="2"/>
    </row>
    <row r="47" spans="1:10" x14ac:dyDescent="0.25">
      <c r="A47" s="7" t="s">
        <v>51</v>
      </c>
      <c r="B47" s="2"/>
      <c r="C47" s="2"/>
      <c r="D47" s="2"/>
      <c r="E47" s="2"/>
      <c r="F47" s="2"/>
      <c r="G47" s="2"/>
      <c r="H47" s="2"/>
    </row>
    <row r="48" spans="1:10" x14ac:dyDescent="0.25">
      <c r="A48" s="15" t="s">
        <v>17</v>
      </c>
      <c r="B48" s="16"/>
      <c r="C48" s="2"/>
      <c r="D48" s="2"/>
      <c r="E48" s="2"/>
      <c r="F48" s="2"/>
      <c r="G48" s="2"/>
      <c r="H48" s="2"/>
    </row>
    <row r="49" spans="1:11" x14ac:dyDescent="0.25">
      <c r="A49" s="14" t="s">
        <v>16</v>
      </c>
      <c r="B49" s="2"/>
      <c r="C49" s="2">
        <v>3</v>
      </c>
      <c r="D49" s="2"/>
      <c r="E49" s="8">
        <v>2043.42</v>
      </c>
      <c r="F49" s="8"/>
      <c r="G49" s="8">
        <v>1675</v>
      </c>
      <c r="H49" s="8"/>
    </row>
    <row r="50" spans="1:11" x14ac:dyDescent="0.25">
      <c r="A50" s="2" t="s">
        <v>66</v>
      </c>
      <c r="B50" s="16"/>
      <c r="C50" s="2">
        <v>1</v>
      </c>
      <c r="D50" s="2"/>
      <c r="E50" s="8">
        <v>13577.21</v>
      </c>
      <c r="F50" s="8"/>
      <c r="G50" s="8">
        <v>13577.21</v>
      </c>
      <c r="H50" s="8"/>
      <c r="I50" s="36"/>
      <c r="J50" s="36"/>
      <c r="K50" s="36"/>
    </row>
    <row r="51" spans="1:11" x14ac:dyDescent="0.25">
      <c r="A51" s="17" t="s">
        <v>27</v>
      </c>
      <c r="B51" s="2"/>
      <c r="C51" s="2">
        <v>3</v>
      </c>
      <c r="D51" s="2"/>
      <c r="E51" s="8">
        <v>2023.73</v>
      </c>
      <c r="F51" s="8"/>
      <c r="G51" s="8">
        <v>1951.74</v>
      </c>
      <c r="H51" s="8"/>
    </row>
    <row r="52" spans="1:11" x14ac:dyDescent="0.25">
      <c r="A52" s="17" t="s">
        <v>11</v>
      </c>
      <c r="B52" s="2"/>
      <c r="C52" s="2">
        <v>4</v>
      </c>
      <c r="D52" s="2"/>
      <c r="E52" s="8">
        <v>7769.87</v>
      </c>
      <c r="F52" s="8"/>
      <c r="G52" s="8">
        <v>3945.36</v>
      </c>
      <c r="H52" s="8"/>
    </row>
    <row r="53" spans="1:11" x14ac:dyDescent="0.25">
      <c r="A53" s="2" t="s">
        <v>67</v>
      </c>
      <c r="B53" s="2"/>
      <c r="C53" s="2">
        <v>1</v>
      </c>
      <c r="D53" s="2"/>
      <c r="E53" s="8">
        <v>41000</v>
      </c>
      <c r="F53" s="8"/>
      <c r="G53" s="8">
        <v>35000</v>
      </c>
      <c r="H53" s="8"/>
      <c r="J53" s="36"/>
    </row>
    <row r="54" spans="1:11" x14ac:dyDescent="0.25">
      <c r="A54" s="17" t="s">
        <v>33</v>
      </c>
      <c r="B54" s="2"/>
      <c r="C54" s="2">
        <v>1</v>
      </c>
      <c r="D54" s="2"/>
      <c r="E54" s="8">
        <v>422.5</v>
      </c>
      <c r="F54" s="8"/>
      <c r="G54" s="8">
        <v>422.5</v>
      </c>
      <c r="H54" s="8"/>
    </row>
    <row r="55" spans="1:11" x14ac:dyDescent="0.25">
      <c r="A55" s="17" t="s">
        <v>23</v>
      </c>
      <c r="B55" s="2"/>
      <c r="C55" s="2">
        <v>5</v>
      </c>
      <c r="D55" s="2"/>
      <c r="E55" s="8">
        <v>6786.9</v>
      </c>
      <c r="F55" s="8"/>
      <c r="G55" s="8">
        <v>3672.23</v>
      </c>
      <c r="H55" s="8"/>
    </row>
    <row r="56" spans="1:11" x14ac:dyDescent="0.25">
      <c r="A56" s="17" t="s">
        <v>32</v>
      </c>
      <c r="B56" s="2"/>
      <c r="C56" s="2">
        <v>2</v>
      </c>
      <c r="D56" s="2"/>
      <c r="E56" s="8">
        <v>4865</v>
      </c>
      <c r="F56" s="8"/>
      <c r="G56" s="8">
        <v>3765</v>
      </c>
      <c r="H56" s="8"/>
    </row>
    <row r="57" spans="1:11" x14ac:dyDescent="0.25">
      <c r="A57" s="17" t="s">
        <v>28</v>
      </c>
      <c r="B57" s="2"/>
      <c r="C57" s="9">
        <v>6</v>
      </c>
      <c r="D57" s="2"/>
      <c r="E57" s="10">
        <v>121500.52</v>
      </c>
      <c r="F57" s="8"/>
      <c r="G57" s="10">
        <v>16100.52</v>
      </c>
      <c r="H57" s="8"/>
    </row>
    <row r="58" spans="1:11" x14ac:dyDescent="0.25">
      <c r="A58" s="14"/>
      <c r="B58" s="13" t="s">
        <v>46</v>
      </c>
      <c r="C58" s="2">
        <f>SUM(C49:C57)</f>
        <v>26</v>
      </c>
      <c r="D58" s="2"/>
      <c r="E58" s="8">
        <f>SUM(E49:E57)</f>
        <v>199989.15</v>
      </c>
      <c r="F58" s="8"/>
      <c r="G58" s="8">
        <f>SUM(G49:G57)</f>
        <v>80109.56</v>
      </c>
      <c r="H58" s="8"/>
    </row>
    <row r="59" spans="1:11" x14ac:dyDescent="0.25">
      <c r="A59" s="15" t="s">
        <v>58</v>
      </c>
      <c r="B59" s="13"/>
      <c r="C59" s="2"/>
      <c r="D59" s="2"/>
      <c r="E59" s="8"/>
      <c r="F59" s="8"/>
      <c r="G59" s="8"/>
      <c r="H59" s="2"/>
    </row>
    <row r="60" spans="1:11" x14ac:dyDescent="0.25">
      <c r="A60" s="17" t="s">
        <v>11</v>
      </c>
      <c r="B60" s="13"/>
      <c r="C60" s="9">
        <v>1</v>
      </c>
      <c r="D60" s="2"/>
      <c r="E60" s="10">
        <v>1944</v>
      </c>
      <c r="F60" s="8"/>
      <c r="G60" s="10">
        <v>1944</v>
      </c>
      <c r="H60" s="8"/>
    </row>
    <row r="61" spans="1:11" x14ac:dyDescent="0.25">
      <c r="A61" s="14"/>
      <c r="B61" s="13"/>
      <c r="C61" s="2">
        <f>SUM(C60)</f>
        <v>1</v>
      </c>
      <c r="D61" s="2"/>
      <c r="E61" s="8">
        <f>SUM(E60)</f>
        <v>1944</v>
      </c>
      <c r="F61" s="8"/>
      <c r="G61" s="8">
        <f>SUM(G60)</f>
        <v>1944</v>
      </c>
      <c r="H61" s="8"/>
    </row>
    <row r="62" spans="1:11" x14ac:dyDescent="0.25">
      <c r="A62" s="14"/>
      <c r="B62" s="13"/>
      <c r="C62" s="2"/>
      <c r="D62" s="2"/>
      <c r="E62" s="8"/>
      <c r="F62" s="8"/>
      <c r="G62" s="8"/>
      <c r="H62" s="2"/>
    </row>
    <row r="63" spans="1:11" x14ac:dyDescent="0.25">
      <c r="A63" s="15" t="s">
        <v>52</v>
      </c>
      <c r="B63" s="16"/>
      <c r="C63" s="2"/>
      <c r="D63" s="2"/>
      <c r="E63" s="8"/>
      <c r="F63" s="8"/>
      <c r="G63" s="8"/>
      <c r="H63" s="2"/>
    </row>
    <row r="64" spans="1:11" x14ac:dyDescent="0.25">
      <c r="A64" s="17" t="s">
        <v>11</v>
      </c>
      <c r="B64" s="2"/>
      <c r="C64" s="9">
        <v>3</v>
      </c>
      <c r="D64" s="2"/>
      <c r="E64" s="10">
        <v>76896.75</v>
      </c>
      <c r="F64" s="8"/>
      <c r="G64" s="10">
        <v>9500</v>
      </c>
      <c r="H64" s="8"/>
    </row>
    <row r="65" spans="1:8" x14ac:dyDescent="0.25">
      <c r="A65" s="17"/>
      <c r="B65" s="13" t="s">
        <v>46</v>
      </c>
      <c r="C65" s="2">
        <f>SUM(C64)</f>
        <v>3</v>
      </c>
      <c r="D65" s="2"/>
      <c r="E65" s="8">
        <f>SUM(E64)</f>
        <v>76896.75</v>
      </c>
      <c r="F65" s="8"/>
      <c r="G65" s="8">
        <f>SUM(G64)</f>
        <v>9500</v>
      </c>
      <c r="H65" s="8"/>
    </row>
    <row r="66" spans="1:8" x14ac:dyDescent="0.25">
      <c r="A66" s="17"/>
      <c r="B66" s="2"/>
      <c r="C66" s="2"/>
      <c r="D66" s="2"/>
      <c r="E66" s="8"/>
      <c r="F66" s="8"/>
      <c r="G66" s="8"/>
      <c r="H66" s="2"/>
    </row>
    <row r="67" spans="1:8" x14ac:dyDescent="0.25">
      <c r="A67" s="15" t="s">
        <v>53</v>
      </c>
      <c r="B67" s="2"/>
      <c r="C67" s="2"/>
      <c r="D67" s="2"/>
      <c r="E67" s="8"/>
      <c r="F67" s="8"/>
      <c r="G67" s="8"/>
      <c r="H67" s="2"/>
    </row>
    <row r="68" spans="1:8" x14ac:dyDescent="0.25">
      <c r="A68" s="16" t="s">
        <v>16</v>
      </c>
      <c r="B68" s="2"/>
      <c r="C68" s="2">
        <v>4</v>
      </c>
      <c r="D68" s="2"/>
      <c r="E68" s="8">
        <v>7619.29</v>
      </c>
      <c r="F68" s="8"/>
      <c r="G68" s="8">
        <v>2082.33</v>
      </c>
      <c r="H68" s="8"/>
    </row>
    <row r="69" spans="1:8" x14ac:dyDescent="0.25">
      <c r="A69" s="14" t="s">
        <v>54</v>
      </c>
      <c r="B69" s="2"/>
      <c r="C69" s="2">
        <v>1</v>
      </c>
      <c r="D69" s="2"/>
      <c r="E69" s="8">
        <v>1105.47</v>
      </c>
      <c r="F69" s="8"/>
      <c r="G69" s="8">
        <v>500</v>
      </c>
      <c r="H69" s="8"/>
    </row>
    <row r="70" spans="1:8" x14ac:dyDescent="0.25">
      <c r="A70" s="17" t="s">
        <v>27</v>
      </c>
      <c r="B70" s="2"/>
      <c r="C70" s="2">
        <v>2</v>
      </c>
      <c r="D70" s="2"/>
      <c r="E70" s="8">
        <v>3306.18</v>
      </c>
      <c r="F70" s="8"/>
      <c r="G70" s="8">
        <v>700</v>
      </c>
      <c r="H70" s="8"/>
    </row>
    <row r="71" spans="1:8" s="1" customFormat="1" x14ac:dyDescent="0.25">
      <c r="A71" s="21" t="s">
        <v>55</v>
      </c>
      <c r="B71" s="19"/>
      <c r="C71" s="19">
        <v>10</v>
      </c>
      <c r="D71" s="19"/>
      <c r="E71" s="22">
        <v>46146.67</v>
      </c>
      <c r="F71" s="22"/>
      <c r="G71" s="22">
        <v>17781.88</v>
      </c>
      <c r="H71" s="22"/>
    </row>
    <row r="72" spans="1:8" x14ac:dyDescent="0.25">
      <c r="A72" s="14" t="s">
        <v>68</v>
      </c>
      <c r="B72" s="2"/>
      <c r="C72" s="2">
        <v>1</v>
      </c>
      <c r="D72" s="2"/>
      <c r="E72" s="8">
        <v>225000</v>
      </c>
      <c r="F72" s="8"/>
      <c r="G72" s="8">
        <v>70000</v>
      </c>
      <c r="H72" s="8"/>
    </row>
    <row r="73" spans="1:8" s="1" customFormat="1" x14ac:dyDescent="0.25">
      <c r="A73" s="21" t="s">
        <v>59</v>
      </c>
      <c r="B73" s="19"/>
      <c r="C73" s="19">
        <v>1</v>
      </c>
      <c r="D73" s="19"/>
      <c r="E73" s="22">
        <v>40000</v>
      </c>
      <c r="F73" s="22"/>
      <c r="G73" s="22">
        <v>34000</v>
      </c>
      <c r="H73" s="22"/>
    </row>
    <row r="74" spans="1:8" s="1" customFormat="1" x14ac:dyDescent="0.25">
      <c r="A74" s="21" t="s">
        <v>26</v>
      </c>
      <c r="B74" s="19"/>
      <c r="C74" s="19">
        <v>2</v>
      </c>
      <c r="D74" s="19"/>
      <c r="E74" s="22">
        <v>224533</v>
      </c>
      <c r="F74" s="22"/>
      <c r="G74" s="22">
        <v>68500</v>
      </c>
      <c r="H74" s="22"/>
    </row>
    <row r="75" spans="1:8" x14ac:dyDescent="0.25">
      <c r="A75" s="2" t="s">
        <v>78</v>
      </c>
      <c r="B75" s="2"/>
      <c r="C75" s="2">
        <v>1</v>
      </c>
      <c r="D75" s="2"/>
      <c r="E75" s="8">
        <v>4577452.68</v>
      </c>
      <c r="F75" s="8"/>
      <c r="G75" s="8">
        <v>2909000</v>
      </c>
      <c r="H75" s="8"/>
    </row>
    <row r="76" spans="1:8" s="1" customFormat="1" x14ac:dyDescent="0.25">
      <c r="A76" s="17" t="s">
        <v>11</v>
      </c>
      <c r="B76" s="19"/>
      <c r="C76" s="23">
        <v>4</v>
      </c>
      <c r="D76" s="19"/>
      <c r="E76" s="24">
        <v>8107.61</v>
      </c>
      <c r="F76" s="22"/>
      <c r="G76" s="24">
        <v>4174.62</v>
      </c>
      <c r="H76" s="22"/>
    </row>
    <row r="77" spans="1:8" s="1" customFormat="1" x14ac:dyDescent="0.25">
      <c r="A77" s="21"/>
      <c r="B77" s="25" t="s">
        <v>46</v>
      </c>
      <c r="C77" s="19">
        <f>SUM(C68:C76)</f>
        <v>26</v>
      </c>
      <c r="D77" s="19"/>
      <c r="E77" s="22">
        <f>SUM(E68:E76)</f>
        <v>5133270.9000000004</v>
      </c>
      <c r="F77" s="22"/>
      <c r="G77" s="22">
        <f>SUM(G68:G76)</f>
        <v>3106738.83</v>
      </c>
      <c r="H77" s="22"/>
    </row>
    <row r="78" spans="1:8" x14ac:dyDescent="0.25">
      <c r="A78" s="2"/>
      <c r="B78" s="18" t="s">
        <v>56</v>
      </c>
      <c r="C78" s="11">
        <f>SUM(C77,C65,C61,C58)</f>
        <v>56</v>
      </c>
      <c r="D78" s="11"/>
      <c r="E78" s="12">
        <f>SUM(E77,E65,E61,E58)</f>
        <v>5412100.8000000007</v>
      </c>
      <c r="F78" s="12"/>
      <c r="G78" s="12">
        <f>SUM(G77,G65,G61,G58)</f>
        <v>3198292.39</v>
      </c>
      <c r="H78" s="8"/>
    </row>
    <row r="79" spans="1:8" x14ac:dyDescent="0.25">
      <c r="A79" s="2"/>
      <c r="B79" s="2"/>
      <c r="C79" s="2"/>
      <c r="D79" s="2"/>
      <c r="E79" s="8"/>
      <c r="F79" s="2"/>
      <c r="G79" s="2"/>
      <c r="H79" s="2"/>
    </row>
    <row r="80" spans="1:8" ht="21" customHeight="1" thickBot="1" x14ac:dyDescent="0.3">
      <c r="A80" s="159" t="s">
        <v>57</v>
      </c>
      <c r="B80" s="160"/>
      <c r="C80" s="32">
        <f>SUM(C78,C45,C31,C24,C15,C11)</f>
        <v>112</v>
      </c>
      <c r="D80" s="33"/>
      <c r="E80" s="33">
        <f>SUM(E78,E45,E31,E24,E15,E11)</f>
        <v>11033522.470000001</v>
      </c>
      <c r="F80" s="33"/>
      <c r="G80" s="33">
        <f>SUM(G78,G45,G31,G24,G15,G11)</f>
        <v>4228891.1399999997</v>
      </c>
      <c r="H80" s="46"/>
    </row>
    <row r="81" spans="1:8" ht="15.75" thickTop="1" x14ac:dyDescent="0.25">
      <c r="A81" s="2"/>
      <c r="B81" s="2"/>
      <c r="C81" s="2"/>
      <c r="D81" s="2"/>
      <c r="E81" s="2"/>
      <c r="F81" s="2"/>
      <c r="G81" s="2"/>
      <c r="H81" s="2"/>
    </row>
    <row r="82" spans="1:8" x14ac:dyDescent="0.25">
      <c r="A82" s="2"/>
      <c r="B82" s="2"/>
      <c r="C82" s="2"/>
      <c r="D82" s="2"/>
      <c r="E82" s="35"/>
      <c r="F82" s="35"/>
      <c r="G82" s="35"/>
      <c r="H82" s="2"/>
    </row>
    <row r="83" spans="1:8" x14ac:dyDescent="0.25">
      <c r="A83" s="2"/>
      <c r="B83" s="2"/>
      <c r="C83" s="2"/>
      <c r="D83" s="2"/>
      <c r="E83" s="35"/>
      <c r="F83" s="35"/>
      <c r="G83" s="35"/>
      <c r="H83" s="2"/>
    </row>
    <row r="84" spans="1:8" x14ac:dyDescent="0.25">
      <c r="A84" s="2"/>
      <c r="B84" s="2"/>
      <c r="C84" s="2"/>
      <c r="D84" s="2"/>
      <c r="E84" s="35"/>
      <c r="F84" s="35"/>
      <c r="G84" s="35"/>
      <c r="H84" s="2"/>
    </row>
    <row r="85" spans="1:8" x14ac:dyDescent="0.25">
      <c r="C85" s="2"/>
      <c r="E85" s="35"/>
      <c r="F85" s="36"/>
      <c r="G85" s="35"/>
    </row>
    <row r="86" spans="1:8" x14ac:dyDescent="0.25">
      <c r="B86" s="2"/>
      <c r="C86" s="2"/>
      <c r="E86" s="35"/>
      <c r="F86" s="36"/>
      <c r="G86" s="35"/>
    </row>
    <row r="87" spans="1:8" x14ac:dyDescent="0.25">
      <c r="B87" s="2"/>
      <c r="C87" s="34"/>
      <c r="E87" s="37"/>
      <c r="F87" s="37"/>
      <c r="G87" s="37"/>
    </row>
  </sheetData>
  <mergeCells count="11">
    <mergeCell ref="A1:H1"/>
    <mergeCell ref="A2:H2"/>
    <mergeCell ref="A80:B80"/>
    <mergeCell ref="A3:H3"/>
    <mergeCell ref="A4:H4"/>
    <mergeCell ref="C6:D6"/>
    <mergeCell ref="E6:F6"/>
    <mergeCell ref="G6:H6"/>
    <mergeCell ref="C7:D7"/>
    <mergeCell ref="E7:F7"/>
    <mergeCell ref="G7:H7"/>
  </mergeCells>
  <printOptions horizontalCentered="1"/>
  <pageMargins left="0.7" right="0.7" top="1" bottom="0.75" header="0.3" footer="0.3"/>
  <pageSetup scale="84" fitToHeight="0" orientation="portrait" r:id="rId1"/>
  <headerFooter>
    <oddFooter>&amp;L&amp;8Law/Litigation and Claim Settlements&amp;C&amp;8&amp;D&amp;R&amp;8Page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FY2017 Q3 Claim Settlements</vt:lpstr>
      <vt:lpstr>Litigation S &amp; J Report</vt:lpstr>
      <vt:lpstr>Lit. &amp; Claim Settlements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 BURNS</dc:creator>
  <cp:lastModifiedBy>Burns, Gwen</cp:lastModifiedBy>
  <cp:lastPrinted>2019-07-02T14:44:25Z</cp:lastPrinted>
  <dcterms:created xsi:type="dcterms:W3CDTF">2014-12-09T18:41:37Z</dcterms:created>
  <dcterms:modified xsi:type="dcterms:W3CDTF">2019-07-23T20:09:23Z</dcterms:modified>
</cp:coreProperties>
</file>