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izaharris/Dropbox/SDSC_work/2022-N2O-SSA/projectresources/TREX_QCLAS_OtherEquipment/"/>
    </mc:Choice>
  </mc:AlternateContent>
  <xr:revisionPtr revIDLastSave="0" documentId="13_ncr:1_{203B5799-3252-304F-A71C-28C985849E16}" xr6:coauthVersionLast="47" xr6:coauthVersionMax="47" xr10:uidLastSave="{00000000-0000-0000-0000-000000000000}"/>
  <bookViews>
    <workbookView xWindow="1520" yWindow="500" windowWidth="27280" windowHeight="15580" tabRatio="500" xr2:uid="{00000000-000D-0000-FFFF-FFFF00000000}"/>
  </bookViews>
  <sheets>
    <sheet name="overview" sheetId="1" r:id="rId1"/>
    <sheet name="single cal runs" sheetId="2" r:id="rId2"/>
    <sheet name="comparision EVA,QCL" sheetId="3" r:id="rId3"/>
  </sheets>
  <definedNames>
    <definedName name="_xlnm.Print_Area" localSheetId="0">overview!$A$4:$J$17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1" l="1"/>
  <c r="J30" i="1" s="1"/>
  <c r="E30" i="1"/>
  <c r="F30" i="1"/>
  <c r="G30" i="1"/>
  <c r="B30" i="1"/>
  <c r="L86" i="2"/>
  <c r="J86" i="2"/>
  <c r="H86" i="2"/>
  <c r="H85" i="2"/>
  <c r="J85" i="2"/>
  <c r="N85" i="2" s="1"/>
  <c r="M85" i="2"/>
  <c r="L85" i="2"/>
  <c r="K85" i="2"/>
  <c r="I85" i="2"/>
  <c r="J29" i="2"/>
  <c r="J32" i="2"/>
  <c r="J33" i="2"/>
  <c r="L29" i="2"/>
  <c r="L38" i="2" s="1"/>
  <c r="L35" i="2"/>
  <c r="H29" i="2"/>
  <c r="N29" i="2" s="1"/>
  <c r="N35" i="2"/>
  <c r="H35" i="2"/>
  <c r="H38" i="2"/>
  <c r="P33" i="2"/>
  <c r="P32" i="2"/>
  <c r="I50" i="2"/>
  <c r="J50" i="2"/>
  <c r="N50" i="2" s="1"/>
  <c r="N56" i="2" s="1"/>
  <c r="K50" i="2"/>
  <c r="L50" i="2"/>
  <c r="M50" i="2"/>
  <c r="J51" i="2"/>
  <c r="L51" i="2"/>
  <c r="H51" i="2"/>
  <c r="H50" i="2"/>
  <c r="M72" i="2"/>
  <c r="M29" i="2"/>
  <c r="I29" i="2"/>
  <c r="K29" i="2"/>
  <c r="J30" i="2"/>
  <c r="L30" i="2"/>
  <c r="H30" i="2"/>
  <c r="I72" i="2"/>
  <c r="J72" i="2"/>
  <c r="K72" i="2"/>
  <c r="L72" i="2"/>
  <c r="J73" i="2"/>
  <c r="L73" i="2"/>
  <c r="H73" i="2"/>
  <c r="H72" i="2"/>
  <c r="M96" i="2"/>
  <c r="I96" i="2"/>
  <c r="J96" i="2"/>
  <c r="K96" i="2"/>
  <c r="L96" i="2"/>
  <c r="J97" i="2"/>
  <c r="L97" i="2"/>
  <c r="H97" i="2"/>
  <c r="H96" i="2"/>
  <c r="J115" i="2"/>
  <c r="L115" i="2"/>
  <c r="H115" i="2"/>
  <c r="I114" i="2"/>
  <c r="J114" i="2"/>
  <c r="K114" i="2"/>
  <c r="L114" i="2"/>
  <c r="M114" i="2"/>
  <c r="H114" i="2"/>
  <c r="J100" i="2"/>
  <c r="P100" i="2" s="1"/>
  <c r="J99" i="2"/>
  <c r="J102" i="2" s="1"/>
  <c r="J105" i="2" s="1"/>
  <c r="P96" i="2"/>
  <c r="H102" i="2"/>
  <c r="P102" i="2" s="1"/>
  <c r="P105" i="2" s="1"/>
  <c r="N96" i="2"/>
  <c r="N102" i="2"/>
  <c r="N105" i="2"/>
  <c r="L102" i="2"/>
  <c r="L105" i="2"/>
  <c r="H105" i="2"/>
  <c r="N103" i="2"/>
  <c r="L103" i="2"/>
  <c r="H103" i="2"/>
  <c r="H120" i="2"/>
  <c r="J117" i="2"/>
  <c r="J121" i="2" s="1"/>
  <c r="J118" i="2"/>
  <c r="J120" i="2"/>
  <c r="P120" i="2" s="1"/>
  <c r="P72" i="2"/>
  <c r="P50" i="2"/>
  <c r="J53" i="2"/>
  <c r="P53" i="2" s="1"/>
  <c r="H56" i="2"/>
  <c r="L56" i="2"/>
  <c r="N121" i="2"/>
  <c r="L121" i="2"/>
  <c r="H121" i="2"/>
  <c r="N36" i="2"/>
  <c r="L36" i="2"/>
  <c r="J36" i="2"/>
  <c r="H36" i="2"/>
  <c r="J123" i="2"/>
  <c r="L120" i="2"/>
  <c r="L123" i="2" s="1"/>
  <c r="N120" i="2"/>
  <c r="N72" i="2"/>
  <c r="P114" i="2"/>
  <c r="P123" i="2" s="1"/>
  <c r="N114" i="2"/>
  <c r="N123" i="2" s="1"/>
  <c r="H123" i="2"/>
  <c r="J35" i="2" l="1"/>
  <c r="J38" i="2" s="1"/>
  <c r="J56" i="2"/>
  <c r="P99" i="2"/>
  <c r="P29" i="2"/>
  <c r="P56" i="2"/>
  <c r="J103" i="2"/>
  <c r="N38" i="2"/>
  <c r="P35" i="2"/>
  <c r="P38" i="2" s="1"/>
  <c r="P85" i="2"/>
</calcChain>
</file>

<file path=xl/sharedStrings.xml><?xml version="1.0" encoding="utf-8"?>
<sst xmlns="http://schemas.openxmlformats.org/spreadsheetml/2006/main" count="475" uniqueCount="214">
  <si>
    <t>2.02 ± 0.10</t>
  </si>
  <si>
    <t>2.06 ± 0.05</t>
  </si>
  <si>
    <t>1.98 ± 0.20</t>
  </si>
  <si>
    <t>36.12 ± 0.32</t>
  </si>
  <si>
    <t>CA06198</t>
  </si>
  <si>
    <t>-47.35 ± 0.18</t>
  </si>
  <si>
    <t>-48.59 ± 0.25</t>
  </si>
  <si>
    <t>-46.11 ± 0.43</t>
  </si>
  <si>
    <t>27.37 ± 0.11</t>
  </si>
  <si>
    <t>relative HITRAN abundancies</t>
  </si>
  <si>
    <t>in %</t>
  </si>
  <si>
    <t>50L</t>
  </si>
  <si>
    <t>2L</t>
  </si>
  <si>
    <t>335.10 ± 0.005</t>
  </si>
  <si>
    <t>3270 ± 90</t>
  </si>
  <si>
    <t>380 ± 20</t>
  </si>
  <si>
    <t>313.43 ± 0.004</t>
  </si>
  <si>
    <t>GAS</t>
  </si>
  <si>
    <t>comments</t>
  </si>
  <si>
    <t>time</t>
  </si>
  <si>
    <r>
      <t>δ</t>
    </r>
    <r>
      <rPr>
        <b/>
        <vertAlign val="superscript"/>
        <sz val="12"/>
        <color rgb="FF000000"/>
        <rFont val="Calibri"/>
        <family val="2"/>
        <scheme val="minor"/>
      </rPr>
      <t>15</t>
    </r>
    <r>
      <rPr>
        <b/>
        <sz val="12"/>
        <color rgb="FF000000"/>
        <rFont val="Calibri"/>
        <family val="2"/>
        <scheme val="minor"/>
      </rPr>
      <t>N</t>
    </r>
    <r>
      <rPr>
        <b/>
        <vertAlign val="subscript"/>
        <sz val="12"/>
        <color rgb="FF000000"/>
        <rFont val="Calibri"/>
        <family val="2"/>
        <scheme val="minor"/>
      </rPr>
      <t>α</t>
    </r>
  </si>
  <si>
    <r>
      <t>δ</t>
    </r>
    <r>
      <rPr>
        <b/>
        <vertAlign val="superscript"/>
        <sz val="12"/>
        <color rgb="FF000000"/>
        <rFont val="Calibri"/>
        <family val="2"/>
        <scheme val="minor"/>
      </rPr>
      <t>15</t>
    </r>
    <r>
      <rPr>
        <b/>
        <sz val="12"/>
        <color rgb="FF000000"/>
        <rFont val="Calibri"/>
        <family val="2"/>
        <scheme val="minor"/>
      </rPr>
      <t>N</t>
    </r>
    <r>
      <rPr>
        <b/>
        <vertAlign val="subscript"/>
        <sz val="12"/>
        <color rgb="FF000000"/>
        <rFont val="Calibri"/>
        <family val="2"/>
        <scheme val="minor"/>
      </rPr>
      <t>β</t>
    </r>
  </si>
  <si>
    <r>
      <t>δ</t>
    </r>
    <r>
      <rPr>
        <b/>
        <vertAlign val="superscript"/>
        <sz val="12"/>
        <color rgb="FF000000"/>
        <rFont val="Calibri"/>
        <family val="2"/>
        <scheme val="minor"/>
      </rPr>
      <t>18</t>
    </r>
    <r>
      <rPr>
        <b/>
        <sz val="12"/>
        <color rgb="FF000000"/>
        <rFont val="Calibri"/>
        <family val="2"/>
        <scheme val="minor"/>
      </rPr>
      <t>O</t>
    </r>
  </si>
  <si>
    <t>average</t>
  </si>
  <si>
    <t>α -error</t>
  </si>
  <si>
    <t>β -error</t>
  </si>
  <si>
    <t>18O -error</t>
  </si>
  <si>
    <t>N2O -error</t>
  </si>
  <si>
    <t>[N2O] ppb GC</t>
  </si>
  <si>
    <t>[N2O] ppb QCL</t>
  </si>
  <si>
    <t>from EMPA</t>
  </si>
  <si>
    <t>18:16 - 18:23</t>
  </si>
  <si>
    <t>18:36 - 18:43</t>
  </si>
  <si>
    <t>19:36 - 19:43</t>
  </si>
  <si>
    <t>19:16 - 19:23</t>
  </si>
  <si>
    <t>14:16 - 14:23</t>
  </si>
  <si>
    <t>14:36 - 14:43</t>
  </si>
  <si>
    <t>16:36 - 16:43</t>
  </si>
  <si>
    <t>17:16 - 17:23</t>
  </si>
  <si>
    <t>17:36 - 17:43</t>
  </si>
  <si>
    <t>15:16 - 15:23</t>
  </si>
  <si>
    <t>15:36 - 15:43</t>
  </si>
  <si>
    <t>413 ± 12</t>
  </si>
  <si>
    <t>3097 ± 26</t>
  </si>
  <si>
    <t>date (QCL measurements)</t>
  </si>
  <si>
    <t>ETHZSAEHIGH-1</t>
  </si>
  <si>
    <t>ETHZSAEHIGH-2</t>
  </si>
  <si>
    <t>ETHZSAEHIGH-6</t>
  </si>
  <si>
    <t>ETHZSAEHIGH-7</t>
  </si>
  <si>
    <t>ETHZSAELOW-1</t>
  </si>
  <si>
    <t xml:space="preserve">DRUCKLUFT </t>
  </si>
  <si>
    <t>92.16 ppm</t>
  </si>
  <si>
    <t>90.7 ppm</t>
  </si>
  <si>
    <t>[N2O] QCL</t>
  </si>
  <si>
    <t>[N2O] GC</t>
  </si>
  <si>
    <t>2874.37 ± 0.024 ppb</t>
  </si>
  <si>
    <t>20:14 - 20:21</t>
  </si>
  <si>
    <t>20:44 - 20:51</t>
  </si>
  <si>
    <t>21:14 - 21:21</t>
  </si>
  <si>
    <t>22:14 - 22:21</t>
  </si>
  <si>
    <t>22:44 - 22:51</t>
  </si>
  <si>
    <t>21:44 - 21:51</t>
  </si>
  <si>
    <t>19:44 - 19:51</t>
  </si>
  <si>
    <t>error</t>
  </si>
  <si>
    <t>cal factor alpha</t>
  </si>
  <si>
    <t>cal factor beta</t>
  </si>
  <si>
    <t>cal factor oxygen</t>
  </si>
  <si>
    <t>difference</t>
  </si>
  <si>
    <t>instrument</t>
  </si>
  <si>
    <t>QCL</t>
  </si>
  <si>
    <t>EVA</t>
  </si>
  <si>
    <t>see corresponding spreadsheet</t>
  </si>
  <si>
    <r>
      <t>δ</t>
    </r>
    <r>
      <rPr>
        <b/>
        <vertAlign val="superscript"/>
        <sz val="12"/>
        <color rgb="FF000000"/>
        <rFont val="Calibri"/>
        <family val="2"/>
        <scheme val="minor"/>
      </rPr>
      <t>15</t>
    </r>
    <r>
      <rPr>
        <b/>
        <sz val="12"/>
        <color rgb="FF000000"/>
        <rFont val="Calibri"/>
        <family val="2"/>
        <scheme val="minor"/>
      </rPr>
      <t>N</t>
    </r>
    <r>
      <rPr>
        <b/>
        <vertAlign val="subscript"/>
        <sz val="12"/>
        <color rgb="FF000000"/>
        <rFont val="Calibri"/>
        <family val="2"/>
        <scheme val="minor"/>
      </rPr>
      <t>bulk</t>
    </r>
  </si>
  <si>
    <t>bulk -error</t>
  </si>
  <si>
    <r>
      <t>δ</t>
    </r>
    <r>
      <rPr>
        <b/>
        <vertAlign val="superscript"/>
        <sz val="12"/>
        <color rgb="FF000000"/>
        <rFont val="Calibri"/>
        <family val="2"/>
        <scheme val="minor"/>
      </rPr>
      <t>15</t>
    </r>
    <r>
      <rPr>
        <b/>
        <sz val="12"/>
        <color rgb="FF000000"/>
        <rFont val="Calibri"/>
        <family val="2"/>
        <scheme val="minor"/>
      </rPr>
      <t>N</t>
    </r>
    <r>
      <rPr>
        <b/>
        <vertAlign val="subscript"/>
        <sz val="12"/>
        <color rgb="FF000000"/>
        <rFont val="Calibri"/>
        <family val="2"/>
        <scheme val="minor"/>
      </rPr>
      <t>SP</t>
    </r>
  </si>
  <si>
    <t>17:35-17:45</t>
  </si>
  <si>
    <t>offset corrected, concentration by 70ppb off</t>
  </si>
  <si>
    <t>drift, offset corrected, correct concentration</t>
  </si>
  <si>
    <t>19:55 - 20:01</t>
  </si>
  <si>
    <t>offset corrected, good agreement in concentration</t>
  </si>
  <si>
    <t>12:30 - 12:40</t>
  </si>
  <si>
    <t>offset corrected, good agreement in concentration, fit better than on 13-March 2015, can be seen from Stdev</t>
  </si>
  <si>
    <t>11:40 - 11:50</t>
  </si>
  <si>
    <t>offset corrected, concentration by 70ppb off, better fit than previous measurement</t>
  </si>
  <si>
    <t>14:40 - 14:50</t>
  </si>
  <si>
    <t>15:33 - 15:43</t>
  </si>
  <si>
    <t>drift, offset, span corrected</t>
  </si>
  <si>
    <t>16:16 - 16:23</t>
  </si>
  <si>
    <t>na</t>
  </si>
  <si>
    <t>19:24 - 19:31</t>
  </si>
  <si>
    <t>only offset</t>
  </si>
  <si>
    <t>not stable measurement</t>
  </si>
  <si>
    <t>0.00 ± 0.32</t>
  </si>
  <si>
    <t>2.16 ± 0.33</t>
  </si>
  <si>
    <t>38.98 ± 0.33</t>
  </si>
  <si>
    <t xml:space="preserve">1.08 </t>
  </si>
  <si>
    <t>0.21 ± 1.17</t>
  </si>
  <si>
    <t>1.94 ± 0.55</t>
  </si>
  <si>
    <t>39.74 ± 1.40</t>
  </si>
  <si>
    <t>14.82 ± 1.32</t>
  </si>
  <si>
    <t>-6.00 ± 0.85</t>
  </si>
  <si>
    <t>40.89 ± 1.87</t>
  </si>
  <si>
    <t>34.01 ± 0.71</t>
  </si>
  <si>
    <t>35.98 ± 0.50</t>
  </si>
  <si>
    <t>37.99 ± 0.35</t>
  </si>
  <si>
    <t>35.00</t>
  </si>
  <si>
    <t>see corresponding spreadsheet, trap current was set to only 200nA, bad measurement</t>
  </si>
  <si>
    <t>EHTZSAEHIGH-1</t>
  </si>
  <si>
    <t>Differences between EVA and QCL from 'single cal runs' spreadsheet</t>
  </si>
  <si>
    <t xml:space="preserve">check of </t>
  </si>
  <si>
    <t>vs EMPA</t>
  </si>
  <si>
    <t>vs internal</t>
  </si>
  <si>
    <t>12mL</t>
  </si>
  <si>
    <t>110mL</t>
  </si>
  <si>
    <t>quick and dirty</t>
  </si>
  <si>
    <t>3116 ± 16 ppb</t>
  </si>
  <si>
    <t>2831 ± 83 ppb</t>
  </si>
  <si>
    <t>3078 ± 147 ppb</t>
  </si>
  <si>
    <t>269 ± 32 ppb</t>
  </si>
  <si>
    <t>350ppm</t>
  </si>
  <si>
    <t xml:space="preserve">pure 546 N2O </t>
  </si>
  <si>
    <t>1L</t>
  </si>
  <si>
    <t>x 2</t>
  </si>
  <si>
    <t>std2961</t>
  </si>
  <si>
    <r>
      <t>CH</t>
    </r>
    <r>
      <rPr>
        <b/>
        <vertAlign val="subscript"/>
        <sz val="12"/>
        <color theme="1"/>
        <rFont val="Calibri (Body)"/>
      </rPr>
      <t>4</t>
    </r>
    <r>
      <rPr>
        <b/>
        <sz val="12"/>
        <color theme="1"/>
        <rFont val="Calibri"/>
        <family val="2"/>
        <scheme val="minor"/>
      </rPr>
      <t xml:space="preserve"> [ppb]</t>
    </r>
  </si>
  <si>
    <r>
      <t>CO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[ppm]</t>
    </r>
  </si>
  <si>
    <r>
      <t>N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 [ppb]</t>
    </r>
  </si>
  <si>
    <t>std2110</t>
  </si>
  <si>
    <t>std1093</t>
  </si>
  <si>
    <t>Comments</t>
  </si>
  <si>
    <t>Ex-Buchmann lab</t>
  </si>
  <si>
    <t>IRMS Standards</t>
  </si>
  <si>
    <t>GC Standards</t>
  </si>
  <si>
    <t>0.954 ± 0.123</t>
  </si>
  <si>
    <t>2.574 ± 0.086</t>
  </si>
  <si>
    <t>39.741 ± 0.051</t>
  </si>
  <si>
    <t>34.446 ± 0.179</t>
  </si>
  <si>
    <t>35.98 ± 0.221</t>
  </si>
  <si>
    <t>38.527 ± 0.107</t>
  </si>
  <si>
    <t>35.213</t>
  </si>
  <si>
    <t>re-measured March 2018 by Longfei</t>
  </si>
  <si>
    <t>SP</t>
  </si>
  <si>
    <t>ETHZSAEHIGH-DIL-2</t>
  </si>
  <si>
    <t>~350ppb</t>
  </si>
  <si>
    <t>3 x 2L</t>
  </si>
  <si>
    <t>ETHZSAEHIGH-DIL-6</t>
  </si>
  <si>
    <t xml:space="preserve">pure 456 N2O </t>
  </si>
  <si>
    <t>not used anymore</t>
  </si>
  <si>
    <t>2 x 2L</t>
  </si>
  <si>
    <t xml:space="preserve">GC STANDARDS </t>
  </si>
  <si>
    <t>gas</t>
  </si>
  <si>
    <t>detector</t>
  </si>
  <si>
    <t>ECD</t>
  </si>
  <si>
    <t>FID</t>
  </si>
  <si>
    <t>TCD</t>
  </si>
  <si>
    <t>Standard 1</t>
  </si>
  <si>
    <t>green</t>
  </si>
  <si>
    <t>Standard 2</t>
  </si>
  <si>
    <t>yellow</t>
  </si>
  <si>
    <t>Standard 3</t>
  </si>
  <si>
    <t>red</t>
  </si>
  <si>
    <t>Standard 4</t>
  </si>
  <si>
    <t>orange</t>
  </si>
  <si>
    <t>4690 [A. Hartmann]</t>
  </si>
  <si>
    <t>Standard 5</t>
  </si>
  <si>
    <t>Standard 6</t>
  </si>
  <si>
    <t>Standard 7</t>
  </si>
  <si>
    <t>Standard 8</t>
  </si>
  <si>
    <t>bought 09-2020</t>
  </si>
  <si>
    <t>Standard 9</t>
  </si>
  <si>
    <t>for CH4/CO2 laser</t>
  </si>
  <si>
    <t>20L</t>
  </si>
  <si>
    <t>CA06266 (Erkans T2)</t>
  </si>
  <si>
    <t>in B32</t>
  </si>
  <si>
    <t>in C47</t>
  </si>
  <si>
    <t>?</t>
  </si>
  <si>
    <t>in B33</t>
  </si>
  <si>
    <t>bottle</t>
  </si>
  <si>
    <t>RM2</t>
  </si>
  <si>
    <t>RM5</t>
  </si>
  <si>
    <t>RM3A</t>
  </si>
  <si>
    <t>RM1A</t>
  </si>
  <si>
    <t>~50ppm</t>
  </si>
  <si>
    <t>~330ppb</t>
  </si>
  <si>
    <t>syn air</t>
  </si>
  <si>
    <t>full matrix</t>
  </si>
  <si>
    <t>matrix</t>
  </si>
  <si>
    <t>17 ± 0.91</t>
  </si>
  <si>
    <t>20.2 ± 0.91</t>
  </si>
  <si>
    <t>-4.13 ± 0.93</t>
  </si>
  <si>
    <t>-1.04 ± 0.91</t>
  </si>
  <si>
    <t>6.88 ± 0.04</t>
  </si>
  <si>
    <t>33.44 ± 0.05</t>
  </si>
  <si>
    <t>53.02 ± 0.05</t>
  </si>
  <si>
    <t>0.3 ± 0.05</t>
  </si>
  <si>
    <t>43.96 ± 0.15</t>
  </si>
  <si>
    <t>39.52 ± 0.15</t>
  </si>
  <si>
    <t>103.04 ± 0.16</t>
  </si>
  <si>
    <t>39.22 ± 0.15</t>
  </si>
  <si>
    <t>from Mohn et al. RCM 2022</t>
  </si>
  <si>
    <r>
      <t>δ</t>
    </r>
    <r>
      <rPr>
        <b/>
        <vertAlign val="super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>N</t>
    </r>
    <r>
      <rPr>
        <b/>
        <vertAlign val="superscript"/>
        <sz val="10"/>
        <color theme="1"/>
        <rFont val="Calibri (Body)"/>
      </rPr>
      <t>α</t>
    </r>
  </si>
  <si>
    <r>
      <t>δ</t>
    </r>
    <r>
      <rPr>
        <b/>
        <vertAlign val="super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>N</t>
    </r>
    <r>
      <rPr>
        <b/>
        <vertAlign val="superscript"/>
        <sz val="10"/>
        <color theme="1"/>
        <rFont val="Calibri (Body)"/>
      </rPr>
      <t>β</t>
    </r>
  </si>
  <si>
    <r>
      <t>δ</t>
    </r>
    <r>
      <rPr>
        <b/>
        <vertAlign val="superscript"/>
        <sz val="10"/>
        <color theme="1"/>
        <rFont val="Calibri"/>
        <family val="2"/>
        <scheme val="minor"/>
      </rPr>
      <t>18</t>
    </r>
    <r>
      <rPr>
        <b/>
        <sz val="10"/>
        <color theme="1"/>
        <rFont val="Calibri"/>
        <family val="2"/>
        <scheme val="minor"/>
      </rPr>
      <t>O</t>
    </r>
  </si>
  <si>
    <r>
      <t>δ</t>
    </r>
    <r>
      <rPr>
        <b/>
        <vertAlign val="super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>N</t>
    </r>
    <r>
      <rPr>
        <b/>
        <vertAlign val="superscript"/>
        <sz val="10"/>
        <color theme="1"/>
        <rFont val="Calibri (Body)"/>
      </rPr>
      <t>bulk</t>
    </r>
  </si>
  <si>
    <r>
      <t>R</t>
    </r>
    <r>
      <rPr>
        <vertAlign val="subscript"/>
        <sz val="10"/>
        <color theme="1"/>
        <rFont val="Calibri"/>
        <family val="2"/>
        <scheme val="minor"/>
      </rPr>
      <t>AIR-N2</t>
    </r>
  </si>
  <si>
    <r>
      <t>R</t>
    </r>
    <r>
      <rPr>
        <vertAlign val="subscript"/>
        <sz val="10"/>
        <color theme="1"/>
        <rFont val="Calibri"/>
        <family val="2"/>
        <scheme val="minor"/>
      </rPr>
      <t>V-SMOW</t>
    </r>
  </si>
  <si>
    <r>
      <t>N</t>
    </r>
    <r>
      <rPr>
        <b/>
        <vertAlign val="subscript"/>
        <sz val="10"/>
        <color theme="1"/>
        <rFont val="Calibri (Body)"/>
      </rPr>
      <t>2</t>
    </r>
    <r>
      <rPr>
        <b/>
        <sz val="10"/>
        <color theme="1"/>
        <rFont val="Calibri"/>
        <family val="2"/>
        <scheme val="minor"/>
      </rPr>
      <t>O [ppm]</t>
    </r>
  </si>
  <si>
    <r>
      <t>CH</t>
    </r>
    <r>
      <rPr>
        <b/>
        <vertAlign val="subscript"/>
        <sz val="10"/>
        <color theme="1"/>
        <rFont val="Calibri (Body)"/>
      </rPr>
      <t>4</t>
    </r>
    <r>
      <rPr>
        <b/>
        <sz val="10"/>
        <color theme="1"/>
        <rFont val="Calibri"/>
        <family val="2"/>
        <scheme val="minor"/>
      </rPr>
      <t xml:space="preserve"> [ppm]</t>
    </r>
  </si>
  <si>
    <r>
      <t>CO</t>
    </r>
    <r>
      <rPr>
        <b/>
        <vertAlign val="subscript"/>
        <sz val="10"/>
        <color theme="1"/>
        <rFont val="Calibri (Body)"/>
      </rPr>
      <t>2</t>
    </r>
    <r>
      <rPr>
        <b/>
        <sz val="10"/>
        <color theme="1"/>
        <rFont val="Calibri"/>
        <family val="2"/>
        <scheme val="minor"/>
      </rPr>
      <t xml:space="preserve"> [ppm]</t>
    </r>
  </si>
  <si>
    <t>Designation</t>
  </si>
  <si>
    <t>Cal1</t>
  </si>
  <si>
    <t>Pressure (bar)</t>
  </si>
  <si>
    <t>Cal2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</si>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</sst>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b/>
      <vertAlign val="subscript"/>
      <sz val="12"/>
      <color rgb="FF00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vertAlign val="superscript"/>
      <sz val="10"/>
      <color theme="1"/>
      <name val="Calibri (Body)"/>
    </font>
    <font>
      <b/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9C6500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vertAlign val="subscript"/>
      <sz val="10"/>
      <color theme="1"/>
      <name val="Calibri (Body)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rgb="FFC0504D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1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</cellStyleXfs>
  <cellXfs count="75">
    <xf numFmtId="0" fontId="0" fillId="0" borderId="0" xfId="0"/>
    <xf numFmtId="0" fontId="3" fillId="3" borderId="0" xfId="2" applyAlignment="1">
      <alignment horizontal="right"/>
    </xf>
    <xf numFmtId="0" fontId="3" fillId="2" borderId="0" xfId="1" applyAlignment="1">
      <alignment horizontal="right"/>
    </xf>
    <xf numFmtId="49" fontId="6" fillId="0" borderId="0" xfId="0" applyNumberFormat="1" applyFont="1" applyAlignment="1">
      <alignment horizontal="right"/>
    </xf>
    <xf numFmtId="0" fontId="3" fillId="6" borderId="0" xfId="75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7" borderId="0" xfId="0" applyFont="1" applyFill="1" applyAlignment="1">
      <alignment horizontal="right"/>
    </xf>
    <xf numFmtId="0" fontId="8" fillId="8" borderId="0" xfId="0" applyFont="1" applyFill="1" applyAlignment="1">
      <alignment horizontal="right"/>
    </xf>
    <xf numFmtId="164" fontId="6" fillId="0" borderId="0" xfId="0" applyNumberFormat="1" applyFont="1"/>
    <xf numFmtId="0" fontId="8" fillId="9" borderId="0" xfId="0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2" fontId="6" fillId="0" borderId="0" xfId="0" applyNumberFormat="1" applyFont="1"/>
    <xf numFmtId="2" fontId="6" fillId="0" borderId="0" xfId="0" applyNumberFormat="1" applyFont="1" applyAlignment="1">
      <alignment horizontal="right"/>
    </xf>
    <xf numFmtId="2" fontId="0" fillId="0" borderId="0" xfId="0" applyNumberFormat="1"/>
    <xf numFmtId="2" fontId="6" fillId="0" borderId="1" xfId="0" applyNumberFormat="1" applyFont="1" applyBorder="1"/>
    <xf numFmtId="2" fontId="0" fillId="0" borderId="1" xfId="0" applyNumberFormat="1" applyBorder="1"/>
    <xf numFmtId="0" fontId="7" fillId="0" borderId="2" xfId="0" applyFont="1" applyBorder="1"/>
    <xf numFmtId="2" fontId="9" fillId="0" borderId="0" xfId="0" applyNumberFormat="1" applyFont="1" applyAlignment="1">
      <alignment horizontal="right"/>
    </xf>
    <xf numFmtId="2" fontId="7" fillId="0" borderId="0" xfId="0" applyNumberFormat="1" applyFont="1"/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left" wrapText="1"/>
    </xf>
    <xf numFmtId="0" fontId="0" fillId="0" borderId="1" xfId="0" applyBorder="1"/>
    <xf numFmtId="1" fontId="6" fillId="0" borderId="0" xfId="0" applyNumberFormat="1" applyFont="1"/>
    <xf numFmtId="1" fontId="6" fillId="0" borderId="1" xfId="0" applyNumberFormat="1" applyFont="1" applyBorder="1"/>
    <xf numFmtId="0" fontId="3" fillId="12" borderId="0" xfId="260" applyAlignment="1">
      <alignment horizontal="right"/>
    </xf>
    <xf numFmtId="0" fontId="3" fillId="11" borderId="0" xfId="259" applyAlignment="1">
      <alignment horizontal="right"/>
    </xf>
    <xf numFmtId="0" fontId="12" fillId="10" borderId="0" xfId="258" applyAlignment="1">
      <alignment horizontal="right"/>
    </xf>
    <xf numFmtId="0" fontId="9" fillId="0" borderId="2" xfId="0" applyFont="1" applyBorder="1" applyAlignment="1">
      <alignment horizontal="center" wrapText="1"/>
    </xf>
    <xf numFmtId="2" fontId="0" fillId="0" borderId="0" xfId="0" applyNumberFormat="1" applyAlignment="1">
      <alignment horizontal="right"/>
    </xf>
    <xf numFmtId="0" fontId="3" fillId="5" borderId="1" xfId="32" applyBorder="1" applyAlignment="1">
      <alignment horizontal="right"/>
    </xf>
    <xf numFmtId="2" fontId="13" fillId="0" borderId="0" xfId="0" applyNumberFormat="1" applyFont="1" applyAlignment="1">
      <alignment horizontal="right"/>
    </xf>
    <xf numFmtId="2" fontId="13" fillId="0" borderId="0" xfId="0" applyNumberFormat="1" applyFont="1"/>
    <xf numFmtId="17" fontId="0" fillId="0" borderId="0" xfId="0" applyNumberFormat="1"/>
    <xf numFmtId="0" fontId="15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5" fillId="0" borderId="0" xfId="0" applyFont="1"/>
    <xf numFmtId="0" fontId="15" fillId="14" borderId="0" xfId="514" applyFont="1" applyAlignment="1">
      <alignment horizontal="left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right"/>
    </xf>
    <xf numFmtId="0" fontId="20" fillId="4" borderId="0" xfId="31" applyFont="1" applyAlignment="1">
      <alignment horizontal="left"/>
    </xf>
    <xf numFmtId="0" fontId="15" fillId="0" borderId="0" xfId="0" applyFont="1" applyAlignment="1">
      <alignment horizontal="right" vertical="center"/>
    </xf>
    <xf numFmtId="0" fontId="20" fillId="5" borderId="0" xfId="32" applyFont="1" applyAlignment="1">
      <alignment horizontal="left" vertical="center"/>
    </xf>
    <xf numFmtId="0" fontId="15" fillId="15" borderId="0" xfId="515" applyFont="1" applyAlignment="1">
      <alignment horizontal="left" vertical="center"/>
    </xf>
    <xf numFmtId="0" fontId="15" fillId="0" borderId="4" xfId="0" applyFont="1" applyBorder="1" applyAlignment="1">
      <alignment horizontal="right"/>
    </xf>
    <xf numFmtId="0" fontId="20" fillId="2" borderId="5" xfId="1" applyFont="1" applyBorder="1" applyAlignment="1">
      <alignment horizontal="left"/>
    </xf>
    <xf numFmtId="0" fontId="16" fillId="0" borderId="5" xfId="0" applyFont="1" applyBorder="1"/>
    <xf numFmtId="49" fontId="15" fillId="0" borderId="5" xfId="0" applyNumberFormat="1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15" fillId="0" borderId="5" xfId="0" applyFont="1" applyBorder="1"/>
    <xf numFmtId="0" fontId="15" fillId="0" borderId="6" xfId="0" applyFont="1" applyBorder="1" applyAlignment="1">
      <alignment horizontal="right"/>
    </xf>
    <xf numFmtId="0" fontId="20" fillId="3" borderId="2" xfId="2" applyFont="1" applyBorder="1" applyAlignment="1">
      <alignment horizontal="left"/>
    </xf>
    <xf numFmtId="0" fontId="16" fillId="0" borderId="2" xfId="0" applyFont="1" applyBorder="1"/>
    <xf numFmtId="49" fontId="15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/>
    <xf numFmtId="0" fontId="20" fillId="11" borderId="0" xfId="259" applyFont="1" applyAlignment="1">
      <alignment horizontal="left"/>
    </xf>
    <xf numFmtId="49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/>
    </xf>
    <xf numFmtId="0" fontId="20" fillId="12" borderId="0" xfId="260" applyFont="1" applyAlignment="1">
      <alignment horizontal="left"/>
    </xf>
    <xf numFmtId="0" fontId="22" fillId="10" borderId="3" xfId="258" applyFont="1" applyBorder="1" applyAlignment="1">
      <alignment horizontal="left"/>
    </xf>
    <xf numFmtId="0" fontId="15" fillId="13" borderId="0" xfId="513" applyFont="1" applyAlignment="1">
      <alignment horizontal="right"/>
    </xf>
    <xf numFmtId="17" fontId="15" fillId="0" borderId="0" xfId="0" applyNumberFormat="1" applyFont="1" applyAlignment="1">
      <alignment horizontal="right"/>
    </xf>
    <xf numFmtId="0" fontId="15" fillId="16" borderId="2" xfId="0" applyFont="1" applyFill="1" applyBorder="1"/>
    <xf numFmtId="14" fontId="16" fillId="0" borderId="0" xfId="0" applyNumberFormat="1" applyFont="1"/>
  </cellXfs>
  <cellStyles count="516">
    <cellStyle name="60% - Accent1" xfId="259" builtinId="32"/>
    <cellStyle name="60% - Accent2" xfId="260" builtinId="36"/>
    <cellStyle name="60% - Accent3" xfId="513" builtinId="40"/>
    <cellStyle name="60% - Accent5" xfId="514" builtinId="48"/>
    <cellStyle name="60% - Accent6" xfId="515" builtinId="52"/>
    <cellStyle name="Accent1" xfId="1" builtinId="29"/>
    <cellStyle name="Accent2" xfId="2" builtinId="33"/>
    <cellStyle name="Accent4" xfId="75" builtinId="41"/>
    <cellStyle name="Accent5" xfId="31" builtinId="45"/>
    <cellStyle name="Accent6" xfId="32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Neutral" xfId="258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454322808311198E-2"/>
          <c:y val="4.8122218418349898E-2"/>
          <c:w val="0.93104395835259102"/>
          <c:h val="0.894093686354379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'comparision EVA,QCL'!$H$5</c:f>
              <c:strCache>
                <c:ptCount val="1"/>
                <c:pt idx="0">
                  <c:v>EHTZSAEHIGH-1</c:v>
                </c:pt>
              </c:strCache>
            </c:strRef>
          </c:tx>
          <c:invertIfNegative val="0"/>
          <c:cat>
            <c:strRef>
              <c:f>'comparision EVA,QCL'!$I$4:$M$4</c:f>
              <c:strCache>
                <c:ptCount val="5"/>
                <c:pt idx="0">
                  <c:v>δ15Nα</c:v>
                </c:pt>
                <c:pt idx="1">
                  <c:v>δ15Nβ</c:v>
                </c:pt>
                <c:pt idx="2">
                  <c:v>δ18O</c:v>
                </c:pt>
                <c:pt idx="3">
                  <c:v>δ15Nbulk</c:v>
                </c:pt>
                <c:pt idx="4">
                  <c:v>δ15NSP</c:v>
                </c:pt>
              </c:strCache>
            </c:strRef>
          </c:cat>
          <c:val>
            <c:numRef>
              <c:f>'comparision EVA,QCL'!$I$5:$M$5</c:f>
              <c:numCache>
                <c:formatCode>0.00</c:formatCode>
                <c:ptCount val="5"/>
                <c:pt idx="0">
                  <c:v>-0.7906106833333334</c:v>
                </c:pt>
                <c:pt idx="1">
                  <c:v>1.798642428571428</c:v>
                </c:pt>
                <c:pt idx="2">
                  <c:v>-8.0977142857150852E-2</c:v>
                </c:pt>
                <c:pt idx="3">
                  <c:v>0.50401587261904723</c:v>
                </c:pt>
                <c:pt idx="4">
                  <c:v>-2.5892531119047617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C-414D-98A9-2948E7E532E0}"/>
            </c:ext>
          </c:extLst>
        </c:ser>
        <c:ser>
          <c:idx val="1"/>
          <c:order val="1"/>
          <c:tx>
            <c:strRef>
              <c:f>'comparision EVA,QCL'!$H$6</c:f>
              <c:strCache>
                <c:ptCount val="1"/>
                <c:pt idx="0">
                  <c:v>ETHZSAEHIGH-2</c:v>
                </c:pt>
              </c:strCache>
            </c:strRef>
          </c:tx>
          <c:invertIfNegative val="0"/>
          <c:cat>
            <c:strRef>
              <c:f>'comparision EVA,QCL'!$I$4:$M$4</c:f>
              <c:strCache>
                <c:ptCount val="5"/>
                <c:pt idx="0">
                  <c:v>δ15Nα</c:v>
                </c:pt>
                <c:pt idx="1">
                  <c:v>δ15Nβ</c:v>
                </c:pt>
                <c:pt idx="2">
                  <c:v>δ18O</c:v>
                </c:pt>
                <c:pt idx="3">
                  <c:v>δ15Nbulk</c:v>
                </c:pt>
                <c:pt idx="4">
                  <c:v>δ15NSP</c:v>
                </c:pt>
              </c:strCache>
            </c:strRef>
          </c:cat>
          <c:val>
            <c:numRef>
              <c:f>'comparision EVA,QCL'!$I$6:$M$6</c:f>
              <c:numCache>
                <c:formatCode>0.00</c:formatCode>
                <c:ptCount val="5"/>
                <c:pt idx="0">
                  <c:v>0.43765868250000001</c:v>
                </c:pt>
                <c:pt idx="1">
                  <c:v>0.39876587500000005</c:v>
                </c:pt>
                <c:pt idx="2">
                  <c:v>0.13781124999999861</c:v>
                </c:pt>
                <c:pt idx="3">
                  <c:v>0.41821227875000011</c:v>
                </c:pt>
                <c:pt idx="4">
                  <c:v>3.8892807500000348E-2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C-414D-98A9-2948E7E532E0}"/>
            </c:ext>
          </c:extLst>
        </c:ser>
        <c:ser>
          <c:idx val="2"/>
          <c:order val="2"/>
          <c:tx>
            <c:strRef>
              <c:f>'comparision EVA,QCL'!$H$7</c:f>
              <c:strCache>
                <c:ptCount val="1"/>
                <c:pt idx="0">
                  <c:v>ETHZSAEHIGH-6</c:v>
                </c:pt>
              </c:strCache>
            </c:strRef>
          </c:tx>
          <c:invertIfNegative val="0"/>
          <c:cat>
            <c:strRef>
              <c:f>'comparision EVA,QCL'!$I$4:$M$4</c:f>
              <c:strCache>
                <c:ptCount val="5"/>
                <c:pt idx="0">
                  <c:v>δ15Nα</c:v>
                </c:pt>
                <c:pt idx="1">
                  <c:v>δ15Nβ</c:v>
                </c:pt>
                <c:pt idx="2">
                  <c:v>δ18O</c:v>
                </c:pt>
                <c:pt idx="3">
                  <c:v>δ15Nbulk</c:v>
                </c:pt>
                <c:pt idx="4">
                  <c:v>δ15NSP</c:v>
                </c:pt>
              </c:strCache>
            </c:strRef>
          </c:cat>
          <c:val>
            <c:numRef>
              <c:f>'comparision EVA,QCL'!$I$7:$M$7</c:f>
              <c:numCache>
                <c:formatCode>0.00</c:formatCode>
                <c:ptCount val="5"/>
                <c:pt idx="0">
                  <c:v>1.0454283333333336</c:v>
                </c:pt>
                <c:pt idx="1">
                  <c:v>1.250658333333341</c:v>
                </c:pt>
                <c:pt idx="2">
                  <c:v>-7.3546666666665317E-2</c:v>
                </c:pt>
                <c:pt idx="3">
                  <c:v>1.1480433333333337</c:v>
                </c:pt>
                <c:pt idx="4">
                  <c:v>-0.20523000000000735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1C-414D-98A9-2948E7E532E0}"/>
            </c:ext>
          </c:extLst>
        </c:ser>
        <c:ser>
          <c:idx val="3"/>
          <c:order val="3"/>
          <c:tx>
            <c:strRef>
              <c:f>'comparision EVA,QCL'!$H$8</c:f>
              <c:strCache>
                <c:ptCount val="1"/>
                <c:pt idx="0">
                  <c:v>ETHZSAEHIGH-7</c:v>
                </c:pt>
              </c:strCache>
            </c:strRef>
          </c:tx>
          <c:invertIfNegative val="0"/>
          <c:cat>
            <c:strRef>
              <c:f>'comparision EVA,QCL'!$I$4:$M$4</c:f>
              <c:strCache>
                <c:ptCount val="5"/>
                <c:pt idx="0">
                  <c:v>δ15Nα</c:v>
                </c:pt>
                <c:pt idx="1">
                  <c:v>δ15Nβ</c:v>
                </c:pt>
                <c:pt idx="2">
                  <c:v>δ18O</c:v>
                </c:pt>
                <c:pt idx="3">
                  <c:v>δ15Nbulk</c:v>
                </c:pt>
                <c:pt idx="4">
                  <c:v>δ15NSP</c:v>
                </c:pt>
              </c:strCache>
            </c:strRef>
          </c:cat>
          <c:val>
            <c:numRef>
              <c:f>'comparision EVA,QCL'!$I$8:$M$8</c:f>
              <c:numCache>
                <c:formatCode>0.00</c:formatCode>
                <c:ptCount val="5"/>
                <c:pt idx="0">
                  <c:v>-0.15771666666666562</c:v>
                </c:pt>
                <c:pt idx="1">
                  <c:v>1.2138133333333343</c:v>
                </c:pt>
                <c:pt idx="2">
                  <c:v>-0.38137833333333049</c:v>
                </c:pt>
                <c:pt idx="3">
                  <c:v>0.52804833333333789</c:v>
                </c:pt>
                <c:pt idx="4">
                  <c:v>-1.3715299999999999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1C-414D-98A9-2948E7E5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94801888"/>
        <c:axId val="-989122912"/>
      </c:barChart>
      <c:catAx>
        <c:axId val="-994801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u="none" kern="1200" cap="none" baseline="-25000">
                <a:solidFill>
                  <a:schemeClr val="bg1"/>
                </a:solidFill>
                <a:latin typeface="Adobe Arabic"/>
              </a:defRPr>
            </a:pPr>
            <a:endParaRPr lang="en-AT"/>
          </a:p>
        </c:txPr>
        <c:crossAx val="-989122912"/>
        <c:crosses val="autoZero"/>
        <c:auto val="1"/>
        <c:lblAlgn val="ctr"/>
        <c:lblOffset val="100"/>
        <c:noMultiLvlLbl val="0"/>
      </c:catAx>
      <c:valAx>
        <c:axId val="-989122912"/>
        <c:scaling>
          <c:orientation val="minMax"/>
          <c:max val="3"/>
        </c:scaling>
        <c:delete val="0"/>
        <c:axPos val="b"/>
        <c:numFmt formatCode="0" sourceLinked="0"/>
        <c:majorTickMark val="in"/>
        <c:minorTickMark val="in"/>
        <c:tickLblPos val="nextTo"/>
        <c:txPr>
          <a:bodyPr/>
          <a:lstStyle/>
          <a:p>
            <a:pPr>
              <a:defRPr sz="1400" baseline="0"/>
            </a:pPr>
            <a:endParaRPr lang="en-AT"/>
          </a:p>
        </c:txPr>
        <c:crossAx val="-9948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'comparision EVA,QCL'!$I$4:$M$4</c:f>
              <c:strCache>
                <c:ptCount val="5"/>
                <c:pt idx="0">
                  <c:v>δ15Nα</c:v>
                </c:pt>
                <c:pt idx="1">
                  <c:v>δ15Nβ</c:v>
                </c:pt>
                <c:pt idx="2">
                  <c:v>δ18O</c:v>
                </c:pt>
                <c:pt idx="3">
                  <c:v>δ15Nbulk</c:v>
                </c:pt>
                <c:pt idx="4">
                  <c:v>δ15NSP</c:v>
                </c:pt>
              </c:strCache>
            </c:strRef>
          </c:cat>
          <c:val>
            <c:numRef>
              <c:f>'comparision EVA,QCL'!$I$12:$M$12</c:f>
              <c:numCache>
                <c:formatCode>0.00</c:formatCode>
                <c:ptCount val="5"/>
                <c:pt idx="0">
                  <c:v>-6.1068333333333521E-4</c:v>
                </c:pt>
                <c:pt idx="1">
                  <c:v>2.1586424285714281</c:v>
                </c:pt>
                <c:pt idx="3">
                  <c:v>1.0790158726190473</c:v>
                </c:pt>
                <c:pt idx="4">
                  <c:v>-2.1592531119047615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6-C24B-8637-5CE98A7009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'comparision EVA,QCL'!$I$4:$M$4</c:f>
              <c:strCache>
                <c:ptCount val="5"/>
                <c:pt idx="0">
                  <c:v>δ15Nα</c:v>
                </c:pt>
                <c:pt idx="1">
                  <c:v>δ15Nβ</c:v>
                </c:pt>
                <c:pt idx="2">
                  <c:v>δ18O</c:v>
                </c:pt>
                <c:pt idx="3">
                  <c:v>δ15Nbulk</c:v>
                </c:pt>
                <c:pt idx="4">
                  <c:v>δ15NSP</c:v>
                </c:pt>
              </c:strCache>
            </c:strRef>
          </c:cat>
          <c:val>
            <c:numRef>
              <c:f>'comparision EVA,QCL'!$I$13:$M$13</c:f>
              <c:numCache>
                <c:formatCode>General</c:formatCode>
                <c:ptCount val="5"/>
                <c:pt idx="0">
                  <c:v>-0.26</c:v>
                </c:pt>
                <c:pt idx="1">
                  <c:v>1.9</c:v>
                </c:pt>
                <c:pt idx="3">
                  <c:v>0.82</c:v>
                </c:pt>
                <c:pt idx="4">
                  <c:v>-2.16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6-C24B-8637-5CE98A70091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'comparision EVA,QCL'!$I$4:$M$4</c:f>
              <c:strCache>
                <c:ptCount val="5"/>
                <c:pt idx="0">
                  <c:v>δ15Nα</c:v>
                </c:pt>
                <c:pt idx="1">
                  <c:v>δ15Nβ</c:v>
                </c:pt>
                <c:pt idx="2">
                  <c:v>δ18O</c:v>
                </c:pt>
                <c:pt idx="3">
                  <c:v>δ15Nbulk</c:v>
                </c:pt>
                <c:pt idx="4">
                  <c:v>δ15NSP</c:v>
                </c:pt>
              </c:strCache>
            </c:strRef>
          </c:cat>
          <c:val>
            <c:numRef>
              <c:f>'comparision EVA,QCL'!$I$14:$M$14</c:f>
              <c:numCache>
                <c:formatCode>0.00</c:formatCode>
                <c:ptCount val="5"/>
                <c:pt idx="0">
                  <c:v>-1.7408923388508817</c:v>
                </c:pt>
                <c:pt idx="1">
                  <c:v>3.0065655246472396</c:v>
                </c:pt>
                <c:pt idx="3">
                  <c:v>0.63283659289817906</c:v>
                </c:pt>
                <c:pt idx="4">
                  <c:v>-4.7474578634981217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6-C24B-8637-5CE98A70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9653888"/>
        <c:axId val="-989651568"/>
      </c:barChart>
      <c:catAx>
        <c:axId val="-9896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-989651568"/>
        <c:crosses val="autoZero"/>
        <c:auto val="1"/>
        <c:lblAlgn val="ctr"/>
        <c:lblOffset val="100"/>
        <c:noMultiLvlLbl val="0"/>
      </c:catAx>
      <c:valAx>
        <c:axId val="-9896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-989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165100</xdr:colOff>
      <xdr:row>0</xdr:row>
      <xdr:rowOff>0</xdr:rowOff>
    </xdr:from>
    <xdr:to>
      <xdr:col>20</xdr:col>
      <xdr:colOff>736600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18</xdr:row>
      <xdr:rowOff>12700</xdr:rowOff>
    </xdr:from>
    <xdr:to>
      <xdr:col>11</xdr:col>
      <xdr:colOff>736600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51"/>
  <sheetViews>
    <sheetView tabSelected="1" topLeftCell="B1" zoomScale="114" zoomScaleNormal="114" zoomScalePageLayoutView="145" workbookViewId="0">
      <selection activeCell="K8" sqref="K8"/>
    </sheetView>
  </sheetViews>
  <sheetFormatPr baseColWidth="10" defaultRowHeight="14" x14ac:dyDescent="0.2"/>
  <cols>
    <col min="1" max="1" width="8.1640625" style="43" customWidth="1"/>
    <col min="2" max="2" width="24.6640625" style="43" bestFit="1" customWidth="1"/>
    <col min="3" max="3" width="12.33203125" style="43" customWidth="1"/>
    <col min="4" max="4" width="17.83203125" style="43" bestFit="1" customWidth="1"/>
    <col min="5" max="5" width="13.33203125" style="43" customWidth="1"/>
    <col min="6" max="8" width="14.33203125" style="43" customWidth="1"/>
    <col min="9" max="9" width="11.83203125" style="43" bestFit="1" customWidth="1"/>
    <col min="10" max="10" width="11.1640625" style="43" bestFit="1" customWidth="1"/>
    <col min="11" max="11" width="31.1640625" style="43" bestFit="1" customWidth="1"/>
    <col min="12" max="12" width="13.1640625" style="43" customWidth="1"/>
    <col min="13" max="13" width="12.83203125" style="43" customWidth="1"/>
    <col min="14" max="14" width="12.1640625" style="43" customWidth="1"/>
    <col min="15" max="16384" width="10.83203125" style="43"/>
  </cols>
  <sheetData>
    <row r="3" spans="1:13" x14ac:dyDescent="0.2">
      <c r="L3" s="74">
        <v>45055</v>
      </c>
    </row>
    <row r="4" spans="1:13" ht="17" customHeight="1" x14ac:dyDescent="0.2">
      <c r="A4" s="37" t="s">
        <v>177</v>
      </c>
      <c r="B4" s="38" t="s">
        <v>131</v>
      </c>
      <c r="C4" s="39" t="s">
        <v>186</v>
      </c>
      <c r="D4" s="40" t="s">
        <v>53</v>
      </c>
      <c r="E4" s="40" t="s">
        <v>54</v>
      </c>
      <c r="F4" s="41" t="s">
        <v>200</v>
      </c>
      <c r="G4" s="41" t="s">
        <v>201</v>
      </c>
      <c r="H4" s="41" t="s">
        <v>202</v>
      </c>
      <c r="I4" s="41" t="s">
        <v>203</v>
      </c>
      <c r="J4" s="42" t="s">
        <v>141</v>
      </c>
      <c r="K4" s="41" t="s">
        <v>129</v>
      </c>
      <c r="L4" s="43" t="s">
        <v>209</v>
      </c>
      <c r="M4" s="43" t="s">
        <v>211</v>
      </c>
    </row>
    <row r="5" spans="1:13" ht="17" customHeight="1" x14ac:dyDescent="0.2">
      <c r="A5" s="37" t="s">
        <v>12</v>
      </c>
      <c r="B5" s="38" t="s">
        <v>172</v>
      </c>
      <c r="C5" s="38"/>
      <c r="D5" s="40"/>
      <c r="E5" s="40"/>
      <c r="F5" s="41"/>
      <c r="G5" s="41"/>
      <c r="H5" s="41"/>
      <c r="I5" s="41"/>
      <c r="J5" s="42"/>
      <c r="K5" s="41"/>
    </row>
    <row r="6" spans="1:13" ht="17" customHeight="1" x14ac:dyDescent="0.2">
      <c r="A6" s="37" t="s">
        <v>148</v>
      </c>
      <c r="B6" s="44">
        <v>90575</v>
      </c>
      <c r="C6" s="38"/>
      <c r="D6" s="45" t="s">
        <v>51</v>
      </c>
      <c r="E6" s="45"/>
      <c r="F6" s="46" t="s">
        <v>1</v>
      </c>
      <c r="G6" s="46" t="s">
        <v>2</v>
      </c>
      <c r="H6" s="46" t="s">
        <v>3</v>
      </c>
      <c r="I6" s="47" t="s">
        <v>0</v>
      </c>
      <c r="J6" s="45"/>
      <c r="K6" s="46" t="s">
        <v>122</v>
      </c>
    </row>
    <row r="7" spans="1:13" ht="17" customHeight="1" x14ac:dyDescent="0.2">
      <c r="A7" s="37" t="s">
        <v>12</v>
      </c>
      <c r="B7" s="48" t="s">
        <v>4</v>
      </c>
      <c r="C7" s="38"/>
      <c r="D7" s="45" t="s">
        <v>52</v>
      </c>
      <c r="E7" s="45"/>
      <c r="F7" s="46" t="s">
        <v>6</v>
      </c>
      <c r="G7" s="46" t="s">
        <v>7</v>
      </c>
      <c r="H7" s="46" t="s">
        <v>8</v>
      </c>
      <c r="I7" s="47" t="s">
        <v>5</v>
      </c>
      <c r="J7" s="45"/>
    </row>
    <row r="8" spans="1:13" ht="17" customHeight="1" x14ac:dyDescent="0.2">
      <c r="A8" s="49" t="s">
        <v>121</v>
      </c>
      <c r="B8" s="50" t="s">
        <v>120</v>
      </c>
      <c r="C8" s="38"/>
      <c r="D8" s="45" t="s">
        <v>119</v>
      </c>
      <c r="E8" s="45"/>
      <c r="F8" s="46"/>
      <c r="G8" s="46"/>
      <c r="H8" s="46"/>
      <c r="I8" s="47"/>
      <c r="J8" s="45"/>
    </row>
    <row r="9" spans="1:13" ht="15" thickBot="1" x14ac:dyDescent="0.25">
      <c r="A9" s="49" t="s">
        <v>12</v>
      </c>
      <c r="B9" s="51" t="s">
        <v>146</v>
      </c>
      <c r="C9" s="38"/>
      <c r="D9" s="45" t="s">
        <v>119</v>
      </c>
    </row>
    <row r="10" spans="1:13" s="58" customFormat="1" x14ac:dyDescent="0.2">
      <c r="A10" s="52" t="s">
        <v>11</v>
      </c>
      <c r="B10" s="53" t="s">
        <v>45</v>
      </c>
      <c r="C10" s="54"/>
      <c r="D10" s="55" t="s">
        <v>55</v>
      </c>
      <c r="E10" s="55" t="s">
        <v>115</v>
      </c>
      <c r="F10" s="55" t="s">
        <v>92</v>
      </c>
      <c r="G10" s="55" t="s">
        <v>93</v>
      </c>
      <c r="H10" s="56" t="s">
        <v>94</v>
      </c>
      <c r="I10" s="56" t="s">
        <v>95</v>
      </c>
      <c r="J10" s="57">
        <v>-2.16</v>
      </c>
      <c r="L10" s="58" t="s">
        <v>210</v>
      </c>
      <c r="M10" s="58">
        <v>110</v>
      </c>
    </row>
    <row r="11" spans="1:13" s="65" customFormat="1" ht="15" thickBot="1" x14ac:dyDescent="0.25">
      <c r="A11" s="59" t="s">
        <v>11</v>
      </c>
      <c r="B11" s="60" t="s">
        <v>48</v>
      </c>
      <c r="C11" s="61"/>
      <c r="D11" s="62"/>
      <c r="E11" s="63"/>
      <c r="F11" s="62" t="s">
        <v>102</v>
      </c>
      <c r="G11" s="62" t="s">
        <v>103</v>
      </c>
      <c r="H11" s="62" t="s">
        <v>104</v>
      </c>
      <c r="I11" s="62" t="s">
        <v>105</v>
      </c>
      <c r="J11" s="64">
        <v>-1.97</v>
      </c>
      <c r="L11" s="65" t="s">
        <v>212</v>
      </c>
      <c r="M11" s="73">
        <v>25</v>
      </c>
    </row>
    <row r="12" spans="1:13" x14ac:dyDescent="0.2">
      <c r="A12" s="37" t="s">
        <v>11</v>
      </c>
      <c r="B12" s="66" t="s">
        <v>46</v>
      </c>
      <c r="C12" s="38"/>
      <c r="D12" s="46"/>
      <c r="E12" s="46" t="s">
        <v>116</v>
      </c>
      <c r="F12" s="46" t="s">
        <v>133</v>
      </c>
      <c r="G12" s="46" t="s">
        <v>134</v>
      </c>
      <c r="H12" s="46" t="s">
        <v>135</v>
      </c>
      <c r="I12" s="45">
        <v>1.764</v>
      </c>
      <c r="J12" s="45">
        <v>-1.62</v>
      </c>
      <c r="K12" s="67" t="s">
        <v>140</v>
      </c>
    </row>
    <row r="13" spans="1:13" x14ac:dyDescent="0.2">
      <c r="A13" s="37" t="s">
        <v>144</v>
      </c>
      <c r="B13" s="66" t="s">
        <v>142</v>
      </c>
      <c r="C13" s="38"/>
      <c r="D13" s="68" t="s">
        <v>143</v>
      </c>
      <c r="E13" s="46"/>
      <c r="F13" s="46" t="s">
        <v>133</v>
      </c>
      <c r="G13" s="46" t="s">
        <v>134</v>
      </c>
      <c r="H13" s="46" t="s">
        <v>135</v>
      </c>
      <c r="I13" s="45">
        <v>1.764</v>
      </c>
      <c r="J13" s="45">
        <v>-1.62</v>
      </c>
      <c r="K13" s="67" t="s">
        <v>140</v>
      </c>
    </row>
    <row r="14" spans="1:13" x14ac:dyDescent="0.2">
      <c r="A14" s="37" t="s">
        <v>11</v>
      </c>
      <c r="B14" s="69" t="s">
        <v>47</v>
      </c>
      <c r="C14" s="38"/>
      <c r="D14" s="46"/>
      <c r="E14" s="46" t="s">
        <v>117</v>
      </c>
      <c r="F14" s="46" t="s">
        <v>136</v>
      </c>
      <c r="G14" s="46" t="s">
        <v>137</v>
      </c>
      <c r="H14" s="46" t="s">
        <v>138</v>
      </c>
      <c r="I14" s="46" t="s">
        <v>139</v>
      </c>
      <c r="J14" s="45">
        <v>-1.5349999999999999</v>
      </c>
      <c r="K14" s="67" t="s">
        <v>140</v>
      </c>
    </row>
    <row r="15" spans="1:13" x14ac:dyDescent="0.2">
      <c r="A15" s="37" t="s">
        <v>144</v>
      </c>
      <c r="B15" s="69" t="s">
        <v>145</v>
      </c>
      <c r="C15" s="38"/>
      <c r="D15" s="68" t="s">
        <v>143</v>
      </c>
      <c r="E15" s="46"/>
      <c r="F15" s="46" t="s">
        <v>136</v>
      </c>
      <c r="G15" s="46" t="s">
        <v>137</v>
      </c>
      <c r="H15" s="46" t="s">
        <v>138</v>
      </c>
      <c r="I15" s="46" t="s">
        <v>139</v>
      </c>
      <c r="J15" s="45">
        <v>-1.5349999999999999</v>
      </c>
      <c r="K15" s="67" t="s">
        <v>140</v>
      </c>
    </row>
    <row r="16" spans="1:13" x14ac:dyDescent="0.2">
      <c r="A16" s="37" t="s">
        <v>11</v>
      </c>
      <c r="B16" s="70" t="s">
        <v>49</v>
      </c>
      <c r="C16" s="38"/>
      <c r="D16" s="46" t="s">
        <v>13</v>
      </c>
      <c r="E16" s="46" t="s">
        <v>118</v>
      </c>
      <c r="F16" s="46" t="s">
        <v>96</v>
      </c>
      <c r="G16" s="46" t="s">
        <v>97</v>
      </c>
      <c r="H16" s="46" t="s">
        <v>98</v>
      </c>
      <c r="I16" s="45">
        <v>1.07</v>
      </c>
      <c r="J16" s="45">
        <v>-1.73</v>
      </c>
      <c r="L16" s="43" t="s">
        <v>213</v>
      </c>
      <c r="M16" s="43">
        <v>100</v>
      </c>
    </row>
    <row r="18" spans="1:11" x14ac:dyDescent="0.2">
      <c r="A18" s="37" t="s">
        <v>12</v>
      </c>
      <c r="B18" s="43" t="s">
        <v>178</v>
      </c>
      <c r="C18" s="43" t="s">
        <v>184</v>
      </c>
      <c r="D18" s="46" t="s">
        <v>182</v>
      </c>
      <c r="E18" s="45"/>
      <c r="F18" s="46"/>
      <c r="G18" s="46"/>
      <c r="H18" s="46" t="s">
        <v>195</v>
      </c>
      <c r="I18" s="46" t="s">
        <v>191</v>
      </c>
      <c r="J18" s="46" t="s">
        <v>187</v>
      </c>
      <c r="K18" s="67" t="s">
        <v>199</v>
      </c>
    </row>
    <row r="19" spans="1:11" x14ac:dyDescent="0.2">
      <c r="A19" s="37" t="s">
        <v>12</v>
      </c>
      <c r="B19" s="43" t="s">
        <v>179</v>
      </c>
      <c r="C19" s="43" t="s">
        <v>184</v>
      </c>
      <c r="D19" s="46" t="s">
        <v>182</v>
      </c>
      <c r="E19" s="45"/>
      <c r="F19" s="46"/>
      <c r="G19" s="46"/>
      <c r="H19" s="46" t="s">
        <v>196</v>
      </c>
      <c r="I19" s="46" t="s">
        <v>192</v>
      </c>
      <c r="J19" s="46" t="s">
        <v>188</v>
      </c>
      <c r="K19" s="67" t="s">
        <v>199</v>
      </c>
    </row>
    <row r="20" spans="1:11" x14ac:dyDescent="0.2">
      <c r="A20" s="37" t="s">
        <v>12</v>
      </c>
      <c r="B20" s="43" t="s">
        <v>180</v>
      </c>
      <c r="C20" s="43" t="s">
        <v>185</v>
      </c>
      <c r="D20" s="68" t="s">
        <v>183</v>
      </c>
      <c r="E20" s="45"/>
      <c r="F20" s="46"/>
      <c r="G20" s="46"/>
      <c r="H20" s="46" t="s">
        <v>197</v>
      </c>
      <c r="I20" s="46" t="s">
        <v>193</v>
      </c>
      <c r="J20" s="46" t="s">
        <v>189</v>
      </c>
      <c r="K20" s="67" t="s">
        <v>199</v>
      </c>
    </row>
    <row r="21" spans="1:11" x14ac:dyDescent="0.2">
      <c r="A21" s="37" t="s">
        <v>12</v>
      </c>
      <c r="B21" s="43" t="s">
        <v>181</v>
      </c>
      <c r="C21" s="43" t="s">
        <v>185</v>
      </c>
      <c r="D21" s="68" t="s">
        <v>183</v>
      </c>
      <c r="E21" s="68"/>
      <c r="H21" s="46" t="s">
        <v>198</v>
      </c>
      <c r="I21" s="46" t="s">
        <v>194</v>
      </c>
      <c r="J21" s="46" t="s">
        <v>190</v>
      </c>
      <c r="K21" s="67" t="s">
        <v>199</v>
      </c>
    </row>
    <row r="22" spans="1:11" x14ac:dyDescent="0.2">
      <c r="E22" s="68"/>
    </row>
    <row r="23" spans="1:11" x14ac:dyDescent="0.2">
      <c r="A23" s="49"/>
      <c r="D23" s="45"/>
    </row>
    <row r="24" spans="1:11" x14ac:dyDescent="0.2">
      <c r="A24" s="49"/>
      <c r="D24" s="45"/>
    </row>
    <row r="25" spans="1:11" x14ac:dyDescent="0.2">
      <c r="A25" s="49"/>
      <c r="D25" s="45"/>
    </row>
    <row r="26" spans="1:11" ht="16" x14ac:dyDescent="0.25">
      <c r="A26" s="43" t="s">
        <v>204</v>
      </c>
      <c r="B26" s="43">
        <v>3.6782E-3</v>
      </c>
      <c r="D26" s="45"/>
    </row>
    <row r="27" spans="1:11" ht="16" x14ac:dyDescent="0.25">
      <c r="A27" s="43" t="s">
        <v>205</v>
      </c>
      <c r="B27" s="43">
        <v>2.0052E-3</v>
      </c>
      <c r="D27" s="45"/>
    </row>
    <row r="28" spans="1:11" x14ac:dyDescent="0.2">
      <c r="D28" s="45"/>
    </row>
    <row r="29" spans="1:11" x14ac:dyDescent="0.2">
      <c r="A29" s="43" t="s">
        <v>9</v>
      </c>
      <c r="B29" s="43">
        <v>0.99029999999999996</v>
      </c>
      <c r="E29" s="43">
        <v>3.6410000000000001E-3</v>
      </c>
      <c r="F29" s="43">
        <v>3.6410000000000001E-3</v>
      </c>
      <c r="G29" s="43">
        <v>1.9859999999999999E-3</v>
      </c>
      <c r="J29" s="43">
        <f>1-SUM(B29:G29)</f>
        <v>4.3199999999998795E-4</v>
      </c>
    </row>
    <row r="30" spans="1:11" x14ac:dyDescent="0.2">
      <c r="A30" s="37" t="s">
        <v>10</v>
      </c>
      <c r="B30" s="43">
        <f>B29*100</f>
        <v>99.03</v>
      </c>
      <c r="E30" s="43">
        <f t="shared" ref="E30:G30" si="0">E29*100</f>
        <v>0.36410000000000003</v>
      </c>
      <c r="F30" s="43">
        <f t="shared" si="0"/>
        <v>0.36410000000000003</v>
      </c>
      <c r="G30" s="43">
        <f t="shared" si="0"/>
        <v>0.1986</v>
      </c>
      <c r="J30" s="43">
        <f t="shared" ref="J30" si="1">J29*100</f>
        <v>4.3199999999998795E-2</v>
      </c>
    </row>
    <row r="35" spans="1:12" x14ac:dyDescent="0.2">
      <c r="A35" s="37" t="s">
        <v>11</v>
      </c>
      <c r="B35" s="71" t="s">
        <v>123</v>
      </c>
      <c r="C35" s="71"/>
      <c r="D35" s="45">
        <v>653.20000000000005</v>
      </c>
      <c r="E35" s="45">
        <v>2961</v>
      </c>
      <c r="F35" s="45">
        <v>994.2</v>
      </c>
      <c r="G35" s="43" t="s">
        <v>130</v>
      </c>
      <c r="K35" s="43" t="s">
        <v>130</v>
      </c>
      <c r="L35" s="43" t="s">
        <v>175</v>
      </c>
    </row>
    <row r="36" spans="1:12" x14ac:dyDescent="0.2">
      <c r="A36" s="37" t="s">
        <v>11</v>
      </c>
      <c r="B36" s="71" t="s">
        <v>127</v>
      </c>
      <c r="C36" s="71"/>
      <c r="D36" s="45">
        <v>486.6</v>
      </c>
      <c r="E36" s="45">
        <v>2109.8000000000002</v>
      </c>
      <c r="F36" s="45">
        <v>475.1</v>
      </c>
      <c r="G36" s="43" t="s">
        <v>130</v>
      </c>
      <c r="K36" s="43" t="s">
        <v>130</v>
      </c>
      <c r="L36" s="43" t="s">
        <v>174</v>
      </c>
    </row>
    <row r="37" spans="1:12" x14ac:dyDescent="0.2">
      <c r="A37" s="37" t="s">
        <v>11</v>
      </c>
      <c r="B37" s="71" t="s">
        <v>128</v>
      </c>
      <c r="C37" s="71"/>
      <c r="D37" s="45">
        <v>743.4</v>
      </c>
      <c r="E37" s="45">
        <v>1093.3</v>
      </c>
      <c r="F37" s="45">
        <v>884.3</v>
      </c>
      <c r="G37" s="43" t="s">
        <v>130</v>
      </c>
      <c r="K37" s="43" t="s">
        <v>130</v>
      </c>
      <c r="L37" s="43" t="s">
        <v>173</v>
      </c>
    </row>
    <row r="38" spans="1:12" x14ac:dyDescent="0.2">
      <c r="F38" s="45"/>
      <c r="G38" s="45"/>
      <c r="H38" s="45"/>
    </row>
    <row r="39" spans="1:12" x14ac:dyDescent="0.2">
      <c r="F39" s="45"/>
      <c r="G39" s="45"/>
      <c r="H39" s="45"/>
    </row>
    <row r="40" spans="1:12" x14ac:dyDescent="0.2">
      <c r="B40" s="71" t="s">
        <v>149</v>
      </c>
      <c r="C40" s="71"/>
      <c r="F40" s="45"/>
      <c r="G40" s="45"/>
      <c r="H40" s="45"/>
    </row>
    <row r="41" spans="1:12" ht="16" x14ac:dyDescent="0.2">
      <c r="B41" s="37" t="s">
        <v>150</v>
      </c>
      <c r="C41" s="37"/>
      <c r="D41" s="40" t="s">
        <v>206</v>
      </c>
      <c r="E41" s="40" t="s">
        <v>207</v>
      </c>
      <c r="F41" s="40" t="s">
        <v>208</v>
      </c>
    </row>
    <row r="42" spans="1:12" x14ac:dyDescent="0.2">
      <c r="B42" s="37" t="s">
        <v>151</v>
      </c>
      <c r="C42" s="37"/>
      <c r="D42" s="45" t="s">
        <v>152</v>
      </c>
      <c r="E42" s="45" t="s">
        <v>153</v>
      </c>
      <c r="F42" s="45" t="s">
        <v>154</v>
      </c>
    </row>
    <row r="43" spans="1:12" x14ac:dyDescent="0.2">
      <c r="B43" s="37"/>
      <c r="C43" s="37"/>
    </row>
    <row r="44" spans="1:12" x14ac:dyDescent="0.2">
      <c r="A44" s="43" t="s">
        <v>11</v>
      </c>
      <c r="B44" s="37" t="s">
        <v>155</v>
      </c>
      <c r="C44" s="37"/>
      <c r="D44" s="43">
        <v>0.39300000000000002</v>
      </c>
      <c r="E44" s="43">
        <v>1.8</v>
      </c>
      <c r="F44" s="43">
        <v>497.9</v>
      </c>
      <c r="G44" s="37" t="s">
        <v>156</v>
      </c>
    </row>
    <row r="45" spans="1:12" x14ac:dyDescent="0.2">
      <c r="A45" s="43" t="s">
        <v>11</v>
      </c>
      <c r="B45" s="37" t="s">
        <v>157</v>
      </c>
      <c r="C45" s="37"/>
      <c r="D45" s="43">
        <v>1.02</v>
      </c>
      <c r="E45" s="43">
        <v>14.9</v>
      </c>
      <c r="F45" s="43">
        <v>249</v>
      </c>
      <c r="G45" s="37" t="s">
        <v>158</v>
      </c>
    </row>
    <row r="46" spans="1:12" x14ac:dyDescent="0.2">
      <c r="A46" s="43" t="s">
        <v>11</v>
      </c>
      <c r="B46" s="37" t="s">
        <v>159</v>
      </c>
      <c r="C46" s="37"/>
      <c r="D46" s="43">
        <v>2.95</v>
      </c>
      <c r="E46" s="43">
        <v>1.077</v>
      </c>
      <c r="F46" s="43">
        <v>3040</v>
      </c>
      <c r="G46" s="37" t="s">
        <v>160</v>
      </c>
    </row>
    <row r="47" spans="1:12" x14ac:dyDescent="0.2">
      <c r="B47" s="37" t="s">
        <v>161</v>
      </c>
      <c r="C47" s="37"/>
      <c r="D47" s="43">
        <v>18.1692</v>
      </c>
      <c r="E47" s="43">
        <v>4.6900000000000004</v>
      </c>
      <c r="F47" s="43">
        <v>0</v>
      </c>
      <c r="G47" s="37" t="s">
        <v>162</v>
      </c>
      <c r="K47" s="43" t="s">
        <v>163</v>
      </c>
      <c r="L47" s="43" t="s">
        <v>176</v>
      </c>
    </row>
    <row r="48" spans="1:12" x14ac:dyDescent="0.2">
      <c r="A48" s="43" t="s">
        <v>11</v>
      </c>
      <c r="B48" s="37" t="s">
        <v>164</v>
      </c>
      <c r="C48" s="37"/>
      <c r="D48" s="43">
        <v>0</v>
      </c>
      <c r="E48" s="43">
        <v>1499</v>
      </c>
      <c r="F48" s="43">
        <v>1503</v>
      </c>
    </row>
    <row r="49" spans="1:7" x14ac:dyDescent="0.2">
      <c r="A49" s="43" t="s">
        <v>11</v>
      </c>
      <c r="B49" s="37" t="s">
        <v>165</v>
      </c>
      <c r="C49" s="37"/>
      <c r="D49" s="43">
        <v>102.5</v>
      </c>
      <c r="E49" s="43">
        <v>0</v>
      </c>
      <c r="F49" s="43">
        <v>20000</v>
      </c>
    </row>
    <row r="50" spans="1:7" x14ac:dyDescent="0.2">
      <c r="A50" s="43" t="s">
        <v>11</v>
      </c>
      <c r="B50" s="37" t="s">
        <v>166</v>
      </c>
      <c r="C50" s="37"/>
      <c r="D50" s="43">
        <v>3.19</v>
      </c>
      <c r="E50" s="43">
        <v>149</v>
      </c>
      <c r="F50" s="43">
        <v>0</v>
      </c>
    </row>
    <row r="51" spans="1:7" x14ac:dyDescent="0.2">
      <c r="A51" s="43" t="s">
        <v>171</v>
      </c>
      <c r="B51" s="37" t="s">
        <v>167</v>
      </c>
      <c r="C51" s="37"/>
      <c r="D51" s="43">
        <v>201.34</v>
      </c>
      <c r="E51" s="43">
        <v>405.75</v>
      </c>
      <c r="F51" s="43">
        <v>0</v>
      </c>
      <c r="G51" s="72" t="s">
        <v>168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ignoredErrors>
    <ignoredError sqref="I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23"/>
  <sheetViews>
    <sheetView zoomScale="130" zoomScaleNormal="130" zoomScalePageLayoutView="130" workbookViewId="0">
      <pane ySplit="1" topLeftCell="A2" activePane="bottomLeft" state="frozen"/>
      <selection pane="bottomLeft" activeCell="P29" activeCellId="4" sqref="H29 J29 L29 N29 P29"/>
    </sheetView>
  </sheetViews>
  <sheetFormatPr baseColWidth="10" defaultRowHeight="16" x14ac:dyDescent="0.2"/>
  <cols>
    <col min="1" max="1" width="22.83203125" customWidth="1"/>
    <col min="2" max="2" width="11.83203125" customWidth="1"/>
    <col min="3" max="3" width="12.33203125" customWidth="1"/>
    <col min="4" max="4" width="13.33203125" bestFit="1" customWidth="1"/>
    <col min="5" max="5" width="10.83203125" customWidth="1"/>
    <col min="6" max="6" width="9.6640625" customWidth="1"/>
    <col min="7" max="7" width="6.33203125" customWidth="1"/>
    <col min="8" max="8" width="7.33203125" customWidth="1"/>
    <col min="9" max="9" width="5.5" customWidth="1"/>
    <col min="10" max="10" width="7" bestFit="1" customWidth="1"/>
    <col min="11" max="11" width="5.1640625" bestFit="1" customWidth="1"/>
    <col min="12" max="12" width="6.33203125" bestFit="1" customWidth="1"/>
    <col min="13" max="13" width="5.83203125" customWidth="1"/>
    <col min="14" max="16" width="6.6640625" customWidth="1"/>
    <col min="17" max="19" width="5.83203125" customWidth="1"/>
    <col min="20" max="20" width="151.83203125" bestFit="1" customWidth="1"/>
  </cols>
  <sheetData>
    <row r="1" spans="1:20" s="18" customFormat="1" ht="56" customHeight="1" thickBot="1" x14ac:dyDescent="0.3">
      <c r="A1" s="21" t="s">
        <v>44</v>
      </c>
      <c r="B1" s="21" t="s">
        <v>19</v>
      </c>
      <c r="C1" s="21" t="s">
        <v>68</v>
      </c>
      <c r="D1" s="21" t="s">
        <v>17</v>
      </c>
      <c r="E1" s="22" t="s">
        <v>28</v>
      </c>
      <c r="F1" s="22" t="s">
        <v>29</v>
      </c>
      <c r="G1" s="23" t="s">
        <v>27</v>
      </c>
      <c r="H1" s="22" t="s">
        <v>20</v>
      </c>
      <c r="I1" s="23" t="s">
        <v>24</v>
      </c>
      <c r="J1" s="22" t="s">
        <v>21</v>
      </c>
      <c r="K1" s="23" t="s">
        <v>25</v>
      </c>
      <c r="L1" s="22" t="s">
        <v>22</v>
      </c>
      <c r="M1" s="23" t="s">
        <v>26</v>
      </c>
      <c r="N1" s="31" t="s">
        <v>72</v>
      </c>
      <c r="O1" s="23" t="s">
        <v>73</v>
      </c>
      <c r="P1" s="31" t="s">
        <v>74</v>
      </c>
      <c r="Q1" s="23" t="s">
        <v>64</v>
      </c>
      <c r="R1" s="23" t="s">
        <v>65</v>
      </c>
      <c r="S1" s="23" t="s">
        <v>66</v>
      </c>
      <c r="T1" s="24" t="s">
        <v>18</v>
      </c>
    </row>
    <row r="2" spans="1:20" x14ac:dyDescent="0.2">
      <c r="A2" s="5"/>
      <c r="B2" s="5"/>
      <c r="C2" s="6"/>
      <c r="D2" s="7">
        <v>90454</v>
      </c>
      <c r="E2" s="5"/>
      <c r="F2" s="26">
        <v>91950</v>
      </c>
      <c r="G2" s="13"/>
      <c r="H2" s="6">
        <v>25.87</v>
      </c>
      <c r="I2" s="6">
        <v>0.22</v>
      </c>
      <c r="J2" s="6">
        <v>25.24</v>
      </c>
      <c r="K2" s="6">
        <v>0.51</v>
      </c>
      <c r="L2" s="6">
        <v>36.01</v>
      </c>
      <c r="M2" s="15">
        <v>0.33</v>
      </c>
      <c r="N2" s="15"/>
      <c r="O2" s="15"/>
      <c r="P2" s="15"/>
      <c r="Q2" s="15"/>
      <c r="R2" s="15"/>
      <c r="S2" s="15"/>
      <c r="T2" s="15" t="s">
        <v>30</v>
      </c>
    </row>
    <row r="3" spans="1:20" x14ac:dyDescent="0.2">
      <c r="A3" s="5"/>
      <c r="B3" s="5"/>
      <c r="C3" s="6" t="s">
        <v>69</v>
      </c>
      <c r="D3" s="8">
        <v>90575</v>
      </c>
      <c r="E3" s="5"/>
      <c r="F3" s="26">
        <v>92160</v>
      </c>
      <c r="G3" s="13"/>
      <c r="H3" s="6">
        <v>2.06</v>
      </c>
      <c r="I3" s="6">
        <v>0.05</v>
      </c>
      <c r="J3" s="6">
        <v>1.98</v>
      </c>
      <c r="K3" s="6">
        <v>0.2</v>
      </c>
      <c r="L3" s="6">
        <v>36.119999999999997</v>
      </c>
      <c r="M3" s="15">
        <v>0.32</v>
      </c>
      <c r="N3" s="15"/>
      <c r="O3" s="15"/>
      <c r="P3" s="15"/>
      <c r="Q3" s="15"/>
      <c r="R3" s="15"/>
      <c r="S3" s="15"/>
      <c r="T3" s="15" t="s">
        <v>30</v>
      </c>
    </row>
    <row r="4" spans="1:20" s="25" customFormat="1" x14ac:dyDescent="0.2">
      <c r="A4" s="11"/>
      <c r="B4" s="11"/>
      <c r="C4" s="12" t="s">
        <v>69</v>
      </c>
      <c r="D4" s="33" t="s">
        <v>4</v>
      </c>
      <c r="E4" s="11"/>
      <c r="F4" s="27">
        <v>90700</v>
      </c>
      <c r="G4" s="16"/>
      <c r="H4" s="12">
        <v>-48.59</v>
      </c>
      <c r="I4" s="12">
        <v>0.25</v>
      </c>
      <c r="J4" s="12">
        <v>-46.11</v>
      </c>
      <c r="K4" s="12">
        <v>0.43</v>
      </c>
      <c r="L4" s="12">
        <v>27.37</v>
      </c>
      <c r="M4" s="17">
        <v>0.11</v>
      </c>
      <c r="N4" s="17"/>
      <c r="O4" s="17"/>
      <c r="P4" s="17"/>
      <c r="Q4" s="17"/>
      <c r="R4" s="17"/>
      <c r="S4" s="17"/>
      <c r="T4" s="17" t="s">
        <v>30</v>
      </c>
    </row>
    <row r="5" spans="1:20" x14ac:dyDescent="0.2">
      <c r="A5" s="5"/>
      <c r="B5" s="5"/>
      <c r="C5" s="6"/>
      <c r="E5" s="5"/>
      <c r="F5" s="13"/>
      <c r="G5" s="13"/>
      <c r="H5" s="14"/>
      <c r="I5" s="14"/>
      <c r="J5" s="14"/>
      <c r="K5" s="14"/>
      <c r="L5" s="14"/>
      <c r="M5" s="15"/>
      <c r="N5" s="15"/>
      <c r="O5" s="15"/>
      <c r="P5" s="15"/>
      <c r="Q5" s="15"/>
      <c r="R5" s="15"/>
      <c r="S5" s="15"/>
      <c r="T5" s="15"/>
    </row>
    <row r="6" spans="1:20" x14ac:dyDescent="0.2">
      <c r="A6" s="9"/>
      <c r="B6" s="9"/>
      <c r="C6" s="6"/>
      <c r="E6" s="3"/>
      <c r="F6" s="14"/>
      <c r="G6" s="14"/>
      <c r="H6" s="14"/>
      <c r="I6" s="14"/>
      <c r="J6" s="14"/>
      <c r="K6" s="14"/>
      <c r="L6" s="14"/>
      <c r="M6" s="15"/>
      <c r="N6" s="15"/>
      <c r="O6" s="15"/>
      <c r="P6" s="15"/>
      <c r="Q6" s="15"/>
      <c r="R6" s="15"/>
      <c r="S6" s="15"/>
      <c r="T6" s="15"/>
    </row>
    <row r="7" spans="1:20" x14ac:dyDescent="0.2">
      <c r="A7" s="9">
        <v>42076</v>
      </c>
      <c r="B7" s="9" t="s">
        <v>75</v>
      </c>
      <c r="C7" s="6" t="s">
        <v>69</v>
      </c>
      <c r="D7" s="2" t="s">
        <v>45</v>
      </c>
      <c r="E7" s="3"/>
      <c r="F7" s="14"/>
      <c r="G7" s="14"/>
      <c r="H7" s="14">
        <v>0.37455509999999997</v>
      </c>
      <c r="I7" s="14">
        <v>0.99903949999999997</v>
      </c>
      <c r="J7" s="14">
        <v>2.4195929999999999</v>
      </c>
      <c r="K7" s="14">
        <v>0.77292879999999997</v>
      </c>
      <c r="L7" s="14">
        <v>39.116419999999998</v>
      </c>
      <c r="M7" s="15">
        <v>3.1715019999999998</v>
      </c>
      <c r="N7" s="15"/>
      <c r="O7" s="15"/>
      <c r="P7" s="15"/>
      <c r="Q7" s="15"/>
      <c r="R7" s="15"/>
      <c r="S7" s="15"/>
      <c r="T7" s="15" t="s">
        <v>76</v>
      </c>
    </row>
    <row r="8" spans="1:20" x14ac:dyDescent="0.2">
      <c r="A8" s="9">
        <v>42080</v>
      </c>
      <c r="B8" s="9" t="s">
        <v>82</v>
      </c>
      <c r="C8" s="6" t="s">
        <v>69</v>
      </c>
      <c r="D8" s="2" t="s">
        <v>45</v>
      </c>
      <c r="E8" s="3"/>
      <c r="F8" s="14"/>
      <c r="G8" s="14"/>
      <c r="H8" s="14">
        <v>0.27269460000000001</v>
      </c>
      <c r="I8" s="14">
        <v>0.86348789999999997</v>
      </c>
      <c r="J8" s="14">
        <v>2.2134480000000001</v>
      </c>
      <c r="K8" s="14">
        <v>0.67074049999999996</v>
      </c>
      <c r="L8" s="14">
        <v>39.01896</v>
      </c>
      <c r="M8" s="15">
        <v>3.140126</v>
      </c>
      <c r="N8" s="15"/>
      <c r="O8" s="15"/>
      <c r="P8" s="15"/>
      <c r="Q8" s="15"/>
      <c r="R8" s="15"/>
      <c r="S8" s="15"/>
      <c r="T8" s="15" t="s">
        <v>83</v>
      </c>
    </row>
    <row r="9" spans="1:20" x14ac:dyDescent="0.2">
      <c r="A9" s="9">
        <v>42081</v>
      </c>
      <c r="B9" s="9" t="s">
        <v>84</v>
      </c>
      <c r="C9" s="6" t="s">
        <v>69</v>
      </c>
      <c r="D9" s="2" t="s">
        <v>45</v>
      </c>
      <c r="E9" s="3"/>
      <c r="F9" s="14"/>
      <c r="G9" s="14"/>
      <c r="H9" s="14">
        <v>-7.8731079999999995E-2</v>
      </c>
      <c r="I9" s="14">
        <v>0.9717557</v>
      </c>
      <c r="J9" s="14">
        <v>1.8543879999999999</v>
      </c>
      <c r="K9" s="14">
        <v>0.70605810000000002</v>
      </c>
      <c r="L9" s="14">
        <v>38.336750000000002</v>
      </c>
      <c r="M9" s="15">
        <v>3.0544129999999998</v>
      </c>
      <c r="N9" s="15"/>
      <c r="O9" s="15"/>
      <c r="P9" s="15"/>
      <c r="Q9" s="15"/>
      <c r="R9" s="15"/>
      <c r="S9" s="15"/>
      <c r="T9" s="15" t="s">
        <v>83</v>
      </c>
    </row>
    <row r="10" spans="1:20" x14ac:dyDescent="0.2">
      <c r="A10" s="9">
        <v>42083</v>
      </c>
      <c r="B10" s="9" t="s">
        <v>31</v>
      </c>
      <c r="C10" s="6" t="s">
        <v>69</v>
      </c>
      <c r="D10" s="2" t="s">
        <v>45</v>
      </c>
      <c r="E10" s="3" t="s">
        <v>14</v>
      </c>
      <c r="F10" s="14"/>
      <c r="G10" s="14"/>
      <c r="H10" s="14">
        <v>-0.1129626</v>
      </c>
      <c r="I10" s="14">
        <v>0.85195390000000004</v>
      </c>
      <c r="J10" s="14">
        <v>1.9628129999999999</v>
      </c>
      <c r="K10" s="14">
        <v>0.66268729999999998</v>
      </c>
      <c r="L10" s="14">
        <v>38.646500000000003</v>
      </c>
      <c r="M10" s="15">
        <v>2.9056929999999999</v>
      </c>
      <c r="N10" s="15"/>
      <c r="O10" s="15"/>
      <c r="P10" s="15"/>
      <c r="Q10" s="15"/>
      <c r="R10" s="15"/>
      <c r="S10" s="15"/>
      <c r="T10" s="15" t="s">
        <v>77</v>
      </c>
    </row>
    <row r="11" spans="1:20" x14ac:dyDescent="0.2">
      <c r="A11" s="9">
        <v>42083</v>
      </c>
      <c r="B11" s="9" t="s">
        <v>32</v>
      </c>
      <c r="C11" s="6" t="s">
        <v>69</v>
      </c>
      <c r="D11" s="2" t="s">
        <v>45</v>
      </c>
      <c r="E11" s="3" t="s">
        <v>43</v>
      </c>
      <c r="F11" s="14"/>
      <c r="G11" s="14"/>
      <c r="H11" s="14">
        <v>-0.2340131</v>
      </c>
      <c r="I11" s="14">
        <v>0.82851830000000004</v>
      </c>
      <c r="J11" s="14">
        <v>1.8588769999999999</v>
      </c>
      <c r="K11" s="14">
        <v>0.69589290000000004</v>
      </c>
      <c r="L11" s="14">
        <v>38.570129999999999</v>
      </c>
      <c r="M11" s="15">
        <v>2.8920270000000001</v>
      </c>
      <c r="N11" s="15"/>
      <c r="O11" s="15"/>
      <c r="P11" s="15"/>
      <c r="Q11" s="15"/>
      <c r="R11" s="15"/>
      <c r="S11" s="15"/>
      <c r="T11" s="15" t="s">
        <v>77</v>
      </c>
    </row>
    <row r="12" spans="1:20" x14ac:dyDescent="0.2">
      <c r="A12" s="9">
        <v>42083</v>
      </c>
      <c r="B12" s="9" t="s">
        <v>34</v>
      </c>
      <c r="C12" s="6" t="s">
        <v>69</v>
      </c>
      <c r="D12" s="2" t="s">
        <v>45</v>
      </c>
      <c r="E12" s="3"/>
      <c r="F12" s="14"/>
      <c r="G12" s="14"/>
      <c r="H12" s="14">
        <v>-0.35202990000000001</v>
      </c>
      <c r="I12" s="14">
        <v>0.82678819999999997</v>
      </c>
      <c r="J12" s="14">
        <v>1.8649070000000001</v>
      </c>
      <c r="K12" s="14">
        <v>0.64267039999999998</v>
      </c>
      <c r="L12" s="14">
        <v>38.55921</v>
      </c>
      <c r="M12" s="15">
        <v>3.1138720000000002</v>
      </c>
      <c r="N12" s="15"/>
      <c r="O12" s="15"/>
      <c r="P12" s="15"/>
      <c r="Q12" s="15"/>
      <c r="R12" s="15"/>
      <c r="S12" s="15"/>
      <c r="T12" s="15" t="s">
        <v>77</v>
      </c>
    </row>
    <row r="13" spans="1:20" x14ac:dyDescent="0.2">
      <c r="A13" s="9">
        <v>42083</v>
      </c>
      <c r="B13" s="9" t="s">
        <v>33</v>
      </c>
      <c r="C13" s="6" t="s">
        <v>69</v>
      </c>
      <c r="D13" s="2" t="s">
        <v>45</v>
      </c>
      <c r="E13" s="3"/>
      <c r="F13" s="15"/>
      <c r="G13" s="15"/>
      <c r="H13" s="14">
        <v>-0.52237359999999999</v>
      </c>
      <c r="I13" s="14">
        <v>0.77370629999999996</v>
      </c>
      <c r="J13" s="14">
        <v>1.687705</v>
      </c>
      <c r="K13" s="14">
        <v>0.69398590000000004</v>
      </c>
      <c r="L13" s="14">
        <v>38.695349999999998</v>
      </c>
      <c r="M13" s="15">
        <v>3.0220370000000001</v>
      </c>
      <c r="N13" s="15"/>
      <c r="O13" s="15"/>
      <c r="P13" s="15"/>
      <c r="Q13" s="15"/>
      <c r="R13" s="15"/>
      <c r="S13" s="15"/>
      <c r="T13" s="15" t="s">
        <v>77</v>
      </c>
    </row>
    <row r="14" spans="1:20" x14ac:dyDescent="0.2">
      <c r="A14" s="9">
        <v>42086</v>
      </c>
      <c r="B14" s="9" t="s">
        <v>35</v>
      </c>
      <c r="C14" s="6" t="s">
        <v>69</v>
      </c>
      <c r="D14" s="2" t="s">
        <v>45</v>
      </c>
      <c r="E14" s="3"/>
      <c r="F14" s="15"/>
      <c r="G14" s="15"/>
      <c r="H14" s="14">
        <v>-0.21431729999999999</v>
      </c>
      <c r="I14" s="14">
        <v>0.90349239999999997</v>
      </c>
      <c r="J14" s="14">
        <v>2.0098579999999999</v>
      </c>
      <c r="K14" s="14">
        <v>0.74916939999999999</v>
      </c>
      <c r="L14" s="14">
        <v>38.817450000000001</v>
      </c>
      <c r="M14" s="15">
        <v>3.061868</v>
      </c>
      <c r="N14" s="15"/>
      <c r="O14" s="15"/>
      <c r="P14" s="15"/>
      <c r="Q14" s="15"/>
      <c r="R14" s="15"/>
      <c r="S14" s="15"/>
      <c r="T14" s="15" t="s">
        <v>77</v>
      </c>
    </row>
    <row r="15" spans="1:20" x14ac:dyDescent="0.2">
      <c r="A15" s="9">
        <v>42086</v>
      </c>
      <c r="B15" s="9" t="s">
        <v>36</v>
      </c>
      <c r="C15" s="6" t="s">
        <v>69</v>
      </c>
      <c r="D15" s="2" t="s">
        <v>45</v>
      </c>
      <c r="E15" s="3"/>
      <c r="F15" s="15"/>
      <c r="G15" s="15"/>
      <c r="H15" s="14">
        <v>8.797758E-2</v>
      </c>
      <c r="I15" s="14">
        <v>0.84404999999999997</v>
      </c>
      <c r="J15" s="14">
        <v>1.95536</v>
      </c>
      <c r="K15" s="14">
        <v>0.66454310000000005</v>
      </c>
      <c r="L15" s="14">
        <v>38.813200000000002</v>
      </c>
      <c r="M15" s="15">
        <v>2.916766</v>
      </c>
      <c r="N15" s="15"/>
      <c r="O15" s="15"/>
      <c r="P15" s="15"/>
      <c r="Q15" s="15"/>
      <c r="R15" s="15"/>
      <c r="S15" s="15"/>
      <c r="T15" s="15" t="s">
        <v>77</v>
      </c>
    </row>
    <row r="16" spans="1:20" x14ac:dyDescent="0.2">
      <c r="A16" s="9">
        <v>42201</v>
      </c>
      <c r="B16" s="9"/>
      <c r="C16" s="6" t="s">
        <v>69</v>
      </c>
      <c r="D16" s="2" t="s">
        <v>45</v>
      </c>
      <c r="E16" s="3"/>
      <c r="F16" s="15"/>
      <c r="G16" s="15"/>
      <c r="H16" s="14">
        <v>0.3028728</v>
      </c>
      <c r="I16" s="14">
        <v>0.79167549999999998</v>
      </c>
      <c r="J16" s="14">
        <v>2.2034820000000002</v>
      </c>
      <c r="K16" s="14">
        <v>0.92417479999999996</v>
      </c>
      <c r="L16" s="14">
        <v>39.016260000000003</v>
      </c>
      <c r="M16" s="15">
        <v>1.5236860000000001</v>
      </c>
      <c r="N16" s="15"/>
      <c r="O16" s="15"/>
      <c r="P16" s="15"/>
      <c r="Q16" s="15"/>
      <c r="R16" s="15"/>
      <c r="S16" s="15"/>
      <c r="T16" s="15" t="s">
        <v>77</v>
      </c>
    </row>
    <row r="17" spans="1:28" x14ac:dyDescent="0.2">
      <c r="A17" s="9">
        <v>42201</v>
      </c>
      <c r="B17" s="9"/>
      <c r="C17" s="6" t="s">
        <v>69</v>
      </c>
      <c r="D17" s="2" t="s">
        <v>45</v>
      </c>
      <c r="E17" s="3"/>
      <c r="F17" s="15"/>
      <c r="G17" s="15"/>
      <c r="H17" s="14">
        <v>0.19157969999999999</v>
      </c>
      <c r="I17" s="14">
        <v>0.92131569999999996</v>
      </c>
      <c r="J17" s="14">
        <v>2.093899</v>
      </c>
      <c r="K17" s="14">
        <v>0.84014909999999998</v>
      </c>
      <c r="L17" s="14">
        <v>39.103369999999998</v>
      </c>
      <c r="M17" s="15">
        <v>1.4967779999999999</v>
      </c>
      <c r="N17" s="15"/>
      <c r="O17" s="15"/>
      <c r="P17" s="15"/>
      <c r="Q17" s="15"/>
      <c r="R17" s="15"/>
      <c r="S17" s="15"/>
      <c r="T17" s="15" t="s">
        <v>77</v>
      </c>
    </row>
    <row r="18" spans="1:28" x14ac:dyDescent="0.2">
      <c r="A18" s="9">
        <v>42201</v>
      </c>
      <c r="B18" s="9"/>
      <c r="C18" s="6" t="s">
        <v>69</v>
      </c>
      <c r="D18" s="2" t="s">
        <v>45</v>
      </c>
      <c r="E18" s="3"/>
      <c r="F18" s="15"/>
      <c r="G18" s="15"/>
      <c r="H18" s="14">
        <v>-4.0914230000000003E-2</v>
      </c>
      <c r="I18" s="14">
        <v>0.96583770000000002</v>
      </c>
      <c r="J18" s="14">
        <v>2.2690220000000001</v>
      </c>
      <c r="K18" s="14">
        <v>0.86670659999999999</v>
      </c>
      <c r="L18" s="14">
        <v>39.521920000000001</v>
      </c>
      <c r="M18" s="15">
        <v>1.4737420000000001</v>
      </c>
      <c r="N18" s="15"/>
      <c r="O18" s="15"/>
      <c r="P18" s="15"/>
      <c r="Q18" s="15"/>
      <c r="R18" s="15"/>
      <c r="S18" s="15"/>
      <c r="T18" s="15" t="s">
        <v>77</v>
      </c>
    </row>
    <row r="19" spans="1:28" x14ac:dyDescent="0.2">
      <c r="A19" s="9">
        <v>42201</v>
      </c>
      <c r="B19" s="9"/>
      <c r="C19" s="6" t="s">
        <v>69</v>
      </c>
      <c r="D19" s="2" t="s">
        <v>45</v>
      </c>
      <c r="E19" s="3"/>
      <c r="F19" s="15"/>
      <c r="G19" s="15"/>
      <c r="H19" s="14">
        <v>6.3645019999999997E-2</v>
      </c>
      <c r="I19" s="14">
        <v>0.84845660000000001</v>
      </c>
      <c r="J19" s="14">
        <v>2.1775679999999999</v>
      </c>
      <c r="K19" s="14">
        <v>0.76066400000000001</v>
      </c>
      <c r="L19" s="14">
        <v>38.853740000000002</v>
      </c>
      <c r="M19" s="15">
        <v>1.46889</v>
      </c>
      <c r="N19" s="15"/>
      <c r="O19" s="15"/>
      <c r="P19" s="15"/>
      <c r="Q19" s="15"/>
      <c r="R19" s="15"/>
      <c r="S19" s="15"/>
      <c r="T19" s="15" t="s">
        <v>77</v>
      </c>
    </row>
    <row r="20" spans="1:28" x14ac:dyDescent="0.2">
      <c r="A20" s="9">
        <v>42201</v>
      </c>
      <c r="B20" s="9"/>
      <c r="C20" s="6" t="s">
        <v>69</v>
      </c>
      <c r="D20" s="2" t="s">
        <v>45</v>
      </c>
      <c r="E20" s="3"/>
      <c r="F20" s="15"/>
      <c r="G20" s="15"/>
      <c r="H20" s="14">
        <v>-0.3179111</v>
      </c>
      <c r="I20" s="14">
        <v>0.91925310000000005</v>
      </c>
      <c r="J20" s="14">
        <v>2.7617769999999999</v>
      </c>
      <c r="K20" s="14">
        <v>1.0400700000000001</v>
      </c>
      <c r="L20" s="14">
        <v>39.191459999999999</v>
      </c>
      <c r="M20" s="15">
        <v>1.4666699999999999</v>
      </c>
      <c r="N20" s="15"/>
      <c r="O20" s="15"/>
      <c r="P20" s="15"/>
      <c r="Q20" s="15"/>
      <c r="R20" s="15"/>
      <c r="S20" s="15"/>
      <c r="T20" s="15" t="s">
        <v>77</v>
      </c>
    </row>
    <row r="21" spans="1:28" x14ac:dyDescent="0.2">
      <c r="A21" s="9">
        <v>42201</v>
      </c>
      <c r="B21" s="9"/>
      <c r="C21" s="6" t="s">
        <v>69</v>
      </c>
      <c r="D21" s="2" t="s">
        <v>45</v>
      </c>
      <c r="E21" s="3"/>
      <c r="F21" s="15"/>
      <c r="G21" s="15"/>
      <c r="H21" s="14">
        <v>0.1025986</v>
      </c>
      <c r="I21" s="14">
        <v>0.91366009999999998</v>
      </c>
      <c r="J21" s="14">
        <v>2.2980909999999999</v>
      </c>
      <c r="K21" s="14">
        <v>1.026762</v>
      </c>
      <c r="L21" s="14">
        <v>39.081440000000001</v>
      </c>
      <c r="M21" s="15">
        <v>1.5754269999999999</v>
      </c>
      <c r="N21" s="15"/>
      <c r="O21" s="15"/>
      <c r="P21" s="15"/>
      <c r="Q21" s="15"/>
      <c r="R21" s="15"/>
      <c r="S21" s="15"/>
      <c r="T21" s="15" t="s">
        <v>77</v>
      </c>
    </row>
    <row r="22" spans="1:28" x14ac:dyDescent="0.2">
      <c r="A22" s="9">
        <v>42201</v>
      </c>
      <c r="B22" s="9"/>
      <c r="C22" s="6" t="s">
        <v>69</v>
      </c>
      <c r="D22" s="2" t="s">
        <v>45</v>
      </c>
      <c r="E22" s="3"/>
      <c r="F22" s="15"/>
      <c r="G22" s="15"/>
      <c r="H22" s="14">
        <v>-1.085474E-2</v>
      </c>
      <c r="I22" s="14">
        <v>0.91735770000000005</v>
      </c>
      <c r="J22" s="14">
        <v>2.44021</v>
      </c>
      <c r="K22" s="14">
        <v>1.012205</v>
      </c>
      <c r="L22" s="14">
        <v>39.057650000000002</v>
      </c>
      <c r="M22" s="15">
        <v>1.4560070000000001</v>
      </c>
      <c r="N22" s="15"/>
      <c r="O22" s="15"/>
      <c r="P22" s="15"/>
      <c r="Q22" s="15"/>
      <c r="R22" s="15"/>
      <c r="S22" s="15"/>
      <c r="T22" s="15" t="s">
        <v>77</v>
      </c>
    </row>
    <row r="23" spans="1:28" x14ac:dyDescent="0.2">
      <c r="A23" s="9">
        <v>42201</v>
      </c>
      <c r="B23" s="9"/>
      <c r="C23" s="6" t="s">
        <v>69</v>
      </c>
      <c r="D23" s="2" t="s">
        <v>45</v>
      </c>
      <c r="E23" s="3"/>
      <c r="F23" s="15"/>
      <c r="G23" s="15"/>
      <c r="H23" s="14">
        <v>-0.23926120000000001</v>
      </c>
      <c r="I23" s="14">
        <v>0.99681229999999998</v>
      </c>
      <c r="J23" s="14">
        <v>2.3613420000000001</v>
      </c>
      <c r="K23" s="14">
        <v>1.019895</v>
      </c>
      <c r="L23" s="14">
        <v>39.64235</v>
      </c>
      <c r="M23" s="15">
        <v>1.516524</v>
      </c>
      <c r="N23" s="15"/>
      <c r="O23" s="15"/>
      <c r="P23" s="15"/>
      <c r="Q23" s="15"/>
      <c r="R23" s="15"/>
      <c r="S23" s="15"/>
      <c r="T23" s="15" t="s">
        <v>77</v>
      </c>
    </row>
    <row r="24" spans="1:28" x14ac:dyDescent="0.2">
      <c r="A24" s="9">
        <v>42201</v>
      </c>
      <c r="B24" s="9"/>
      <c r="C24" s="6" t="s">
        <v>69</v>
      </c>
      <c r="D24" s="2" t="s">
        <v>45</v>
      </c>
      <c r="E24" s="3"/>
      <c r="F24" s="15"/>
      <c r="G24" s="15"/>
      <c r="H24" s="14">
        <v>-0.33217550000000001</v>
      </c>
      <c r="I24" s="14">
        <v>0.94350429999999996</v>
      </c>
      <c r="J24" s="14">
        <v>2.6768450000000001</v>
      </c>
      <c r="K24" s="14">
        <v>0.83012680000000005</v>
      </c>
      <c r="L24" s="14">
        <v>38.668010000000002</v>
      </c>
      <c r="M24" s="15">
        <v>1.4792369999999999</v>
      </c>
      <c r="N24" s="15"/>
      <c r="O24" s="15"/>
      <c r="P24" s="15"/>
      <c r="Q24" s="15"/>
      <c r="R24" s="15"/>
      <c r="S24" s="15"/>
      <c r="T24" s="15" t="s">
        <v>77</v>
      </c>
    </row>
    <row r="25" spans="1:28" x14ac:dyDescent="0.2">
      <c r="A25" s="9">
        <v>42201</v>
      </c>
      <c r="B25" s="9"/>
      <c r="C25" s="6" t="s">
        <v>69</v>
      </c>
      <c r="D25" s="2" t="s">
        <v>45</v>
      </c>
      <c r="E25" s="3"/>
      <c r="F25" s="15"/>
      <c r="G25" s="15"/>
      <c r="H25" s="14">
        <v>0.28518139999999997</v>
      </c>
      <c r="I25" s="14">
        <v>0.82249640000000002</v>
      </c>
      <c r="J25" s="14">
        <v>2.0612180000000002</v>
      </c>
      <c r="K25" s="14">
        <v>0.87900009999999995</v>
      </c>
      <c r="L25" s="14">
        <v>39.570709999999998</v>
      </c>
      <c r="M25" s="15">
        <v>1.624258</v>
      </c>
      <c r="N25" s="15"/>
      <c r="O25" s="15"/>
      <c r="P25" s="15"/>
      <c r="Q25" s="15"/>
      <c r="R25" s="15"/>
      <c r="S25" s="15"/>
      <c r="T25" s="15" t="s">
        <v>77</v>
      </c>
    </row>
    <row r="26" spans="1:28" x14ac:dyDescent="0.2">
      <c r="A26" s="9">
        <v>42201</v>
      </c>
      <c r="B26" s="9"/>
      <c r="C26" s="6" t="s">
        <v>69</v>
      </c>
      <c r="D26" s="2" t="s">
        <v>45</v>
      </c>
      <c r="E26" s="3"/>
      <c r="F26" s="15"/>
      <c r="G26" s="15"/>
      <c r="H26" s="14">
        <v>-0.20677580000000001</v>
      </c>
      <c r="I26" s="14">
        <v>0.89724179999999998</v>
      </c>
      <c r="J26" s="14">
        <v>2.7225139999999999</v>
      </c>
      <c r="K26" s="14">
        <v>0.88020279999999995</v>
      </c>
      <c r="L26" s="14">
        <v>39.074739999999998</v>
      </c>
      <c r="M26" s="15">
        <v>1.51311</v>
      </c>
      <c r="N26" s="15"/>
      <c r="O26" s="15"/>
      <c r="P26" s="15"/>
      <c r="Q26" s="15"/>
      <c r="R26" s="15"/>
      <c r="S26" s="15"/>
      <c r="T26" s="15" t="s">
        <v>77</v>
      </c>
    </row>
    <row r="27" spans="1:28" x14ac:dyDescent="0.2">
      <c r="A27" s="9">
        <v>42201</v>
      </c>
      <c r="B27" s="9"/>
      <c r="C27" s="6" t="s">
        <v>69</v>
      </c>
      <c r="D27" s="2" t="s">
        <v>45</v>
      </c>
      <c r="E27" s="3"/>
      <c r="F27" s="15"/>
      <c r="G27" s="15"/>
      <c r="H27" s="14">
        <v>0.968391</v>
      </c>
      <c r="I27" s="14">
        <v>0.87712630000000003</v>
      </c>
      <c r="J27" s="14">
        <v>1.438574</v>
      </c>
      <c r="K27" s="14">
        <v>0.92428010000000005</v>
      </c>
      <c r="L27" s="14">
        <v>39.203859999999999</v>
      </c>
      <c r="M27" s="15">
        <v>1.4873449999999999</v>
      </c>
      <c r="N27" s="15"/>
      <c r="O27" s="15"/>
      <c r="P27" s="15"/>
      <c r="Q27" s="15"/>
      <c r="R27" s="15"/>
      <c r="S27" s="15"/>
      <c r="T27" s="15" t="s">
        <v>77</v>
      </c>
    </row>
    <row r="28" spans="1:28" x14ac:dyDescent="0.2">
      <c r="A28" s="9"/>
      <c r="B28" s="9"/>
      <c r="C28" s="6"/>
      <c r="D28" s="2"/>
      <c r="E28" s="3"/>
      <c r="F28" s="15"/>
      <c r="G28" s="15"/>
      <c r="H28" s="14"/>
      <c r="I28" s="14"/>
      <c r="J28" s="14"/>
      <c r="K28" s="14"/>
      <c r="L28" s="14"/>
      <c r="M28" s="15"/>
      <c r="N28" s="15"/>
      <c r="O28" s="15"/>
      <c r="P28" s="15"/>
      <c r="Q28" s="15"/>
      <c r="R28" s="15"/>
      <c r="S28" s="15"/>
      <c r="T28" s="15"/>
    </row>
    <row r="29" spans="1:28" x14ac:dyDescent="0.2">
      <c r="A29" s="9"/>
      <c r="B29" s="9"/>
      <c r="C29" s="6" t="s">
        <v>69</v>
      </c>
      <c r="D29" s="2" t="s">
        <v>23</v>
      </c>
      <c r="E29" s="3"/>
      <c r="F29" s="19"/>
      <c r="G29" s="19"/>
      <c r="H29" s="19">
        <f>AVERAGE(H7:H27)</f>
        <v>-6.1068333333333521E-4</v>
      </c>
      <c r="I29" s="19">
        <f t="shared" ref="I29:M29" si="0">AVERAGE(I7:I27)</f>
        <v>0.88940617619047602</v>
      </c>
      <c r="J29" s="19">
        <f t="shared" si="0"/>
        <v>2.1586424285714281</v>
      </c>
      <c r="K29" s="19">
        <f t="shared" si="0"/>
        <v>0.82204346190476196</v>
      </c>
      <c r="L29" s="19">
        <f t="shared" si="0"/>
        <v>38.979022857142851</v>
      </c>
      <c r="M29" s="19">
        <f t="shared" si="0"/>
        <v>2.1599989523809517</v>
      </c>
      <c r="N29" s="19">
        <f>(H29+J29)/2</f>
        <v>1.0790158726190473</v>
      </c>
      <c r="O29" s="19"/>
      <c r="P29" s="19">
        <f>H29-J29</f>
        <v>-2.1592531119047615</v>
      </c>
      <c r="Q29" s="19"/>
      <c r="R29" s="19"/>
      <c r="S29" s="19"/>
      <c r="T29" s="15"/>
      <c r="X29" s="15"/>
      <c r="Y29" s="15"/>
      <c r="Z29" s="15"/>
      <c r="AA29" s="15"/>
      <c r="AB29" s="15"/>
    </row>
    <row r="30" spans="1:28" x14ac:dyDescent="0.2">
      <c r="A30" s="9"/>
      <c r="B30" s="9"/>
      <c r="C30" s="6" t="s">
        <v>69</v>
      </c>
      <c r="D30" s="2" t="s">
        <v>63</v>
      </c>
      <c r="E30" s="3"/>
      <c r="F30" s="14"/>
      <c r="G30" s="14"/>
      <c r="H30" s="14">
        <f>_xlfn.STDEV.P(H7:H27)</f>
        <v>0.32470953363867544</v>
      </c>
      <c r="I30" s="14"/>
      <c r="J30" s="14">
        <f t="shared" ref="J30:L30" si="1">_xlfn.STDEV.P(J7:J27)</f>
        <v>0.33095856965265541</v>
      </c>
      <c r="K30" s="14"/>
      <c r="L30" s="14">
        <f t="shared" si="1"/>
        <v>0.33499753841516111</v>
      </c>
      <c r="M30" s="14"/>
      <c r="N30" s="14"/>
      <c r="O30" s="14"/>
      <c r="P30" s="14"/>
      <c r="Q30" s="14"/>
      <c r="R30" s="14"/>
      <c r="S30" s="14"/>
      <c r="T30" s="15"/>
    </row>
    <row r="31" spans="1:28" x14ac:dyDescent="0.2">
      <c r="A31" s="9"/>
      <c r="B31" s="9"/>
      <c r="C31" s="6"/>
      <c r="E31" s="3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</row>
    <row r="32" spans="1:28" x14ac:dyDescent="0.2">
      <c r="A32" s="9">
        <v>42185</v>
      </c>
      <c r="B32" s="9"/>
      <c r="C32" s="6" t="s">
        <v>70</v>
      </c>
      <c r="D32" s="2" t="s">
        <v>45</v>
      </c>
      <c r="E32" s="3"/>
      <c r="F32" s="14"/>
      <c r="G32" s="14"/>
      <c r="H32" s="14">
        <v>0.5</v>
      </c>
      <c r="I32" s="14">
        <v>0.64</v>
      </c>
      <c r="J32" s="14">
        <f>2*N32-H32</f>
        <v>1.6400000000000001</v>
      </c>
      <c r="K32" s="14"/>
      <c r="L32" s="14">
        <v>38.909999999999997</v>
      </c>
      <c r="M32" s="14">
        <v>0.17</v>
      </c>
      <c r="N32" s="14">
        <v>1.07</v>
      </c>
      <c r="O32" s="14">
        <v>0.46</v>
      </c>
      <c r="P32" s="19">
        <f>H32-J32</f>
        <v>-1.1400000000000001</v>
      </c>
      <c r="Q32" s="14"/>
      <c r="R32" s="14"/>
      <c r="S32" s="14"/>
      <c r="T32" s="15" t="s">
        <v>71</v>
      </c>
    </row>
    <row r="33" spans="1:20" x14ac:dyDescent="0.2">
      <c r="A33" s="9">
        <v>42187</v>
      </c>
      <c r="B33" s="9"/>
      <c r="C33" s="6" t="s">
        <v>70</v>
      </c>
      <c r="D33" s="2" t="s">
        <v>45</v>
      </c>
      <c r="E33" s="3"/>
      <c r="F33" s="14"/>
      <c r="G33" s="14"/>
      <c r="H33" s="14">
        <v>1.08</v>
      </c>
      <c r="I33" s="14">
        <v>0.35</v>
      </c>
      <c r="J33" s="14">
        <f>2*N33-H33</f>
        <v>-0.92</v>
      </c>
      <c r="K33" s="14"/>
      <c r="L33" s="14">
        <v>39.21</v>
      </c>
      <c r="M33" s="14">
        <v>0.11</v>
      </c>
      <c r="N33" s="14">
        <v>0.08</v>
      </c>
      <c r="O33" s="14">
        <v>0.3</v>
      </c>
      <c r="P33" s="19">
        <f>H33-J33</f>
        <v>2</v>
      </c>
      <c r="Q33" s="14"/>
      <c r="R33" s="14"/>
      <c r="S33" s="14"/>
      <c r="T33" s="15" t="s">
        <v>71</v>
      </c>
    </row>
    <row r="34" spans="1:20" x14ac:dyDescent="0.2">
      <c r="A34" s="9"/>
      <c r="B34" s="9"/>
      <c r="C34" s="6"/>
      <c r="D34" s="2"/>
      <c r="E34" s="3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</row>
    <row r="35" spans="1:20" x14ac:dyDescent="0.2">
      <c r="A35" s="9"/>
      <c r="B35" s="9"/>
      <c r="C35" s="6" t="s">
        <v>70</v>
      </c>
      <c r="D35" s="2" t="s">
        <v>23</v>
      </c>
      <c r="E35" s="3"/>
      <c r="F35" s="14"/>
      <c r="G35" s="14"/>
      <c r="H35" s="19">
        <f>AVERAGE(H32:H33)</f>
        <v>0.79</v>
      </c>
      <c r="I35" s="19"/>
      <c r="J35" s="19">
        <f>AVERAGE(J32:J33)</f>
        <v>0.36000000000000004</v>
      </c>
      <c r="K35" s="19"/>
      <c r="L35" s="19">
        <f>AVERAGE(L32:L33)</f>
        <v>39.06</v>
      </c>
      <c r="M35" s="19"/>
      <c r="N35" s="19">
        <f>AVERAGE(N32:N33)</f>
        <v>0.57500000000000007</v>
      </c>
      <c r="O35" s="14"/>
      <c r="P35" s="19">
        <f>H35-J35</f>
        <v>0.43</v>
      </c>
      <c r="Q35" s="14"/>
      <c r="R35" s="14"/>
      <c r="S35" s="14"/>
      <c r="T35" s="15"/>
    </row>
    <row r="36" spans="1:20" x14ac:dyDescent="0.2">
      <c r="A36" s="9"/>
      <c r="B36" s="9"/>
      <c r="C36" s="6"/>
      <c r="D36" s="2" t="s">
        <v>63</v>
      </c>
      <c r="E36" s="3"/>
      <c r="F36" s="14"/>
      <c r="G36" s="14"/>
      <c r="H36" s="14">
        <f>_xlfn.STDEV.P(H32:H33)/SQRT(2)</f>
        <v>0.20506096654409872</v>
      </c>
      <c r="I36" s="14"/>
      <c r="J36" s="14">
        <f>_xlfn.STDEV.P(J32:J33)/SQRT(2)</f>
        <v>0.90509667991878073</v>
      </c>
      <c r="K36" s="14"/>
      <c r="L36" s="14">
        <f>_xlfn.STDEV.P(L32:L33)/SQRT(2)</f>
        <v>0.10606601717798363</v>
      </c>
      <c r="M36" s="14"/>
      <c r="N36" s="14">
        <f>_xlfn.STDEV.P(N32:N33)/SQRT(2)</f>
        <v>0.35001785668734098</v>
      </c>
      <c r="O36" s="14"/>
      <c r="P36" s="14"/>
      <c r="Q36" s="14"/>
      <c r="R36" s="14"/>
      <c r="S36" s="14"/>
      <c r="T36" s="15"/>
    </row>
    <row r="37" spans="1:20" x14ac:dyDescent="0.2">
      <c r="C37" s="6"/>
      <c r="D37" s="2"/>
      <c r="E37" s="3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</row>
    <row r="38" spans="1:20" x14ac:dyDescent="0.2">
      <c r="C38" s="6"/>
      <c r="D38" s="2" t="s">
        <v>67</v>
      </c>
      <c r="E38" s="3"/>
      <c r="F38" s="14"/>
      <c r="G38" s="14"/>
      <c r="H38" s="14">
        <f>H29-H35</f>
        <v>-0.7906106833333334</v>
      </c>
      <c r="I38" s="14"/>
      <c r="J38" s="14">
        <f t="shared" ref="J38:P38" si="2">J29-J35</f>
        <v>1.798642428571428</v>
      </c>
      <c r="K38" s="14"/>
      <c r="L38" s="14">
        <f t="shared" si="2"/>
        <v>-8.0977142857150852E-2</v>
      </c>
      <c r="M38" s="14"/>
      <c r="N38" s="14">
        <f t="shared" si="2"/>
        <v>0.50401587261904723</v>
      </c>
      <c r="O38" s="14"/>
      <c r="P38" s="14">
        <f t="shared" si="2"/>
        <v>-2.5892531119047617</v>
      </c>
      <c r="Q38" s="14"/>
      <c r="R38" s="14"/>
      <c r="S38" s="14"/>
      <c r="T38" s="15"/>
    </row>
    <row r="39" spans="1:20" x14ac:dyDescent="0.2">
      <c r="A39" s="9"/>
      <c r="B39" s="9"/>
      <c r="C39" s="6"/>
      <c r="E39" s="3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</row>
    <row r="40" spans="1:20" x14ac:dyDescent="0.2">
      <c r="A40" s="9"/>
      <c r="B40" s="9"/>
      <c r="C40" s="6"/>
      <c r="E40" s="3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</row>
    <row r="41" spans="1:20" x14ac:dyDescent="0.2">
      <c r="A41" s="9">
        <v>42174</v>
      </c>
      <c r="B41" s="9" t="s">
        <v>89</v>
      </c>
      <c r="C41" s="6" t="s">
        <v>69</v>
      </c>
      <c r="D41" s="29" t="s">
        <v>46</v>
      </c>
      <c r="E41" s="3"/>
      <c r="F41" s="14"/>
      <c r="G41" s="14"/>
      <c r="H41" s="14">
        <v>0.25486819999999999</v>
      </c>
      <c r="I41" s="14">
        <v>0.82627390000000001</v>
      </c>
      <c r="J41" s="14">
        <v>2.56541</v>
      </c>
      <c r="K41" s="14">
        <v>0.68841370000000002</v>
      </c>
      <c r="L41" s="14">
        <v>38.312510000000003</v>
      </c>
      <c r="M41" s="14">
        <v>1.983379</v>
      </c>
      <c r="N41" s="14"/>
      <c r="O41" s="14"/>
      <c r="P41" s="14"/>
      <c r="Q41" s="14"/>
      <c r="R41" s="14"/>
      <c r="S41" s="14"/>
      <c r="T41" s="15"/>
    </row>
    <row r="42" spans="1:20" x14ac:dyDescent="0.2">
      <c r="A42" s="9">
        <v>42174</v>
      </c>
      <c r="B42" s="9" t="s">
        <v>62</v>
      </c>
      <c r="C42" s="6" t="s">
        <v>69</v>
      </c>
      <c r="D42" s="29" t="s">
        <v>46</v>
      </c>
      <c r="E42" s="3"/>
      <c r="F42" s="14"/>
      <c r="G42" s="14"/>
      <c r="H42" s="14">
        <v>0.35529440000000001</v>
      </c>
      <c r="I42" s="14">
        <v>0.86800010000000005</v>
      </c>
      <c r="J42" s="14">
        <v>2.2405970000000002</v>
      </c>
      <c r="K42" s="14">
        <v>0.65395979999999998</v>
      </c>
      <c r="L42" s="14">
        <v>38.957819999999998</v>
      </c>
      <c r="M42" s="14">
        <v>2.0000330000000002</v>
      </c>
      <c r="N42" s="14"/>
      <c r="O42" s="14"/>
      <c r="P42" s="14"/>
      <c r="Q42" s="14"/>
      <c r="R42" s="14"/>
      <c r="S42" s="14"/>
      <c r="T42" s="15"/>
    </row>
    <row r="43" spans="1:20" x14ac:dyDescent="0.2">
      <c r="A43" s="9">
        <v>42174</v>
      </c>
      <c r="B43" s="9" t="s">
        <v>56</v>
      </c>
      <c r="C43" s="6" t="s">
        <v>69</v>
      </c>
      <c r="D43" s="29" t="s">
        <v>46</v>
      </c>
      <c r="E43" s="3"/>
      <c r="F43" s="14"/>
      <c r="G43" s="14"/>
      <c r="H43" s="14">
        <v>9.4135049999999998E-2</v>
      </c>
      <c r="I43" s="14">
        <v>0.84902259999999996</v>
      </c>
      <c r="J43" s="14">
        <v>2.309339</v>
      </c>
      <c r="K43" s="14">
        <v>0.68285739999999995</v>
      </c>
      <c r="L43" s="14">
        <v>39.701799999999999</v>
      </c>
      <c r="M43" s="14">
        <v>2.0034079999999999</v>
      </c>
      <c r="N43" s="14"/>
      <c r="O43" s="14"/>
      <c r="P43" s="14"/>
      <c r="Q43" s="14"/>
      <c r="R43" s="14"/>
      <c r="S43" s="14"/>
      <c r="T43" s="15"/>
    </row>
    <row r="44" spans="1:20" x14ac:dyDescent="0.2">
      <c r="A44" s="9">
        <v>42174</v>
      </c>
      <c r="B44" s="9" t="s">
        <v>57</v>
      </c>
      <c r="C44" s="6" t="s">
        <v>69</v>
      </c>
      <c r="D44" s="29" t="s">
        <v>46</v>
      </c>
      <c r="E44" s="3"/>
      <c r="F44" s="14"/>
      <c r="G44" s="14"/>
      <c r="H44" s="14">
        <v>0.41299269999999999</v>
      </c>
      <c r="I44" s="14">
        <v>0.93553830000000004</v>
      </c>
      <c r="J44" s="14">
        <v>2.2648350000000002</v>
      </c>
      <c r="K44" s="14">
        <v>0.69992960000000004</v>
      </c>
      <c r="L44" s="14">
        <v>39.458060000000003</v>
      </c>
      <c r="M44" s="14">
        <v>1.8936919999999999</v>
      </c>
      <c r="N44" s="14"/>
      <c r="O44" s="14"/>
      <c r="P44" s="14"/>
      <c r="Q44" s="14"/>
      <c r="R44" s="14"/>
      <c r="S44" s="14"/>
      <c r="T44" s="15"/>
    </row>
    <row r="45" spans="1:20" x14ac:dyDescent="0.2">
      <c r="A45" s="9">
        <v>42174</v>
      </c>
      <c r="B45" s="9" t="s">
        <v>58</v>
      </c>
      <c r="C45" s="6" t="s">
        <v>69</v>
      </c>
      <c r="D45" s="29" t="s">
        <v>46</v>
      </c>
      <c r="E45" s="3"/>
      <c r="F45" s="14"/>
      <c r="G45" s="14"/>
      <c r="H45" s="14">
        <v>-0.1194669</v>
      </c>
      <c r="I45" s="14">
        <v>0.85894300000000001</v>
      </c>
      <c r="J45" s="14">
        <v>2.084438</v>
      </c>
      <c r="K45" s="14">
        <v>0.65483619999999998</v>
      </c>
      <c r="L45" s="14">
        <v>39.761659999999999</v>
      </c>
      <c r="M45" s="14">
        <v>1.8844320000000001</v>
      </c>
      <c r="N45" s="14"/>
      <c r="O45" s="14"/>
      <c r="P45" s="14"/>
      <c r="Q45" s="15"/>
      <c r="R45" s="15"/>
      <c r="S45" s="15"/>
      <c r="T45" s="15"/>
    </row>
    <row r="46" spans="1:20" x14ac:dyDescent="0.2">
      <c r="A46" s="9">
        <v>42174</v>
      </c>
      <c r="B46" s="9" t="s">
        <v>61</v>
      </c>
      <c r="C46" s="6" t="s">
        <v>69</v>
      </c>
      <c r="D46" s="29" t="s">
        <v>46</v>
      </c>
      <c r="E46" s="3"/>
      <c r="F46" s="14"/>
      <c r="G46" s="14"/>
      <c r="H46" s="14">
        <v>-0.14764969999999999</v>
      </c>
      <c r="I46" s="14">
        <v>0.85512540000000004</v>
      </c>
      <c r="J46" s="14">
        <v>2.2522380000000002</v>
      </c>
      <c r="K46" s="14">
        <v>0.64699510000000005</v>
      </c>
      <c r="L46" s="14">
        <v>39.239719999999998</v>
      </c>
      <c r="M46" s="14">
        <v>1.8836409999999999</v>
      </c>
      <c r="N46" s="14"/>
      <c r="O46" s="14"/>
      <c r="P46" s="14"/>
      <c r="Q46" s="15"/>
      <c r="R46" s="15"/>
      <c r="S46" s="15"/>
      <c r="T46" s="15"/>
    </row>
    <row r="47" spans="1:20" x14ac:dyDescent="0.2">
      <c r="A47" s="9">
        <v>42174</v>
      </c>
      <c r="B47" s="9" t="s">
        <v>59</v>
      </c>
      <c r="C47" s="6" t="s">
        <v>69</v>
      </c>
      <c r="D47" s="29" t="s">
        <v>46</v>
      </c>
      <c r="E47" s="3"/>
      <c r="F47" s="14"/>
      <c r="G47" s="14"/>
      <c r="H47" s="14">
        <v>6.3282809999999995E-2</v>
      </c>
      <c r="I47" s="14">
        <v>0.94975929999999997</v>
      </c>
      <c r="J47" s="14">
        <v>2.320757</v>
      </c>
      <c r="K47" s="14">
        <v>0.66371769999999997</v>
      </c>
      <c r="L47" s="14">
        <v>38.775919999999999</v>
      </c>
      <c r="M47" s="14">
        <v>1.9034610000000001</v>
      </c>
      <c r="N47" s="14"/>
      <c r="O47" s="14"/>
      <c r="P47" s="14"/>
      <c r="Q47" s="15"/>
      <c r="R47" s="15"/>
      <c r="S47" s="15"/>
      <c r="T47" s="15"/>
    </row>
    <row r="48" spans="1:20" x14ac:dyDescent="0.2">
      <c r="A48" s="9">
        <v>42174</v>
      </c>
      <c r="B48" s="9" t="s">
        <v>60</v>
      </c>
      <c r="C48" s="6" t="s">
        <v>69</v>
      </c>
      <c r="D48" s="29" t="s">
        <v>46</v>
      </c>
      <c r="E48" s="3"/>
      <c r="F48" s="14"/>
      <c r="G48" s="14"/>
      <c r="H48" s="14">
        <v>0.50781290000000001</v>
      </c>
      <c r="I48" s="14">
        <v>0.78243689999999999</v>
      </c>
      <c r="J48" s="14">
        <v>2.3525130000000001</v>
      </c>
      <c r="K48" s="14">
        <v>0.63643019999999995</v>
      </c>
      <c r="L48" s="14">
        <v>39.055</v>
      </c>
      <c r="M48" s="14">
        <v>1.883284</v>
      </c>
      <c r="N48" s="14"/>
      <c r="O48" s="14"/>
      <c r="P48" s="14"/>
      <c r="Q48" s="15"/>
      <c r="R48" s="15"/>
      <c r="S48" s="15"/>
      <c r="T48" s="15"/>
    </row>
    <row r="49" spans="1:20" x14ac:dyDescent="0.2">
      <c r="A49" s="9"/>
      <c r="B49" s="9"/>
      <c r="C49" s="6"/>
      <c r="D49" s="29"/>
      <c r="E49" s="3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5"/>
      <c r="R49" s="15"/>
      <c r="S49" s="15"/>
      <c r="T49" s="15"/>
    </row>
    <row r="50" spans="1:20" x14ac:dyDescent="0.2">
      <c r="A50" s="9"/>
      <c r="B50" s="9"/>
      <c r="C50" s="6"/>
      <c r="D50" s="29" t="s">
        <v>23</v>
      </c>
      <c r="E50" s="3"/>
      <c r="F50" s="19"/>
      <c r="G50" s="19"/>
      <c r="H50" s="19">
        <f>AVERAGE(H41:H48)</f>
        <v>0.1776586825</v>
      </c>
      <c r="I50" s="19">
        <f t="shared" ref="I50:M50" si="3">AVERAGE(I41:I48)</f>
        <v>0.86563743750000022</v>
      </c>
      <c r="J50" s="19">
        <f t="shared" si="3"/>
        <v>2.298765875</v>
      </c>
      <c r="K50" s="19">
        <f t="shared" si="3"/>
        <v>0.6658924625</v>
      </c>
      <c r="L50" s="19">
        <f t="shared" si="3"/>
        <v>39.157811250000002</v>
      </c>
      <c r="M50" s="19">
        <f t="shared" si="3"/>
        <v>1.9294162500000001</v>
      </c>
      <c r="N50" s="19">
        <f>(H50+J50)/2</f>
        <v>1.2382122787500001</v>
      </c>
      <c r="O50" s="19"/>
      <c r="P50" s="19">
        <f>H50-J50</f>
        <v>-2.1211071924999998</v>
      </c>
      <c r="Q50" s="15"/>
      <c r="R50" s="15"/>
      <c r="S50" s="15"/>
      <c r="T50" s="15"/>
    </row>
    <row r="51" spans="1:20" x14ac:dyDescent="0.2">
      <c r="A51" s="9"/>
      <c r="B51" s="9"/>
      <c r="C51" s="6"/>
      <c r="D51" s="29" t="s">
        <v>63</v>
      </c>
      <c r="E51" s="3"/>
      <c r="F51" s="14"/>
      <c r="G51" s="14"/>
      <c r="H51" s="14">
        <f>_xlfn.STDEV.P(H41:H48)</f>
        <v>0.22805340869709453</v>
      </c>
      <c r="I51" s="14"/>
      <c r="J51" s="14">
        <f t="shared" ref="J51:L51" si="4">_xlfn.STDEV.P(J41:J48)</f>
        <v>0.12610484073028033</v>
      </c>
      <c r="K51" s="14"/>
      <c r="L51" s="14">
        <f t="shared" si="4"/>
        <v>0.45666689329963134</v>
      </c>
      <c r="M51" s="14"/>
      <c r="N51" s="14"/>
      <c r="O51" s="14"/>
      <c r="P51" s="14"/>
      <c r="Q51" s="15"/>
      <c r="R51" s="15"/>
      <c r="S51" s="15"/>
      <c r="T51" s="15"/>
    </row>
    <row r="52" spans="1:20" x14ac:dyDescent="0.2">
      <c r="A52" s="9"/>
      <c r="B52" s="9"/>
      <c r="C52" s="6"/>
      <c r="E52" s="3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5"/>
      <c r="R52" s="15"/>
      <c r="S52" s="15"/>
      <c r="T52" s="15"/>
    </row>
    <row r="53" spans="1:20" x14ac:dyDescent="0.2">
      <c r="A53" s="9">
        <v>42181</v>
      </c>
      <c r="B53" s="9"/>
      <c r="C53" s="6" t="s">
        <v>70</v>
      </c>
      <c r="D53" s="29" t="s">
        <v>46</v>
      </c>
      <c r="E53" s="3"/>
      <c r="F53" s="14"/>
      <c r="G53" s="14"/>
      <c r="H53" s="19">
        <v>-0.26</v>
      </c>
      <c r="I53" s="14">
        <v>0.14000000000000001</v>
      </c>
      <c r="J53" s="19">
        <f>2*N53-H53</f>
        <v>1.9</v>
      </c>
      <c r="K53" s="14"/>
      <c r="L53" s="19">
        <v>39.020000000000003</v>
      </c>
      <c r="M53" s="14">
        <v>0.12</v>
      </c>
      <c r="N53" s="19">
        <v>0.82</v>
      </c>
      <c r="O53" s="14">
        <v>0.18</v>
      </c>
      <c r="P53" s="19">
        <f>H53-J53</f>
        <v>-2.16</v>
      </c>
      <c r="Q53" s="15"/>
      <c r="R53" s="15"/>
      <c r="S53" s="15"/>
      <c r="T53" s="15"/>
    </row>
    <row r="54" spans="1:20" x14ac:dyDescent="0.2">
      <c r="A54" s="9"/>
      <c r="B54" s="9"/>
      <c r="C54" s="6"/>
      <c r="D54" s="29"/>
      <c r="E54" s="3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9"/>
      <c r="R54" s="19"/>
      <c r="S54" s="19"/>
      <c r="T54" s="20"/>
    </row>
    <row r="55" spans="1:20" x14ac:dyDescent="0.2">
      <c r="A55" s="9"/>
      <c r="B55" s="9"/>
      <c r="C55" s="6"/>
      <c r="D55" s="29"/>
      <c r="E55" s="3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5"/>
    </row>
    <row r="56" spans="1:20" x14ac:dyDescent="0.2">
      <c r="A56" s="9"/>
      <c r="B56" s="9"/>
      <c r="C56" s="6"/>
      <c r="D56" s="29" t="s">
        <v>67</v>
      </c>
      <c r="E56" s="3"/>
      <c r="F56" s="14"/>
      <c r="G56" s="14"/>
      <c r="H56" s="14">
        <f t="shared" ref="H56:L56" si="5">H50-H53</f>
        <v>0.43765868250000001</v>
      </c>
      <c r="I56" s="14"/>
      <c r="J56" s="14">
        <f t="shared" si="5"/>
        <v>0.39876587500000005</v>
      </c>
      <c r="K56" s="14"/>
      <c r="L56" s="14">
        <f t="shared" si="5"/>
        <v>0.13781124999999861</v>
      </c>
      <c r="M56" s="14"/>
      <c r="N56" s="14">
        <f>N50-N53</f>
        <v>0.41821227875000011</v>
      </c>
      <c r="O56" s="14"/>
      <c r="P56" s="14">
        <f t="shared" ref="P56" si="6">P50-P53</f>
        <v>3.8892807500000348E-2</v>
      </c>
    </row>
    <row r="57" spans="1:20" x14ac:dyDescent="0.2">
      <c r="A57" s="9"/>
      <c r="B57" s="9"/>
      <c r="C57" s="6"/>
      <c r="E57" s="3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 spans="1:20" x14ac:dyDescent="0.2">
      <c r="A58" s="9"/>
      <c r="B58" s="9"/>
      <c r="C58" s="6"/>
      <c r="E58" s="3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 spans="1:20" x14ac:dyDescent="0.2">
      <c r="A59" s="9"/>
      <c r="B59" s="9"/>
      <c r="C59" s="6"/>
      <c r="E59" s="3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 spans="1:20" x14ac:dyDescent="0.2">
      <c r="A60" s="9">
        <v>42076</v>
      </c>
      <c r="B60" s="9" t="s">
        <v>78</v>
      </c>
      <c r="C60" s="6" t="s">
        <v>69</v>
      </c>
      <c r="D60" s="30" t="s">
        <v>49</v>
      </c>
      <c r="E60" s="3"/>
      <c r="F60" s="14"/>
      <c r="G60" s="14"/>
      <c r="H60" s="14">
        <v>-0.7060826</v>
      </c>
      <c r="I60" s="14">
        <v>8.9129039999999993</v>
      </c>
      <c r="J60" s="14">
        <v>1.3914169999999999</v>
      </c>
      <c r="K60" s="14">
        <v>7.6690670000000001</v>
      </c>
      <c r="L60" s="14">
        <v>41.630020000000002</v>
      </c>
      <c r="M60" s="15">
        <v>17.118510000000001</v>
      </c>
      <c r="N60" s="15"/>
      <c r="O60" s="15"/>
      <c r="P60" s="15"/>
      <c r="Q60" s="15"/>
      <c r="R60" s="15"/>
      <c r="S60" s="15"/>
      <c r="T60" s="15" t="s">
        <v>79</v>
      </c>
    </row>
    <row r="61" spans="1:20" x14ac:dyDescent="0.2">
      <c r="A61" s="9">
        <v>42080</v>
      </c>
      <c r="B61" s="9" t="s">
        <v>80</v>
      </c>
      <c r="C61" s="6" t="s">
        <v>69</v>
      </c>
      <c r="D61" s="30" t="s">
        <v>49</v>
      </c>
      <c r="E61" s="3"/>
      <c r="F61" s="14"/>
      <c r="G61" s="14"/>
      <c r="H61" s="14">
        <v>1.236686</v>
      </c>
      <c r="I61" s="14">
        <v>6.9693269999999998</v>
      </c>
      <c r="J61" s="14">
        <v>2.6399140000000001</v>
      </c>
      <c r="K61" s="14">
        <v>5.712631</v>
      </c>
      <c r="L61" s="14">
        <v>37.601430000000001</v>
      </c>
      <c r="M61" s="15">
        <v>15.198779999999999</v>
      </c>
      <c r="N61" s="15"/>
      <c r="O61" s="15"/>
      <c r="P61" s="15"/>
      <c r="Q61" s="15"/>
      <c r="R61" s="15"/>
      <c r="S61" s="15"/>
      <c r="T61" s="15" t="s">
        <v>81</v>
      </c>
    </row>
    <row r="62" spans="1:20" x14ac:dyDescent="0.2">
      <c r="A62" s="9">
        <v>42081</v>
      </c>
      <c r="B62" s="9" t="s">
        <v>85</v>
      </c>
      <c r="C62" s="6" t="s">
        <v>69</v>
      </c>
      <c r="D62" s="30" t="s">
        <v>49</v>
      </c>
      <c r="E62" s="3"/>
      <c r="F62" s="14"/>
      <c r="G62" s="14"/>
      <c r="H62" s="14">
        <v>1.5794090000000001</v>
      </c>
      <c r="I62" s="14">
        <v>7.5212440000000003</v>
      </c>
      <c r="J62" s="14">
        <v>1.6540239999999999</v>
      </c>
      <c r="K62" s="14">
        <v>5.609426</v>
      </c>
      <c r="L62" s="14">
        <v>41.147440000000003</v>
      </c>
      <c r="M62" s="15">
        <v>15.130190000000001</v>
      </c>
      <c r="N62" s="15"/>
      <c r="O62" s="15"/>
      <c r="P62" s="15"/>
      <c r="Q62" s="15"/>
      <c r="R62" s="15"/>
      <c r="S62" s="15"/>
      <c r="T62" s="15"/>
    </row>
    <row r="63" spans="1:20" x14ac:dyDescent="0.2">
      <c r="A63" s="9">
        <v>42086</v>
      </c>
      <c r="B63" s="9" t="s">
        <v>87</v>
      </c>
      <c r="C63" s="6" t="s">
        <v>69</v>
      </c>
      <c r="D63" s="30" t="s">
        <v>49</v>
      </c>
      <c r="E63" s="3"/>
      <c r="F63" s="14"/>
      <c r="G63" s="14"/>
      <c r="H63" s="14">
        <v>1.2492799999999999</v>
      </c>
      <c r="I63" s="14">
        <v>6.8205730000000004</v>
      </c>
      <c r="J63" s="14">
        <v>1.4985040000000001</v>
      </c>
      <c r="K63" s="14">
        <v>5.3752060000000004</v>
      </c>
      <c r="L63" s="14">
        <v>41.059040000000003</v>
      </c>
      <c r="M63" s="15">
        <v>14.937239999999999</v>
      </c>
      <c r="N63" s="15"/>
      <c r="O63" s="15"/>
      <c r="P63" s="15"/>
      <c r="Q63" s="15"/>
      <c r="R63" s="15"/>
      <c r="S63" s="15"/>
      <c r="T63" s="15"/>
    </row>
    <row r="64" spans="1:20" x14ac:dyDescent="0.2">
      <c r="A64" s="9">
        <v>42086</v>
      </c>
      <c r="B64" s="9" t="s">
        <v>37</v>
      </c>
      <c r="C64" s="6" t="s">
        <v>69</v>
      </c>
      <c r="D64" s="30" t="s">
        <v>49</v>
      </c>
      <c r="E64" s="3" t="s">
        <v>15</v>
      </c>
      <c r="F64" s="14"/>
      <c r="G64" s="14"/>
      <c r="H64" s="14">
        <v>1.9230640000000001</v>
      </c>
      <c r="I64" s="14">
        <v>6.7627079999999999</v>
      </c>
      <c r="J64" s="14">
        <v>2.9180809999999999</v>
      </c>
      <c r="K64" s="14">
        <v>5.51126</v>
      </c>
      <c r="L64" s="14">
        <v>38.753410000000002</v>
      </c>
      <c r="M64" s="15">
        <v>14.75844</v>
      </c>
      <c r="N64" s="15"/>
      <c r="O64" s="15"/>
      <c r="P64" s="15"/>
      <c r="Q64" s="15"/>
      <c r="R64" s="15"/>
      <c r="S64" s="15"/>
    </row>
    <row r="65" spans="1:26" x14ac:dyDescent="0.2">
      <c r="A65" s="9">
        <v>42086</v>
      </c>
      <c r="B65" s="9" t="s">
        <v>38</v>
      </c>
      <c r="C65" s="6" t="s">
        <v>69</v>
      </c>
      <c r="D65" s="30" t="s">
        <v>49</v>
      </c>
      <c r="E65" s="3" t="s">
        <v>42</v>
      </c>
      <c r="F65" s="14"/>
      <c r="G65" s="14"/>
      <c r="H65" s="14">
        <v>-0.86546999999999996</v>
      </c>
      <c r="I65" s="14">
        <v>7.2062090000000003</v>
      </c>
      <c r="J65" s="14">
        <v>1.7667440000000001</v>
      </c>
      <c r="K65" s="14">
        <v>5.2785650000000004</v>
      </c>
      <c r="L65" s="14">
        <v>38.966000000000001</v>
      </c>
      <c r="M65" s="15">
        <v>14.73047</v>
      </c>
      <c r="N65" s="15"/>
      <c r="O65" s="15"/>
      <c r="P65" s="15"/>
    </row>
    <row r="66" spans="1:26" x14ac:dyDescent="0.2">
      <c r="A66" s="9">
        <v>42086</v>
      </c>
      <c r="B66" s="9" t="s">
        <v>39</v>
      </c>
      <c r="C66" s="6" t="s">
        <v>69</v>
      </c>
      <c r="D66" s="30" t="s">
        <v>49</v>
      </c>
      <c r="E66" s="5"/>
      <c r="F66" s="14"/>
      <c r="G66" s="14"/>
      <c r="H66" s="14">
        <v>-1.270829</v>
      </c>
      <c r="I66" s="14">
        <v>6.9961529999999996</v>
      </c>
      <c r="J66" s="14">
        <v>1.5947420000000001</v>
      </c>
      <c r="K66" s="14">
        <v>5.3127319999999996</v>
      </c>
      <c r="L66" s="14" t="s">
        <v>88</v>
      </c>
      <c r="M66" s="32" t="s">
        <v>88</v>
      </c>
      <c r="N66" s="15"/>
      <c r="O66" s="15"/>
      <c r="P66" s="15"/>
      <c r="Q66" s="15"/>
      <c r="R66" s="15"/>
      <c r="S66" s="15"/>
    </row>
    <row r="67" spans="1:26" x14ac:dyDescent="0.2">
      <c r="A67" s="9">
        <v>42086</v>
      </c>
      <c r="B67" s="9" t="s">
        <v>31</v>
      </c>
      <c r="C67" s="6" t="s">
        <v>69</v>
      </c>
      <c r="D67" s="30" t="s">
        <v>49</v>
      </c>
      <c r="E67" s="5"/>
      <c r="F67" s="14"/>
      <c r="G67" s="14"/>
      <c r="H67" s="14">
        <v>-1.6622129999999999</v>
      </c>
      <c r="I67" s="14">
        <v>7.565607</v>
      </c>
      <c r="J67" s="14">
        <v>1.5710850000000001</v>
      </c>
      <c r="K67" s="14">
        <v>5.9249549999999997</v>
      </c>
      <c r="L67" s="14">
        <v>40.358139999999999</v>
      </c>
      <c r="M67" s="32">
        <v>15.149279999999999</v>
      </c>
      <c r="N67" s="15"/>
      <c r="O67" s="15"/>
      <c r="P67" s="15"/>
      <c r="Q67" s="15"/>
      <c r="R67" s="15"/>
      <c r="S67" s="15"/>
    </row>
    <row r="68" spans="1:26" x14ac:dyDescent="0.2">
      <c r="A68" s="9">
        <v>42086</v>
      </c>
      <c r="B68" s="9" t="s">
        <v>32</v>
      </c>
      <c r="C68" s="6" t="s">
        <v>69</v>
      </c>
      <c r="D68" s="30" t="s">
        <v>49</v>
      </c>
      <c r="E68" s="5"/>
      <c r="F68" s="14"/>
      <c r="G68" s="14"/>
      <c r="H68" s="14">
        <v>0.40324670000000001</v>
      </c>
      <c r="I68" s="14">
        <v>8.7475229999999993</v>
      </c>
      <c r="J68" s="14">
        <v>2.8551419999999998</v>
      </c>
      <c r="K68" s="14">
        <v>7.5756389999999998</v>
      </c>
      <c r="L68" s="14">
        <v>38.414709999999999</v>
      </c>
      <c r="M68" s="32">
        <v>16.773990000000001</v>
      </c>
      <c r="N68" s="15"/>
      <c r="O68" s="15"/>
      <c r="P68" s="15"/>
    </row>
    <row r="69" spans="1:26" x14ac:dyDescent="0.2">
      <c r="A69" s="9">
        <v>42086</v>
      </c>
      <c r="B69" s="9" t="s">
        <v>34</v>
      </c>
      <c r="C69" s="6" t="s">
        <v>69</v>
      </c>
      <c r="D69" s="30" t="s">
        <v>49</v>
      </c>
      <c r="E69" s="5"/>
      <c r="F69" s="14"/>
      <c r="G69" s="14"/>
      <c r="H69" s="14">
        <v>0.62664240000000004</v>
      </c>
      <c r="I69" s="14">
        <v>7.0068520000000003</v>
      </c>
      <c r="J69" s="14">
        <v>1.844619</v>
      </c>
      <c r="K69" s="14">
        <v>5.6575680000000004</v>
      </c>
      <c r="L69" s="14" t="s">
        <v>88</v>
      </c>
      <c r="M69" s="32" t="s">
        <v>88</v>
      </c>
      <c r="N69" s="15"/>
      <c r="O69" s="15"/>
      <c r="P69" s="15"/>
      <c r="Q69" s="14"/>
      <c r="R69" s="14"/>
      <c r="S69" s="14"/>
    </row>
    <row r="70" spans="1:26" x14ac:dyDescent="0.2">
      <c r="A70" s="9">
        <v>42086</v>
      </c>
      <c r="B70" s="9" t="s">
        <v>33</v>
      </c>
      <c r="C70" s="6" t="s">
        <v>69</v>
      </c>
      <c r="D70" s="30" t="s">
        <v>49</v>
      </c>
      <c r="E70" s="5"/>
      <c r="F70" s="14"/>
      <c r="G70" s="14"/>
      <c r="H70" s="14">
        <v>-0.2042996</v>
      </c>
      <c r="I70" s="14">
        <v>6.9763489999999999</v>
      </c>
      <c r="J70" s="14">
        <v>1.5731139999999999</v>
      </c>
      <c r="K70" s="14">
        <v>5.0965569999999998</v>
      </c>
      <c r="L70" s="14" t="s">
        <v>88</v>
      </c>
      <c r="M70" s="32" t="s">
        <v>88</v>
      </c>
      <c r="N70" s="15"/>
      <c r="O70" s="15"/>
      <c r="P70" s="15"/>
    </row>
    <row r="71" spans="1:26" x14ac:dyDescent="0.2">
      <c r="A71" s="9"/>
      <c r="B71" s="9"/>
      <c r="C71" s="6"/>
      <c r="D71" s="30"/>
      <c r="E71" s="5"/>
      <c r="F71" s="14"/>
      <c r="G71" s="14"/>
      <c r="H71" s="14"/>
      <c r="I71" s="14"/>
      <c r="J71" s="14"/>
      <c r="K71" s="14"/>
      <c r="L71" s="14"/>
      <c r="M71" s="15"/>
      <c r="N71" s="15"/>
      <c r="O71" s="15"/>
      <c r="P71" s="15"/>
    </row>
    <row r="72" spans="1:26" x14ac:dyDescent="0.2">
      <c r="A72" s="9"/>
      <c r="B72" s="9"/>
      <c r="C72" s="6"/>
      <c r="D72" s="30" t="s">
        <v>23</v>
      </c>
      <c r="E72" s="5"/>
      <c r="F72" s="19"/>
      <c r="G72" s="19"/>
      <c r="H72" s="19">
        <f>AVERAGE(H60:H70)</f>
        <v>0.20994853636363639</v>
      </c>
      <c r="I72" s="19">
        <f t="shared" ref="I72:M72" si="7">AVERAGE(I60:I70)</f>
        <v>7.4077680909090899</v>
      </c>
      <c r="J72" s="19">
        <f t="shared" si="7"/>
        <v>1.937035090909091</v>
      </c>
      <c r="K72" s="19">
        <f t="shared" si="7"/>
        <v>5.8839641818181807</v>
      </c>
      <c r="L72" s="19">
        <f t="shared" si="7"/>
        <v>39.741273750000005</v>
      </c>
      <c r="M72" s="19">
        <f t="shared" si="7"/>
        <v>15.474612499999999</v>
      </c>
      <c r="N72" s="19">
        <f>(H72+J72)/2</f>
        <v>1.0734918136363636</v>
      </c>
      <c r="O72" s="19"/>
      <c r="P72" s="19">
        <f>H72-J72</f>
        <v>-1.7270865545454546</v>
      </c>
    </row>
    <row r="73" spans="1:26" x14ac:dyDescent="0.2">
      <c r="A73" s="9"/>
      <c r="B73" s="9"/>
      <c r="C73" s="6"/>
      <c r="D73" s="30" t="s">
        <v>63</v>
      </c>
      <c r="E73" s="5"/>
      <c r="F73" s="14"/>
      <c r="G73" s="14"/>
      <c r="H73" s="14">
        <f>_xlfn.STDEV.P(H60:H70)</f>
        <v>1.168546678566275</v>
      </c>
      <c r="I73" s="14"/>
      <c r="J73" s="14">
        <f>_xlfn.STDEV.P(J60:J70)</f>
        <v>0.54693995087867975</v>
      </c>
      <c r="K73" s="14"/>
      <c r="L73" s="14">
        <f>_xlfn.STDEV.P(L60:L70)</f>
        <v>1.395408748932885</v>
      </c>
      <c r="M73" s="14"/>
      <c r="N73" s="14"/>
      <c r="O73" s="14"/>
      <c r="P73" s="14"/>
      <c r="Q73" s="14"/>
      <c r="R73" s="14"/>
      <c r="S73" s="14"/>
      <c r="T73" s="15"/>
    </row>
    <row r="74" spans="1:26" x14ac:dyDescent="0.2">
      <c r="A74" s="9"/>
      <c r="B74" s="9"/>
      <c r="C74" s="6"/>
      <c r="D74" s="30"/>
      <c r="E74" s="5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5"/>
    </row>
    <row r="75" spans="1:26" x14ac:dyDescent="0.2">
      <c r="Q75" s="14"/>
      <c r="R75" s="14"/>
      <c r="S75" s="14"/>
      <c r="T75" s="15"/>
      <c r="V75" s="15"/>
      <c r="W75" s="15"/>
      <c r="X75" s="15"/>
      <c r="Y75" s="15"/>
      <c r="Z75" s="15"/>
    </row>
    <row r="76" spans="1:26" x14ac:dyDescent="0.2">
      <c r="Q76" s="14"/>
      <c r="R76" s="14"/>
      <c r="S76" s="14"/>
      <c r="T76" s="15"/>
      <c r="V76" s="15"/>
      <c r="W76" s="15"/>
      <c r="X76" s="15"/>
      <c r="Y76" s="15"/>
      <c r="Z76" s="15"/>
    </row>
    <row r="77" spans="1:26" x14ac:dyDescent="0.2">
      <c r="A77" s="9">
        <v>42080</v>
      </c>
      <c r="B77" s="9"/>
      <c r="C77" s="6" t="s">
        <v>69</v>
      </c>
      <c r="D77" s="10" t="s">
        <v>50</v>
      </c>
      <c r="E77" s="5"/>
      <c r="F77" s="6"/>
      <c r="G77" s="6"/>
      <c r="H77" s="14">
        <v>10.93107</v>
      </c>
      <c r="I77" s="14">
        <v>7.1654540000000004</v>
      </c>
      <c r="J77" s="14">
        <v>-8.5766679999999997</v>
      </c>
      <c r="K77" s="14">
        <v>6.6833970000000003</v>
      </c>
      <c r="L77" s="14">
        <v>39.003610000000002</v>
      </c>
      <c r="M77" s="15">
        <v>14.75339</v>
      </c>
      <c r="N77" s="15" t="s">
        <v>90</v>
      </c>
      <c r="Q77" s="14"/>
      <c r="R77" s="14"/>
      <c r="S77" s="14"/>
      <c r="T77" s="15"/>
      <c r="V77" s="15"/>
      <c r="W77" s="15"/>
      <c r="X77" s="15"/>
      <c r="Y77" s="15"/>
      <c r="Z77" s="15"/>
    </row>
    <row r="78" spans="1:26" x14ac:dyDescent="0.2">
      <c r="A78" s="9">
        <v>42080</v>
      </c>
      <c r="B78" s="9" t="s">
        <v>35</v>
      </c>
      <c r="C78" s="6" t="s">
        <v>69</v>
      </c>
      <c r="D78" s="10" t="s">
        <v>50</v>
      </c>
      <c r="E78" s="5"/>
      <c r="F78" s="6"/>
      <c r="G78" s="6"/>
      <c r="H78" s="34">
        <v>4.4997470000000002</v>
      </c>
      <c r="I78" s="34">
        <v>7.478885</v>
      </c>
      <c r="J78" s="34">
        <v>3.1820400000000002</v>
      </c>
      <c r="K78" s="34">
        <v>6.4188960000000002</v>
      </c>
      <c r="L78" s="34">
        <v>33.491759999999999</v>
      </c>
      <c r="M78" s="35">
        <v>16.55001</v>
      </c>
      <c r="N78" s="15" t="s">
        <v>91</v>
      </c>
      <c r="Q78" s="14"/>
      <c r="R78" s="14"/>
      <c r="S78" s="14"/>
      <c r="T78" s="15"/>
      <c r="V78" s="15"/>
      <c r="W78" s="15"/>
      <c r="X78" s="15"/>
      <c r="Y78" s="15"/>
      <c r="Z78" s="15"/>
    </row>
    <row r="79" spans="1:26" x14ac:dyDescent="0.2">
      <c r="A79" s="9">
        <v>42094</v>
      </c>
      <c r="B79" s="9" t="s">
        <v>36</v>
      </c>
      <c r="C79" s="6" t="s">
        <v>69</v>
      </c>
      <c r="D79" s="10" t="s">
        <v>50</v>
      </c>
      <c r="E79" s="5"/>
      <c r="F79" s="6"/>
      <c r="G79" s="6"/>
      <c r="H79" s="15">
        <v>16.876570000000001</v>
      </c>
      <c r="I79" s="15">
        <v>7.5915739999999996</v>
      </c>
      <c r="J79" s="15">
        <v>-6.3911280000000001</v>
      </c>
      <c r="K79" s="15">
        <v>7.2092260000000001</v>
      </c>
      <c r="L79" s="15">
        <v>43.084029999999998</v>
      </c>
      <c r="M79" s="15">
        <v>16.33907</v>
      </c>
      <c r="N79" s="15"/>
      <c r="O79" s="15"/>
      <c r="P79" s="15"/>
      <c r="Q79" s="14"/>
      <c r="R79" s="14"/>
      <c r="S79" s="14"/>
      <c r="T79" s="15"/>
    </row>
    <row r="80" spans="1:26" x14ac:dyDescent="0.2">
      <c r="A80" s="9">
        <v>42094</v>
      </c>
      <c r="B80" s="9" t="s">
        <v>40</v>
      </c>
      <c r="C80" s="6" t="s">
        <v>69</v>
      </c>
      <c r="D80" s="10" t="s">
        <v>50</v>
      </c>
      <c r="H80" s="15">
        <v>13.37208</v>
      </c>
      <c r="I80" s="15">
        <v>7.6290360000000002</v>
      </c>
      <c r="J80" s="15">
        <v>-5.9979480000000001</v>
      </c>
      <c r="K80" s="15">
        <v>6.6127010000000004</v>
      </c>
      <c r="L80" s="15">
        <v>41.419359999999998</v>
      </c>
      <c r="M80" s="15">
        <v>14.596170000000001</v>
      </c>
      <c r="N80" s="15"/>
      <c r="O80" s="15"/>
      <c r="P80" s="15"/>
      <c r="Q80" s="14"/>
      <c r="R80" s="14"/>
      <c r="S80" s="14"/>
      <c r="T80" s="15"/>
    </row>
    <row r="81" spans="1:20" x14ac:dyDescent="0.2">
      <c r="A81" s="9">
        <v>42094</v>
      </c>
      <c r="B81" s="9" t="s">
        <v>41</v>
      </c>
      <c r="C81" s="6" t="s">
        <v>69</v>
      </c>
      <c r="D81" s="10" t="s">
        <v>50</v>
      </c>
      <c r="H81" s="15">
        <v>15.815329999999999</v>
      </c>
      <c r="I81" s="15">
        <v>8.1102179999999997</v>
      </c>
      <c r="J81" s="15">
        <v>-7.3661349999999999</v>
      </c>
      <c r="K81" s="15">
        <v>6.3246159999999998</v>
      </c>
      <c r="L81" s="15">
        <v>39.839440000000003</v>
      </c>
      <c r="M81" s="15">
        <v>15.593830000000001</v>
      </c>
      <c r="N81" s="15"/>
      <c r="Q81" s="14"/>
      <c r="R81" s="14"/>
      <c r="S81" s="14"/>
      <c r="T81" s="15"/>
    </row>
    <row r="82" spans="1:20" x14ac:dyDescent="0.2">
      <c r="A82" s="9">
        <v>42094</v>
      </c>
      <c r="B82" s="9" t="s">
        <v>87</v>
      </c>
      <c r="C82" s="6" t="s">
        <v>69</v>
      </c>
      <c r="D82" s="10" t="s">
        <v>50</v>
      </c>
      <c r="H82" s="15">
        <v>14.25</v>
      </c>
      <c r="I82" s="15">
        <v>7.2417860000000003</v>
      </c>
      <c r="J82" s="15">
        <v>-5.3496329999999999</v>
      </c>
      <c r="K82" s="15">
        <v>6.0536580000000004</v>
      </c>
      <c r="L82" s="15">
        <v>37.82423</v>
      </c>
      <c r="M82" s="15">
        <v>14.878450000000001</v>
      </c>
      <c r="N82" s="15"/>
      <c r="O82" s="15"/>
      <c r="P82" s="15"/>
      <c r="Q82" s="14"/>
      <c r="R82" s="14"/>
      <c r="S82" s="14"/>
      <c r="T82" s="15"/>
    </row>
    <row r="83" spans="1:20" x14ac:dyDescent="0.2">
      <c r="A83" s="9">
        <v>42094</v>
      </c>
      <c r="B83" s="9" t="s">
        <v>37</v>
      </c>
      <c r="C83" s="6" t="s">
        <v>69</v>
      </c>
      <c r="D83" s="10" t="s">
        <v>50</v>
      </c>
      <c r="H83" s="15">
        <v>13.780709999999999</v>
      </c>
      <c r="I83" s="15">
        <v>7.4380309999999996</v>
      </c>
      <c r="J83" s="15">
        <v>-4.9014790000000001</v>
      </c>
      <c r="K83" s="15">
        <v>6.376932</v>
      </c>
      <c r="L83" s="15">
        <v>42.283999999999999</v>
      </c>
      <c r="M83" s="15">
        <v>15.21763</v>
      </c>
      <c r="N83" s="15"/>
      <c r="O83" s="15"/>
      <c r="P83" s="15"/>
      <c r="Q83" s="14"/>
      <c r="R83" s="14"/>
      <c r="S83" s="14"/>
      <c r="T83" s="15"/>
    </row>
    <row r="84" spans="1:20" x14ac:dyDescent="0.2">
      <c r="A84" s="9"/>
      <c r="B84" s="9"/>
      <c r="C84" s="6"/>
      <c r="D84" s="10"/>
      <c r="H84" s="15"/>
      <c r="I84" s="15"/>
      <c r="J84" s="15"/>
      <c r="K84" s="15"/>
      <c r="L84" s="15"/>
      <c r="M84" s="15"/>
      <c r="N84" s="15"/>
      <c r="O84" s="15"/>
      <c r="P84" s="15"/>
      <c r="Q84" s="14"/>
      <c r="R84" s="14"/>
      <c r="S84" s="14"/>
      <c r="T84" s="15"/>
    </row>
    <row r="85" spans="1:20" x14ac:dyDescent="0.2">
      <c r="D85" s="4" t="s">
        <v>23</v>
      </c>
      <c r="E85" s="5"/>
      <c r="F85" s="19"/>
      <c r="G85" s="19"/>
      <c r="H85" s="19">
        <f>AVERAGE(H79:H83)</f>
        <v>14.818937999999999</v>
      </c>
      <c r="I85" s="19">
        <f t="shared" ref="I85:M85" si="8">AVERAGE(I79:I83)</f>
        <v>7.6021290000000006</v>
      </c>
      <c r="J85" s="19">
        <f t="shared" si="8"/>
        <v>-6.0012646000000007</v>
      </c>
      <c r="K85" s="19">
        <f t="shared" si="8"/>
        <v>6.5154266000000005</v>
      </c>
      <c r="L85" s="19">
        <f t="shared" si="8"/>
        <v>40.890211999999998</v>
      </c>
      <c r="M85" s="19">
        <f t="shared" si="8"/>
        <v>15.325030000000002</v>
      </c>
      <c r="N85" s="19">
        <f>(H85+J85)/2</f>
        <v>4.4088366999999993</v>
      </c>
      <c r="O85" s="19"/>
      <c r="P85" s="19">
        <f>H85-J85</f>
        <v>20.820202600000002</v>
      </c>
    </row>
    <row r="86" spans="1:20" x14ac:dyDescent="0.2">
      <c r="D86" s="4" t="s">
        <v>63</v>
      </c>
      <c r="E86" s="5"/>
      <c r="F86" s="14"/>
      <c r="G86" s="14"/>
      <c r="H86" s="14">
        <f>_xlfn.STDEV.P(H79:H83)</f>
        <v>1.3207310373486347</v>
      </c>
      <c r="I86" s="14"/>
      <c r="J86" s="14">
        <f t="shared" ref="J86:L86" si="9">_xlfn.STDEV.P(J79:J83)</f>
        <v>0.85428657807285546</v>
      </c>
      <c r="K86" s="14"/>
      <c r="L86" s="14">
        <f t="shared" si="9"/>
        <v>1.8729574171496788</v>
      </c>
      <c r="M86" s="14"/>
      <c r="N86" s="14"/>
      <c r="O86" s="14"/>
      <c r="P86" s="14"/>
    </row>
    <row r="89" spans="1:20" x14ac:dyDescent="0.2">
      <c r="A89" s="9">
        <v>42200</v>
      </c>
      <c r="B89" s="9"/>
      <c r="C89" s="6" t="s">
        <v>69</v>
      </c>
      <c r="D89" s="1" t="s">
        <v>48</v>
      </c>
      <c r="E89" s="3"/>
      <c r="F89" s="14"/>
      <c r="G89" s="14"/>
      <c r="H89" s="14">
        <v>34.071620000000003</v>
      </c>
      <c r="I89" s="14">
        <v>0.8498675</v>
      </c>
      <c r="J89" s="14">
        <v>35.098100000000002</v>
      </c>
      <c r="K89" s="14">
        <v>0.6521846</v>
      </c>
      <c r="L89" s="14">
        <v>37.416460000000001</v>
      </c>
      <c r="M89" s="14">
        <v>1.1245860000000001</v>
      </c>
      <c r="N89" s="14"/>
      <c r="O89" s="14"/>
      <c r="P89" s="14"/>
      <c r="Q89" s="14">
        <v>1.016364</v>
      </c>
      <c r="R89" s="14">
        <v>0.99087270000000005</v>
      </c>
      <c r="S89" s="14">
        <v>1.068119</v>
      </c>
      <c r="T89" s="15" t="s">
        <v>86</v>
      </c>
    </row>
    <row r="90" spans="1:20" x14ac:dyDescent="0.2">
      <c r="A90" s="9">
        <v>42200</v>
      </c>
      <c r="B90" s="9"/>
      <c r="C90" s="6" t="s">
        <v>69</v>
      </c>
      <c r="D90" s="1" t="s">
        <v>48</v>
      </c>
      <c r="E90" s="3"/>
      <c r="F90" s="14"/>
      <c r="G90" s="14"/>
      <c r="H90" s="14">
        <v>32.74727</v>
      </c>
      <c r="I90" s="14">
        <v>0.66964650000000003</v>
      </c>
      <c r="J90" s="14">
        <v>36.175400000000003</v>
      </c>
      <c r="K90" s="14">
        <v>0.86339189999999999</v>
      </c>
      <c r="L90" s="14">
        <v>37.98498</v>
      </c>
      <c r="M90" s="14">
        <v>1.323766</v>
      </c>
      <c r="N90" s="14"/>
      <c r="O90" s="14"/>
      <c r="P90" s="14"/>
      <c r="Q90" s="14">
        <v>1.019557</v>
      </c>
      <c r="R90" s="14">
        <v>0.97802599999999995</v>
      </c>
      <c r="S90" s="14">
        <v>1.057863</v>
      </c>
      <c r="T90" s="15" t="s">
        <v>86</v>
      </c>
    </row>
    <row r="91" spans="1:20" x14ac:dyDescent="0.2">
      <c r="A91" s="9">
        <v>42200</v>
      </c>
      <c r="B91" s="9"/>
      <c r="C91" s="6" t="s">
        <v>69</v>
      </c>
      <c r="D91" s="1" t="s">
        <v>48</v>
      </c>
      <c r="E91" s="3"/>
      <c r="F91" s="14"/>
      <c r="G91" s="14"/>
      <c r="H91" s="14">
        <v>33.600879999999997</v>
      </c>
      <c r="I91" s="14">
        <v>0.70235959999999997</v>
      </c>
      <c r="J91" s="14">
        <v>36.526539999999997</v>
      </c>
      <c r="K91" s="14">
        <v>0.65979600000000005</v>
      </c>
      <c r="L91" s="14">
        <v>38.597410000000004</v>
      </c>
      <c r="M91" s="14">
        <v>1.2696940000000001</v>
      </c>
      <c r="N91" s="14"/>
      <c r="O91" s="14"/>
      <c r="P91" s="14"/>
      <c r="Q91" s="14">
        <v>1.0070520000000001</v>
      </c>
      <c r="R91" s="14">
        <v>0.97494309999999995</v>
      </c>
      <c r="S91" s="14">
        <v>0.95343230000000001</v>
      </c>
      <c r="T91" s="15" t="s">
        <v>86</v>
      </c>
    </row>
    <row r="92" spans="1:20" x14ac:dyDescent="0.2">
      <c r="A92" s="9">
        <v>42200</v>
      </c>
      <c r="B92" s="9"/>
      <c r="C92" s="6" t="s">
        <v>69</v>
      </c>
      <c r="D92" s="1" t="s">
        <v>48</v>
      </c>
      <c r="E92" s="3"/>
      <c r="F92" s="14"/>
      <c r="G92" s="14"/>
      <c r="H92" s="14">
        <v>34.174619999999997</v>
      </c>
      <c r="I92" s="14">
        <v>0.74959279999999995</v>
      </c>
      <c r="J92" s="14">
        <v>36.471040000000002</v>
      </c>
      <c r="K92" s="14">
        <v>0.65975510000000004</v>
      </c>
      <c r="L92" s="14">
        <v>38.115430000000003</v>
      </c>
      <c r="M92" s="14">
        <v>1.3377289999999999</v>
      </c>
      <c r="N92" s="14"/>
      <c r="O92" s="14"/>
      <c r="P92" s="14"/>
      <c r="Q92" s="14">
        <v>1.000386</v>
      </c>
      <c r="R92" s="14">
        <v>0.97830779999999995</v>
      </c>
      <c r="S92" s="14">
        <v>0.95332950000000005</v>
      </c>
      <c r="T92" s="15" t="s">
        <v>86</v>
      </c>
    </row>
    <row r="93" spans="1:20" x14ac:dyDescent="0.2">
      <c r="A93" s="9">
        <v>42200</v>
      </c>
      <c r="B93" s="9"/>
      <c r="C93" s="6" t="s">
        <v>69</v>
      </c>
      <c r="D93" s="1" t="s">
        <v>48</v>
      </c>
      <c r="E93" s="3"/>
      <c r="F93" s="14"/>
      <c r="G93" s="14"/>
      <c r="H93" s="14">
        <v>34.992890000000003</v>
      </c>
      <c r="I93" s="14">
        <v>0.71749890000000005</v>
      </c>
      <c r="J93" s="14">
        <v>35.583840000000002</v>
      </c>
      <c r="K93" s="14">
        <v>0.72347550000000005</v>
      </c>
      <c r="L93" s="14">
        <v>38.034950000000002</v>
      </c>
      <c r="M93" s="14">
        <v>1.2180550000000001</v>
      </c>
      <c r="N93" s="14"/>
      <c r="O93" s="14"/>
      <c r="P93" s="14"/>
      <c r="Q93" s="14">
        <v>0.99097489999999999</v>
      </c>
      <c r="R93" s="14">
        <v>0.9901858</v>
      </c>
      <c r="S93" s="14">
        <v>1.085186</v>
      </c>
      <c r="T93" s="15" t="s">
        <v>86</v>
      </c>
    </row>
    <row r="94" spans="1:20" x14ac:dyDescent="0.2">
      <c r="A94" s="9">
        <v>42200</v>
      </c>
      <c r="B94" s="9"/>
      <c r="C94" s="6" t="s">
        <v>69</v>
      </c>
      <c r="D94" s="1" t="s">
        <v>48</v>
      </c>
      <c r="E94" s="3"/>
      <c r="F94" s="14"/>
      <c r="G94" s="14"/>
      <c r="H94" s="14">
        <v>34.486420000000003</v>
      </c>
      <c r="I94" s="14">
        <v>0.73362210000000005</v>
      </c>
      <c r="J94" s="14">
        <v>36.047960000000003</v>
      </c>
      <c r="K94" s="14">
        <v>0.63374090000000005</v>
      </c>
      <c r="L94" s="14">
        <v>37.8125</v>
      </c>
      <c r="M94" s="14">
        <v>0.93017110000000003</v>
      </c>
      <c r="N94" s="14"/>
      <c r="O94" s="14"/>
      <c r="P94" s="14"/>
      <c r="Q94" s="14">
        <v>0.99340910000000004</v>
      </c>
      <c r="R94" s="14">
        <v>0.98608030000000002</v>
      </c>
      <c r="S94" s="14">
        <v>1.249018</v>
      </c>
      <c r="T94" s="15" t="s">
        <v>86</v>
      </c>
    </row>
    <row r="95" spans="1:20" x14ac:dyDescent="0.2">
      <c r="A95" s="9"/>
      <c r="B95" s="9"/>
      <c r="C95" s="6"/>
      <c r="D95" s="1"/>
      <c r="E95" s="3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5"/>
    </row>
    <row r="96" spans="1:20" x14ac:dyDescent="0.2">
      <c r="D96" s="1" t="s">
        <v>23</v>
      </c>
      <c r="H96" s="19">
        <f>AVERAGE(H89:H94)</f>
        <v>34.012283333333336</v>
      </c>
      <c r="I96" s="19">
        <f t="shared" ref="I96:M96" si="10">AVERAGE(I89:I94)</f>
        <v>0.73709789999999986</v>
      </c>
      <c r="J96" s="19">
        <f t="shared" si="10"/>
        <v>35.983813333333337</v>
      </c>
      <c r="K96" s="19">
        <f t="shared" si="10"/>
        <v>0.69872400000000001</v>
      </c>
      <c r="L96" s="19">
        <f t="shared" si="10"/>
        <v>37.99362166666667</v>
      </c>
      <c r="M96" s="19">
        <f t="shared" si="10"/>
        <v>1.20066685</v>
      </c>
      <c r="N96" s="19">
        <f>(H96+J96)/2</f>
        <v>34.998048333333337</v>
      </c>
      <c r="O96" s="19"/>
      <c r="P96" s="19">
        <f>H96-J96</f>
        <v>-1.9715300000000013</v>
      </c>
    </row>
    <row r="97" spans="1:20" x14ac:dyDescent="0.2">
      <c r="D97" s="1" t="s">
        <v>63</v>
      </c>
      <c r="H97" s="14">
        <f>_xlfn.STDEV.P(H89:H94)</f>
        <v>0.70542900457019098</v>
      </c>
      <c r="I97" s="14"/>
      <c r="J97" s="14">
        <f t="shared" ref="J97:L97" si="11">_xlfn.STDEV.P(J89:J94)</f>
        <v>0.50286331498286363</v>
      </c>
      <c r="K97" s="14"/>
      <c r="L97" s="14">
        <f t="shared" si="11"/>
        <v>0.35286942313064801</v>
      </c>
    </row>
    <row r="99" spans="1:20" x14ac:dyDescent="0.2">
      <c r="A99" s="9">
        <v>42204</v>
      </c>
      <c r="B99" s="9"/>
      <c r="C99" s="6" t="s">
        <v>70</v>
      </c>
      <c r="D99" s="1" t="s">
        <v>48</v>
      </c>
      <c r="E99" s="3"/>
      <c r="F99" s="14"/>
      <c r="G99" s="14"/>
      <c r="H99" s="14">
        <v>34.74</v>
      </c>
      <c r="I99" s="14">
        <v>0.6</v>
      </c>
      <c r="J99" s="14">
        <f>2*N99-H99</f>
        <v>36.020000000000003</v>
      </c>
      <c r="K99" s="14"/>
      <c r="L99" s="14">
        <v>38.65</v>
      </c>
      <c r="M99" s="14">
        <v>0.18</v>
      </c>
      <c r="N99" s="14">
        <v>35.380000000000003</v>
      </c>
      <c r="O99" s="14">
        <v>1.2</v>
      </c>
      <c r="P99" s="14">
        <f>H99-J99</f>
        <v>-1.2800000000000011</v>
      </c>
      <c r="T99" s="15" t="s">
        <v>106</v>
      </c>
    </row>
    <row r="100" spans="1:20" x14ac:dyDescent="0.2">
      <c r="A100" s="9"/>
      <c r="B100" s="9"/>
      <c r="C100" s="6" t="s">
        <v>70</v>
      </c>
      <c r="D100" s="1" t="s">
        <v>48</v>
      </c>
      <c r="E100" s="3"/>
      <c r="F100" s="14"/>
      <c r="G100" s="14"/>
      <c r="H100" s="14">
        <v>33.6</v>
      </c>
      <c r="I100" s="14">
        <v>0.82</v>
      </c>
      <c r="J100" s="14">
        <f>2*N100-H100</f>
        <v>33.520000000000003</v>
      </c>
      <c r="K100" s="14"/>
      <c r="L100" s="14">
        <v>38.1</v>
      </c>
      <c r="M100" s="14">
        <v>0.36</v>
      </c>
      <c r="N100" s="14">
        <v>33.56</v>
      </c>
      <c r="O100" s="14">
        <v>0.87</v>
      </c>
      <c r="P100" s="14">
        <f>H100-J100</f>
        <v>7.9999999999998295E-2</v>
      </c>
      <c r="T100" s="15" t="s">
        <v>106</v>
      </c>
    </row>
    <row r="101" spans="1:20" x14ac:dyDescent="0.2">
      <c r="A101" s="9"/>
      <c r="B101" s="9"/>
      <c r="C101" s="6"/>
      <c r="D101" s="1"/>
      <c r="E101" s="3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1:20" x14ac:dyDescent="0.2">
      <c r="A102" s="9"/>
      <c r="B102" s="9"/>
      <c r="C102" s="6" t="s">
        <v>70</v>
      </c>
      <c r="D102" s="1" t="s">
        <v>23</v>
      </c>
      <c r="E102" s="3"/>
      <c r="F102" s="14"/>
      <c r="G102" s="14"/>
      <c r="H102" s="19">
        <f>AVERAGE(H99:H100)</f>
        <v>34.17</v>
      </c>
      <c r="I102" s="19"/>
      <c r="J102" s="19">
        <f>AVERAGE(J99:J100)</f>
        <v>34.770000000000003</v>
      </c>
      <c r="K102" s="19"/>
      <c r="L102" s="19">
        <f>AVERAGE(L99:L100)</f>
        <v>38.375</v>
      </c>
      <c r="M102" s="19"/>
      <c r="N102" s="19">
        <f>AVERAGE(N99:N100)</f>
        <v>34.47</v>
      </c>
      <c r="O102" s="14"/>
      <c r="P102" s="19">
        <f>H102-J102</f>
        <v>-0.60000000000000142</v>
      </c>
    </row>
    <row r="103" spans="1:20" x14ac:dyDescent="0.2">
      <c r="A103" s="9"/>
      <c r="B103" s="9"/>
      <c r="C103" s="6"/>
      <c r="D103" s="1" t="s">
        <v>63</v>
      </c>
      <c r="E103" s="3"/>
      <c r="F103" s="14"/>
      <c r="G103" s="14"/>
      <c r="H103" s="14">
        <f>_xlfn.STDEV.P(H99:H100)/SQRT(2)</f>
        <v>0.40305086527633227</v>
      </c>
      <c r="I103" s="14"/>
      <c r="J103" s="14">
        <f>_xlfn.STDEV.P(J99:J100)/SQRT(2)</f>
        <v>0.88388347648318433</v>
      </c>
      <c r="K103" s="14"/>
      <c r="L103" s="14">
        <f>_xlfn.STDEV.P(L99:L100)/SQRT(2)</f>
        <v>0.19445436482629955</v>
      </c>
      <c r="M103" s="14"/>
      <c r="N103" s="14">
        <f>_xlfn.STDEV.P(N99:N100)/SQRT(2)</f>
        <v>0.64346717087975835</v>
      </c>
      <c r="O103" s="14"/>
      <c r="P103" s="14"/>
    </row>
    <row r="104" spans="1:20" x14ac:dyDescent="0.2">
      <c r="C104" s="6"/>
      <c r="D104" s="1"/>
      <c r="E104" s="3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 spans="1:20" x14ac:dyDescent="0.2">
      <c r="C105" s="6"/>
      <c r="D105" s="1" t="s">
        <v>67</v>
      </c>
      <c r="E105" s="3"/>
      <c r="F105" s="14"/>
      <c r="G105" s="14"/>
      <c r="H105" s="14">
        <f>H96-H102</f>
        <v>-0.15771666666666562</v>
      </c>
      <c r="I105" s="14"/>
      <c r="J105" s="14">
        <f>J96-J102</f>
        <v>1.2138133333333343</v>
      </c>
      <c r="K105" s="14"/>
      <c r="L105" s="14">
        <f>L96-L102</f>
        <v>-0.38137833333333049</v>
      </c>
      <c r="M105" s="14"/>
      <c r="N105" s="14">
        <f>N96-N102</f>
        <v>0.52804833333333789</v>
      </c>
      <c r="O105" s="14"/>
      <c r="P105" s="14">
        <f t="shared" ref="P105" si="12">P96-P102</f>
        <v>-1.3715299999999999</v>
      </c>
    </row>
    <row r="107" spans="1:20" x14ac:dyDescent="0.2">
      <c r="A107" s="9">
        <v>42200</v>
      </c>
      <c r="B107" s="9"/>
      <c r="C107" s="6" t="s">
        <v>69</v>
      </c>
      <c r="D107" s="28" t="s">
        <v>47</v>
      </c>
      <c r="E107" s="3"/>
      <c r="F107" s="14"/>
      <c r="G107" s="14"/>
      <c r="H107" s="14">
        <v>35.398040000000002</v>
      </c>
      <c r="I107" s="14">
        <v>0.68090379999999995</v>
      </c>
      <c r="J107" s="14">
        <v>35.90954</v>
      </c>
      <c r="K107" s="14">
        <v>0.61636449999999998</v>
      </c>
      <c r="L107">
        <v>37.754049999999999</v>
      </c>
      <c r="M107" s="14">
        <v>1.295833</v>
      </c>
      <c r="N107" s="14"/>
      <c r="O107" s="14"/>
      <c r="P107" s="14"/>
      <c r="Q107">
        <v>0.98054600000000003</v>
      </c>
      <c r="R107" s="14">
        <v>0.98950400000000005</v>
      </c>
      <c r="S107">
        <v>0.9937859</v>
      </c>
    </row>
    <row r="108" spans="1:20" x14ac:dyDescent="0.2">
      <c r="A108" s="9">
        <v>42200</v>
      </c>
      <c r="B108" s="9"/>
      <c r="C108" s="6" t="s">
        <v>69</v>
      </c>
      <c r="D108" s="28" t="s">
        <v>47</v>
      </c>
      <c r="E108" s="3"/>
      <c r="F108" s="14"/>
      <c r="G108" s="14"/>
      <c r="H108" s="14">
        <v>35.989730000000002</v>
      </c>
      <c r="I108" s="14">
        <v>0.89981290000000003</v>
      </c>
      <c r="J108" s="14">
        <v>35.031289999999998</v>
      </c>
      <c r="K108" s="14">
        <v>0.66831160000000001</v>
      </c>
      <c r="L108" s="14">
        <v>37.792999999999999</v>
      </c>
      <c r="M108" s="14">
        <v>1.2353339999999999</v>
      </c>
      <c r="N108" s="14"/>
      <c r="O108" s="14"/>
      <c r="P108" s="14"/>
      <c r="Q108">
        <v>0.97698010000000002</v>
      </c>
      <c r="R108">
        <v>0.99588100000000002</v>
      </c>
      <c r="S108">
        <v>1.0578399999999999</v>
      </c>
    </row>
    <row r="109" spans="1:20" x14ac:dyDescent="0.2">
      <c r="A109" s="9">
        <v>42200</v>
      </c>
      <c r="B109" s="9"/>
      <c r="C109" s="6" t="s">
        <v>69</v>
      </c>
      <c r="D109" s="28" t="s">
        <v>47</v>
      </c>
      <c r="E109" s="3"/>
      <c r="F109" s="14"/>
      <c r="G109" s="14"/>
      <c r="H109" s="14">
        <v>35.434919999999998</v>
      </c>
      <c r="I109" s="14">
        <v>0.80595950000000005</v>
      </c>
      <c r="J109" s="14">
        <v>34.455640000000002</v>
      </c>
      <c r="K109" s="14">
        <v>0.63995029999999997</v>
      </c>
      <c r="L109" s="14">
        <v>38.43009</v>
      </c>
      <c r="M109" s="14">
        <v>1.3704510000000001</v>
      </c>
      <c r="N109" s="14"/>
      <c r="O109" s="14"/>
      <c r="P109" s="14"/>
      <c r="Q109">
        <v>0.99320920000000001</v>
      </c>
      <c r="R109">
        <v>1.00309</v>
      </c>
      <c r="S109">
        <v>0.98375590000000002</v>
      </c>
    </row>
    <row r="110" spans="1:20" x14ac:dyDescent="0.2">
      <c r="A110" s="9">
        <v>42200</v>
      </c>
      <c r="B110" s="9"/>
      <c r="C110" s="6" t="s">
        <v>69</v>
      </c>
      <c r="D110" s="28" t="s">
        <v>47</v>
      </c>
      <c r="E110" s="3"/>
      <c r="F110" s="14"/>
      <c r="G110" s="14"/>
      <c r="H110" s="14">
        <v>34.69444</v>
      </c>
      <c r="I110" s="14">
        <v>0.75353559999999997</v>
      </c>
      <c r="J110" s="14">
        <v>35.617420000000003</v>
      </c>
      <c r="K110" s="14">
        <v>0.65243240000000002</v>
      </c>
      <c r="L110" s="14">
        <v>38.478009999999998</v>
      </c>
      <c r="M110" s="14">
        <v>1.3237540000000001</v>
      </c>
      <c r="N110" s="14"/>
      <c r="O110" s="14"/>
      <c r="P110" s="14"/>
      <c r="Q110">
        <v>0.98549600000000004</v>
      </c>
      <c r="R110">
        <v>1.0151730000000001</v>
      </c>
      <c r="S110">
        <v>0.95695160000000001</v>
      </c>
    </row>
    <row r="111" spans="1:20" x14ac:dyDescent="0.2">
      <c r="A111" s="9">
        <v>42200</v>
      </c>
      <c r="B111" s="9"/>
      <c r="C111" s="6" t="s">
        <v>69</v>
      </c>
      <c r="D111" s="28" t="s">
        <v>47</v>
      </c>
      <c r="E111" s="3"/>
      <c r="F111" s="14"/>
      <c r="G111" s="14"/>
      <c r="H111" s="14">
        <v>34.424430000000001</v>
      </c>
      <c r="I111" s="14">
        <v>0.74489870000000002</v>
      </c>
      <c r="J111" s="14">
        <v>36.047559999999997</v>
      </c>
      <c r="K111" s="14">
        <v>0.62400029999999995</v>
      </c>
      <c r="L111" s="14">
        <v>38.865589999999997</v>
      </c>
      <c r="M111" s="14">
        <v>1.4209160000000001</v>
      </c>
      <c r="N111" s="14"/>
      <c r="O111" s="14"/>
      <c r="P111" s="14"/>
      <c r="Q111">
        <v>1.0003010000000001</v>
      </c>
      <c r="R111">
        <v>0.98398050000000004</v>
      </c>
      <c r="S111">
        <v>0.94605980000000001</v>
      </c>
    </row>
    <row r="112" spans="1:20" x14ac:dyDescent="0.2">
      <c r="A112" s="9">
        <v>42200</v>
      </c>
      <c r="B112" s="9"/>
      <c r="C112" s="6" t="s">
        <v>69</v>
      </c>
      <c r="D112" s="28" t="s">
        <v>47</v>
      </c>
      <c r="E112" s="3"/>
      <c r="F112" s="14"/>
      <c r="G112" s="14"/>
      <c r="H112" s="14">
        <v>34.601010000000002</v>
      </c>
      <c r="I112" s="14">
        <v>0.74968140000000005</v>
      </c>
      <c r="J112" s="14">
        <v>36.032499999999999</v>
      </c>
      <c r="K112" s="14">
        <v>0.70816880000000004</v>
      </c>
      <c r="L112" s="14">
        <v>38.727980000000002</v>
      </c>
      <c r="M112" s="14">
        <v>1.3298460000000001</v>
      </c>
      <c r="N112" s="14"/>
      <c r="O112" s="14"/>
      <c r="P112" s="14"/>
      <c r="Q112">
        <v>0.99859229999999999</v>
      </c>
      <c r="R112">
        <v>0.98499020000000004</v>
      </c>
      <c r="S112">
        <v>0.99119219999999997</v>
      </c>
    </row>
    <row r="113" spans="1:20" x14ac:dyDescent="0.2">
      <c r="A113" s="9"/>
      <c r="B113" s="9"/>
      <c r="C113" s="6"/>
      <c r="D113" s="28"/>
      <c r="E113" s="3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1:20" x14ac:dyDescent="0.2">
      <c r="D114" s="28" t="s">
        <v>23</v>
      </c>
      <c r="H114" s="19">
        <f>AVERAGE(H107:H112)</f>
        <v>35.090428333333335</v>
      </c>
      <c r="I114" s="19">
        <f t="shared" ref="I114:M114" si="13">AVERAGE(I107:I112)</f>
        <v>0.77246531666666673</v>
      </c>
      <c r="J114" s="19">
        <f t="shared" si="13"/>
        <v>35.515658333333334</v>
      </c>
      <c r="K114" s="19">
        <f t="shared" si="13"/>
        <v>0.65153798333333335</v>
      </c>
      <c r="L114" s="19">
        <f t="shared" si="13"/>
        <v>38.341453333333334</v>
      </c>
      <c r="M114" s="19">
        <f t="shared" si="13"/>
        <v>1.3293556666666666</v>
      </c>
      <c r="N114" s="19">
        <f>(H114+J114)/2</f>
        <v>35.303043333333335</v>
      </c>
      <c r="O114" s="19"/>
      <c r="P114" s="19">
        <f>H114-J114</f>
        <v>-0.42522999999999911</v>
      </c>
    </row>
    <row r="115" spans="1:20" x14ac:dyDescent="0.2">
      <c r="D115" s="28" t="s">
        <v>63</v>
      </c>
      <c r="H115" s="14">
        <f>_xlfn.STDEV.P(H107:H112)</f>
        <v>0.55706579184798455</v>
      </c>
      <c r="I115" s="14"/>
      <c r="J115" s="14">
        <f t="shared" ref="J115:L115" si="14">_xlfn.STDEV.P(J107:J112)</f>
        <v>0.58790510074378011</v>
      </c>
      <c r="K115" s="14"/>
      <c r="L115" s="14">
        <f t="shared" si="14"/>
        <v>0.42748684699713924</v>
      </c>
    </row>
    <row r="117" spans="1:20" x14ac:dyDescent="0.2">
      <c r="A117" s="9">
        <v>42185</v>
      </c>
      <c r="B117" s="9"/>
      <c r="C117" s="6" t="s">
        <v>70</v>
      </c>
      <c r="D117" s="28" t="s">
        <v>47</v>
      </c>
      <c r="E117" s="3"/>
      <c r="F117" s="14"/>
      <c r="G117" s="14"/>
      <c r="H117" s="14">
        <v>33.42</v>
      </c>
      <c r="I117" s="14">
        <v>1.01</v>
      </c>
      <c r="J117" s="14">
        <f>2*N117-H117</f>
        <v>36.099999999999994</v>
      </c>
      <c r="K117" s="14"/>
      <c r="L117" s="14">
        <v>38.28</v>
      </c>
      <c r="M117" s="14">
        <v>0.11</v>
      </c>
      <c r="N117" s="14">
        <v>34.76</v>
      </c>
      <c r="O117" s="14">
        <v>0.43</v>
      </c>
      <c r="P117" s="14"/>
      <c r="T117" s="15" t="s">
        <v>71</v>
      </c>
    </row>
    <row r="118" spans="1:20" x14ac:dyDescent="0.2">
      <c r="A118" s="9">
        <v>42187</v>
      </c>
      <c r="B118" s="9"/>
      <c r="C118" s="6" t="s">
        <v>70</v>
      </c>
      <c r="D118" s="28" t="s">
        <v>47</v>
      </c>
      <c r="E118" s="3"/>
      <c r="F118" s="14"/>
      <c r="G118" s="14"/>
      <c r="H118" s="14">
        <v>34.67</v>
      </c>
      <c r="I118" s="14">
        <v>0.36</v>
      </c>
      <c r="J118" s="14">
        <f>2*N118-H118</f>
        <v>32.429999999999993</v>
      </c>
      <c r="K118" s="14"/>
      <c r="L118" s="14">
        <v>38.549999999999997</v>
      </c>
      <c r="M118" s="14">
        <v>0.14000000000000001</v>
      </c>
      <c r="N118" s="14">
        <v>33.549999999999997</v>
      </c>
      <c r="O118" s="14">
        <v>0.24</v>
      </c>
      <c r="P118" s="14"/>
      <c r="T118" s="15" t="s">
        <v>71</v>
      </c>
    </row>
    <row r="119" spans="1:20" x14ac:dyDescent="0.2">
      <c r="A119" s="9"/>
      <c r="B119" s="9"/>
      <c r="C119" s="6"/>
      <c r="D119" s="28"/>
      <c r="E119" s="3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 spans="1:20" x14ac:dyDescent="0.2">
      <c r="A120" s="9"/>
      <c r="B120" s="9"/>
      <c r="C120" s="6" t="s">
        <v>70</v>
      </c>
      <c r="D120" s="28" t="s">
        <v>23</v>
      </c>
      <c r="E120" s="3"/>
      <c r="F120" s="14"/>
      <c r="G120" s="14"/>
      <c r="H120" s="19">
        <f>AVERAGE(H117:H118)</f>
        <v>34.045000000000002</v>
      </c>
      <c r="I120" s="19"/>
      <c r="J120" s="19">
        <f>AVERAGE(J117:J118)</f>
        <v>34.264999999999993</v>
      </c>
      <c r="K120" s="19"/>
      <c r="L120" s="19">
        <f>AVERAGE(L117:L118)</f>
        <v>38.414999999999999</v>
      </c>
      <c r="M120" s="19"/>
      <c r="N120" s="19">
        <f>AVERAGE(N117:N118)</f>
        <v>34.155000000000001</v>
      </c>
      <c r="O120" s="14"/>
      <c r="P120" s="19">
        <f>H120-J120</f>
        <v>-0.21999999999999176</v>
      </c>
    </row>
    <row r="121" spans="1:20" x14ac:dyDescent="0.2">
      <c r="A121" s="9"/>
      <c r="B121" s="9"/>
      <c r="C121" s="6"/>
      <c r="D121" s="28" t="s">
        <v>63</v>
      </c>
      <c r="E121" s="3"/>
      <c r="F121" s="14"/>
      <c r="G121" s="14"/>
      <c r="H121" s="14">
        <f>_xlfn.STDEV.P(H117:H118)/SQRT(2)</f>
        <v>0.44194173824159216</v>
      </c>
      <c r="I121" s="14"/>
      <c r="J121" s="14">
        <f>_xlfn.STDEV.P(J117:J118)/SQRT(2)</f>
        <v>1.2975409434773153</v>
      </c>
      <c r="K121" s="14"/>
      <c r="L121" s="14">
        <f>_xlfn.STDEV.P(L117:L118)/SQRT(2)</f>
        <v>9.5459415460182509E-2</v>
      </c>
      <c r="M121" s="14"/>
      <c r="N121" s="14">
        <f>_xlfn.STDEV.P(N117:N118)/SQRT(2)</f>
        <v>0.42779960261786154</v>
      </c>
      <c r="O121" s="14"/>
      <c r="P121" s="14"/>
    </row>
    <row r="122" spans="1:20" x14ac:dyDescent="0.2">
      <c r="C122" s="6"/>
      <c r="D122" s="28"/>
      <c r="E122" s="3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 spans="1:20" x14ac:dyDescent="0.2">
      <c r="C123" s="6"/>
      <c r="D123" s="28" t="s">
        <v>67</v>
      </c>
      <c r="E123" s="3"/>
      <c r="F123" s="14"/>
      <c r="G123" s="14"/>
      <c r="H123" s="14">
        <f>H114-H120</f>
        <v>1.0454283333333336</v>
      </c>
      <c r="I123" s="14"/>
      <c r="J123" s="14">
        <f>J114-J120</f>
        <v>1.250658333333341</v>
      </c>
      <c r="K123" s="14"/>
      <c r="L123" s="14">
        <f>L114-L120</f>
        <v>-7.3546666666665317E-2</v>
      </c>
      <c r="M123" s="14"/>
      <c r="N123" s="14">
        <f>N114-N120</f>
        <v>1.1480433333333337</v>
      </c>
      <c r="O123" s="14"/>
      <c r="P123" s="14">
        <f t="shared" ref="P123" si="15">P114-P120</f>
        <v>-0.20523000000000735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M17"/>
  <sheetViews>
    <sheetView workbookViewId="0">
      <selection activeCell="C18" sqref="C18"/>
    </sheetView>
  </sheetViews>
  <sheetFormatPr baseColWidth="10" defaultRowHeight="16" x14ac:dyDescent="0.2"/>
  <cols>
    <col min="8" max="8" width="18" customWidth="1"/>
  </cols>
  <sheetData>
    <row r="1" spans="3:13" x14ac:dyDescent="0.2">
      <c r="H1" t="s">
        <v>108</v>
      </c>
    </row>
    <row r="4" spans="3:13" ht="22" thickBot="1" x14ac:dyDescent="0.3">
      <c r="I4" s="22" t="s">
        <v>20</v>
      </c>
      <c r="J4" s="22" t="s">
        <v>21</v>
      </c>
      <c r="K4" s="22" t="s">
        <v>22</v>
      </c>
      <c r="L4" s="31" t="s">
        <v>72</v>
      </c>
      <c r="M4" s="31" t="s">
        <v>74</v>
      </c>
    </row>
    <row r="5" spans="3:13" x14ac:dyDescent="0.2">
      <c r="H5" t="s">
        <v>107</v>
      </c>
      <c r="I5" s="14">
        <v>-0.7906106833333334</v>
      </c>
      <c r="J5" s="14">
        <v>1.798642428571428</v>
      </c>
      <c r="K5" s="14">
        <v>-8.0977142857150852E-2</v>
      </c>
      <c r="L5" s="14">
        <v>0.50401587261904723</v>
      </c>
      <c r="M5" s="14">
        <v>-2.5892531119047617</v>
      </c>
    </row>
    <row r="6" spans="3:13" x14ac:dyDescent="0.2">
      <c r="H6" t="s">
        <v>46</v>
      </c>
      <c r="I6" s="15">
        <v>0.43765868250000001</v>
      </c>
      <c r="J6" s="15">
        <v>0.39876587500000005</v>
      </c>
      <c r="K6" s="15">
        <v>0.13781124999999861</v>
      </c>
      <c r="L6" s="15">
        <v>0.41821227875000011</v>
      </c>
      <c r="M6" s="15">
        <v>3.8892807500000348E-2</v>
      </c>
    </row>
    <row r="7" spans="3:13" x14ac:dyDescent="0.2">
      <c r="H7" t="s">
        <v>47</v>
      </c>
      <c r="I7" s="15">
        <v>1.0454283333333336</v>
      </c>
      <c r="J7" s="15">
        <v>1.250658333333341</v>
      </c>
      <c r="K7" s="15">
        <v>-7.3546666666665317E-2</v>
      </c>
      <c r="L7" s="15">
        <v>1.1480433333333337</v>
      </c>
      <c r="M7" s="15">
        <v>-0.20523000000000735</v>
      </c>
    </row>
    <row r="8" spans="3:13" x14ac:dyDescent="0.2">
      <c r="H8" t="s">
        <v>48</v>
      </c>
      <c r="I8" s="15">
        <v>-0.15771666666666562</v>
      </c>
      <c r="J8" s="15">
        <v>1.2138133333333343</v>
      </c>
      <c r="K8" s="15">
        <v>-0.38137833333333049</v>
      </c>
      <c r="L8" s="15">
        <v>0.52804833333333789</v>
      </c>
      <c r="M8" s="15">
        <v>-1.3715299999999999</v>
      </c>
    </row>
    <row r="9" spans="3:13" x14ac:dyDescent="0.2">
      <c r="I9" s="15"/>
      <c r="J9" s="15"/>
      <c r="K9" s="15"/>
      <c r="L9" s="15"/>
      <c r="M9" s="15"/>
    </row>
    <row r="11" spans="3:13" x14ac:dyDescent="0.2">
      <c r="H11" t="s">
        <v>109</v>
      </c>
    </row>
    <row r="12" spans="3:13" x14ac:dyDescent="0.2">
      <c r="E12" t="s">
        <v>69</v>
      </c>
      <c r="G12" t="s">
        <v>110</v>
      </c>
      <c r="H12" t="s">
        <v>107</v>
      </c>
      <c r="I12" s="15">
        <v>-6.1068333333333521E-4</v>
      </c>
      <c r="J12" s="15">
        <v>2.1586424285714281</v>
      </c>
      <c r="L12" s="15">
        <v>1.0790158726190473</v>
      </c>
      <c r="M12" s="15">
        <v>-2.1592531119047615</v>
      </c>
    </row>
    <row r="13" spans="3:13" x14ac:dyDescent="0.2">
      <c r="D13" s="36">
        <v>42156</v>
      </c>
      <c r="E13" t="s">
        <v>70</v>
      </c>
      <c r="F13" t="s">
        <v>113</v>
      </c>
      <c r="G13" t="s">
        <v>110</v>
      </c>
      <c r="H13" t="s">
        <v>107</v>
      </c>
      <c r="I13">
        <v>-0.26</v>
      </c>
      <c r="J13">
        <v>1.9</v>
      </c>
      <c r="L13">
        <v>0.82</v>
      </c>
      <c r="M13">
        <v>-2.16</v>
      </c>
    </row>
    <row r="14" spans="3:13" x14ac:dyDescent="0.2">
      <c r="C14" t="s">
        <v>114</v>
      </c>
      <c r="D14" s="36">
        <v>42736</v>
      </c>
      <c r="E14" t="s">
        <v>70</v>
      </c>
      <c r="F14" t="s">
        <v>112</v>
      </c>
      <c r="G14" t="s">
        <v>111</v>
      </c>
      <c r="H14" t="s">
        <v>107</v>
      </c>
      <c r="I14" s="15">
        <v>-1.7408923388508817</v>
      </c>
      <c r="J14" s="15">
        <v>3.0065655246472396</v>
      </c>
      <c r="L14" s="15">
        <v>0.63283659289817906</v>
      </c>
      <c r="M14" s="15">
        <v>-4.7474578634981217</v>
      </c>
    </row>
    <row r="15" spans="3:13" x14ac:dyDescent="0.2">
      <c r="K15" s="15">
        <v>38.979022857142851</v>
      </c>
    </row>
    <row r="16" spans="3:13" x14ac:dyDescent="0.2">
      <c r="K16">
        <v>39.020000000000003</v>
      </c>
    </row>
    <row r="17" spans="11:11" x14ac:dyDescent="0.2">
      <c r="K17" s="15">
        <v>38.152029222242362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single cal runs</vt:lpstr>
      <vt:lpstr>comparision EVA,QCL</vt:lpstr>
      <vt:lpstr>overview!Print_Area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Mitarbeiter</dc:creator>
  <cp:lastModifiedBy>Microsoft Office User</cp:lastModifiedBy>
  <cp:lastPrinted>2015-08-13T10:22:52Z</cp:lastPrinted>
  <dcterms:created xsi:type="dcterms:W3CDTF">2014-12-16T11:04:57Z</dcterms:created>
  <dcterms:modified xsi:type="dcterms:W3CDTF">2023-05-09T09:50:54Z</dcterms:modified>
</cp:coreProperties>
</file>