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811"/>
  <workbookPr defaultThemeVersion="124226"/>
  <mc:AlternateContent xmlns:mc="http://schemas.openxmlformats.org/markup-compatibility/2006">
    <mc:Choice Requires="x15">
      <x15ac:absPath xmlns:x15ac="http://schemas.microsoft.com/office/spreadsheetml/2010/11/ac" url="/Users/elizaharris/Dropbox/SDSC_work/2022-N2O-SSA/projectresources/TREX_QCLAS_OtherEquipment/"/>
    </mc:Choice>
  </mc:AlternateContent>
  <xr:revisionPtr revIDLastSave="0" documentId="13_ncr:1_{429942A3-D7B9-5346-BA22-0AE158476F78}" xr6:coauthVersionLast="47" xr6:coauthVersionMax="47" xr10:uidLastSave="{00000000-0000-0000-0000-000000000000}"/>
  <bookViews>
    <workbookView xWindow="580" yWindow="500" windowWidth="28040" windowHeight="16300" xr2:uid="{00000000-000D-0000-FFFF-FFFF00000000}"/>
  </bookViews>
  <sheets>
    <sheet name="Major Equipment" sheetId="4" r:id="rId1"/>
    <sheet name="Spare Parts" sheetId="5" r:id="rId2"/>
    <sheet name="Tools etc. received" sheetId="8" r:id="rId3"/>
    <sheet name="Power_Dist_Eschikon" sheetId="7" r:id="rId4"/>
    <sheet name="TREX spare parts" sheetId="9"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H18" i="4" l="1"/>
  <c r="K3" i="8"/>
  <c r="L3" i="8" s="1"/>
  <c r="I3" i="8"/>
  <c r="J3" i="8" s="1"/>
  <c r="G3" i="8"/>
  <c r="H3" i="8" s="1"/>
  <c r="H16" i="7"/>
  <c r="H9" i="7"/>
  <c r="H4" i="7"/>
  <c r="H2" i="7"/>
  <c r="I32" i="5"/>
  <c r="I3" i="5"/>
  <c r="J3" i="5" s="1"/>
  <c r="K3" i="5"/>
  <c r="L3" i="5" s="1"/>
  <c r="I6" i="5"/>
  <c r="I7" i="5"/>
  <c r="I8" i="5"/>
  <c r="I9" i="5"/>
  <c r="I10" i="5"/>
  <c r="I11" i="5"/>
  <c r="I12" i="5"/>
  <c r="I14" i="5"/>
  <c r="G3" i="5" s="1"/>
  <c r="H3" i="5" s="1"/>
  <c r="I15" i="5"/>
  <c r="I16" i="5"/>
  <c r="I17" i="5"/>
  <c r="I18" i="5"/>
  <c r="I19" i="5"/>
  <c r="I20" i="5"/>
  <c r="I21" i="5"/>
  <c r="I22" i="5"/>
  <c r="I23" i="5"/>
  <c r="I24" i="5"/>
  <c r="I25" i="5"/>
  <c r="I26" i="5"/>
  <c r="I27" i="5"/>
  <c r="I28" i="5"/>
  <c r="I29" i="5"/>
  <c r="I31" i="5"/>
  <c r="I34" i="5"/>
  <c r="I36" i="5"/>
  <c r="I37" i="5"/>
  <c r="I39" i="5"/>
  <c r="I40" i="5"/>
  <c r="K18" i="4"/>
  <c r="J18" i="4"/>
  <c r="H19" i="4" l="1"/>
  <c r="H21" i="4"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K3" authorId="0" shapeId="0" xr:uid="{701A7989-8AE6-BF4F-8226-4D885A107D5A}">
      <text>
        <r>
          <rPr>
            <b/>
            <sz val="10"/>
            <color rgb="FF000000"/>
            <rFont val="Tahoma"/>
            <family val="2"/>
          </rPr>
          <t>Lower consumption once the set temperature is reached</t>
        </r>
      </text>
    </comment>
    <comment ref="K4" authorId="0" shapeId="0" xr:uid="{0A2FABAB-D816-1641-9FB0-1F6A594AE7D8}">
      <text>
        <r>
          <rPr>
            <b/>
            <sz val="10"/>
            <color rgb="FF000000"/>
            <rFont val="Tahoma"/>
            <family val="2"/>
          </rPr>
          <t>Lower consumption once the set temperature is reached</t>
        </r>
      </text>
    </comment>
    <comment ref="K5" authorId="0" shapeId="0" xr:uid="{3A3F66D6-B493-624D-AC62-B2DA153CA754}">
      <text>
        <r>
          <rPr>
            <b/>
            <sz val="10"/>
            <color rgb="FF000000"/>
            <rFont val="Tahoma"/>
            <family val="2"/>
          </rPr>
          <t xml:space="preserve">250-500
</t>
        </r>
      </text>
    </comment>
    <comment ref="J16" authorId="0" shapeId="0" xr:uid="{DA99A3FF-668F-F04C-B0D9-8B5653F94E6B}">
      <text>
        <r>
          <rPr>
            <b/>
            <sz val="10"/>
            <color rgb="FF000000"/>
            <rFont val="Tahoma"/>
            <family val="2"/>
          </rPr>
          <t>Microsoft Office User:</t>
        </r>
        <r>
          <rPr>
            <sz val="10"/>
            <color rgb="FF000000"/>
            <rFont val="Tahoma"/>
            <family val="2"/>
          </rPr>
          <t xml:space="preserve">
</t>
        </r>
        <r>
          <rPr>
            <sz val="10"/>
            <color rgb="FF000000"/>
            <rFont val="Tahoma"/>
            <family val="2"/>
          </rPr>
          <t xml:space="preserve">+/- 70 kg approx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C13" authorId="0" shapeId="0" xr:uid="{72D04855-9925-3148-8B0B-59E3B4C68330}">
      <text>
        <r>
          <rPr>
            <b/>
            <sz val="10"/>
            <color rgb="FF000000"/>
            <rFont val="Tahoma"/>
            <family val="2"/>
          </rPr>
          <t>Microsoft Office User:</t>
        </r>
        <r>
          <rPr>
            <sz val="10"/>
            <color rgb="FF000000"/>
            <rFont val="Tahoma"/>
            <family val="2"/>
          </rPr>
          <t xml:space="preserve">
</t>
        </r>
        <r>
          <rPr>
            <sz val="10"/>
            <color rgb="FF000000"/>
            <rFont val="Tahoma"/>
            <family val="2"/>
          </rPr>
          <t xml:space="preserve">Instead of steel
</t>
        </r>
      </text>
    </comment>
    <comment ref="H31" authorId="0" shapeId="0" xr:uid="{A0FC47A0-FA40-684E-BEFD-7E06140CFAA6}">
      <text>
        <r>
          <rPr>
            <b/>
            <sz val="10"/>
            <color rgb="FF000000"/>
            <rFont val="Tahoma"/>
            <family val="2"/>
          </rPr>
          <t>Microsoft Office User:</t>
        </r>
        <r>
          <rPr>
            <sz val="10"/>
            <color rgb="FF000000"/>
            <rFont val="Tahoma"/>
            <family val="2"/>
          </rPr>
          <t xml:space="preserve">
</t>
        </r>
        <r>
          <rPr>
            <sz val="10"/>
            <color rgb="FF000000"/>
            <rFont val="Tahoma"/>
            <family val="2"/>
          </rPr>
          <t xml:space="preserve">for 5 m
</t>
        </r>
      </text>
    </comment>
    <comment ref="H32" authorId="0" shapeId="0" xr:uid="{6837BA3B-CE31-554C-A124-AC25AE4AA0C5}">
      <text>
        <r>
          <rPr>
            <b/>
            <sz val="10"/>
            <color rgb="FF000000"/>
            <rFont val="Tahoma"/>
            <family val="2"/>
          </rPr>
          <t>Microsoft Office User:</t>
        </r>
        <r>
          <rPr>
            <sz val="10"/>
            <color rgb="FF000000"/>
            <rFont val="Tahoma"/>
            <family val="2"/>
          </rPr>
          <t xml:space="preserve">
</t>
        </r>
        <r>
          <rPr>
            <sz val="10"/>
            <color rgb="FF000000"/>
            <rFont val="Tahoma"/>
            <family val="2"/>
          </rPr>
          <t xml:space="preserve">for 7 packs of 6, 15.12 CHF for 6
</t>
        </r>
      </text>
    </comment>
    <comment ref="H33" authorId="0" shapeId="0" xr:uid="{2213F7B2-ABFC-A843-A9B7-5B4EBF2D7B28}">
      <text>
        <r>
          <rPr>
            <b/>
            <sz val="10"/>
            <color rgb="FF000000"/>
            <rFont val="Tahoma"/>
            <family val="2"/>
          </rPr>
          <t>Microsoft Office User:</t>
        </r>
        <r>
          <rPr>
            <sz val="10"/>
            <color rgb="FF000000"/>
            <rFont val="Tahoma"/>
            <family val="2"/>
          </rPr>
          <t xml:space="preserve">
</t>
        </r>
        <r>
          <rPr>
            <sz val="10"/>
            <color rgb="FF000000"/>
            <rFont val="Tahoma"/>
            <family val="2"/>
          </rPr>
          <t xml:space="preserve">15 m
</t>
        </r>
      </text>
    </comment>
    <comment ref="I33" authorId="0" shapeId="0" xr:uid="{2E375FE1-5386-0948-8018-5244BC4C613C}">
      <text>
        <r>
          <rPr>
            <b/>
            <sz val="10"/>
            <color rgb="FF000000"/>
            <rFont val="Tahoma"/>
            <family val="2"/>
          </rPr>
          <t>Microsoft Office User:</t>
        </r>
        <r>
          <rPr>
            <sz val="10"/>
            <color rgb="FF000000"/>
            <rFont val="Tahoma"/>
            <family val="2"/>
          </rPr>
          <t xml:space="preserve">
</t>
        </r>
        <r>
          <rPr>
            <sz val="10"/>
            <color rgb="FF000000"/>
            <rFont val="Tahoma"/>
            <family val="2"/>
          </rPr>
          <t xml:space="preserve">4 rolls, with shipping
</t>
        </r>
      </text>
    </comment>
    <comment ref="D35" authorId="0" shapeId="0" xr:uid="{DB6E24B9-FC75-004A-88CF-22F39920DD87}">
      <text>
        <r>
          <rPr>
            <b/>
            <sz val="10"/>
            <color rgb="FF000000"/>
            <rFont val="Tahoma"/>
            <family val="2"/>
          </rPr>
          <t>Microsoft Office User:</t>
        </r>
        <r>
          <rPr>
            <sz val="10"/>
            <color rgb="FF000000"/>
            <rFont val="Tahoma"/>
            <family val="2"/>
          </rPr>
          <t xml:space="preserve">
</t>
        </r>
        <r>
          <rPr>
            <sz val="10"/>
            <color rgb="FF000000"/>
            <rFont val="Tahoma"/>
            <family val="2"/>
          </rPr>
          <t>No longer available, this is a slightly different one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tc={B730F86E-D752-E944-AE90-90D0B242B82A}</author>
  </authors>
  <commentList>
    <comment ref="I2" authorId="0" shapeId="0" xr:uid="{B730F86E-D752-E944-AE90-90D0B242B82A}">
      <text>
        <r>
          <rPr>
            <sz val="10"/>
            <color theme="1"/>
            <rFont val="Segoe UI"/>
            <family val="2"/>
          </rPr>
          <t xml:space="preserve">[Threaded comment]
Your version of Excel allows you to read this threaded comment; however, any edits to it will get removed if the file is opened in a newer version of Excel. Learn more: https://go.microsoft.com/fwlink/?linkid=870924
Comment:
    Maximumn 350 W when stirling cooler cooling to -210 
Once cooled to -210 power rests @ 172 W
</t>
        </r>
      </text>
    </comment>
  </commentList>
</comments>
</file>

<file path=xl/sharedStrings.xml><?xml version="1.0" encoding="utf-8"?>
<sst xmlns="http://schemas.openxmlformats.org/spreadsheetml/2006/main" count="801" uniqueCount="490">
  <si>
    <t>P [W]</t>
  </si>
  <si>
    <t>I [A]</t>
  </si>
  <si>
    <t>Oasis Three</t>
  </si>
  <si>
    <t>Part</t>
  </si>
  <si>
    <t>Cooling unit</t>
  </si>
  <si>
    <t>Type</t>
  </si>
  <si>
    <t>Description</t>
  </si>
  <si>
    <t>Cooling for TREX Stirling cooler</t>
  </si>
  <si>
    <t>Cooling for QCLAS</t>
  </si>
  <si>
    <t>Power consumption</t>
  </si>
  <si>
    <t>Weight (kg)</t>
  </si>
  <si>
    <t>HS Code</t>
  </si>
  <si>
    <t>Manufacturer</t>
  </si>
  <si>
    <t>Country of origin</t>
  </si>
  <si>
    <t>Solid State Cooling Systems</t>
  </si>
  <si>
    <t>USA</t>
  </si>
  <si>
    <t>Comments</t>
  </si>
  <si>
    <t>Current model named "T-Three"</t>
  </si>
  <si>
    <t>QCLAS</t>
  </si>
  <si>
    <t>Aerodyne</t>
  </si>
  <si>
    <t>Laser spectrometer</t>
  </si>
  <si>
    <t>N2O isotope laser spectrometer</t>
  </si>
  <si>
    <t>TREX</t>
  </si>
  <si>
    <t>In-house</t>
  </si>
  <si>
    <t>Switzerland</t>
  </si>
  <si>
    <t>Preconcentration system</t>
  </si>
  <si>
    <t>Preconcentration system, made by Erkan Ibraim and Kristyna Kantanerova</t>
  </si>
  <si>
    <t>Stirling cooler</t>
  </si>
  <si>
    <t>Sun Power Inc</t>
  </si>
  <si>
    <t>Germany</t>
  </si>
  <si>
    <t>Diaphragm gas pump</t>
  </si>
  <si>
    <t>CryoTel CT, Cryocooler for N2O trap</t>
  </si>
  <si>
    <t>Pump for laser cell</t>
  </si>
  <si>
    <t>HiCube 80 ECO</t>
  </si>
  <si>
    <t>Pfeiffer Vacuum GmbH</t>
  </si>
  <si>
    <t>KNF GmbH</t>
  </si>
  <si>
    <t>With HiPace 80 pump</t>
  </si>
  <si>
    <t>High vacuum turbomolecular pump for trap housing</t>
  </si>
  <si>
    <t>9032.89.6040</t>
  </si>
  <si>
    <t xml:space="preserve">Agilent </t>
  </si>
  <si>
    <t>Triscroll Pump (SH-110)</t>
  </si>
  <si>
    <t>Vacuum pump (scroll pump)</t>
  </si>
  <si>
    <t>Pump to deliver sample to TREX</t>
  </si>
  <si>
    <t>Gas bottle</t>
  </si>
  <si>
    <t>200 bar synthetic air</t>
  </si>
  <si>
    <t>200 bar compressed air</t>
  </si>
  <si>
    <t>Calibration gas</t>
  </si>
  <si>
    <t>Meter Group AG</t>
  </si>
  <si>
    <t>Soil microclimate monitoring</t>
  </si>
  <si>
    <t>SO-411</t>
  </si>
  <si>
    <t>TEROS-11</t>
  </si>
  <si>
    <t>ATMOS-41</t>
  </si>
  <si>
    <t>ZL6</t>
  </si>
  <si>
    <t>Solar</t>
  </si>
  <si>
    <t>Belonging to Six group</t>
  </si>
  <si>
    <t>Quantity</t>
  </si>
  <si>
    <t>System</t>
  </si>
  <si>
    <t>TREX-QCLAS</t>
  </si>
  <si>
    <t>Microclimate</t>
  </si>
  <si>
    <t>Consumables</t>
  </si>
  <si>
    <t>Gas regulators</t>
  </si>
  <si>
    <t>Dual use export control?</t>
  </si>
  <si>
    <t>-</t>
  </si>
  <si>
    <t>QCLAS Pressure transducer</t>
  </si>
  <si>
    <t>MKS</t>
  </si>
  <si>
    <t>Serial number(s)</t>
  </si>
  <si>
    <t>Model</t>
  </si>
  <si>
    <t>OASIS Three 10-12684-03A</t>
  </si>
  <si>
    <t>OASIS Three 10-12684-1C</t>
  </si>
  <si>
    <t>QCL-TILDAS-DUAL</t>
  </si>
  <si>
    <t>065</t>
  </si>
  <si>
    <t>722B12TBA2FJ</t>
  </si>
  <si>
    <t>04XX14 021932112</t>
  </si>
  <si>
    <t>Pressure transducer</t>
  </si>
  <si>
    <t>TREX, full system</t>
  </si>
  <si>
    <t>NA</t>
  </si>
  <si>
    <t>Y</t>
  </si>
  <si>
    <t>Cell pressure monitoring</t>
  </si>
  <si>
    <t>TREX pressure transducer</t>
  </si>
  <si>
    <t>MPT200( P/N PT R40 140)</t>
  </si>
  <si>
    <t>Part of TREX system, trap cooling</t>
  </si>
  <si>
    <t>Part of TREX system, trap housing vacuum</t>
  </si>
  <si>
    <t>Ambient air sampling</t>
  </si>
  <si>
    <t>Large diaphragm pump</t>
  </si>
  <si>
    <t>N880.3 AN.22E</t>
  </si>
  <si>
    <t>Small diaphragm pump</t>
  </si>
  <si>
    <t>N022ANE</t>
  </si>
  <si>
    <t>Not shipping; purchased in Kenya, Oct 2022</t>
  </si>
  <si>
    <t>Air Liquide</t>
  </si>
  <si>
    <t>France</t>
  </si>
  <si>
    <t>200-3-2,5</t>
  </si>
  <si>
    <t>200-10-3,5</t>
  </si>
  <si>
    <t>Gas bottle pressure reducer</t>
  </si>
  <si>
    <t>Hicube 80 ECO (P/N 025016AT)</t>
  </si>
  <si>
    <t>SH-110 (PN SH01101UNIV)</t>
  </si>
  <si>
    <t>MY15330002</t>
  </si>
  <si>
    <t>Purchased in 08/2022</t>
  </si>
  <si>
    <t>SO-411 2082, SO-411 2109, SO-411 2085, SO-411 2069</t>
  </si>
  <si>
    <t>z6-18814, z6-18924, z6-18816, z6-18813</t>
  </si>
  <si>
    <t>Data logger</t>
  </si>
  <si>
    <t>0004841, 0003960</t>
  </si>
  <si>
    <t xml:space="preserve">Oxygen sensor </t>
  </si>
  <si>
    <t xml:space="preserve">Weather station </t>
  </si>
  <si>
    <t>Soil moisture sensors</t>
  </si>
  <si>
    <t>z6-11307,z6-03272,z6-11308,z6-03485,z6-11309</t>
  </si>
  <si>
    <t>Y, 2B230</t>
  </si>
  <si>
    <t>9026.2020</t>
  </si>
  <si>
    <t>Already in Eldoret:</t>
  </si>
  <si>
    <t>At ILRI:</t>
  </si>
  <si>
    <t>N2, DIN 477-1 Nr. 14 to CF 6MM</t>
  </si>
  <si>
    <t>N2, DIN 477-1 Nr. 6 to CF 6MM</t>
  </si>
  <si>
    <t>One is a spare</t>
  </si>
  <si>
    <t>Not needed:</t>
  </si>
  <si>
    <t>Tools</t>
  </si>
  <si>
    <t>Original packing available?</t>
  </si>
  <si>
    <t>~cost (CHF) for all units</t>
  </si>
  <si>
    <t>Pressure regulator adaptor pieces?</t>
  </si>
  <si>
    <t>arrived</t>
  </si>
  <si>
    <t>thermocouple</t>
  </si>
  <si>
    <t>heat-pad</t>
  </si>
  <si>
    <t>stand-off</t>
  </si>
  <si>
    <t>Sunpower</t>
  </si>
  <si>
    <t>Stirling Cooler</t>
  </si>
  <si>
    <t>Ordered by Matti in June 2023 when we had Jumo problems</t>
  </si>
  <si>
    <t xml:space="preserve">JUMO </t>
  </si>
  <si>
    <t>JUMO</t>
  </si>
  <si>
    <t>PT100 temperature sensor</t>
  </si>
  <si>
    <t>diraTRON</t>
  </si>
  <si>
    <t xml:space="preserve">Temperature Controller </t>
  </si>
  <si>
    <t>Membrane vacuum pump</t>
  </si>
  <si>
    <t>Ambient air sampling pump</t>
  </si>
  <si>
    <t>Ambient air</t>
  </si>
  <si>
    <t>Have created account and requested quote</t>
  </si>
  <si>
    <t>https://icpdas-europe.com/Produkte/Remote-I-O-Module/DCON/I-7060D-G-CR</t>
  </si>
  <si>
    <t>2 weeks</t>
  </si>
  <si>
    <t>i-7060D CR</t>
  </si>
  <si>
    <t>ICP DAS</t>
  </si>
  <si>
    <t>ICP Con</t>
  </si>
  <si>
    <t>Control</t>
  </si>
  <si>
    <t>Chambers</t>
  </si>
  <si>
    <t>https://www.landefeld.de/artikel/de/0820005101-do35-32nc-g018-024dc-aventics-32-wegeventil-serie-do35/OT-BRR000086</t>
  </si>
  <si>
    <t>OT-BRR000086</t>
  </si>
  <si>
    <t>3/2-Wegeventil, Serie DO35</t>
  </si>
  <si>
    <t>Aventics</t>
  </si>
  <si>
    <t>Solenoid valve for sample, old system, to replace Bosch valve which is no longer available</t>
  </si>
  <si>
    <t>Valves - sampling</t>
  </si>
  <si>
    <t>Online order possible</t>
  </si>
  <si>
    <t>https://elektro-technik-grote.de/Bosch-0-820-005-101-Wegeventil</t>
  </si>
  <si>
    <t>0 820 005 101</t>
  </si>
  <si>
    <t>Wegeventil</t>
  </si>
  <si>
    <t>Bosch</t>
  </si>
  <si>
    <t>Solenoid valve for sample, old system</t>
  </si>
  <si>
    <t>https://www.buerkert.ch/de/produkte/magnetventile/2-2-wege-magnetventile/134244?utm_source=DataSheet-6013&amp;utm_medium=Text-Link&amp;utm_campaign=Article-Link&amp;utm_content=134244</t>
  </si>
  <si>
    <t>2/2-Wege-Magnetventil, direktwirkend (class 6013)</t>
  </si>
  <si>
    <t>Bürkert</t>
  </si>
  <si>
    <t>Solenoid valve for sample, new system</t>
  </si>
  <si>
    <t>Online order possible; need 3.2 m per chamber to cover bottom and top = 38.4 m. 27.06: Emailed them as seems like only 1 roll available?</t>
  </si>
  <si>
    <t>https://www.heatshieldings.com/en/25-cm-adhesive-insulating-tape.html</t>
  </si>
  <si>
    <t>45 m</t>
  </si>
  <si>
    <t>Absor-B51525</t>
  </si>
  <si>
    <t>Self-adhesive insulating tape: 2.5 cm x 15 m | 3 mm</t>
  </si>
  <si>
    <t>Heat shieldings</t>
  </si>
  <si>
    <t>Sealing tape</t>
  </si>
  <si>
    <t>Heavy duty steel clamp</t>
  </si>
  <si>
    <t>No brand</t>
  </si>
  <si>
    <t>Clamps</t>
  </si>
  <si>
    <t>See bill from Matti (this not available anymore); use poles also to keep off ground</t>
  </si>
  <si>
    <t>https://www.ikea.com/ch/en/p/rabalder-cable-tidy-white-20281419/</t>
  </si>
  <si>
    <t>Cable organiser, 2 cm</t>
  </si>
  <si>
    <t>Ikea</t>
  </si>
  <si>
    <t>Cable protector</t>
  </si>
  <si>
    <t xml:space="preserve">Fans and temperature </t>
  </si>
  <si>
    <t>Can order, but check if a different brand would be better? Is broken...</t>
  </si>
  <si>
    <t>https://www.atlascopco.com/en-ke/compressors/products/air-compressor/oil-free-air-compressors/automan-oil-free-piston-compressors</t>
  </si>
  <si>
    <t>Kenya</t>
  </si>
  <si>
    <t>AH15E24</t>
  </si>
  <si>
    <t>Atlas Copco 1.1kW Oil-Free Piston Air Compressor</t>
  </si>
  <si>
    <t>AtlasCopco</t>
  </si>
  <si>
    <t>Compressor</t>
  </si>
  <si>
    <t>Chamber opening/closing</t>
  </si>
  <si>
    <t>https://ex-en.rs-online.com/product/metal-work-pneumatic/w0215000101/71519856/</t>
  </si>
  <si>
    <t>4 weeks</t>
  </si>
  <si>
    <t>W0215000101</t>
  </si>
  <si>
    <t>Electrical Coil, 24 VDC, 2W inrush, 2W holding, Side termination tabs</t>
  </si>
  <si>
    <t>MetalWork</t>
  </si>
  <si>
    <t>Solenoid valve for chamber pneumatics, electronic part</t>
  </si>
  <si>
    <t>https://ex-en.rs-online.com/product/metal-work-pneumatic/7010021100/71519812/</t>
  </si>
  <si>
    <t>3 weeks</t>
  </si>
  <si>
    <t>Solenoid Valve, 5/2 Monostable, Mech Spring Reset, 1/8BSP, ADD Coil, 70 Series</t>
  </si>
  <si>
    <t>Solenoid valve for chamber pneumatics, valve part</t>
  </si>
  <si>
    <t>Can order at: https://www.reichelt.com/ch/de/axialluefter-40x40x20mm-24vdc-u-min-6000-papst-414-p110999.html?PROVID=2808&amp;gclid=CjwKCAjwiOCgBhAgEiwAjv5whIC2aHQOtLMXQyhbAcFZejEbPyVzDGS2mhoKj4_S4hGjE7QoRgw-VhoCM94QAvD_BwE</t>
  </si>
  <si>
    <t>https://ie.rs-online.com/web/p/axial-fans/2058310; https://www.ebmpapst.com/de/en/products/compact-fans/axial-compact-fans/p/414.html</t>
  </si>
  <si>
    <t>DC axial compact fan</t>
  </si>
  <si>
    <t>EBM Papst</t>
  </si>
  <si>
    <t>Fan</t>
  </si>
  <si>
    <t>Fans</t>
  </si>
  <si>
    <t>https://ch.farnell.com/hirschmann-testmeasurement/930727100/b-schelstecker-4mm-pk5-bsb/dp/1176445</t>
  </si>
  <si>
    <t>4 mm Black Male Banana Plug - Solder Termination, 30 V ac, 60V dc, 30A</t>
  </si>
  <si>
    <t>Hirschmann / SKS</t>
  </si>
  <si>
    <t>Banana plugs, black</t>
  </si>
  <si>
    <t>https://ch.farnell.com/hirschmann-testmeasurement/930727101/b-schelstecker-4mm-rot-pk5-bsb/dp/1176443</t>
  </si>
  <si>
    <t>4 mm Red Male Banana Plug - Solder Termination, 30 V ac, 60V dc, 30A</t>
  </si>
  <si>
    <t>Banana plugs, red</t>
  </si>
  <si>
    <t>https://ch.farnell.com/multicomp/24-247-2/buchse-4mm-panel-schw/dp/1698951?ost=24.247.2</t>
  </si>
  <si>
    <t>24.247.2</t>
  </si>
  <si>
    <t>4 mm, panel mount, black</t>
  </si>
  <si>
    <t>Multicomp</t>
  </si>
  <si>
    <t>Banana test connector, socket</t>
  </si>
  <si>
    <t>https://ch.farnell.com/multicomp/24-247-1/buchse-4mm-panel-rot/dp/1698950?ICID=I-RP-STM7REC-0</t>
  </si>
  <si>
    <t>24.247.1</t>
  </si>
  <si>
    <t>4 mm, panel mount, red</t>
  </si>
  <si>
    <t>https://products.swagelok.com/de/c/gerade-ausf%c3%bchrungen/p/SS-100-R-2?q=:relevance:connection1Size:1%2F16+Zoll:connection2Size:1%2F8+Zoll</t>
  </si>
  <si>
    <t>SS-100-R-2</t>
  </si>
  <si>
    <t>Swagelok</t>
  </si>
  <si>
    <t>1/8" port conn to 1/16" ferrule fitting</t>
  </si>
  <si>
    <t>Sampling lines</t>
  </si>
  <si>
    <t>https://products.swagelok.com/de/c/klemmrings%c3%a4tze/p/SS-100-SET?q=:relevance:connection1Size:1%2F16+Zoll</t>
  </si>
  <si>
    <t>SS-100-SET</t>
  </si>
  <si>
    <t>1/16" ferrule set</t>
  </si>
  <si>
    <t>https://products.swagelok.com/de/c/gerade-ausf%c3%bchrungen/p/SS-100-6BT?q=:relevance:connection1Size:1%2F16+Zoll</t>
  </si>
  <si>
    <t>SS-100-6BT</t>
  </si>
  <si>
    <t>1/16" straight fittings</t>
  </si>
  <si>
    <t>Online order possible: decide while at Eschikon what we'll need</t>
  </si>
  <si>
    <t>https://products.swagelok.com/de/c/verschlusskappen/p/B-200-C</t>
  </si>
  <si>
    <t>B-200-C</t>
  </si>
  <si>
    <t>1/8" straight cap, male, brass</t>
  </si>
  <si>
    <t>https://products.swagelok.com/de/c/blindstopfen/p/B-200-P?q=:relevance:category:154:category:156:connection1Size:1%2F8+Zoll</t>
  </si>
  <si>
    <t>B-200-P</t>
  </si>
  <si>
    <t>1/8" straight cap, female, brass</t>
  </si>
  <si>
    <t>https://products.swagelok.com/en/</t>
  </si>
  <si>
    <t>SS-200-6</t>
  </si>
  <si>
    <t>1/8" straight fittings</t>
  </si>
  <si>
    <t>SS-201-PC</t>
  </si>
  <si>
    <t>1/8" port connectors</t>
  </si>
  <si>
    <t>SS-202-1</t>
  </si>
  <si>
    <t>1/8" nut</t>
  </si>
  <si>
    <t>SS-200-SET</t>
  </si>
  <si>
    <t>1/8" ferrule set</t>
  </si>
  <si>
    <t xml:space="preserve">Contacted for quote 20.3.23. 6*15 + 6*12 m for the far and close plots respectively. </t>
  </si>
  <si>
    <t>1/8" teflon tubing</t>
  </si>
  <si>
    <t>https://www.riegler.shop/gb/Product/search-2089033529-relevance:asc-gallery-12/108560/p7AC1JX4bCqbwk</t>
  </si>
  <si>
    <t>Straight push-in fitting »click-clock« G 1/4 o., hose exterior Ø6</t>
  </si>
  <si>
    <t>Riegler</t>
  </si>
  <si>
    <t>6 mm straight fittings, 1/4" thread</t>
  </si>
  <si>
    <t>Pneumatic connections</t>
  </si>
  <si>
    <t>https://www.riegler.shop/gb/Product/search-2624205557-relevance:asc-gallery-12/108556/d9qHDGJ84hZe1y#variants-content</t>
  </si>
  <si>
    <t>Straight push-in fitting »click-clock« G 1/8 o., hose exterior Ø6</t>
  </si>
  <si>
    <t>6 mm straight fittings, 1/8" thread</t>
  </si>
  <si>
    <t>https://www.riegler.shop/gb/Product/search-2510797033-relevance:asc-gallery-12/108641/OZvF3LMboHmq9v#variants-content</t>
  </si>
  <si>
    <t>Push-in L-fitting »click-clock«, rotating, G 1/8 o., hose ext. Ø6</t>
  </si>
  <si>
    <t>L piece, 1/4" thread</t>
  </si>
  <si>
    <t>https://www.riegler.shop/gb/Product/search-1967756581-relevance:asc-gallery-12/108639/1WOFjk67etj21L#variants-content</t>
  </si>
  <si>
    <t>L piece, 1/8" thread</t>
  </si>
  <si>
    <t>https://www.riegler.shop/gb/Product/search-3850552899-relevance:asc-gallery-12/108723/YYeFw2QwMca8yQ</t>
  </si>
  <si>
    <t>Straight push-in connector »click-clock« M13x1, hose ext. Ø 6</t>
  </si>
  <si>
    <t xml:space="preserve">Straight connector </t>
  </si>
  <si>
    <t>https://www.riegler.shop/gb/Product/search-833256529-relevance:asc-gallery-12/108739/vEVF5e43liEGd7#variants-content</t>
  </si>
  <si>
    <t>Straight push-in bulkhead connector »click-clock«, M13x1</t>
  </si>
  <si>
    <t>Straight connector with thread</t>
  </si>
  <si>
    <t>https://www.riegler.shop/gb/Product/search-2470613598-relevance:asc-gallery-12/108763/9yYFZz1mWSVDOz#variants-content</t>
  </si>
  <si>
    <t>Push-in T-connector »click-clock« for hose exterior Ø 6 mm</t>
  </si>
  <si>
    <t>6 mm T fittings</t>
  </si>
  <si>
    <t>Ordered on 13.04.23</t>
  </si>
  <si>
    <t>Contacted for quote 20.3.23. 15+5+5+5+15 m estimated for each sampling block from trailer through 4 chambers = 3 * 45 m of tubing; Collins and Yuhao suggest we need 100 m to manage.</t>
  </si>
  <si>
    <t>https://www.mebraplastik.com/en/polyamide/pa-12/linear-tubing/pa-12-mb-longlife-pa#:~:text=This%20product%20is%20part%20of,meet%20DIN%2073378%2F74324%20regulations.</t>
  </si>
  <si>
    <t>100 m</t>
  </si>
  <si>
    <t>PA6X4</t>
  </si>
  <si>
    <t>PA12 PHL MB-Longlife</t>
  </si>
  <si>
    <t>Mebra</t>
  </si>
  <si>
    <t>6 mm tubing</t>
  </si>
  <si>
    <t>Ordered?</t>
  </si>
  <si>
    <t>Url</t>
  </si>
  <si>
    <t>Order location</t>
  </si>
  <si>
    <t>Lead time</t>
  </si>
  <si>
    <t>Total price</t>
  </si>
  <si>
    <t>Unit price</t>
  </si>
  <si>
    <t>Model number</t>
  </si>
  <si>
    <t>Item</t>
  </si>
  <si>
    <t>Price + 20%</t>
  </si>
  <si>
    <t>Price</t>
  </si>
  <si>
    <t>Received</t>
  </si>
  <si>
    <t>Confirmed</t>
  </si>
  <si>
    <t>Ordered</t>
  </si>
  <si>
    <t>Quote/supplier</t>
  </si>
  <si>
    <t>Already have (Matti)</t>
  </si>
  <si>
    <t>Total, major equip.</t>
  </si>
  <si>
    <t>Total, spares</t>
  </si>
  <si>
    <t>TOTAL, ALL</t>
  </si>
  <si>
    <t>Total, tools etc.</t>
  </si>
  <si>
    <t>Delay: Expected late August</t>
  </si>
  <si>
    <t>Previous manufacturer Carramore now Multicomp</t>
  </si>
  <si>
    <t>Expected July. Previous manufacturer Carramore now Multicomp</t>
  </si>
  <si>
    <t>Extra pieces because these seem fragile...</t>
  </si>
  <si>
    <t>Asked for quote on 30.06.23</t>
  </si>
  <si>
    <t>Ordered from Carbagas in June 2023</t>
  </si>
  <si>
    <t>Carbagas</t>
  </si>
  <si>
    <t>Cal 1; 4500 ppb N2O in syn air</t>
  </si>
  <si>
    <t>https://www.amazon.de/Delstahl-tr%C3%A4gerklemme-Holzarbeiten-Heimwerken-Autoreparatur/dp/B0B2BLL2WV/ref=asc_df_B0B2BLL2WV/?tag=googshopde-21&amp;linkCode=df0&amp;hvadid=603951709632&amp;hvpos=&amp;hvnetw=g&amp;hvrand=17823204289548243190&amp;hvpone=&amp;hvptwo=&amp;hvqmt=&amp;hvdev=c&amp;hvdvcmdl=&amp;hvlocint=&amp;hvlocphy=1003297&amp;hvtargid=pla-1784168038077&amp;psc=1&amp;th=1&amp;psc=1</t>
  </si>
  <si>
    <t>Main connection</t>
  </si>
  <si>
    <t>Part attached</t>
  </si>
  <si>
    <t>TOTAL W</t>
  </si>
  <si>
    <t>Main-A</t>
  </si>
  <si>
    <t>Main-B</t>
  </si>
  <si>
    <t>White extension cable with 3 ports</t>
  </si>
  <si>
    <t>1. Black extension cable</t>
  </si>
  <si>
    <t>Cables to chambers</t>
  </si>
  <si>
    <t>UPS</t>
  </si>
  <si>
    <t xml:space="preserve">A Pfeiffer HiCube turbomolecular pump serving to evacuate the TREX vacuum chamber. </t>
  </si>
  <si>
    <t>2. Camera cable</t>
  </si>
  <si>
    <t>CCTV</t>
  </si>
  <si>
    <t>3. Free</t>
  </si>
  <si>
    <t>Main-C</t>
  </si>
  <si>
    <t>Yellow extension cable with long cord</t>
  </si>
  <si>
    <t>1. White extension cable</t>
  </si>
  <si>
    <t>LabVIEW laptop</t>
  </si>
  <si>
    <t xml:space="preserve">LabVIEW-based software called "TrexOS" on a lab notebook </t>
  </si>
  <si>
    <t>LabVIEW (chambers) monitor</t>
  </si>
  <si>
    <t>LabVIEW-based software for implementing the chamber closing and opening schedules</t>
  </si>
  <si>
    <t>Oasis cooler TREX</t>
  </si>
  <si>
    <t xml:space="preserve">An OASIS cooler to provide cooling liquid for the Stirling cooler in the TREX unit. </t>
  </si>
  <si>
    <t>Oasis cooler QCLAS</t>
  </si>
  <si>
    <t xml:space="preserve">An OASIS cooler to provide cooling liquid for the QCLAS instrument. </t>
  </si>
  <si>
    <t>2. Ambient air pump</t>
  </si>
  <si>
    <t>Pump for ambient air measurements? Nafion?</t>
  </si>
  <si>
    <t>3. Data loggers</t>
  </si>
  <si>
    <t>Greenhouse data loggers</t>
  </si>
  <si>
    <t>Main-D</t>
  </si>
  <si>
    <t>Red extension cable with long cord</t>
  </si>
  <si>
    <t>Switch box</t>
  </si>
  <si>
    <t xml:space="preserve">A switch box to connect both the QCLAS PC and the lab notebook to the internet and to the same network and to connect the lab notebook with the TREX and the QCLAS units. </t>
  </si>
  <si>
    <t>Free</t>
  </si>
  <si>
    <t>QCLAS monitor</t>
  </si>
  <si>
    <t>VICI 1</t>
  </si>
  <si>
    <t>VICI 2</t>
  </si>
  <si>
    <t>Chamber monitor?</t>
  </si>
  <si>
    <t>2. TRISCROLL/membrane Pump</t>
  </si>
  <si>
    <t xml:space="preserve">A TriScroll vacuum pump serving to evacuate the QCLAS optical cell. </t>
  </si>
  <si>
    <t>3. Inactive uknown pump-probably for the chamber system?-Will ask Matti</t>
  </si>
  <si>
    <t>Fuses</t>
  </si>
  <si>
    <t>TREX Fuse: Get info</t>
  </si>
  <si>
    <t>Electronic stuff</t>
  </si>
  <si>
    <t>Aderendhülse</t>
  </si>
  <si>
    <t>Crimping tool</t>
  </si>
  <si>
    <t>Voltmeter</t>
  </si>
  <si>
    <t>Soldering</t>
  </si>
  <si>
    <t>Soldering tool for PT100</t>
  </si>
  <si>
    <t>Extra large wrench</t>
  </si>
  <si>
    <t>Other</t>
  </si>
  <si>
    <t>Straps and things for transport?</t>
  </si>
  <si>
    <t>Quick lock fittings</t>
  </si>
  <si>
    <t>1/4" straight quick locks</t>
  </si>
  <si>
    <t>1/4" T quick locks</t>
  </si>
  <si>
    <t>Swagelok fittings</t>
  </si>
  <si>
    <t>1/4" ferrules and nuts</t>
  </si>
  <si>
    <t>Stanley knife</t>
  </si>
  <si>
    <t>Masking tape</t>
  </si>
  <si>
    <t>To do</t>
  </si>
  <si>
    <t>Spare coolant for thermocubes</t>
  </si>
  <si>
    <t>Teflon tape</t>
  </si>
  <si>
    <t>Amazon, 11.7.23</t>
  </si>
  <si>
    <t>Tubing cutter for metal</t>
  </si>
  <si>
    <t>Electric tape</t>
  </si>
  <si>
    <t>Allen keys</t>
  </si>
  <si>
    <t>Screwdrivers</t>
  </si>
  <si>
    <t>Short wrenches (inch)</t>
  </si>
  <si>
    <t>Wrench set (mm)</t>
  </si>
  <si>
    <t>Amazon, 11.7.23 (later delivery)</t>
  </si>
  <si>
    <t>Need to order</t>
  </si>
  <si>
    <t>UPS for Stirling - do we need this? There's one in Kenya?</t>
  </si>
  <si>
    <t>Fuses for everything...</t>
  </si>
  <si>
    <t>checking specs</t>
  </si>
  <si>
    <t>Solder</t>
  </si>
  <si>
    <t xml:space="preserve">2 more of these from LFW </t>
  </si>
  <si>
    <t xml:space="preserve">Heat shrink gun </t>
  </si>
  <si>
    <t>Heat shrink wrap</t>
  </si>
  <si>
    <t>SEEKONE</t>
  </si>
  <si>
    <t>HG350</t>
  </si>
  <si>
    <t>EVENTRONIC</t>
  </si>
  <si>
    <t xml:space="preserve">ET1001 560 </t>
  </si>
  <si>
    <t>SCHMITZ</t>
  </si>
  <si>
    <t>Pliers</t>
  </si>
  <si>
    <t xml:space="preserve">heat sink compound 340 </t>
  </si>
  <si>
    <t>DC4 electrical compound (100g)</t>
  </si>
  <si>
    <t>500ft</t>
  </si>
  <si>
    <t>Swagelok special tubing</t>
  </si>
  <si>
    <t>HayeSep D adsorbent</t>
  </si>
  <si>
    <t>Bent stainless steel tube</t>
  </si>
  <si>
    <t>Aluminium stand-off</t>
  </si>
  <si>
    <t xml:space="preserve">PT temperature sensor trap </t>
  </si>
  <si>
    <t>135-02-986</t>
  </si>
  <si>
    <t>Rocker Switch P 4A 250VAC</t>
  </si>
  <si>
    <t>ethernet switch</t>
  </si>
  <si>
    <t>Used</t>
  </si>
  <si>
    <t>heat sink compound (100g)</t>
  </si>
  <si>
    <t>DC4</t>
  </si>
  <si>
    <t>Electrical compound (100g)</t>
  </si>
  <si>
    <t>125-79-103</t>
  </si>
  <si>
    <t>Konverter RS232-RS486</t>
  </si>
  <si>
    <t xml:space="preserve">Konverter </t>
  </si>
  <si>
    <t>508SET00001</t>
  </si>
  <si>
    <t>SIMSET1Sim Step Kit 240V</t>
  </si>
  <si>
    <t>507ENC05893</t>
  </si>
  <si>
    <t>Systems 5M encoder cable</t>
  </si>
  <si>
    <t>CS17337</t>
  </si>
  <si>
    <t>Computer interface cable</t>
  </si>
  <si>
    <t>301-09-572</t>
  </si>
  <si>
    <t>Serial adpter DB9-female</t>
  </si>
  <si>
    <t>144-17-484</t>
  </si>
  <si>
    <t>D-sub plastic hood 9P</t>
  </si>
  <si>
    <t>T200mAL250V</t>
  </si>
  <si>
    <t>Fuse</t>
  </si>
  <si>
    <t>300-66-614</t>
  </si>
  <si>
    <t>Blade receptacle</t>
  </si>
  <si>
    <t>RND 465-00073</t>
  </si>
  <si>
    <t>301-05-852</t>
  </si>
  <si>
    <t>LED 3mm () blau</t>
  </si>
  <si>
    <t>T1</t>
  </si>
  <si>
    <t>110-49-723</t>
  </si>
  <si>
    <t>Klemmenblock GE/GN 0.14-1.5mm</t>
  </si>
  <si>
    <t>301-12-351</t>
  </si>
  <si>
    <t>Mini gender changer DB9 f-f</t>
  </si>
  <si>
    <t>300-43-440</t>
  </si>
  <si>
    <t>Sicherung 5X 20mm 1A trage</t>
  </si>
  <si>
    <t>Fuse T1AH250V</t>
  </si>
  <si>
    <t>300-43-436</t>
  </si>
  <si>
    <t>Sicherung 5X 20mm 2A trage</t>
  </si>
  <si>
    <t>Fuse T2AH250V</t>
  </si>
  <si>
    <t>300-43-434</t>
  </si>
  <si>
    <t>Sicherung 5X 20mm 4A trage</t>
  </si>
  <si>
    <t>Fuse T4AH250V</t>
  </si>
  <si>
    <t>144-16-695</t>
  </si>
  <si>
    <t>D-Sub ST 9P/Male</t>
  </si>
  <si>
    <t>144-16-690</t>
  </si>
  <si>
    <t>D-Sub Buchse 9P/Female</t>
  </si>
  <si>
    <t xml:space="preserve">Cable tie </t>
  </si>
  <si>
    <t>4.8X300 Black</t>
  </si>
  <si>
    <t>110-49-717</t>
  </si>
  <si>
    <t>Klemmenblock GR 0.14-1.5mm</t>
  </si>
  <si>
    <t>148-28-958</t>
  </si>
  <si>
    <t>ENDHALTER GR 55.6X9.5X32mm grau</t>
  </si>
  <si>
    <t>RND 465-00075</t>
  </si>
  <si>
    <t>180-90-806</t>
  </si>
  <si>
    <t>Teflonband 12mmX12mX0.076mm WS 12mmX12m</t>
  </si>
  <si>
    <t>110-49-716</t>
  </si>
  <si>
    <t>0.25-2.5mm</t>
  </si>
  <si>
    <t>148-29-874</t>
  </si>
  <si>
    <t>Dreistockklemme N/N/N BL</t>
  </si>
  <si>
    <t>301-12-301</t>
  </si>
  <si>
    <t>Jumper female 2, 13.5 mm, height, open,bl</t>
  </si>
  <si>
    <t>Sicherung 5X 20mm 5A trage</t>
  </si>
  <si>
    <t>Fuse T5AH250V</t>
  </si>
  <si>
    <t>160-59-191</t>
  </si>
  <si>
    <t>Widerstand 120 Ohm o.6W 1%</t>
  </si>
  <si>
    <t>300-93-663</t>
  </si>
  <si>
    <t>Stifleiste Female 3</t>
  </si>
  <si>
    <t>300-21-737</t>
  </si>
  <si>
    <t>Crimpgehause Pole 3</t>
  </si>
  <si>
    <t>Schlauchschelle Quicklock 60-1</t>
  </si>
  <si>
    <t>175-59-900</t>
  </si>
  <si>
    <t>Kuhlkorper 19.1mm 24 K/W</t>
  </si>
  <si>
    <t>300-43-437</t>
  </si>
  <si>
    <t>Fuse T500mAH250V</t>
  </si>
  <si>
    <t>300-43-432</t>
  </si>
  <si>
    <t>Sicherung 5X 20mm 0.5A trage</t>
  </si>
  <si>
    <t>143-01-015</t>
  </si>
  <si>
    <t>Crimpkontakt/female 3A Female</t>
  </si>
  <si>
    <t>300-21-734</t>
  </si>
  <si>
    <t>Crimpkontakt female</t>
  </si>
  <si>
    <t>Small wires as those of JUMO</t>
  </si>
  <si>
    <t>Electronics =Defekt, gauge=new</t>
  </si>
  <si>
    <t>pfeiffer vacuum Fullrange Gauge</t>
  </si>
  <si>
    <t>Gauge</t>
  </si>
  <si>
    <t>3 pin adapters (KE) with 2 hole socket</t>
  </si>
  <si>
    <t>3 pin adapters (KE) with 3 hole socket</t>
  </si>
  <si>
    <t>Small white boxes written CONEC technology in connectors</t>
  </si>
  <si>
    <t>WF-8941</t>
  </si>
  <si>
    <t>Spring used inside the vacuum chamber</t>
  </si>
  <si>
    <t>2 of the same</t>
  </si>
  <si>
    <t>15-000613E-G1919</t>
  </si>
  <si>
    <t>In connectors</t>
  </si>
  <si>
    <t>3 of the same</t>
  </si>
  <si>
    <t>15-000613E-G1847</t>
  </si>
  <si>
    <t>MOXA Nport</t>
  </si>
  <si>
    <t>Electric cable</t>
  </si>
  <si>
    <t>red-y vogtlin MFC'S</t>
  </si>
  <si>
    <t>Serial/model number</t>
  </si>
  <si>
    <t>Translation</t>
  </si>
  <si>
    <t>Measured P [W]</t>
  </si>
  <si>
    <t>Manufacturer P [W]</t>
  </si>
  <si>
    <t xml:space="preserve">310 - 350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</si>
</sst>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5" x14ac:knownFonts="1">
    <font>
      <sz val="10"/>
      <color theme="1"/>
      <name val="Segoe UI"/>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b/>
      <sz val="10"/>
      <color rgb="FF000000"/>
      <name val="Tahoma"/>
      <family val="2"/>
    </font>
    <font>
      <sz val="11"/>
      <color rgb="FF212121"/>
      <name val="Calibri"/>
      <family val="2"/>
      <scheme val="minor"/>
    </font>
    <font>
      <sz val="11"/>
      <color theme="1"/>
      <name val="Calibri"/>
      <family val="2"/>
      <scheme val="minor"/>
    </font>
    <font>
      <b/>
      <sz val="11"/>
      <color theme="1"/>
      <name val="Calibri"/>
      <family val="2"/>
      <scheme val="minor"/>
    </font>
    <font>
      <sz val="11"/>
      <color theme="9" tint="-0.249977111117893"/>
      <name val="Calibri"/>
      <family val="2"/>
      <scheme val="minor"/>
    </font>
    <font>
      <sz val="11"/>
      <color theme="3" tint="0.59999389629810485"/>
      <name val="Calibri"/>
      <family val="2"/>
      <scheme val="minor"/>
    </font>
    <font>
      <sz val="11"/>
      <color rgb="FFFF0000"/>
      <name val="Calibri"/>
      <family val="2"/>
      <scheme val="minor"/>
    </font>
    <font>
      <sz val="11"/>
      <color theme="0" tint="-0.499984740745262"/>
      <name val="Calibri"/>
      <family val="2"/>
      <scheme val="minor"/>
    </font>
    <font>
      <b/>
      <sz val="11"/>
      <color rgb="FF212121"/>
      <name val="Calibri"/>
      <family val="2"/>
      <scheme val="minor"/>
    </font>
    <font>
      <sz val="11"/>
      <name val="Calibri"/>
      <family val="2"/>
      <scheme val="minor"/>
    </font>
    <font>
      <sz val="11"/>
      <color rgb="FF000000"/>
      <name val="Calibri"/>
      <family val="2"/>
    </font>
    <font>
      <b/>
      <sz val="12"/>
      <color theme="1"/>
      <name val="Calibri"/>
      <family val="2"/>
      <scheme val="minor"/>
    </font>
    <font>
      <sz val="12"/>
      <color theme="1"/>
      <name val="Calibri"/>
      <family val="2"/>
    </font>
    <font>
      <sz val="12"/>
      <color theme="1"/>
      <name val="Calibri (Body)"/>
    </font>
    <font>
      <b/>
      <i/>
      <sz val="12"/>
      <color theme="1"/>
      <name val="Calibri"/>
      <family val="2"/>
      <scheme val="minor"/>
    </font>
    <font>
      <i/>
      <sz val="12"/>
      <color theme="1"/>
      <name val="Calibri"/>
      <family val="2"/>
      <scheme val="minor"/>
    </font>
    <font>
      <sz val="10"/>
      <color rgb="FF000000"/>
      <name val="Tahoma"/>
      <family val="2"/>
    </font>
    <font>
      <sz val="12"/>
      <color theme="0" tint="-0.249977111117893"/>
      <name val="Calibri"/>
      <family val="2"/>
      <scheme val="minor"/>
    </font>
    <font>
      <sz val="12"/>
      <color theme="0" tint="-0.249977111117893"/>
      <name val="Calibri (Body)"/>
    </font>
    <font>
      <sz val="12"/>
      <color theme="0" tint="-0.249977111117893"/>
      <name val="Calibri"/>
      <family val="2"/>
    </font>
    <font>
      <b/>
      <sz val="11"/>
      <color theme="1"/>
      <name val="Segoe UI"/>
    </font>
    <font>
      <sz val="11"/>
      <color theme="1"/>
      <name val="Segoe UI"/>
    </font>
    <font>
      <sz val="10"/>
      <color rgb="FF000000"/>
      <name val="Segoe UI"/>
      <family val="2"/>
      <charset val="1"/>
    </font>
    <font>
      <b/>
      <sz val="10"/>
      <color theme="1"/>
      <name val="Segoe UI"/>
    </font>
  </fonts>
  <fills count="15">
    <fill>
      <patternFill patternType="none"/>
    </fill>
    <fill>
      <patternFill patternType="gray125"/>
    </fill>
    <fill>
      <patternFill patternType="solid">
        <fgColor rgb="FFFFFF00"/>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6" tint="0.39997558519241921"/>
        <bgColor indexed="64"/>
      </patternFill>
    </fill>
    <fill>
      <patternFill patternType="solid">
        <fgColor theme="0" tint="-4.9989318521683403E-2"/>
        <bgColor indexed="64"/>
      </patternFill>
    </fill>
    <fill>
      <patternFill patternType="solid">
        <fgColor theme="8" tint="0.79998168889431442"/>
        <bgColor indexed="64"/>
      </patternFill>
    </fill>
    <fill>
      <patternFill patternType="solid">
        <fgColor rgb="FFFFFFBE"/>
        <bgColor indexed="64"/>
      </patternFill>
    </fill>
    <fill>
      <patternFill patternType="solid">
        <fgColor theme="5" tint="0.59999389629810485"/>
        <bgColor indexed="64"/>
      </patternFill>
    </fill>
  </fills>
  <borders count="9">
    <border>
      <left/>
      <right/>
      <top/>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
      <left/>
      <right/>
      <top style="medium">
        <color indexed="64"/>
      </top>
      <bottom/>
      <diagonal/>
    </border>
    <border>
      <left style="medium">
        <color indexed="64"/>
      </left>
      <right/>
      <top/>
      <bottom style="medium">
        <color indexed="64"/>
      </bottom>
      <diagonal/>
    </border>
    <border>
      <left/>
      <right/>
      <top/>
      <bottom style="medium">
        <color indexed="64"/>
      </bottom>
      <diagonal/>
    </border>
    <border>
      <left style="medium">
        <color indexed="64"/>
      </left>
      <right style="medium">
        <color indexed="64"/>
      </right>
      <top/>
      <bottom style="medium">
        <color indexed="64"/>
      </bottom>
      <diagonal/>
    </border>
    <border>
      <left style="medium">
        <color indexed="64"/>
      </left>
      <right/>
      <top/>
      <bottom/>
      <diagonal/>
    </border>
    <border>
      <left style="medium">
        <color indexed="64"/>
      </left>
      <right style="medium">
        <color indexed="64"/>
      </right>
      <top/>
      <bottom/>
      <diagonal/>
    </border>
  </borders>
  <cellStyleXfs count="4">
    <xf numFmtId="0" fontId="0" fillId="0" borderId="0"/>
    <xf numFmtId="0" fontId="10" fillId="0" borderId="0"/>
    <xf numFmtId="0" fontId="1" fillId="0" borderId="0"/>
    <xf numFmtId="0" fontId="1" fillId="0" borderId="0"/>
  </cellStyleXfs>
  <cellXfs count="89">
    <xf numFmtId="0" fontId="0" fillId="0" borderId="0" xfId="0"/>
    <xf numFmtId="0" fontId="13" fillId="0" borderId="0" xfId="0" applyFont="1"/>
    <xf numFmtId="0" fontId="14" fillId="0" borderId="0" xfId="0" applyFont="1"/>
    <xf numFmtId="164" fontId="13" fillId="0" borderId="0" xfId="0" applyNumberFormat="1" applyFont="1"/>
    <xf numFmtId="0" fontId="15" fillId="0" borderId="0" xfId="0" applyFont="1"/>
    <xf numFmtId="0" fontId="13" fillId="0" borderId="0" xfId="0" applyFont="1" applyAlignment="1">
      <alignment horizontal="right"/>
    </xf>
    <xf numFmtId="0" fontId="16" fillId="0" borderId="0" xfId="0" applyFont="1"/>
    <xf numFmtId="0" fontId="17" fillId="0" borderId="0" xfId="0" applyFont="1"/>
    <xf numFmtId="0" fontId="12" fillId="0" borderId="0" xfId="0" applyFont="1" applyAlignment="1">
      <alignment horizontal="right"/>
    </xf>
    <xf numFmtId="0" fontId="13" fillId="2" borderId="0" xfId="0" applyFont="1" applyFill="1"/>
    <xf numFmtId="0" fontId="14" fillId="2" borderId="0" xfId="0" applyFont="1" applyFill="1"/>
    <xf numFmtId="49" fontId="13" fillId="0" borderId="0" xfId="0" applyNumberFormat="1" applyFont="1"/>
    <xf numFmtId="0" fontId="13" fillId="3" borderId="0" xfId="0" applyFont="1" applyFill="1" applyAlignment="1">
      <alignment horizontal="right"/>
    </xf>
    <xf numFmtId="0" fontId="18" fillId="0" borderId="0" xfId="0" applyFont="1"/>
    <xf numFmtId="0" fontId="19" fillId="0" borderId="0" xfId="0" applyFont="1" applyAlignment="1">
      <alignment horizontal="right"/>
    </xf>
    <xf numFmtId="0" fontId="14" fillId="0" borderId="0" xfId="0" applyFont="1" applyAlignment="1">
      <alignment horizontal="right"/>
    </xf>
    <xf numFmtId="0" fontId="20" fillId="0" borderId="0" xfId="0" applyFont="1" applyAlignment="1">
      <alignment horizontal="right"/>
    </xf>
    <xf numFmtId="49" fontId="13" fillId="0" borderId="0" xfId="0" applyNumberFormat="1" applyFont="1" applyAlignment="1">
      <alignment horizontal="right"/>
    </xf>
    <xf numFmtId="0" fontId="13" fillId="4" borderId="0" xfId="0" applyFont="1" applyFill="1"/>
    <xf numFmtId="0" fontId="14" fillId="4" borderId="0" xfId="0" applyFont="1" applyFill="1"/>
    <xf numFmtId="0" fontId="14" fillId="5" borderId="0" xfId="0" applyFont="1" applyFill="1"/>
    <xf numFmtId="0" fontId="13" fillId="5" borderId="0" xfId="0" applyFont="1" applyFill="1"/>
    <xf numFmtId="164" fontId="13" fillId="5" borderId="0" xfId="0" applyNumberFormat="1" applyFont="1" applyFill="1"/>
    <xf numFmtId="0" fontId="13" fillId="5" borderId="0" xfId="0" applyFont="1" applyFill="1" applyAlignment="1">
      <alignment horizontal="right"/>
    </xf>
    <xf numFmtId="0" fontId="21" fillId="0" borderId="0" xfId="0" applyFont="1"/>
    <xf numFmtId="0" fontId="21" fillId="0" borderId="0" xfId="0" applyFont="1" applyAlignment="1">
      <alignment horizontal="right"/>
    </xf>
    <xf numFmtId="0" fontId="12" fillId="4" borderId="0" xfId="0" applyFont="1" applyFill="1" applyAlignment="1">
      <alignment horizontal="right"/>
    </xf>
    <xf numFmtId="0" fontId="10" fillId="0" borderId="0" xfId="1"/>
    <xf numFmtId="0" fontId="10" fillId="2" borderId="0" xfId="1" applyFill="1"/>
    <xf numFmtId="0" fontId="10" fillId="6" borderId="0" xfId="1" applyFill="1"/>
    <xf numFmtId="0" fontId="10" fillId="7" borderId="0" xfId="1" applyFill="1"/>
    <xf numFmtId="0" fontId="10" fillId="8" borderId="0" xfId="1" applyFill="1"/>
    <xf numFmtId="0" fontId="10" fillId="9" borderId="0" xfId="1" applyFill="1"/>
    <xf numFmtId="0" fontId="22" fillId="0" borderId="0" xfId="1" applyFont="1"/>
    <xf numFmtId="0" fontId="10" fillId="4" borderId="0" xfId="1" applyFill="1"/>
    <xf numFmtId="0" fontId="25" fillId="4" borderId="0" xfId="1" applyFont="1" applyFill="1"/>
    <xf numFmtId="0" fontId="26" fillId="4" borderId="0" xfId="1" applyFont="1" applyFill="1"/>
    <xf numFmtId="0" fontId="25" fillId="6" borderId="0" xfId="1" applyFont="1" applyFill="1"/>
    <xf numFmtId="0" fontId="26" fillId="6" borderId="0" xfId="1" applyFont="1" applyFill="1"/>
    <xf numFmtId="0" fontId="10" fillId="10" borderId="0" xfId="1" applyFill="1"/>
    <xf numFmtId="0" fontId="24" fillId="10" borderId="0" xfId="1" applyFont="1" applyFill="1"/>
    <xf numFmtId="14" fontId="10" fillId="10" borderId="0" xfId="1" applyNumberFormat="1" applyFill="1"/>
    <xf numFmtId="0" fontId="28" fillId="11" borderId="0" xfId="1" applyFont="1" applyFill="1"/>
    <xf numFmtId="0" fontId="29" fillId="11" borderId="0" xfId="1" applyFont="1" applyFill="1"/>
    <xf numFmtId="0" fontId="30" fillId="11" borderId="0" xfId="1" applyFont="1" applyFill="1"/>
    <xf numFmtId="0" fontId="10" fillId="12" borderId="0" xfId="1" applyFill="1"/>
    <xf numFmtId="0" fontId="14" fillId="13" borderId="0" xfId="0" applyFont="1" applyFill="1"/>
    <xf numFmtId="0" fontId="13" fillId="13" borderId="0" xfId="0" applyFont="1" applyFill="1"/>
    <xf numFmtId="0" fontId="23" fillId="10" borderId="0" xfId="1" applyFont="1" applyFill="1"/>
    <xf numFmtId="0" fontId="9" fillId="10" borderId="0" xfId="1" applyFont="1" applyFill="1"/>
    <xf numFmtId="0" fontId="8" fillId="7" borderId="0" xfId="1" applyFont="1" applyFill="1"/>
    <xf numFmtId="0" fontId="31" fillId="0" borderId="0" xfId="0" applyFont="1" applyAlignment="1">
      <alignment wrapText="1"/>
    </xf>
    <xf numFmtId="0" fontId="31" fillId="0" borderId="1" xfId="0" applyFont="1" applyBorder="1" applyAlignment="1">
      <alignment wrapText="1"/>
    </xf>
    <xf numFmtId="0" fontId="32" fillId="0" borderId="3" xfId="0" applyFont="1" applyBorder="1" applyAlignment="1">
      <alignment wrapText="1"/>
    </xf>
    <xf numFmtId="0" fontId="32" fillId="0" borderId="5" xfId="0" applyFont="1" applyBorder="1" applyAlignment="1">
      <alignment wrapText="1"/>
    </xf>
    <xf numFmtId="0" fontId="32" fillId="0" borderId="0" xfId="0" applyFont="1" applyAlignment="1">
      <alignment wrapText="1"/>
    </xf>
    <xf numFmtId="0" fontId="32" fillId="0" borderId="8" xfId="0" applyFont="1" applyBorder="1" applyAlignment="1">
      <alignment wrapText="1"/>
    </xf>
    <xf numFmtId="0" fontId="6" fillId="2" borderId="0" xfId="1" applyFont="1" applyFill="1"/>
    <xf numFmtId="0" fontId="7" fillId="10" borderId="0" xfId="1" applyFont="1" applyFill="1"/>
    <xf numFmtId="0" fontId="5" fillId="2" borderId="0" xfId="1" applyFont="1" applyFill="1"/>
    <xf numFmtId="0" fontId="34" fillId="0" borderId="0" xfId="0" applyFont="1"/>
    <xf numFmtId="0" fontId="0" fillId="5" borderId="0" xfId="0" applyFill="1"/>
    <xf numFmtId="0" fontId="4" fillId="2" borderId="0" xfId="1" applyFont="1" applyFill="1"/>
    <xf numFmtId="0" fontId="8" fillId="10" borderId="0" xfId="1" applyFont="1" applyFill="1"/>
    <xf numFmtId="0" fontId="0" fillId="2" borderId="0" xfId="0" applyFill="1"/>
    <xf numFmtId="0" fontId="3" fillId="0" borderId="0" xfId="1" applyFont="1"/>
    <xf numFmtId="0" fontId="2" fillId="10" borderId="0" xfId="1" applyFont="1" applyFill="1"/>
    <xf numFmtId="0" fontId="34" fillId="10" borderId="0" xfId="0" applyFont="1" applyFill="1"/>
    <xf numFmtId="0" fontId="0" fillId="10" borderId="0" xfId="0" applyFill="1"/>
    <xf numFmtId="0" fontId="33" fillId="10" borderId="0" xfId="0" applyFont="1" applyFill="1"/>
    <xf numFmtId="0" fontId="2" fillId="0" borderId="0" xfId="1" applyFont="1"/>
    <xf numFmtId="0" fontId="1" fillId="0" borderId="0" xfId="2"/>
    <xf numFmtId="0" fontId="22" fillId="0" borderId="0" xfId="3" applyFont="1"/>
    <xf numFmtId="0" fontId="31" fillId="0" borderId="0" xfId="0" applyFont="1" applyAlignment="1">
      <alignment horizontal="center" wrapText="1"/>
    </xf>
    <xf numFmtId="0" fontId="31" fillId="0" borderId="2" xfId="0" applyFont="1" applyBorder="1" applyAlignment="1">
      <alignment horizontal="center" vertical="center" wrapText="1"/>
    </xf>
    <xf numFmtId="0" fontId="31" fillId="0" borderId="4" xfId="0" applyFont="1" applyBorder="1" applyAlignment="1">
      <alignment horizontal="center" vertical="center" wrapText="1"/>
    </xf>
    <xf numFmtId="0" fontId="32" fillId="0" borderId="1" xfId="0" applyFont="1" applyBorder="1" applyAlignment="1">
      <alignment horizontal="center" vertical="center" wrapText="1"/>
    </xf>
    <xf numFmtId="0" fontId="32" fillId="0" borderId="6" xfId="0" applyFont="1" applyBorder="1" applyAlignment="1">
      <alignment horizontal="center" vertical="center" wrapText="1"/>
    </xf>
    <xf numFmtId="0" fontId="31" fillId="0" borderId="7" xfId="0" applyFont="1" applyBorder="1" applyAlignment="1">
      <alignment horizontal="center" vertical="center" wrapText="1"/>
    </xf>
    <xf numFmtId="0" fontId="32" fillId="0" borderId="3" xfId="0" applyFont="1" applyBorder="1" applyAlignment="1">
      <alignment horizontal="center" vertical="center" wrapText="1"/>
    </xf>
    <xf numFmtId="0" fontId="32" fillId="0" borderId="0" xfId="0" applyFont="1" applyAlignment="1">
      <alignment horizontal="center" vertical="center" wrapText="1"/>
    </xf>
    <xf numFmtId="0" fontId="32" fillId="0" borderId="5" xfId="0" applyFont="1" applyBorder="1" applyAlignment="1">
      <alignment horizontal="center" vertical="center" wrapText="1"/>
    </xf>
    <xf numFmtId="0" fontId="32" fillId="0" borderId="8" xfId="0" applyFont="1" applyBorder="1" applyAlignment="1">
      <alignment horizontal="center" vertical="center" wrapText="1"/>
    </xf>
    <xf numFmtId="0" fontId="32" fillId="2" borderId="3" xfId="0" applyFont="1" applyFill="1" applyBorder="1" applyAlignment="1">
      <alignment horizontal="center" vertical="center" wrapText="1"/>
    </xf>
    <xf numFmtId="0" fontId="32" fillId="2" borderId="0" xfId="0" applyFont="1" applyFill="1" applyAlignment="1">
      <alignment horizontal="center" vertical="center" wrapText="1"/>
    </xf>
    <xf numFmtId="0" fontId="32" fillId="2" borderId="5" xfId="0" applyFont="1" applyFill="1" applyBorder="1" applyAlignment="1">
      <alignment horizontal="center" vertical="center" wrapText="1"/>
    </xf>
    <xf numFmtId="0" fontId="32" fillId="14" borderId="3" xfId="0" applyFont="1" applyFill="1" applyBorder="1" applyAlignment="1">
      <alignment horizontal="center" vertical="center" wrapText="1"/>
    </xf>
    <xf numFmtId="0" fontId="32" fillId="14" borderId="0" xfId="0" applyFont="1" applyFill="1" applyAlignment="1">
      <alignment horizontal="center" vertical="center" wrapText="1"/>
    </xf>
    <xf numFmtId="0" fontId="32" fillId="14" borderId="5" xfId="0" applyFont="1" applyFill="1" applyBorder="1" applyAlignment="1">
      <alignment horizontal="center" vertical="center" wrapText="1"/>
    </xf>
  </cellXfs>
  <cellStyles count="4">
    <cellStyle name="Normal" xfId="0" builtinId="0"/>
    <cellStyle name="Normal 2" xfId="1" xr:uid="{3F8445D2-C94D-FA40-B4BE-DDA63CD7AAAB}"/>
    <cellStyle name="Normal 2 2" xfId="3" xr:uid="{03FB288F-7244-7F41-B640-ACE53287796E}"/>
    <cellStyle name="Normal 3" xfId="2" xr:uid="{44356D64-E5C3-CD4F-A49C-722AA6976485}"/>
  </cellStyles>
  <dxfs count="0"/>
  <tableStyles count="0" defaultTableStyle="TableStyleMedium2" defaultPivotStyle="PivotStyleLight16"/>
  <colors>
    <mruColors>
      <color rgb="FFFFFFBE"/>
      <color rgb="FFEFEEB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Agredazywczuk  Phillip" id="{12DB396F-7183-1942-BFA9-1D31CBE4C438}" userId="S::pagredazywcz@ethz.ch::95615b28-b972-4a16-a3b2-024a41d0c882" providerId="AD"/>
</personList>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I2" dT="2023-09-06T09:56:18.68" personId="{12DB396F-7183-1942-BFA9-1D31CBE4C438}" id="{B730F86E-D752-E944-AE90-90D0B242B82A}">
    <text xml:space="preserve">Maximumn 350 W when stirling cooler cooling to -210 
Once cooled to -210 power rests @ 172 W
</text>
  </threadedComment>
</ThreadedComments>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hyperlink" Target="https://products.swagelok.com/de/c/klemmrings%c3%a4tze/p/SS-100-SET?q=:relevance:connection1Size:1%2F16+Zoll" TargetMode="External"/></Relationships>
</file>

<file path=xl/worksheets/_rels/sheet4.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794869-DD8D-A24B-AC16-559C57EDF468}">
  <dimension ref="A1:T36"/>
  <sheetViews>
    <sheetView tabSelected="1" workbookViewId="0">
      <pane xSplit="3" ySplit="2" topLeftCell="D3" activePane="bottomRight" state="frozen"/>
      <selection pane="topRight" activeCell="D1" sqref="D1"/>
      <selection pane="bottomLeft" activeCell="A3" sqref="A3"/>
      <selection pane="bottomRight" activeCell="H19" sqref="H19"/>
    </sheetView>
  </sheetViews>
  <sheetFormatPr baseColWidth="10" defaultRowHeight="15" x14ac:dyDescent="0.2"/>
  <cols>
    <col min="1" max="1" width="14.19921875" style="1" customWidth="1"/>
    <col min="2" max="2" width="12.59765625" style="1" customWidth="1"/>
    <col min="3" max="3" width="29.59765625" style="1" customWidth="1"/>
    <col min="4" max="4" width="12.59765625" style="1" customWidth="1"/>
    <col min="5" max="5" width="10.796875" style="1" customWidth="1"/>
    <col min="6" max="6" width="12.59765625" style="1" customWidth="1"/>
    <col min="7" max="7" width="21.3984375" style="1" customWidth="1"/>
    <col min="8" max="8" width="12.19921875" style="1" customWidth="1"/>
    <col min="9" max="9" width="11.59765625" style="1" customWidth="1"/>
    <col min="10" max="10" width="13.3984375" style="1" customWidth="1"/>
    <col min="11" max="11" width="11" style="1" customWidth="1"/>
    <col min="12" max="12" width="11" style="1"/>
    <col min="13" max="13" width="15.796875" style="1" customWidth="1"/>
    <col min="14" max="14" width="10" style="1" customWidth="1"/>
    <col min="15" max="15" width="26.3984375" style="1" customWidth="1"/>
    <col min="16" max="16" width="10.19921875" style="1" customWidth="1"/>
    <col min="17" max="16384" width="11" style="1"/>
  </cols>
  <sheetData>
    <row r="1" spans="1:20" x14ac:dyDescent="0.2">
      <c r="K1" s="2" t="s">
        <v>9</v>
      </c>
      <c r="L1" s="2"/>
    </row>
    <row r="2" spans="1:20" s="2" customFormat="1" x14ac:dyDescent="0.2">
      <c r="A2" s="2" t="s">
        <v>56</v>
      </c>
      <c r="B2" s="2" t="s">
        <v>3</v>
      </c>
      <c r="C2" s="2" t="s">
        <v>12</v>
      </c>
      <c r="D2" s="2" t="s">
        <v>13</v>
      </c>
      <c r="E2" s="2" t="s">
        <v>66</v>
      </c>
      <c r="F2" s="2" t="s">
        <v>65</v>
      </c>
      <c r="G2" s="2" t="s">
        <v>5</v>
      </c>
      <c r="H2" s="2" t="s">
        <v>115</v>
      </c>
      <c r="I2" s="2" t="s">
        <v>114</v>
      </c>
      <c r="J2" s="2" t="s">
        <v>10</v>
      </c>
      <c r="K2" s="1" t="s">
        <v>0</v>
      </c>
      <c r="L2" s="1" t="s">
        <v>1</v>
      </c>
      <c r="M2" s="2" t="s">
        <v>11</v>
      </c>
      <c r="N2" s="2" t="s">
        <v>61</v>
      </c>
      <c r="O2" s="2" t="s">
        <v>6</v>
      </c>
      <c r="P2" s="2" t="s">
        <v>55</v>
      </c>
      <c r="Q2" s="2" t="s">
        <v>16</v>
      </c>
    </row>
    <row r="3" spans="1:20" x14ac:dyDescent="0.2">
      <c r="A3" s="1" t="s">
        <v>57</v>
      </c>
      <c r="B3" s="1" t="s">
        <v>2</v>
      </c>
      <c r="C3" s="1" t="s">
        <v>14</v>
      </c>
      <c r="D3" s="1" t="s">
        <v>15</v>
      </c>
      <c r="E3" s="1" t="s">
        <v>68</v>
      </c>
      <c r="F3" s="1">
        <v>8300482</v>
      </c>
      <c r="G3" s="1" t="s">
        <v>4</v>
      </c>
      <c r="H3" s="1">
        <v>3500</v>
      </c>
      <c r="J3" s="1">
        <v>11.3</v>
      </c>
      <c r="K3" s="1">
        <v>120</v>
      </c>
      <c r="L3" s="1">
        <v>2.5</v>
      </c>
      <c r="M3" s="8" t="s">
        <v>38</v>
      </c>
      <c r="N3" s="8" t="s">
        <v>62</v>
      </c>
      <c r="O3" s="1" t="s">
        <v>7</v>
      </c>
      <c r="P3" s="1">
        <v>1</v>
      </c>
      <c r="Q3" s="1" t="s">
        <v>17</v>
      </c>
    </row>
    <row r="4" spans="1:20" x14ac:dyDescent="0.2">
      <c r="A4" s="1" t="s">
        <v>57</v>
      </c>
      <c r="B4" s="1" t="s">
        <v>2</v>
      </c>
      <c r="C4" s="1" t="s">
        <v>14</v>
      </c>
      <c r="D4" s="1" t="s">
        <v>15</v>
      </c>
      <c r="E4" s="1" t="s">
        <v>67</v>
      </c>
      <c r="F4" s="1">
        <v>8300054</v>
      </c>
      <c r="G4" s="1" t="s">
        <v>4</v>
      </c>
      <c r="H4" s="1">
        <v>3500</v>
      </c>
      <c r="J4" s="1">
        <v>11.3</v>
      </c>
      <c r="K4" s="1">
        <v>120</v>
      </c>
      <c r="L4" s="3">
        <v>2.5</v>
      </c>
      <c r="M4" s="8" t="s">
        <v>38</v>
      </c>
      <c r="N4" s="8" t="s">
        <v>62</v>
      </c>
      <c r="O4" s="1" t="s">
        <v>8</v>
      </c>
      <c r="P4" s="1">
        <v>1</v>
      </c>
      <c r="Q4" s="1" t="s">
        <v>17</v>
      </c>
      <c r="T4" s="4"/>
    </row>
    <row r="5" spans="1:20" x14ac:dyDescent="0.2">
      <c r="A5" s="1" t="s">
        <v>18</v>
      </c>
      <c r="B5" s="1" t="s">
        <v>18</v>
      </c>
      <c r="C5" s="1" t="s">
        <v>19</v>
      </c>
      <c r="D5" s="1" t="s">
        <v>15</v>
      </c>
      <c r="E5" s="1" t="s">
        <v>69</v>
      </c>
      <c r="F5" s="11" t="s">
        <v>70</v>
      </c>
      <c r="G5" s="1" t="s">
        <v>20</v>
      </c>
      <c r="H5" s="1">
        <v>200000</v>
      </c>
      <c r="J5" s="1">
        <v>75</v>
      </c>
      <c r="K5" s="5">
        <v>400</v>
      </c>
      <c r="M5" s="5">
        <v>902730</v>
      </c>
      <c r="N5" s="5" t="s">
        <v>62</v>
      </c>
      <c r="O5" s="1" t="s">
        <v>21</v>
      </c>
      <c r="P5" s="1">
        <v>1</v>
      </c>
    </row>
    <row r="6" spans="1:20" x14ac:dyDescent="0.2">
      <c r="A6" s="1" t="s">
        <v>18</v>
      </c>
      <c r="B6" s="1" t="s">
        <v>63</v>
      </c>
      <c r="C6" s="1" t="s">
        <v>64</v>
      </c>
      <c r="D6" s="1" t="s">
        <v>15</v>
      </c>
      <c r="E6" s="1" t="s">
        <v>71</v>
      </c>
      <c r="F6" s="1" t="s">
        <v>72</v>
      </c>
      <c r="G6" s="1" t="s">
        <v>73</v>
      </c>
      <c r="H6" s="13">
        <v>1300</v>
      </c>
      <c r="J6" s="13" t="s">
        <v>75</v>
      </c>
      <c r="K6" s="13" t="s">
        <v>75</v>
      </c>
      <c r="L6" s="13" t="s">
        <v>75</v>
      </c>
      <c r="M6" s="17" t="s">
        <v>106</v>
      </c>
      <c r="N6" s="15" t="s">
        <v>105</v>
      </c>
      <c r="O6" s="1" t="s">
        <v>77</v>
      </c>
      <c r="P6" s="1">
        <v>1</v>
      </c>
    </row>
    <row r="7" spans="1:20" x14ac:dyDescent="0.2">
      <c r="A7" s="1" t="s">
        <v>22</v>
      </c>
      <c r="B7" s="1" t="s">
        <v>74</v>
      </c>
      <c r="C7" s="1" t="s">
        <v>23</v>
      </c>
      <c r="D7" s="1" t="s">
        <v>24</v>
      </c>
      <c r="E7" s="1" t="s">
        <v>75</v>
      </c>
      <c r="F7" s="1" t="s">
        <v>75</v>
      </c>
      <c r="G7" s="1" t="s">
        <v>25</v>
      </c>
      <c r="H7" s="1">
        <v>80000</v>
      </c>
      <c r="J7" s="6">
        <v>50</v>
      </c>
      <c r="K7" s="1">
        <v>110</v>
      </c>
      <c r="L7" s="3">
        <v>0.34</v>
      </c>
      <c r="M7" s="5"/>
      <c r="N7" s="5" t="s">
        <v>62</v>
      </c>
      <c r="O7" s="1" t="s">
        <v>26</v>
      </c>
      <c r="P7" s="1">
        <v>1</v>
      </c>
    </row>
    <row r="8" spans="1:20" x14ac:dyDescent="0.2">
      <c r="A8" s="1" t="s">
        <v>22</v>
      </c>
      <c r="B8" s="1" t="s">
        <v>27</v>
      </c>
      <c r="C8" s="1" t="s">
        <v>28</v>
      </c>
      <c r="D8" s="1" t="s">
        <v>15</v>
      </c>
      <c r="G8" s="1" t="s">
        <v>31</v>
      </c>
      <c r="H8" s="1">
        <v>20000</v>
      </c>
      <c r="J8" s="1">
        <v>3.2</v>
      </c>
      <c r="K8" s="1">
        <v>160</v>
      </c>
      <c r="M8" s="8" t="s">
        <v>38</v>
      </c>
      <c r="N8" s="14" t="s">
        <v>76</v>
      </c>
      <c r="O8" s="1" t="s">
        <v>80</v>
      </c>
      <c r="P8" s="1">
        <v>2</v>
      </c>
      <c r="Q8" s="1" t="s">
        <v>111</v>
      </c>
    </row>
    <row r="9" spans="1:20" x14ac:dyDescent="0.2">
      <c r="A9" s="1" t="s">
        <v>22</v>
      </c>
      <c r="B9" s="1" t="s">
        <v>78</v>
      </c>
      <c r="C9" s="1" t="s">
        <v>34</v>
      </c>
      <c r="D9" s="1" t="s">
        <v>29</v>
      </c>
      <c r="E9" s="1" t="s">
        <v>79</v>
      </c>
      <c r="F9" s="1">
        <v>42508850</v>
      </c>
      <c r="G9" s="1" t="s">
        <v>73</v>
      </c>
      <c r="H9" s="13">
        <v>1500</v>
      </c>
      <c r="J9" s="13" t="s">
        <v>75</v>
      </c>
      <c r="K9" s="13" t="s">
        <v>75</v>
      </c>
      <c r="L9" s="13" t="s">
        <v>75</v>
      </c>
      <c r="M9" s="16">
        <v>9026.2019999999993</v>
      </c>
      <c r="N9" s="5" t="s">
        <v>62</v>
      </c>
      <c r="O9" s="1" t="s">
        <v>81</v>
      </c>
      <c r="P9" s="1">
        <v>1</v>
      </c>
    </row>
    <row r="10" spans="1:20" x14ac:dyDescent="0.2">
      <c r="A10" s="1" t="s">
        <v>82</v>
      </c>
      <c r="B10" s="1" t="s">
        <v>85</v>
      </c>
      <c r="C10" s="1" t="s">
        <v>35</v>
      </c>
      <c r="D10" s="1" t="s">
        <v>29</v>
      </c>
      <c r="E10" s="1" t="s">
        <v>86</v>
      </c>
      <c r="F10" s="1">
        <v>14379642</v>
      </c>
      <c r="G10" s="1" t="s">
        <v>30</v>
      </c>
      <c r="H10" s="1">
        <v>700</v>
      </c>
      <c r="J10" s="1">
        <v>3.4</v>
      </c>
      <c r="K10" s="1">
        <v>100</v>
      </c>
      <c r="L10" s="1">
        <v>0.7</v>
      </c>
      <c r="M10" s="5">
        <v>8414.1090000000004</v>
      </c>
      <c r="N10" s="5" t="s">
        <v>62</v>
      </c>
      <c r="O10" s="1" t="s">
        <v>42</v>
      </c>
      <c r="P10" s="1">
        <v>2</v>
      </c>
    </row>
    <row r="11" spans="1:20" x14ac:dyDescent="0.2">
      <c r="A11" s="1" t="s">
        <v>57</v>
      </c>
      <c r="B11" s="1" t="s">
        <v>33</v>
      </c>
      <c r="C11" s="1" t="s">
        <v>34</v>
      </c>
      <c r="D11" s="1" t="s">
        <v>29</v>
      </c>
      <c r="E11" s="1" t="s">
        <v>93</v>
      </c>
      <c r="F11" s="1">
        <v>16208857</v>
      </c>
      <c r="G11" s="1" t="s">
        <v>37</v>
      </c>
      <c r="H11" s="1">
        <v>6000</v>
      </c>
      <c r="J11" s="1">
        <v>13.8</v>
      </c>
      <c r="K11" s="1">
        <v>270</v>
      </c>
      <c r="M11" s="5">
        <v>8414.1025000000009</v>
      </c>
      <c r="N11" s="5" t="s">
        <v>62</v>
      </c>
      <c r="O11" s="1" t="s">
        <v>36</v>
      </c>
      <c r="P11" s="1">
        <v>1</v>
      </c>
    </row>
    <row r="12" spans="1:20" x14ac:dyDescent="0.2">
      <c r="A12" s="1" t="s">
        <v>57</v>
      </c>
      <c r="B12" s="1" t="s">
        <v>40</v>
      </c>
      <c r="C12" s="1" t="s">
        <v>39</v>
      </c>
      <c r="D12" s="1" t="s">
        <v>15</v>
      </c>
      <c r="E12" s="1" t="s">
        <v>94</v>
      </c>
      <c r="F12" s="1" t="s">
        <v>95</v>
      </c>
      <c r="G12" s="1" t="s">
        <v>41</v>
      </c>
      <c r="H12" s="1">
        <v>4000</v>
      </c>
      <c r="J12" s="1">
        <v>20</v>
      </c>
      <c r="K12" s="1">
        <v>540</v>
      </c>
      <c r="L12" s="3">
        <v>3.63</v>
      </c>
      <c r="M12" s="5">
        <v>8414.1089900000006</v>
      </c>
      <c r="N12" s="5" t="s">
        <v>62</v>
      </c>
      <c r="O12" s="1" t="s">
        <v>32</v>
      </c>
      <c r="P12" s="1">
        <v>1</v>
      </c>
    </row>
    <row r="13" spans="1:20" x14ac:dyDescent="0.2">
      <c r="M13" s="5"/>
      <c r="N13" s="5"/>
    </row>
    <row r="14" spans="1:20" x14ac:dyDescent="0.2">
      <c r="A14" s="1" t="s">
        <v>59</v>
      </c>
      <c r="B14" s="1" t="s">
        <v>60</v>
      </c>
      <c r="C14" s="1" t="s">
        <v>88</v>
      </c>
      <c r="D14" s="1" t="s">
        <v>89</v>
      </c>
      <c r="E14" s="1" t="s">
        <v>90</v>
      </c>
      <c r="G14" s="1" t="s">
        <v>110</v>
      </c>
      <c r="H14" s="1">
        <v>3200</v>
      </c>
      <c r="J14" s="1">
        <v>1.22</v>
      </c>
      <c r="K14" s="13" t="s">
        <v>75</v>
      </c>
      <c r="L14" s="13" t="s">
        <v>75</v>
      </c>
      <c r="M14" s="12"/>
      <c r="N14" s="5" t="s">
        <v>62</v>
      </c>
      <c r="O14" s="1" t="s">
        <v>92</v>
      </c>
      <c r="P14" s="1">
        <v>2</v>
      </c>
    </row>
    <row r="15" spans="1:20" x14ac:dyDescent="0.2">
      <c r="A15" s="1" t="s">
        <v>59</v>
      </c>
      <c r="B15" s="1" t="s">
        <v>60</v>
      </c>
      <c r="C15" s="1" t="s">
        <v>88</v>
      </c>
      <c r="D15" s="1" t="s">
        <v>89</v>
      </c>
      <c r="E15" s="1" t="s">
        <v>91</v>
      </c>
      <c r="G15" s="1" t="s">
        <v>109</v>
      </c>
      <c r="H15" s="1">
        <v>1500</v>
      </c>
      <c r="J15" s="1">
        <v>1.22</v>
      </c>
      <c r="K15" s="13" t="s">
        <v>75</v>
      </c>
      <c r="L15" s="13" t="s">
        <v>75</v>
      </c>
      <c r="M15" s="12"/>
      <c r="N15" s="5" t="s">
        <v>62</v>
      </c>
      <c r="O15" s="1" t="s">
        <v>92</v>
      </c>
      <c r="P15" s="1">
        <v>2</v>
      </c>
    </row>
    <row r="16" spans="1:20" x14ac:dyDescent="0.2">
      <c r="A16" s="1" t="s">
        <v>59</v>
      </c>
      <c r="B16" s="1" t="s">
        <v>43</v>
      </c>
      <c r="C16" s="1" t="s">
        <v>295</v>
      </c>
      <c r="G16" s="1" t="s">
        <v>296</v>
      </c>
      <c r="H16" s="1">
        <v>500</v>
      </c>
      <c r="J16" s="1">
        <v>75</v>
      </c>
      <c r="K16" s="13" t="s">
        <v>75</v>
      </c>
      <c r="L16" s="13" t="s">
        <v>75</v>
      </c>
      <c r="M16" s="5">
        <v>28539030</v>
      </c>
      <c r="N16" s="8" t="s">
        <v>62</v>
      </c>
      <c r="O16" s="1" t="s">
        <v>46</v>
      </c>
      <c r="P16" s="1">
        <v>2</v>
      </c>
      <c r="Q16" s="1" t="s">
        <v>294</v>
      </c>
    </row>
    <row r="18" spans="1:17" x14ac:dyDescent="0.2">
      <c r="G18" s="46" t="s">
        <v>285</v>
      </c>
      <c r="H18" s="47">
        <f>SUM(H3:H16)</f>
        <v>325700</v>
      </c>
      <c r="I18" s="46"/>
      <c r="J18" s="47">
        <f>SUM(J3:J16)</f>
        <v>265.44</v>
      </c>
      <c r="K18" s="47">
        <f>SUM(K3:K16)</f>
        <v>1820</v>
      </c>
      <c r="L18" s="47"/>
      <c r="M18" s="5"/>
      <c r="N18" s="5"/>
    </row>
    <row r="19" spans="1:17" x14ac:dyDescent="0.2">
      <c r="G19" s="46" t="s">
        <v>286</v>
      </c>
      <c r="H19" s="47">
        <f>'Spare Parts'!H3+'Spare Parts'!J3+'Spare Parts'!L3</f>
        <v>4081.5360000000001</v>
      </c>
      <c r="I19" s="47"/>
      <c r="J19" s="47"/>
      <c r="K19" s="47"/>
      <c r="L19" s="47"/>
      <c r="M19" s="5"/>
      <c r="N19" s="5"/>
    </row>
    <row r="20" spans="1:17" x14ac:dyDescent="0.2">
      <c r="G20" s="46" t="s">
        <v>288</v>
      </c>
      <c r="H20" s="47">
        <v>1000</v>
      </c>
      <c r="I20" s="47"/>
      <c r="J20" s="47"/>
      <c r="K20" s="47"/>
      <c r="L20" s="47"/>
    </row>
    <row r="21" spans="1:17" x14ac:dyDescent="0.2">
      <c r="G21" s="10" t="s">
        <v>287</v>
      </c>
      <c r="H21" s="9">
        <f>SUM(H18:H20)</f>
        <v>330781.53600000002</v>
      </c>
      <c r="I21" s="9"/>
      <c r="J21" s="9"/>
      <c r="K21" s="9"/>
      <c r="L21" s="9"/>
    </row>
    <row r="23" spans="1:17" s="18" customFormat="1" x14ac:dyDescent="0.2">
      <c r="A23" s="19" t="s">
        <v>107</v>
      </c>
    </row>
    <row r="24" spans="1:17" s="18" customFormat="1" x14ac:dyDescent="0.2">
      <c r="A24" s="18" t="s">
        <v>58</v>
      </c>
      <c r="B24" s="18" t="s">
        <v>50</v>
      </c>
      <c r="C24" s="18" t="s">
        <v>47</v>
      </c>
      <c r="D24" s="18" t="s">
        <v>15</v>
      </c>
      <c r="E24" s="18" t="s">
        <v>50</v>
      </c>
      <c r="G24" s="18" t="s">
        <v>103</v>
      </c>
      <c r="H24" s="18">
        <v>3300</v>
      </c>
      <c r="K24" s="18" t="s">
        <v>53</v>
      </c>
      <c r="M24" s="18">
        <v>90278990</v>
      </c>
      <c r="N24" s="26" t="s">
        <v>62</v>
      </c>
      <c r="O24" s="18" t="s">
        <v>48</v>
      </c>
      <c r="P24" s="18">
        <v>19</v>
      </c>
      <c r="Q24" s="18" t="s">
        <v>54</v>
      </c>
    </row>
    <row r="25" spans="1:17" s="18" customFormat="1" x14ac:dyDescent="0.2">
      <c r="A25" s="18" t="s">
        <v>58</v>
      </c>
      <c r="B25" s="18" t="s">
        <v>51</v>
      </c>
      <c r="C25" s="18" t="s">
        <v>47</v>
      </c>
      <c r="D25" s="18" t="s">
        <v>15</v>
      </c>
      <c r="E25" s="18" t="s">
        <v>51</v>
      </c>
      <c r="F25" s="18" t="s">
        <v>100</v>
      </c>
      <c r="G25" s="18" t="s">
        <v>102</v>
      </c>
      <c r="H25" s="18">
        <v>3800</v>
      </c>
      <c r="K25" s="18" t="s">
        <v>53</v>
      </c>
      <c r="M25" s="18">
        <v>90158020</v>
      </c>
      <c r="N25" s="26" t="s">
        <v>62</v>
      </c>
      <c r="O25" s="18" t="s">
        <v>48</v>
      </c>
      <c r="P25" s="18">
        <v>2</v>
      </c>
      <c r="Q25" s="18" t="s">
        <v>54</v>
      </c>
    </row>
    <row r="26" spans="1:17" s="18" customFormat="1" x14ac:dyDescent="0.2">
      <c r="A26" s="18" t="s">
        <v>58</v>
      </c>
      <c r="B26" s="18" t="s">
        <v>52</v>
      </c>
      <c r="C26" s="18" t="s">
        <v>47</v>
      </c>
      <c r="D26" s="18" t="s">
        <v>15</v>
      </c>
      <c r="E26" s="18" t="s">
        <v>52</v>
      </c>
      <c r="F26" s="18" t="s">
        <v>104</v>
      </c>
      <c r="G26" s="18" t="s">
        <v>99</v>
      </c>
      <c r="H26" s="18">
        <v>2700</v>
      </c>
      <c r="K26" s="18" t="s">
        <v>53</v>
      </c>
      <c r="M26" s="18">
        <v>85176990</v>
      </c>
      <c r="N26" s="26" t="s">
        <v>62</v>
      </c>
      <c r="O26" s="18" t="s">
        <v>48</v>
      </c>
      <c r="P26" s="18">
        <v>1</v>
      </c>
      <c r="Q26" s="18" t="s">
        <v>54</v>
      </c>
    </row>
    <row r="27" spans="1:17" s="18" customFormat="1" x14ac:dyDescent="0.2">
      <c r="A27" s="18" t="s">
        <v>58</v>
      </c>
      <c r="B27" s="18" t="s">
        <v>52</v>
      </c>
      <c r="C27" s="18" t="s">
        <v>47</v>
      </c>
      <c r="D27" s="18" t="s">
        <v>15</v>
      </c>
      <c r="E27" s="18" t="s">
        <v>52</v>
      </c>
      <c r="F27" s="18" t="s">
        <v>98</v>
      </c>
      <c r="G27" s="18" t="s">
        <v>99</v>
      </c>
      <c r="H27" s="18">
        <v>2700</v>
      </c>
      <c r="K27" s="18" t="s">
        <v>53</v>
      </c>
      <c r="M27" s="18">
        <v>85176990</v>
      </c>
      <c r="N27" s="26" t="s">
        <v>62</v>
      </c>
      <c r="O27" s="18" t="s">
        <v>48</v>
      </c>
      <c r="P27" s="18">
        <v>4</v>
      </c>
      <c r="Q27" s="18" t="s">
        <v>96</v>
      </c>
    </row>
    <row r="28" spans="1:17" s="18" customFormat="1" x14ac:dyDescent="0.2">
      <c r="A28" s="18" t="s">
        <v>58</v>
      </c>
      <c r="B28" s="18" t="s">
        <v>49</v>
      </c>
      <c r="C28" s="18" t="s">
        <v>47</v>
      </c>
      <c r="D28" s="18" t="s">
        <v>15</v>
      </c>
      <c r="E28" s="18" t="s">
        <v>49</v>
      </c>
      <c r="F28" s="18" t="s">
        <v>97</v>
      </c>
      <c r="G28" s="18" t="s">
        <v>101</v>
      </c>
      <c r="H28" s="18">
        <v>2400</v>
      </c>
      <c r="K28" s="18" t="s">
        <v>53</v>
      </c>
      <c r="M28" s="18">
        <v>90271010</v>
      </c>
      <c r="N28" s="26" t="s">
        <v>62</v>
      </c>
      <c r="O28" s="18" t="s">
        <v>48</v>
      </c>
      <c r="P28" s="18">
        <v>4</v>
      </c>
      <c r="Q28" s="18" t="s">
        <v>96</v>
      </c>
    </row>
    <row r="29" spans="1:17" x14ac:dyDescent="0.2">
      <c r="D29" s="3"/>
      <c r="E29" s="3"/>
      <c r="F29" s="3"/>
    </row>
    <row r="30" spans="1:17" s="21" customFormat="1" x14ac:dyDescent="0.2">
      <c r="A30" s="20" t="s">
        <v>108</v>
      </c>
      <c r="D30" s="22"/>
      <c r="E30" s="22"/>
      <c r="F30" s="22"/>
    </row>
    <row r="31" spans="1:17" s="21" customFormat="1" x14ac:dyDescent="0.2">
      <c r="A31" s="21" t="s">
        <v>59</v>
      </c>
      <c r="B31" s="21" t="s">
        <v>43</v>
      </c>
      <c r="G31" s="21" t="s">
        <v>44</v>
      </c>
      <c r="H31" s="21">
        <v>50</v>
      </c>
      <c r="J31" s="21">
        <v>70</v>
      </c>
      <c r="M31" s="23">
        <v>28539030</v>
      </c>
      <c r="N31" s="23" t="s">
        <v>62</v>
      </c>
      <c r="O31" s="21" t="s">
        <v>46</v>
      </c>
      <c r="Q31" s="21" t="s">
        <v>87</v>
      </c>
    </row>
    <row r="32" spans="1:17" s="21" customFormat="1" x14ac:dyDescent="0.2">
      <c r="A32" s="21" t="s">
        <v>59</v>
      </c>
      <c r="B32" s="21" t="s">
        <v>43</v>
      </c>
      <c r="G32" s="21" t="s">
        <v>45</v>
      </c>
      <c r="H32" s="21">
        <v>50</v>
      </c>
      <c r="J32" s="21">
        <v>70</v>
      </c>
      <c r="M32" s="23">
        <v>28539030</v>
      </c>
      <c r="N32" s="23" t="s">
        <v>62</v>
      </c>
      <c r="O32" s="21" t="s">
        <v>46</v>
      </c>
      <c r="Q32" s="21" t="s">
        <v>87</v>
      </c>
    </row>
    <row r="33" spans="1:20" x14ac:dyDescent="0.2">
      <c r="B33" s="7"/>
      <c r="D33" s="3"/>
      <c r="E33" s="3"/>
      <c r="F33" s="3"/>
    </row>
    <row r="34" spans="1:20" x14ac:dyDescent="0.2">
      <c r="A34" s="2" t="s">
        <v>112</v>
      </c>
      <c r="B34" s="7"/>
      <c r="D34" s="3"/>
      <c r="E34" s="3"/>
      <c r="F34" s="3"/>
    </row>
    <row r="35" spans="1:20" x14ac:dyDescent="0.2">
      <c r="A35" s="24" t="s">
        <v>82</v>
      </c>
      <c r="B35" s="24" t="s">
        <v>83</v>
      </c>
      <c r="C35" s="24" t="s">
        <v>35</v>
      </c>
      <c r="D35" s="24" t="s">
        <v>29</v>
      </c>
      <c r="E35" s="24" t="s">
        <v>84</v>
      </c>
      <c r="F35" s="24">
        <v>8077766</v>
      </c>
      <c r="G35" s="24" t="s">
        <v>30</v>
      </c>
      <c r="H35" s="24">
        <v>3600</v>
      </c>
      <c r="I35" s="24"/>
      <c r="J35" s="24">
        <v>18</v>
      </c>
      <c r="K35" s="24">
        <v>310</v>
      </c>
      <c r="L35" s="24">
        <v>1.6</v>
      </c>
      <c r="M35" s="25">
        <v>8414.1090000000004</v>
      </c>
      <c r="N35" s="25" t="s">
        <v>62</v>
      </c>
      <c r="O35" s="24" t="s">
        <v>42</v>
      </c>
      <c r="P35" s="24">
        <v>1</v>
      </c>
      <c r="Q35" s="24"/>
      <c r="R35" s="24"/>
      <c r="S35" s="24"/>
      <c r="T35" s="24"/>
    </row>
    <row r="36" spans="1:20" x14ac:dyDescent="0.2">
      <c r="D36" s="3"/>
      <c r="E36" s="3"/>
      <c r="F36" s="3"/>
    </row>
  </sheetData>
  <pageMargins left="0.7" right="0.7" top="0.78740157499999996" bottom="0.78740157499999996"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FF98DB-CF34-3940-9D62-FD2CB073B134}">
  <dimension ref="A1:N61"/>
  <sheetViews>
    <sheetView zoomScale="120" zoomScaleNormal="120" workbookViewId="0">
      <pane xSplit="1" ySplit="4" topLeftCell="B20" activePane="bottomRight" state="frozen"/>
      <selection pane="topRight" activeCell="B1" sqref="B1"/>
      <selection pane="bottomLeft" activeCell="A3" sqref="A3"/>
      <selection pane="bottomRight" activeCell="A24" sqref="A24:XFD24"/>
    </sheetView>
  </sheetViews>
  <sheetFormatPr baseColWidth="10" defaultRowHeight="16" x14ac:dyDescent="0.2"/>
  <cols>
    <col min="1" max="1" width="11" style="27"/>
    <col min="2" max="2" width="36.3984375" style="27" bestFit="1" customWidth="1"/>
    <col min="3" max="3" width="41.796875" style="27" customWidth="1"/>
    <col min="4" max="4" width="21.796875" style="27" customWidth="1"/>
    <col min="5" max="5" width="28.796875" style="27" customWidth="1"/>
    <col min="6" max="6" width="17.19921875" style="27" customWidth="1"/>
    <col min="7" max="10" width="11" style="27"/>
    <col min="11" max="11" width="16" style="27" customWidth="1"/>
    <col min="12" max="12" width="18" style="27" customWidth="1"/>
    <col min="13" max="16384" width="11" style="27"/>
  </cols>
  <sheetData>
    <row r="1" spans="1:14" x14ac:dyDescent="0.2">
      <c r="A1" s="59" t="s">
        <v>356</v>
      </c>
      <c r="B1" s="30" t="s">
        <v>283</v>
      </c>
      <c r="C1" s="32" t="s">
        <v>282</v>
      </c>
      <c r="D1" s="31" t="s">
        <v>281</v>
      </c>
      <c r="E1" s="39" t="s">
        <v>280</v>
      </c>
      <c r="G1" s="34" t="s">
        <v>139</v>
      </c>
      <c r="H1" s="34"/>
      <c r="I1" s="29" t="s">
        <v>22</v>
      </c>
      <c r="J1" s="29"/>
      <c r="K1" s="34" t="s">
        <v>18</v>
      </c>
      <c r="L1" s="34"/>
    </row>
    <row r="2" spans="1:14" x14ac:dyDescent="0.2">
      <c r="E2" s="45" t="s">
        <v>284</v>
      </c>
      <c r="G2" s="36" t="s">
        <v>279</v>
      </c>
      <c r="H2" s="35" t="s">
        <v>278</v>
      </c>
      <c r="I2" s="38" t="s">
        <v>279</v>
      </c>
      <c r="J2" s="37" t="s">
        <v>278</v>
      </c>
      <c r="K2" s="36" t="s">
        <v>279</v>
      </c>
      <c r="L2" s="35" t="s">
        <v>278</v>
      </c>
    </row>
    <row r="3" spans="1:14" x14ac:dyDescent="0.2">
      <c r="G3" s="34">
        <f>SUMIF(A5:A2525,G1,I5:I2525)</f>
        <v>2263.88</v>
      </c>
      <c r="H3" s="34">
        <f>G3*1.2</f>
        <v>2716.6559999999999</v>
      </c>
      <c r="I3" s="29">
        <f>SUMIF(A5:A2525,I1,I5:I2525)</f>
        <v>1137.4000000000001</v>
      </c>
      <c r="J3" s="29">
        <f>I3*1.2</f>
        <v>1364.88</v>
      </c>
      <c r="K3" s="34">
        <f>SUMIF(A5:A2525,K1,I5:I2525)</f>
        <v>0</v>
      </c>
      <c r="L3" s="34">
        <f>K3*1.2</f>
        <v>0</v>
      </c>
    </row>
    <row r="4" spans="1:14" s="33" customFormat="1" x14ac:dyDescent="0.2">
      <c r="B4" s="33" t="s">
        <v>5</v>
      </c>
      <c r="C4" s="33" t="s">
        <v>277</v>
      </c>
      <c r="D4" s="33" t="s">
        <v>12</v>
      </c>
      <c r="E4" s="33" t="s">
        <v>3</v>
      </c>
      <c r="F4" s="33" t="s">
        <v>276</v>
      </c>
      <c r="G4" s="33" t="s">
        <v>55</v>
      </c>
      <c r="H4" s="33" t="s">
        <v>275</v>
      </c>
      <c r="I4" s="33" t="s">
        <v>274</v>
      </c>
      <c r="J4" s="33" t="s">
        <v>273</v>
      </c>
      <c r="K4" s="33" t="s">
        <v>272</v>
      </c>
      <c r="L4" s="33" t="s">
        <v>271</v>
      </c>
      <c r="M4" s="33" t="s">
        <v>16</v>
      </c>
      <c r="N4" s="33" t="s">
        <v>270</v>
      </c>
    </row>
    <row r="5" spans="1:14" s="39" customFormat="1" x14ac:dyDescent="0.2">
      <c r="A5" s="39" t="s">
        <v>139</v>
      </c>
      <c r="B5" s="39" t="s">
        <v>244</v>
      </c>
      <c r="C5" s="39" t="s">
        <v>269</v>
      </c>
      <c r="D5" s="39" t="s">
        <v>268</v>
      </c>
      <c r="E5" s="39" t="s">
        <v>267</v>
      </c>
      <c r="F5" s="39" t="s">
        <v>266</v>
      </c>
      <c r="G5" s="39" t="s">
        <v>265</v>
      </c>
      <c r="I5" s="39">
        <v>127.95</v>
      </c>
      <c r="L5" s="39" t="s">
        <v>264</v>
      </c>
      <c r="M5" s="39" t="s">
        <v>263</v>
      </c>
      <c r="N5" s="39" t="s">
        <v>262</v>
      </c>
    </row>
    <row r="6" spans="1:14" s="39" customFormat="1" x14ac:dyDescent="0.2">
      <c r="A6" s="39" t="s">
        <v>139</v>
      </c>
      <c r="B6" s="39" t="s">
        <v>244</v>
      </c>
      <c r="C6" s="39" t="s">
        <v>261</v>
      </c>
      <c r="D6" s="39" t="s">
        <v>242</v>
      </c>
      <c r="E6" s="39" t="s">
        <v>260</v>
      </c>
      <c r="F6" s="39">
        <v>108763</v>
      </c>
      <c r="G6" s="39">
        <v>18</v>
      </c>
      <c r="H6" s="39">
        <v>4.58</v>
      </c>
      <c r="I6" s="39">
        <f t="shared" ref="I6:I12" si="0">G6*H6</f>
        <v>82.44</v>
      </c>
      <c r="L6" s="39" t="s">
        <v>259</v>
      </c>
      <c r="N6" s="41">
        <v>45100</v>
      </c>
    </row>
    <row r="7" spans="1:14" s="39" customFormat="1" x14ac:dyDescent="0.2">
      <c r="A7" s="39" t="s">
        <v>139</v>
      </c>
      <c r="B7" s="39" t="s">
        <v>244</v>
      </c>
      <c r="C7" s="39" t="s">
        <v>258</v>
      </c>
      <c r="D7" s="39" t="s">
        <v>242</v>
      </c>
      <c r="E7" s="39" t="s">
        <v>257</v>
      </c>
      <c r="F7" s="39">
        <v>108739</v>
      </c>
      <c r="G7" s="39">
        <v>10</v>
      </c>
      <c r="H7" s="39">
        <v>4.5199999999999996</v>
      </c>
      <c r="I7" s="39">
        <f t="shared" si="0"/>
        <v>45.199999999999996</v>
      </c>
      <c r="L7" s="39" t="s">
        <v>256</v>
      </c>
      <c r="N7" s="41">
        <v>45100</v>
      </c>
    </row>
    <row r="8" spans="1:14" s="39" customFormat="1" x14ac:dyDescent="0.2">
      <c r="A8" s="39" t="s">
        <v>139</v>
      </c>
      <c r="B8" s="39" t="s">
        <v>244</v>
      </c>
      <c r="C8" s="39" t="s">
        <v>255</v>
      </c>
      <c r="D8" s="39" t="s">
        <v>242</v>
      </c>
      <c r="E8" s="39" t="s">
        <v>254</v>
      </c>
      <c r="F8" s="39">
        <v>108723</v>
      </c>
      <c r="G8" s="39">
        <v>10</v>
      </c>
      <c r="H8" s="39">
        <v>3.32</v>
      </c>
      <c r="I8" s="39">
        <f t="shared" si="0"/>
        <v>33.199999999999996</v>
      </c>
      <c r="L8" s="39" t="s">
        <v>253</v>
      </c>
      <c r="N8" s="41">
        <v>45100</v>
      </c>
    </row>
    <row r="9" spans="1:14" s="39" customFormat="1" x14ac:dyDescent="0.2">
      <c r="A9" s="39" t="s">
        <v>139</v>
      </c>
      <c r="B9" s="39" t="s">
        <v>244</v>
      </c>
      <c r="C9" s="39" t="s">
        <v>252</v>
      </c>
      <c r="D9" s="39" t="s">
        <v>242</v>
      </c>
      <c r="E9" s="39" t="s">
        <v>249</v>
      </c>
      <c r="F9" s="39">
        <v>108639</v>
      </c>
      <c r="G9" s="39">
        <v>10</v>
      </c>
      <c r="H9" s="39">
        <v>5.33</v>
      </c>
      <c r="I9" s="39">
        <f t="shared" si="0"/>
        <v>53.3</v>
      </c>
      <c r="L9" s="39" t="s">
        <v>251</v>
      </c>
      <c r="N9" s="41">
        <v>45100</v>
      </c>
    </row>
    <row r="10" spans="1:14" s="39" customFormat="1" x14ac:dyDescent="0.2">
      <c r="A10" s="39" t="s">
        <v>139</v>
      </c>
      <c r="B10" s="39" t="s">
        <v>244</v>
      </c>
      <c r="C10" s="39" t="s">
        <v>250</v>
      </c>
      <c r="D10" s="39" t="s">
        <v>242</v>
      </c>
      <c r="E10" s="39" t="s">
        <v>249</v>
      </c>
      <c r="F10" s="39">
        <v>108641</v>
      </c>
      <c r="G10" s="39">
        <v>10</v>
      </c>
      <c r="H10" s="39">
        <v>6.31</v>
      </c>
      <c r="I10" s="39">
        <f t="shared" si="0"/>
        <v>63.099999999999994</v>
      </c>
      <c r="L10" s="39" t="s">
        <v>248</v>
      </c>
      <c r="N10" s="41">
        <v>45100</v>
      </c>
    </row>
    <row r="11" spans="1:14" s="39" customFormat="1" x14ac:dyDescent="0.2">
      <c r="A11" s="39" t="s">
        <v>139</v>
      </c>
      <c r="B11" s="39" t="s">
        <v>244</v>
      </c>
      <c r="C11" s="39" t="s">
        <v>247</v>
      </c>
      <c r="D11" s="39" t="s">
        <v>242</v>
      </c>
      <c r="E11" s="39" t="s">
        <v>246</v>
      </c>
      <c r="F11" s="39">
        <v>108556</v>
      </c>
      <c r="G11" s="39">
        <v>10</v>
      </c>
      <c r="H11" s="39">
        <v>1.96</v>
      </c>
      <c r="I11" s="39">
        <f t="shared" si="0"/>
        <v>19.600000000000001</v>
      </c>
      <c r="L11" s="39" t="s">
        <v>245</v>
      </c>
      <c r="N11" s="41">
        <v>45100</v>
      </c>
    </row>
    <row r="12" spans="1:14" s="39" customFormat="1" x14ac:dyDescent="0.2">
      <c r="A12" s="39" t="s">
        <v>139</v>
      </c>
      <c r="B12" s="39" t="s">
        <v>244</v>
      </c>
      <c r="C12" s="39" t="s">
        <v>243</v>
      </c>
      <c r="D12" s="39" t="s">
        <v>242</v>
      </c>
      <c r="E12" s="39" t="s">
        <v>241</v>
      </c>
      <c r="F12" s="39">
        <v>108560</v>
      </c>
      <c r="G12" s="39">
        <v>10</v>
      </c>
      <c r="H12" s="39">
        <v>2.04</v>
      </c>
      <c r="I12" s="39">
        <f t="shared" si="0"/>
        <v>20.399999999999999</v>
      </c>
      <c r="L12" s="39" t="s">
        <v>240</v>
      </c>
      <c r="N12" s="41">
        <v>45100</v>
      </c>
    </row>
    <row r="13" spans="1:14" s="45" customFormat="1" x14ac:dyDescent="0.2">
      <c r="A13" s="45" t="s">
        <v>139</v>
      </c>
      <c r="B13" s="45" t="s">
        <v>215</v>
      </c>
      <c r="C13" s="45" t="s">
        <v>239</v>
      </c>
      <c r="D13" s="45" t="s">
        <v>213</v>
      </c>
      <c r="G13" s="45">
        <v>100</v>
      </c>
      <c r="L13" s="45" t="s">
        <v>229</v>
      </c>
      <c r="M13" s="45" t="s">
        <v>238</v>
      </c>
    </row>
    <row r="14" spans="1:14" s="39" customFormat="1" x14ac:dyDescent="0.2">
      <c r="A14" s="39" t="s">
        <v>139</v>
      </c>
      <c r="B14" s="39" t="s">
        <v>215</v>
      </c>
      <c r="C14" s="39" t="s">
        <v>237</v>
      </c>
      <c r="D14" s="39" t="s">
        <v>213</v>
      </c>
      <c r="E14" s="39" t="s">
        <v>62</v>
      </c>
      <c r="F14" s="39" t="s">
        <v>236</v>
      </c>
      <c r="G14" s="39">
        <v>30</v>
      </c>
      <c r="H14" s="39">
        <v>3.65</v>
      </c>
      <c r="I14" s="39">
        <f t="shared" ref="I14:I29" si="1">G14*H14</f>
        <v>109.5</v>
      </c>
      <c r="L14" s="39" t="s">
        <v>229</v>
      </c>
      <c r="M14" s="39" t="s">
        <v>222</v>
      </c>
    </row>
    <row r="15" spans="1:14" s="39" customFormat="1" x14ac:dyDescent="0.2">
      <c r="A15" s="39" t="s">
        <v>139</v>
      </c>
      <c r="B15" s="39" t="s">
        <v>215</v>
      </c>
      <c r="C15" s="39" t="s">
        <v>235</v>
      </c>
      <c r="D15" s="39" t="s">
        <v>213</v>
      </c>
      <c r="E15" s="39" t="s">
        <v>62</v>
      </c>
      <c r="F15" s="39" t="s">
        <v>234</v>
      </c>
      <c r="G15" s="39">
        <v>26</v>
      </c>
      <c r="H15" s="39">
        <v>3.35</v>
      </c>
      <c r="I15" s="39">
        <f t="shared" si="1"/>
        <v>87.100000000000009</v>
      </c>
      <c r="L15" s="39" t="s">
        <v>229</v>
      </c>
      <c r="M15" s="39" t="s">
        <v>222</v>
      </c>
    </row>
    <row r="16" spans="1:14" s="39" customFormat="1" x14ac:dyDescent="0.2">
      <c r="A16" s="39" t="s">
        <v>139</v>
      </c>
      <c r="B16" s="39" t="s">
        <v>215</v>
      </c>
      <c r="C16" s="39" t="s">
        <v>233</v>
      </c>
      <c r="D16" s="39" t="s">
        <v>213</v>
      </c>
      <c r="E16" s="39" t="s">
        <v>62</v>
      </c>
      <c r="F16" s="39" t="s">
        <v>232</v>
      </c>
      <c r="G16" s="39">
        <v>4</v>
      </c>
      <c r="H16" s="39">
        <v>12.1</v>
      </c>
      <c r="I16" s="39">
        <f t="shared" si="1"/>
        <v>48.4</v>
      </c>
      <c r="L16" s="39" t="s">
        <v>229</v>
      </c>
      <c r="M16" s="39" t="s">
        <v>222</v>
      </c>
    </row>
    <row r="17" spans="1:14" s="39" customFormat="1" x14ac:dyDescent="0.2">
      <c r="A17" s="39" t="s">
        <v>139</v>
      </c>
      <c r="B17" s="39" t="s">
        <v>215</v>
      </c>
      <c r="C17" s="39" t="s">
        <v>231</v>
      </c>
      <c r="D17" s="39" t="s">
        <v>213</v>
      </c>
      <c r="E17" s="39" t="s">
        <v>62</v>
      </c>
      <c r="F17" s="39" t="s">
        <v>230</v>
      </c>
      <c r="G17" s="39">
        <v>4</v>
      </c>
      <c r="H17" s="39">
        <v>17.600000000000001</v>
      </c>
      <c r="I17" s="39">
        <f t="shared" si="1"/>
        <v>70.400000000000006</v>
      </c>
      <c r="L17" s="39" t="s">
        <v>229</v>
      </c>
      <c r="M17" s="39" t="s">
        <v>222</v>
      </c>
    </row>
    <row r="18" spans="1:14" s="39" customFormat="1" x14ac:dyDescent="0.2">
      <c r="A18" s="39" t="s">
        <v>139</v>
      </c>
      <c r="B18" s="39" t="s">
        <v>215</v>
      </c>
      <c r="C18" s="39" t="s">
        <v>228</v>
      </c>
      <c r="D18" s="39" t="s">
        <v>213</v>
      </c>
      <c r="E18" s="39" t="s">
        <v>62</v>
      </c>
      <c r="F18" s="39" t="s">
        <v>227</v>
      </c>
      <c r="G18" s="39">
        <v>4</v>
      </c>
      <c r="H18" s="39">
        <v>5.45</v>
      </c>
      <c r="I18" s="39">
        <f t="shared" si="1"/>
        <v>21.8</v>
      </c>
      <c r="L18" s="39" t="s">
        <v>226</v>
      </c>
      <c r="M18" s="39" t="s">
        <v>222</v>
      </c>
    </row>
    <row r="19" spans="1:14" s="39" customFormat="1" x14ac:dyDescent="0.2">
      <c r="A19" s="39" t="s">
        <v>139</v>
      </c>
      <c r="B19" s="39" t="s">
        <v>215</v>
      </c>
      <c r="C19" s="39" t="s">
        <v>225</v>
      </c>
      <c r="D19" s="39" t="s">
        <v>213</v>
      </c>
      <c r="E19" s="39" t="s">
        <v>62</v>
      </c>
      <c r="F19" s="39" t="s">
        <v>224</v>
      </c>
      <c r="G19" s="39">
        <v>4</v>
      </c>
      <c r="H19" s="39">
        <v>5.15</v>
      </c>
      <c r="I19" s="39">
        <f t="shared" si="1"/>
        <v>20.6</v>
      </c>
      <c r="L19" s="39" t="s">
        <v>223</v>
      </c>
      <c r="M19" s="39" t="s">
        <v>222</v>
      </c>
    </row>
    <row r="20" spans="1:14" s="39" customFormat="1" x14ac:dyDescent="0.2">
      <c r="A20" s="39" t="s">
        <v>139</v>
      </c>
      <c r="B20" s="39" t="s">
        <v>215</v>
      </c>
      <c r="C20" s="39" t="s">
        <v>221</v>
      </c>
      <c r="D20" s="39" t="s">
        <v>213</v>
      </c>
      <c r="E20" s="39" t="s">
        <v>62</v>
      </c>
      <c r="F20" s="39" t="s">
        <v>220</v>
      </c>
      <c r="G20" s="39">
        <v>2</v>
      </c>
      <c r="H20" s="39">
        <v>28.9</v>
      </c>
      <c r="I20" s="39">
        <f t="shared" si="1"/>
        <v>57.8</v>
      </c>
      <c r="L20" s="39" t="s">
        <v>219</v>
      </c>
    </row>
    <row r="21" spans="1:14" s="39" customFormat="1" x14ac:dyDescent="0.2">
      <c r="A21" s="39" t="s">
        <v>139</v>
      </c>
      <c r="B21" s="39" t="s">
        <v>215</v>
      </c>
      <c r="C21" s="39" t="s">
        <v>218</v>
      </c>
      <c r="D21" s="39" t="s">
        <v>213</v>
      </c>
      <c r="E21" s="39" t="s">
        <v>62</v>
      </c>
      <c r="F21" s="39" t="s">
        <v>217</v>
      </c>
      <c r="G21" s="39">
        <v>5</v>
      </c>
      <c r="H21" s="39">
        <v>5.8</v>
      </c>
      <c r="I21" s="39">
        <f t="shared" si="1"/>
        <v>29</v>
      </c>
      <c r="L21" s="39" t="s">
        <v>216</v>
      </c>
    </row>
    <row r="22" spans="1:14" s="39" customFormat="1" x14ac:dyDescent="0.2">
      <c r="A22" s="39" t="s">
        <v>139</v>
      </c>
      <c r="B22" s="39" t="s">
        <v>215</v>
      </c>
      <c r="C22" s="39" t="s">
        <v>214</v>
      </c>
      <c r="D22" s="39" t="s">
        <v>213</v>
      </c>
      <c r="E22" s="39" t="s">
        <v>62</v>
      </c>
      <c r="F22" s="39" t="s">
        <v>212</v>
      </c>
      <c r="G22" s="39">
        <v>4</v>
      </c>
      <c r="H22" s="39">
        <v>21.1</v>
      </c>
      <c r="I22" s="39">
        <f t="shared" si="1"/>
        <v>84.4</v>
      </c>
      <c r="L22" s="39" t="s">
        <v>211</v>
      </c>
    </row>
    <row r="23" spans="1:14" s="39" customFormat="1" x14ac:dyDescent="0.2">
      <c r="A23" s="39" t="s">
        <v>139</v>
      </c>
      <c r="B23" s="39" t="s">
        <v>195</v>
      </c>
      <c r="C23" s="39" t="s">
        <v>207</v>
      </c>
      <c r="D23" s="40" t="s">
        <v>206</v>
      </c>
      <c r="E23" s="40" t="s">
        <v>210</v>
      </c>
      <c r="F23" s="40" t="s">
        <v>209</v>
      </c>
      <c r="G23" s="39">
        <v>10</v>
      </c>
      <c r="H23" s="39">
        <v>0.5</v>
      </c>
      <c r="I23" s="39">
        <f t="shared" si="1"/>
        <v>5</v>
      </c>
      <c r="L23" s="39" t="s">
        <v>208</v>
      </c>
      <c r="M23" s="49" t="s">
        <v>290</v>
      </c>
      <c r="N23" s="41">
        <v>45100</v>
      </c>
    </row>
    <row r="24" spans="1:14" s="39" customFormat="1" x14ac:dyDescent="0.2">
      <c r="A24" s="39" t="s">
        <v>139</v>
      </c>
      <c r="B24" s="39" t="s">
        <v>195</v>
      </c>
      <c r="C24" s="39" t="s">
        <v>207</v>
      </c>
      <c r="D24" s="40" t="s">
        <v>206</v>
      </c>
      <c r="E24" s="40" t="s">
        <v>205</v>
      </c>
      <c r="F24" s="40" t="s">
        <v>204</v>
      </c>
      <c r="G24" s="39">
        <v>10</v>
      </c>
      <c r="H24" s="39">
        <v>0.5</v>
      </c>
      <c r="I24" s="39">
        <f t="shared" si="1"/>
        <v>5</v>
      </c>
      <c r="L24" s="39" t="s">
        <v>203</v>
      </c>
      <c r="M24" s="49" t="s">
        <v>291</v>
      </c>
      <c r="N24" s="41">
        <v>45100</v>
      </c>
    </row>
    <row r="25" spans="1:14" s="39" customFormat="1" x14ac:dyDescent="0.2">
      <c r="A25" s="39" t="s">
        <v>139</v>
      </c>
      <c r="B25" s="39" t="s">
        <v>195</v>
      </c>
      <c r="C25" s="39" t="s">
        <v>202</v>
      </c>
      <c r="D25" s="40" t="s">
        <v>198</v>
      </c>
      <c r="E25" s="40" t="s">
        <v>201</v>
      </c>
      <c r="F25" s="40">
        <v>930727101</v>
      </c>
      <c r="G25" s="39">
        <v>10</v>
      </c>
      <c r="H25" s="39">
        <v>2.2999999999999998</v>
      </c>
      <c r="I25" s="39">
        <f t="shared" si="1"/>
        <v>23</v>
      </c>
      <c r="L25" s="39" t="s">
        <v>200</v>
      </c>
      <c r="M25" s="49" t="s">
        <v>146</v>
      </c>
      <c r="N25" s="41">
        <v>45100</v>
      </c>
    </row>
    <row r="26" spans="1:14" s="39" customFormat="1" x14ac:dyDescent="0.2">
      <c r="A26" s="39" t="s">
        <v>139</v>
      </c>
      <c r="B26" s="39" t="s">
        <v>195</v>
      </c>
      <c r="C26" s="39" t="s">
        <v>199</v>
      </c>
      <c r="D26" s="40" t="s">
        <v>198</v>
      </c>
      <c r="E26" s="40" t="s">
        <v>197</v>
      </c>
      <c r="F26" s="40">
        <v>930727100</v>
      </c>
      <c r="G26" s="39">
        <v>10</v>
      </c>
      <c r="H26" s="39">
        <v>2.2999999999999998</v>
      </c>
      <c r="I26" s="39">
        <f t="shared" si="1"/>
        <v>23</v>
      </c>
      <c r="L26" s="39" t="s">
        <v>196</v>
      </c>
      <c r="M26" s="49" t="s">
        <v>289</v>
      </c>
      <c r="N26" s="41">
        <v>45100</v>
      </c>
    </row>
    <row r="27" spans="1:14" s="39" customFormat="1" x14ac:dyDescent="0.2">
      <c r="A27" s="39" t="s">
        <v>139</v>
      </c>
      <c r="B27" s="39" t="s">
        <v>195</v>
      </c>
      <c r="C27" s="39" t="s">
        <v>194</v>
      </c>
      <c r="D27" s="40" t="s">
        <v>193</v>
      </c>
      <c r="E27" s="48" t="s">
        <v>192</v>
      </c>
      <c r="F27" s="48">
        <v>414</v>
      </c>
      <c r="G27" s="39">
        <v>10</v>
      </c>
      <c r="H27" s="39">
        <v>15</v>
      </c>
      <c r="I27" s="39">
        <f t="shared" si="1"/>
        <v>150</v>
      </c>
      <c r="L27" s="39" t="s">
        <v>191</v>
      </c>
      <c r="M27" s="39" t="s">
        <v>190</v>
      </c>
      <c r="N27" s="41">
        <v>45100</v>
      </c>
    </row>
    <row r="28" spans="1:14" s="39" customFormat="1" x14ac:dyDescent="0.2">
      <c r="A28" s="39" t="s">
        <v>139</v>
      </c>
      <c r="B28" s="39" t="s">
        <v>179</v>
      </c>
      <c r="C28" s="39" t="s">
        <v>189</v>
      </c>
      <c r="D28" s="40" t="s">
        <v>184</v>
      </c>
      <c r="E28" s="48" t="s">
        <v>188</v>
      </c>
      <c r="F28" s="48">
        <v>7010021100</v>
      </c>
      <c r="G28" s="39">
        <v>2</v>
      </c>
      <c r="H28" s="39">
        <v>115</v>
      </c>
      <c r="I28" s="39">
        <f t="shared" si="1"/>
        <v>230</v>
      </c>
      <c r="J28" s="39" t="s">
        <v>187</v>
      </c>
      <c r="L28" s="39" t="s">
        <v>186</v>
      </c>
      <c r="M28" s="39" t="s">
        <v>146</v>
      </c>
      <c r="N28" s="41">
        <v>45100</v>
      </c>
    </row>
    <row r="29" spans="1:14" s="39" customFormat="1" x14ac:dyDescent="0.2">
      <c r="A29" s="39" t="s">
        <v>139</v>
      </c>
      <c r="B29" s="39" t="s">
        <v>179</v>
      </c>
      <c r="C29" s="39" t="s">
        <v>185</v>
      </c>
      <c r="D29" s="40" t="s">
        <v>184</v>
      </c>
      <c r="E29" s="48" t="s">
        <v>183</v>
      </c>
      <c r="F29" s="48" t="s">
        <v>182</v>
      </c>
      <c r="G29" s="39">
        <v>2</v>
      </c>
      <c r="H29" s="39">
        <v>20</v>
      </c>
      <c r="I29" s="39">
        <f t="shared" si="1"/>
        <v>40</v>
      </c>
      <c r="J29" s="39" t="s">
        <v>181</v>
      </c>
      <c r="L29" s="39" t="s">
        <v>180</v>
      </c>
      <c r="M29" s="39" t="s">
        <v>146</v>
      </c>
      <c r="N29" s="41">
        <v>45100</v>
      </c>
    </row>
    <row r="30" spans="1:14" s="42" customFormat="1" x14ac:dyDescent="0.2">
      <c r="A30" s="42" t="s">
        <v>139</v>
      </c>
      <c r="B30" s="42" t="s">
        <v>179</v>
      </c>
      <c r="C30" s="42" t="s">
        <v>178</v>
      </c>
      <c r="D30" s="43" t="s">
        <v>177</v>
      </c>
      <c r="E30" s="44" t="s">
        <v>176</v>
      </c>
      <c r="F30" s="44" t="s">
        <v>175</v>
      </c>
      <c r="G30" s="42">
        <v>1</v>
      </c>
      <c r="H30" s="42">
        <v>400</v>
      </c>
      <c r="K30" s="42" t="s">
        <v>174</v>
      </c>
      <c r="L30" s="42" t="s">
        <v>173</v>
      </c>
      <c r="M30" s="42" t="s">
        <v>172</v>
      </c>
    </row>
    <row r="31" spans="1:14" s="39" customFormat="1" x14ac:dyDescent="0.2">
      <c r="A31" s="39" t="s">
        <v>139</v>
      </c>
      <c r="B31" s="39" t="s">
        <v>171</v>
      </c>
      <c r="C31" s="39" t="s">
        <v>170</v>
      </c>
      <c r="D31" s="40" t="s">
        <v>169</v>
      </c>
      <c r="E31" s="39" t="s">
        <v>168</v>
      </c>
      <c r="G31" s="39">
        <v>12</v>
      </c>
      <c r="H31" s="39">
        <v>5.95</v>
      </c>
      <c r="I31" s="39">
        <f>G31*H31</f>
        <v>71.400000000000006</v>
      </c>
      <c r="L31" s="39" t="s">
        <v>167</v>
      </c>
      <c r="M31" s="39" t="s">
        <v>166</v>
      </c>
    </row>
    <row r="32" spans="1:14" s="39" customFormat="1" x14ac:dyDescent="0.2">
      <c r="A32" s="39" t="s">
        <v>139</v>
      </c>
      <c r="B32" s="39" t="s">
        <v>139</v>
      </c>
      <c r="C32" s="39" t="s">
        <v>165</v>
      </c>
      <c r="D32" s="40" t="s">
        <v>164</v>
      </c>
      <c r="E32" s="48" t="s">
        <v>163</v>
      </c>
      <c r="G32" s="39">
        <v>42</v>
      </c>
      <c r="H32" s="58">
        <v>15.12</v>
      </c>
      <c r="I32" s="39">
        <f>G32/6*H32</f>
        <v>105.83999999999999</v>
      </c>
      <c r="L32" s="39" t="s">
        <v>297</v>
      </c>
    </row>
    <row r="33" spans="1:14" s="39" customFormat="1" x14ac:dyDescent="0.2">
      <c r="A33" s="39" t="s">
        <v>139</v>
      </c>
      <c r="B33" s="39" t="s">
        <v>139</v>
      </c>
      <c r="C33" s="39" t="s">
        <v>162</v>
      </c>
      <c r="D33" s="40" t="s">
        <v>161</v>
      </c>
      <c r="E33" s="48" t="s">
        <v>160</v>
      </c>
      <c r="F33" s="48" t="s">
        <v>159</v>
      </c>
      <c r="G33" s="39" t="s">
        <v>158</v>
      </c>
      <c r="H33" s="39">
        <v>10</v>
      </c>
      <c r="I33" s="39">
        <v>70.05</v>
      </c>
      <c r="L33" s="39" t="s">
        <v>157</v>
      </c>
      <c r="M33" s="39" t="s">
        <v>156</v>
      </c>
    </row>
    <row r="34" spans="1:14" s="39" customFormat="1" x14ac:dyDescent="0.2">
      <c r="A34" s="39" t="s">
        <v>139</v>
      </c>
      <c r="B34" s="39" t="s">
        <v>145</v>
      </c>
      <c r="C34" s="39" t="s">
        <v>155</v>
      </c>
      <c r="D34" s="40" t="s">
        <v>154</v>
      </c>
      <c r="E34" s="48" t="s">
        <v>153</v>
      </c>
      <c r="F34" s="48">
        <v>134244</v>
      </c>
      <c r="G34" s="39">
        <v>2</v>
      </c>
      <c r="H34" s="39">
        <v>84.2</v>
      </c>
      <c r="I34" s="39">
        <f>G34*H34</f>
        <v>168.4</v>
      </c>
      <c r="L34" s="39" t="s">
        <v>152</v>
      </c>
      <c r="M34" s="39" t="s">
        <v>146</v>
      </c>
      <c r="N34" s="41">
        <v>45104</v>
      </c>
    </row>
    <row r="35" spans="1:14" s="42" customFormat="1" x14ac:dyDescent="0.2">
      <c r="A35" s="42" t="s">
        <v>139</v>
      </c>
      <c r="B35" s="42" t="s">
        <v>145</v>
      </c>
      <c r="C35" s="42" t="s">
        <v>151</v>
      </c>
      <c r="D35" s="43" t="s">
        <v>150</v>
      </c>
      <c r="E35" s="44" t="s">
        <v>149</v>
      </c>
      <c r="F35" s="44" t="s">
        <v>148</v>
      </c>
      <c r="G35" s="42">
        <v>2</v>
      </c>
      <c r="H35" s="42">
        <v>14.24</v>
      </c>
      <c r="L35" s="42" t="s">
        <v>147</v>
      </c>
      <c r="M35" s="42" t="s">
        <v>146</v>
      </c>
    </row>
    <row r="36" spans="1:14" s="39" customFormat="1" x14ac:dyDescent="0.2">
      <c r="A36" s="39" t="s">
        <v>139</v>
      </c>
      <c r="B36" s="39" t="s">
        <v>145</v>
      </c>
      <c r="C36" s="39" t="s">
        <v>144</v>
      </c>
      <c r="D36" s="39" t="s">
        <v>143</v>
      </c>
      <c r="E36" s="39" t="s">
        <v>142</v>
      </c>
      <c r="F36" s="39" t="s">
        <v>141</v>
      </c>
      <c r="G36" s="39">
        <v>2</v>
      </c>
      <c r="H36" s="39">
        <v>117.5</v>
      </c>
      <c r="I36" s="39">
        <f>G36*H36</f>
        <v>235</v>
      </c>
      <c r="L36" s="39" t="s">
        <v>140</v>
      </c>
      <c r="N36" s="41">
        <v>45104</v>
      </c>
    </row>
    <row r="37" spans="1:14" s="39" customFormat="1" x14ac:dyDescent="0.2">
      <c r="A37" s="39" t="s">
        <v>139</v>
      </c>
      <c r="B37" s="39" t="s">
        <v>138</v>
      </c>
      <c r="C37" s="39" t="s">
        <v>137</v>
      </c>
      <c r="D37" s="40" t="s">
        <v>136</v>
      </c>
      <c r="E37" s="48" t="s">
        <v>135</v>
      </c>
      <c r="F37" s="48">
        <v>113328</v>
      </c>
      <c r="G37" s="39">
        <v>1</v>
      </c>
      <c r="H37" s="39">
        <v>163</v>
      </c>
      <c r="I37" s="39">
        <f>G37*H37</f>
        <v>163</v>
      </c>
      <c r="J37" s="39" t="s">
        <v>134</v>
      </c>
      <c r="L37" s="39" t="s">
        <v>133</v>
      </c>
      <c r="M37" s="66" t="s">
        <v>372</v>
      </c>
      <c r="N37" s="39" t="s">
        <v>132</v>
      </c>
    </row>
    <row r="39" spans="1:14" s="30" customFormat="1" x14ac:dyDescent="0.2">
      <c r="A39" s="30" t="s">
        <v>22</v>
      </c>
      <c r="B39" s="30" t="s">
        <v>131</v>
      </c>
      <c r="C39" s="30" t="s">
        <v>130</v>
      </c>
      <c r="D39" s="30" t="s">
        <v>35</v>
      </c>
      <c r="E39" s="30" t="s">
        <v>129</v>
      </c>
      <c r="F39" s="30" t="s">
        <v>86</v>
      </c>
      <c r="G39" s="30">
        <v>1</v>
      </c>
      <c r="H39" s="30">
        <v>700</v>
      </c>
      <c r="I39" s="30">
        <f>G39*H39</f>
        <v>700</v>
      </c>
      <c r="N39" s="50" t="s">
        <v>293</v>
      </c>
    </row>
    <row r="40" spans="1:14" s="39" customFormat="1" x14ac:dyDescent="0.2">
      <c r="A40" s="39" t="s">
        <v>22</v>
      </c>
      <c r="B40" s="39" t="s">
        <v>128</v>
      </c>
      <c r="C40" s="39" t="s">
        <v>125</v>
      </c>
      <c r="D40" s="39" t="s">
        <v>124</v>
      </c>
      <c r="E40" s="39" t="s">
        <v>127</v>
      </c>
      <c r="F40" s="39">
        <v>116</v>
      </c>
      <c r="G40" s="39">
        <v>1</v>
      </c>
      <c r="H40" s="39">
        <v>437.4</v>
      </c>
      <c r="I40" s="39">
        <f>G40*H40</f>
        <v>437.4</v>
      </c>
      <c r="N40" s="39" t="s">
        <v>117</v>
      </c>
    </row>
    <row r="41" spans="1:14" s="45" customFormat="1" x14ac:dyDescent="0.2">
      <c r="A41" s="45" t="s">
        <v>22</v>
      </c>
      <c r="B41" s="45" t="s">
        <v>126</v>
      </c>
      <c r="C41" s="45" t="s">
        <v>125</v>
      </c>
      <c r="D41" s="45" t="s">
        <v>124</v>
      </c>
      <c r="G41" s="45">
        <v>2</v>
      </c>
      <c r="M41" s="45" t="s">
        <v>123</v>
      </c>
      <c r="N41" s="45" t="s">
        <v>117</v>
      </c>
    </row>
    <row r="42" spans="1:14" s="39" customFormat="1" x14ac:dyDescent="0.2">
      <c r="A42" s="39" t="s">
        <v>22</v>
      </c>
      <c r="B42" s="39" t="s">
        <v>126</v>
      </c>
      <c r="C42" s="39" t="s">
        <v>125</v>
      </c>
      <c r="D42" s="39" t="s">
        <v>124</v>
      </c>
      <c r="G42" s="39">
        <v>2</v>
      </c>
      <c r="M42" s="63" t="s">
        <v>292</v>
      </c>
      <c r="N42" s="63" t="s">
        <v>293</v>
      </c>
    </row>
    <row r="43" spans="1:14" s="45" customFormat="1" x14ac:dyDescent="0.2">
      <c r="A43" s="45" t="s">
        <v>22</v>
      </c>
      <c r="B43" s="45" t="s">
        <v>122</v>
      </c>
      <c r="D43" s="45" t="s">
        <v>121</v>
      </c>
      <c r="N43" s="45" t="s">
        <v>117</v>
      </c>
    </row>
    <row r="44" spans="1:14" s="45" customFormat="1" x14ac:dyDescent="0.2">
      <c r="A44" s="45" t="s">
        <v>22</v>
      </c>
      <c r="B44" s="45" t="s">
        <v>120</v>
      </c>
      <c r="N44" s="45" t="s">
        <v>117</v>
      </c>
    </row>
    <row r="45" spans="1:14" s="45" customFormat="1" x14ac:dyDescent="0.2">
      <c r="A45" s="45" t="s">
        <v>22</v>
      </c>
      <c r="B45" s="45" t="s">
        <v>119</v>
      </c>
      <c r="N45" s="45" t="s">
        <v>117</v>
      </c>
    </row>
    <row r="46" spans="1:14" s="45" customFormat="1" x14ac:dyDescent="0.2">
      <c r="A46" s="45" t="s">
        <v>22</v>
      </c>
      <c r="B46" s="45" t="s">
        <v>118</v>
      </c>
      <c r="N46" s="45" t="s">
        <v>117</v>
      </c>
    </row>
    <row r="47" spans="1:14" s="28" customFormat="1" x14ac:dyDescent="0.2">
      <c r="A47" s="57" t="s">
        <v>22</v>
      </c>
      <c r="B47" s="57" t="s">
        <v>338</v>
      </c>
      <c r="C47" s="57" t="s">
        <v>339</v>
      </c>
    </row>
    <row r="48" spans="1:14" s="28" customFormat="1" x14ac:dyDescent="0.2">
      <c r="A48" s="57" t="s">
        <v>22</v>
      </c>
      <c r="B48" s="57" t="s">
        <v>306</v>
      </c>
      <c r="C48" s="59" t="s">
        <v>368</v>
      </c>
    </row>
    <row r="49" spans="1:6" x14ac:dyDescent="0.2">
      <c r="A49" s="70" t="s">
        <v>22</v>
      </c>
      <c r="B49" s="70" t="s">
        <v>381</v>
      </c>
    </row>
    <row r="50" spans="1:6" x14ac:dyDescent="0.2">
      <c r="A50" s="70" t="s">
        <v>22</v>
      </c>
      <c r="B50" s="70" t="s">
        <v>382</v>
      </c>
    </row>
    <row r="51" spans="1:6" x14ac:dyDescent="0.2">
      <c r="A51" s="70"/>
      <c r="B51" s="70"/>
    </row>
    <row r="52" spans="1:6" s="28" customFormat="1" x14ac:dyDescent="0.2">
      <c r="A52" s="28" t="s">
        <v>18</v>
      </c>
      <c r="B52" s="59" t="s">
        <v>349</v>
      </c>
      <c r="C52" s="59" t="s">
        <v>350</v>
      </c>
    </row>
    <row r="53" spans="1:6" s="28" customFormat="1" x14ac:dyDescent="0.2">
      <c r="B53" s="59" t="s">
        <v>349</v>
      </c>
      <c r="C53" s="59" t="s">
        <v>351</v>
      </c>
    </row>
    <row r="54" spans="1:6" s="28" customFormat="1" x14ac:dyDescent="0.2">
      <c r="B54" s="59" t="s">
        <v>352</v>
      </c>
      <c r="C54" s="59" t="s">
        <v>353</v>
      </c>
    </row>
    <row r="56" spans="1:6" s="28" customFormat="1" x14ac:dyDescent="0.2">
      <c r="A56" s="59" t="s">
        <v>347</v>
      </c>
      <c r="B56" s="59" t="s">
        <v>357</v>
      </c>
    </row>
    <row r="57" spans="1:6" s="28" customFormat="1" x14ac:dyDescent="0.2">
      <c r="B57" s="28" t="s">
        <v>116</v>
      </c>
    </row>
    <row r="58" spans="1:6" s="28" customFormat="1" x14ac:dyDescent="0.2">
      <c r="B58" s="62" t="s">
        <v>369</v>
      </c>
    </row>
    <row r="59" spans="1:6" x14ac:dyDescent="0.2">
      <c r="B59" s="65" t="s">
        <v>343</v>
      </c>
    </row>
    <row r="60" spans="1:6" x14ac:dyDescent="0.2">
      <c r="B60" s="65" t="s">
        <v>371</v>
      </c>
    </row>
    <row r="61" spans="1:6" x14ac:dyDescent="0.2">
      <c r="F61" s="39"/>
    </row>
  </sheetData>
  <hyperlinks>
    <hyperlink ref="F21" r:id="rId1" display="https://products.swagelok.com/de/c/klemmrings%c3%a4tze/p/SS-100-SET?q=:relevance:connection1Size:1%2F16+Zoll" xr:uid="{AC734EAB-D1C7-7B40-8366-13B510AE5E86}"/>
  </hyperlinks>
  <pageMargins left="0.7" right="0.7" top="0.75" bottom="0.75" header="0.3" footer="0.3"/>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A2FE52-ADFB-1F43-BF3D-7A6B622D2DE0}">
  <dimension ref="A1:N25"/>
  <sheetViews>
    <sheetView workbookViewId="0">
      <selection activeCell="E31" sqref="E31"/>
    </sheetView>
  </sheetViews>
  <sheetFormatPr baseColWidth="10" defaultRowHeight="14" x14ac:dyDescent="0.2"/>
  <cols>
    <col min="3" max="3" width="29.3984375" bestFit="1" customWidth="1"/>
    <col min="4" max="4" width="14.796875" bestFit="1" customWidth="1"/>
    <col min="6" max="6" width="17.19921875" customWidth="1"/>
  </cols>
  <sheetData>
    <row r="1" spans="1:14" s="27" customFormat="1" ht="16" x14ac:dyDescent="0.2">
      <c r="A1" s="59" t="s">
        <v>356</v>
      </c>
      <c r="B1" s="30" t="s">
        <v>283</v>
      </c>
      <c r="C1" s="32" t="s">
        <v>282</v>
      </c>
      <c r="D1" s="31" t="s">
        <v>281</v>
      </c>
      <c r="E1" s="39" t="s">
        <v>280</v>
      </c>
      <c r="G1" s="34" t="s">
        <v>139</v>
      </c>
      <c r="H1" s="34"/>
      <c r="I1" s="29" t="s">
        <v>22</v>
      </c>
      <c r="J1" s="29"/>
      <c r="K1" s="34" t="s">
        <v>18</v>
      </c>
      <c r="L1" s="34"/>
    </row>
    <row r="2" spans="1:14" s="27" customFormat="1" ht="16" x14ac:dyDescent="0.2">
      <c r="E2" s="45" t="s">
        <v>284</v>
      </c>
      <c r="G2" s="36" t="s">
        <v>279</v>
      </c>
      <c r="H2" s="35" t="s">
        <v>278</v>
      </c>
      <c r="I2" s="38" t="s">
        <v>279</v>
      </c>
      <c r="J2" s="37" t="s">
        <v>278</v>
      </c>
      <c r="K2" s="36" t="s">
        <v>279</v>
      </c>
      <c r="L2" s="35" t="s">
        <v>278</v>
      </c>
    </row>
    <row r="3" spans="1:14" s="27" customFormat="1" ht="16" x14ac:dyDescent="0.2">
      <c r="G3" s="34">
        <f>SUMIF(A5:A2525,G1,I5:I2525)</f>
        <v>0</v>
      </c>
      <c r="H3" s="34">
        <f>G3*1.2</f>
        <v>0</v>
      </c>
      <c r="I3" s="29">
        <f>SUMIF(A5:A2525,I1,I5:I2525)</f>
        <v>0</v>
      </c>
      <c r="J3" s="29">
        <f>I3*1.2</f>
        <v>0</v>
      </c>
      <c r="K3" s="34">
        <f>SUMIF(A5:A2525,K1,I5:I2525)</f>
        <v>0</v>
      </c>
      <c r="L3" s="34">
        <f>K3*1.2</f>
        <v>0</v>
      </c>
    </row>
    <row r="4" spans="1:14" s="33" customFormat="1" ht="16" x14ac:dyDescent="0.2">
      <c r="B4" s="33" t="s">
        <v>5</v>
      </c>
      <c r="C4" s="33" t="s">
        <v>277</v>
      </c>
      <c r="D4" s="33" t="s">
        <v>12</v>
      </c>
      <c r="E4" s="33" t="s">
        <v>3</v>
      </c>
      <c r="F4" s="33" t="s">
        <v>276</v>
      </c>
      <c r="G4" s="33" t="s">
        <v>55</v>
      </c>
      <c r="H4" s="33" t="s">
        <v>275</v>
      </c>
      <c r="I4" s="33" t="s">
        <v>274</v>
      </c>
      <c r="J4" s="33" t="s">
        <v>273</v>
      </c>
      <c r="K4" s="33" t="s">
        <v>272</v>
      </c>
      <c r="L4" s="33" t="s">
        <v>271</v>
      </c>
      <c r="M4" s="33" t="s">
        <v>16</v>
      </c>
      <c r="N4" s="33" t="s">
        <v>270</v>
      </c>
    </row>
    <row r="5" spans="1:14" s="68" customFormat="1" x14ac:dyDescent="0.2">
      <c r="B5" s="67" t="s">
        <v>340</v>
      </c>
      <c r="C5" s="68" t="s">
        <v>374</v>
      </c>
      <c r="D5" s="68" t="s">
        <v>377</v>
      </c>
      <c r="F5" s="68" t="s">
        <v>378</v>
      </c>
      <c r="G5" s="68">
        <v>1</v>
      </c>
      <c r="N5" s="68" t="s">
        <v>359</v>
      </c>
    </row>
    <row r="6" spans="1:14" s="68" customFormat="1" x14ac:dyDescent="0.2">
      <c r="B6" s="67"/>
      <c r="C6" s="68" t="s">
        <v>373</v>
      </c>
      <c r="D6" s="68" t="s">
        <v>375</v>
      </c>
      <c r="F6" s="68" t="s">
        <v>376</v>
      </c>
      <c r="G6" s="68">
        <v>1</v>
      </c>
    </row>
    <row r="7" spans="1:14" x14ac:dyDescent="0.2">
      <c r="B7" s="60"/>
      <c r="C7" t="s">
        <v>341</v>
      </c>
      <c r="N7" t="s">
        <v>359</v>
      </c>
    </row>
    <row r="8" spans="1:14" s="68" customFormat="1" x14ac:dyDescent="0.2">
      <c r="B8" s="67"/>
      <c r="C8" s="68" t="s">
        <v>342</v>
      </c>
      <c r="D8" s="68" t="s">
        <v>379</v>
      </c>
      <c r="N8" s="68" t="s">
        <v>359</v>
      </c>
    </row>
    <row r="9" spans="1:14" s="68" customFormat="1" x14ac:dyDescent="0.2">
      <c r="B9" s="67"/>
      <c r="C9" s="68" t="s">
        <v>343</v>
      </c>
      <c r="N9" s="68" t="s">
        <v>359</v>
      </c>
    </row>
    <row r="10" spans="1:14" x14ac:dyDescent="0.2">
      <c r="B10" s="60"/>
      <c r="C10" t="s">
        <v>361</v>
      </c>
      <c r="N10" t="s">
        <v>366</v>
      </c>
    </row>
    <row r="11" spans="1:14" x14ac:dyDescent="0.2">
      <c r="B11" s="60"/>
      <c r="C11" t="s">
        <v>338</v>
      </c>
      <c r="N11" s="64" t="s">
        <v>370</v>
      </c>
    </row>
    <row r="12" spans="1:14" x14ac:dyDescent="0.2">
      <c r="B12" s="60" t="s">
        <v>344</v>
      </c>
      <c r="C12" t="s">
        <v>345</v>
      </c>
      <c r="N12" s="61" t="s">
        <v>367</v>
      </c>
    </row>
    <row r="13" spans="1:14" x14ac:dyDescent="0.2">
      <c r="B13" s="60"/>
    </row>
    <row r="14" spans="1:14" x14ac:dyDescent="0.2">
      <c r="B14" s="60"/>
      <c r="C14" t="s">
        <v>362</v>
      </c>
      <c r="N14" s="61" t="s">
        <v>367</v>
      </c>
    </row>
    <row r="15" spans="1:14" x14ac:dyDescent="0.2">
      <c r="B15" s="60"/>
      <c r="C15" t="s">
        <v>363</v>
      </c>
      <c r="N15" s="61" t="s">
        <v>367</v>
      </c>
    </row>
    <row r="16" spans="1:14" s="68" customFormat="1" x14ac:dyDescent="0.2">
      <c r="B16" s="67" t="s">
        <v>113</v>
      </c>
      <c r="C16" s="68" t="s">
        <v>365</v>
      </c>
      <c r="N16" s="68" t="s">
        <v>367</v>
      </c>
    </row>
    <row r="17" spans="1:14" s="68" customFormat="1" x14ac:dyDescent="0.2">
      <c r="B17" s="67"/>
      <c r="C17" s="68" t="s">
        <v>346</v>
      </c>
      <c r="N17" s="68" t="s">
        <v>359</v>
      </c>
    </row>
    <row r="18" spans="1:14" s="68" customFormat="1" x14ac:dyDescent="0.2">
      <c r="B18" s="67"/>
      <c r="C18" s="68" t="s">
        <v>360</v>
      </c>
      <c r="N18" s="68" t="s">
        <v>359</v>
      </c>
    </row>
    <row r="19" spans="1:14" s="68" customFormat="1" x14ac:dyDescent="0.2">
      <c r="B19" s="67"/>
      <c r="C19" s="68" t="s">
        <v>354</v>
      </c>
      <c r="N19" s="69" t="s">
        <v>359</v>
      </c>
    </row>
    <row r="20" spans="1:14" s="68" customFormat="1" x14ac:dyDescent="0.2">
      <c r="B20" s="67"/>
      <c r="C20" s="68" t="s">
        <v>355</v>
      </c>
      <c r="N20" s="69" t="s">
        <v>359</v>
      </c>
    </row>
    <row r="21" spans="1:14" x14ac:dyDescent="0.2">
      <c r="B21" s="60"/>
      <c r="C21" t="s">
        <v>364</v>
      </c>
      <c r="N21" t="s">
        <v>359</v>
      </c>
    </row>
    <row r="22" spans="1:14" s="68" customFormat="1" x14ac:dyDescent="0.2">
      <c r="B22" s="67"/>
      <c r="C22" s="68" t="s">
        <v>380</v>
      </c>
    </row>
    <row r="23" spans="1:14" x14ac:dyDescent="0.2">
      <c r="B23" s="60"/>
    </row>
    <row r="24" spans="1:14" x14ac:dyDescent="0.2">
      <c r="B24" s="60" t="s">
        <v>347</v>
      </c>
      <c r="C24" t="s">
        <v>348</v>
      </c>
      <c r="N24" s="61" t="s">
        <v>367</v>
      </c>
    </row>
    <row r="25" spans="1:14" s="68" customFormat="1" x14ac:dyDescent="0.2">
      <c r="A25" s="67"/>
      <c r="C25" s="68" t="s">
        <v>358</v>
      </c>
      <c r="N25" s="68" t="s">
        <v>359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DBD09-93BE-D944-83F8-42FB233EC6A0}">
  <dimension ref="A1:I356"/>
  <sheetViews>
    <sheetView zoomScaleNormal="100" workbookViewId="0">
      <pane ySplit="1" topLeftCell="A11" activePane="bottomLeft" state="frozen"/>
      <selection pane="bottomLeft" activeCell="N9" sqref="N9"/>
    </sheetView>
  </sheetViews>
  <sheetFormatPr baseColWidth="10" defaultRowHeight="16" x14ac:dyDescent="0.25"/>
  <cols>
    <col min="1" max="1" width="22" style="55" customWidth="1"/>
    <col min="2" max="2" width="17.3984375" style="55" bestFit="1" customWidth="1"/>
    <col min="3" max="3" width="27" style="55" customWidth="1"/>
    <col min="4" max="5" width="15.796875" style="55" customWidth="1"/>
    <col min="6" max="6" width="44" style="55" customWidth="1"/>
    <col min="7" max="7" width="9.3984375" style="55" customWidth="1"/>
    <col min="8" max="8" width="11" style="56"/>
    <col min="9" max="16384" width="11" style="55"/>
  </cols>
  <sheetData>
    <row r="1" spans="1:9" s="51" customFormat="1" ht="28" customHeight="1" thickBot="1" x14ac:dyDescent="0.3">
      <c r="A1" s="51" t="s">
        <v>298</v>
      </c>
      <c r="B1" s="73" t="s">
        <v>299</v>
      </c>
      <c r="C1" s="73"/>
      <c r="D1" s="73"/>
      <c r="E1" s="73"/>
      <c r="F1" s="51" t="s">
        <v>6</v>
      </c>
      <c r="G1" s="51" t="s">
        <v>488</v>
      </c>
      <c r="H1" s="52" t="s">
        <v>300</v>
      </c>
      <c r="I1" s="51" t="s">
        <v>487</v>
      </c>
    </row>
    <row r="2" spans="1:9" s="51" customFormat="1" ht="28" customHeight="1" x14ac:dyDescent="0.25">
      <c r="A2" s="74" t="s">
        <v>301</v>
      </c>
      <c r="B2" s="53" t="s">
        <v>22</v>
      </c>
      <c r="C2" s="53"/>
      <c r="D2" s="53"/>
      <c r="E2" s="53"/>
      <c r="F2" s="53" t="s">
        <v>4</v>
      </c>
      <c r="G2" s="53">
        <v>110</v>
      </c>
      <c r="H2" s="76">
        <f>SUM(G2:G3)</f>
        <v>340</v>
      </c>
      <c r="I2" s="55">
        <v>350</v>
      </c>
    </row>
    <row r="3" spans="1:9" s="51" customFormat="1" ht="16" customHeight="1" thickBot="1" x14ac:dyDescent="0.3">
      <c r="A3" s="75"/>
      <c r="B3" s="54" t="s">
        <v>27</v>
      </c>
      <c r="C3" s="54"/>
      <c r="D3" s="54"/>
      <c r="E3" s="54"/>
      <c r="F3" s="54" t="s">
        <v>31</v>
      </c>
      <c r="G3" s="54">
        <v>230</v>
      </c>
      <c r="H3" s="77"/>
      <c r="I3" s="55"/>
    </row>
    <row r="4" spans="1:9" ht="34" x14ac:dyDescent="0.25">
      <c r="A4" s="74" t="s">
        <v>302</v>
      </c>
      <c r="B4" s="79" t="s">
        <v>303</v>
      </c>
      <c r="C4" s="79" t="s">
        <v>304</v>
      </c>
      <c r="D4" s="53" t="s">
        <v>305</v>
      </c>
      <c r="E4" s="53"/>
      <c r="F4" s="53"/>
      <c r="G4" s="53"/>
      <c r="H4" s="76">
        <f>SUM(G4:G8)</f>
        <v>670</v>
      </c>
    </row>
    <row r="5" spans="1:9" ht="18" thickBot="1" x14ac:dyDescent="0.3">
      <c r="A5" s="78"/>
      <c r="B5" s="80"/>
      <c r="C5" s="80"/>
      <c r="D5" s="80" t="s">
        <v>306</v>
      </c>
      <c r="E5" s="55" t="s">
        <v>18</v>
      </c>
      <c r="F5" s="55" t="s">
        <v>20</v>
      </c>
      <c r="G5" s="55">
        <v>400</v>
      </c>
      <c r="H5" s="82"/>
      <c r="I5" s="55" t="s">
        <v>489</v>
      </c>
    </row>
    <row r="6" spans="1:9" ht="51" x14ac:dyDescent="0.25">
      <c r="A6" s="78"/>
      <c r="B6" s="80"/>
      <c r="C6" s="80"/>
      <c r="D6" s="80"/>
      <c r="E6" s="55" t="s">
        <v>33</v>
      </c>
      <c r="F6" s="53" t="s">
        <v>307</v>
      </c>
      <c r="G6" s="55">
        <v>270</v>
      </c>
      <c r="H6" s="82"/>
      <c r="I6" s="55">
        <v>150</v>
      </c>
    </row>
    <row r="7" spans="1:9" ht="17" x14ac:dyDescent="0.25">
      <c r="A7" s="78"/>
      <c r="B7" s="80"/>
      <c r="C7" s="55" t="s">
        <v>308</v>
      </c>
      <c r="F7" s="55" t="s">
        <v>309</v>
      </c>
      <c r="H7" s="82"/>
    </row>
    <row r="8" spans="1:9" ht="18" thickBot="1" x14ac:dyDescent="0.3">
      <c r="A8" s="75"/>
      <c r="B8" s="81"/>
      <c r="C8" s="54" t="s">
        <v>310</v>
      </c>
      <c r="D8" s="54"/>
      <c r="E8" s="54"/>
      <c r="F8" s="54"/>
      <c r="G8" s="54"/>
      <c r="H8" s="77"/>
    </row>
    <row r="9" spans="1:9" ht="34" x14ac:dyDescent="0.25">
      <c r="A9" s="74" t="s">
        <v>311</v>
      </c>
      <c r="B9" s="83" t="s">
        <v>312</v>
      </c>
      <c r="C9" s="79" t="s">
        <v>313</v>
      </c>
      <c r="D9" s="53" t="s">
        <v>314</v>
      </c>
      <c r="E9" s="53"/>
      <c r="F9" s="53" t="s">
        <v>315</v>
      </c>
      <c r="G9" s="53"/>
      <c r="H9" s="76">
        <f>SUM(G9:G15)</f>
        <v>340</v>
      </c>
      <c r="I9" s="55">
        <v>10</v>
      </c>
    </row>
    <row r="10" spans="1:9" ht="51" x14ac:dyDescent="0.25">
      <c r="A10" s="78"/>
      <c r="B10" s="84"/>
      <c r="C10" s="80"/>
      <c r="D10" s="55" t="s">
        <v>316</v>
      </c>
      <c r="F10" s="55" t="s">
        <v>317</v>
      </c>
      <c r="H10" s="82"/>
      <c r="I10" s="55">
        <v>15</v>
      </c>
    </row>
    <row r="11" spans="1:9" ht="34" x14ac:dyDescent="0.25">
      <c r="A11" s="78"/>
      <c r="B11" s="84"/>
      <c r="C11" s="80"/>
      <c r="D11" s="55" t="s">
        <v>318</v>
      </c>
      <c r="F11" s="55" t="s">
        <v>319</v>
      </c>
      <c r="G11" s="55">
        <v>120</v>
      </c>
      <c r="H11" s="82"/>
      <c r="I11" s="55">
        <v>153</v>
      </c>
    </row>
    <row r="12" spans="1:9" ht="34" x14ac:dyDescent="0.25">
      <c r="A12" s="78"/>
      <c r="B12" s="84"/>
      <c r="C12" s="80"/>
      <c r="D12" s="55" t="s">
        <v>320</v>
      </c>
      <c r="F12" s="55" t="s">
        <v>321</v>
      </c>
      <c r="G12" s="55">
        <v>120</v>
      </c>
      <c r="H12" s="82"/>
      <c r="I12" s="55">
        <v>153</v>
      </c>
    </row>
    <row r="13" spans="1:9" ht="34" x14ac:dyDescent="0.25">
      <c r="A13" s="78"/>
      <c r="B13" s="84"/>
      <c r="C13" s="55" t="s">
        <v>322</v>
      </c>
      <c r="F13" s="55" t="s">
        <v>323</v>
      </c>
      <c r="G13" s="55">
        <v>100</v>
      </c>
      <c r="H13" s="82"/>
      <c r="I13" s="55">
        <v>277</v>
      </c>
    </row>
    <row r="14" spans="1:9" ht="17" x14ac:dyDescent="0.25">
      <c r="A14" s="78"/>
      <c r="B14" s="84"/>
      <c r="C14" s="55" t="s">
        <v>324</v>
      </c>
      <c r="F14" s="55" t="s">
        <v>325</v>
      </c>
      <c r="H14" s="82"/>
    </row>
    <row r="15" spans="1:9" ht="17" thickBot="1" x14ac:dyDescent="0.3">
      <c r="A15" s="75"/>
      <c r="B15" s="85"/>
      <c r="C15" s="54"/>
      <c r="D15" s="54"/>
      <c r="E15" s="54"/>
      <c r="F15" s="54"/>
      <c r="G15" s="54"/>
      <c r="H15" s="77"/>
    </row>
    <row r="16" spans="1:9" ht="85" x14ac:dyDescent="0.25">
      <c r="A16" s="74" t="s">
        <v>326</v>
      </c>
      <c r="B16" s="86" t="s">
        <v>327</v>
      </c>
      <c r="C16" s="79" t="s">
        <v>313</v>
      </c>
      <c r="D16" s="53" t="s">
        <v>328</v>
      </c>
      <c r="E16" s="53"/>
      <c r="F16" s="55" t="s">
        <v>329</v>
      </c>
      <c r="G16" s="53"/>
      <c r="H16" s="76">
        <f>SUM(G16:G24)</f>
        <v>540</v>
      </c>
    </row>
    <row r="17" spans="1:9" ht="17" x14ac:dyDescent="0.25">
      <c r="A17" s="78"/>
      <c r="B17" s="87"/>
      <c r="C17" s="80"/>
      <c r="D17" s="55" t="s">
        <v>330</v>
      </c>
      <c r="H17" s="82"/>
    </row>
    <row r="18" spans="1:9" ht="34" x14ac:dyDescent="0.25">
      <c r="A18" s="78"/>
      <c r="B18" s="87"/>
      <c r="C18" s="80"/>
      <c r="D18" s="55" t="s">
        <v>331</v>
      </c>
      <c r="H18" s="82"/>
      <c r="I18" s="55">
        <v>15</v>
      </c>
    </row>
    <row r="19" spans="1:9" ht="17" x14ac:dyDescent="0.25">
      <c r="A19" s="78"/>
      <c r="B19" s="87"/>
      <c r="C19" s="80"/>
      <c r="D19" s="55" t="s">
        <v>332</v>
      </c>
      <c r="H19" s="82"/>
    </row>
    <row r="20" spans="1:9" ht="17" x14ac:dyDescent="0.25">
      <c r="A20" s="78"/>
      <c r="B20" s="87"/>
      <c r="C20" s="80"/>
      <c r="D20" s="55" t="s">
        <v>333</v>
      </c>
      <c r="F20" s="51"/>
      <c r="H20" s="82"/>
    </row>
    <row r="21" spans="1:9" ht="17" x14ac:dyDescent="0.25">
      <c r="A21" s="78"/>
      <c r="B21" s="87"/>
      <c r="C21" s="80"/>
      <c r="D21" s="55" t="s">
        <v>330</v>
      </c>
      <c r="H21" s="82"/>
    </row>
    <row r="22" spans="1:9" ht="35" thickBot="1" x14ac:dyDescent="0.3">
      <c r="A22" s="78"/>
      <c r="B22" s="87"/>
      <c r="C22" s="80"/>
      <c r="D22" s="55" t="s">
        <v>334</v>
      </c>
      <c r="H22" s="82"/>
    </row>
    <row r="23" spans="1:9" ht="34" x14ac:dyDescent="0.25">
      <c r="A23" s="78"/>
      <c r="B23" s="87"/>
      <c r="C23" s="55" t="s">
        <v>335</v>
      </c>
      <c r="F23" s="53" t="s">
        <v>336</v>
      </c>
      <c r="G23" s="55">
        <v>540</v>
      </c>
      <c r="H23" s="82"/>
      <c r="I23" s="55">
        <v>400</v>
      </c>
    </row>
    <row r="24" spans="1:9" ht="52" thickBot="1" x14ac:dyDescent="0.3">
      <c r="A24" s="75"/>
      <c r="B24" s="88"/>
      <c r="C24" s="54" t="s">
        <v>337</v>
      </c>
      <c r="D24" s="54"/>
      <c r="E24" s="54"/>
      <c r="F24" s="54"/>
      <c r="G24" s="54"/>
      <c r="H24" s="77"/>
      <c r="I24" s="55">
        <v>628</v>
      </c>
    </row>
    <row r="25" spans="1:9" x14ac:dyDescent="0.25">
      <c r="H25" s="55"/>
    </row>
    <row r="26" spans="1:9" x14ac:dyDescent="0.25">
      <c r="H26" s="55"/>
    </row>
    <row r="27" spans="1:9" x14ac:dyDescent="0.25">
      <c r="H27" s="55"/>
    </row>
    <row r="28" spans="1:9" x14ac:dyDescent="0.25">
      <c r="H28" s="55"/>
    </row>
    <row r="29" spans="1:9" x14ac:dyDescent="0.25">
      <c r="H29" s="55"/>
    </row>
    <row r="30" spans="1:9" x14ac:dyDescent="0.25">
      <c r="H30" s="55"/>
    </row>
    <row r="31" spans="1:9" x14ac:dyDescent="0.25">
      <c r="H31" s="55"/>
    </row>
    <row r="32" spans="1:9" x14ac:dyDescent="0.25">
      <c r="H32" s="55"/>
    </row>
    <row r="33" s="55" customFormat="1" x14ac:dyDescent="0.25"/>
    <row r="34" s="55" customFormat="1" x14ac:dyDescent="0.25"/>
    <row r="35" s="55" customFormat="1" x14ac:dyDescent="0.25"/>
    <row r="36" s="55" customFormat="1" x14ac:dyDescent="0.25"/>
    <row r="37" s="55" customFormat="1" x14ac:dyDescent="0.25"/>
    <row r="38" s="55" customFormat="1" x14ac:dyDescent="0.25"/>
    <row r="39" s="55" customFormat="1" x14ac:dyDescent="0.25"/>
    <row r="40" s="55" customFormat="1" x14ac:dyDescent="0.25"/>
    <row r="41" s="55" customFormat="1" x14ac:dyDescent="0.25"/>
    <row r="42" s="55" customFormat="1" x14ac:dyDescent="0.25"/>
    <row r="43" s="55" customFormat="1" x14ac:dyDescent="0.25"/>
    <row r="44" s="55" customFormat="1" x14ac:dyDescent="0.25"/>
    <row r="45" s="55" customFormat="1" x14ac:dyDescent="0.25"/>
    <row r="46" s="55" customFormat="1" x14ac:dyDescent="0.25"/>
    <row r="47" s="55" customFormat="1" x14ac:dyDescent="0.25"/>
    <row r="48" s="55" customFormat="1" x14ac:dyDescent="0.25"/>
    <row r="49" s="55" customFormat="1" x14ac:dyDescent="0.25"/>
    <row r="50" s="55" customFormat="1" x14ac:dyDescent="0.25"/>
    <row r="51" s="55" customFormat="1" x14ac:dyDescent="0.25"/>
    <row r="52" s="55" customFormat="1" x14ac:dyDescent="0.25"/>
    <row r="53" s="55" customFormat="1" x14ac:dyDescent="0.25"/>
    <row r="54" s="55" customFormat="1" x14ac:dyDescent="0.25"/>
    <row r="55" s="55" customFormat="1" x14ac:dyDescent="0.25"/>
    <row r="56" s="55" customFormat="1" x14ac:dyDescent="0.25"/>
    <row r="57" s="55" customFormat="1" x14ac:dyDescent="0.25"/>
    <row r="58" s="55" customFormat="1" x14ac:dyDescent="0.25"/>
    <row r="59" s="55" customFormat="1" x14ac:dyDescent="0.25"/>
    <row r="60" s="55" customFormat="1" x14ac:dyDescent="0.25"/>
    <row r="61" s="55" customFormat="1" x14ac:dyDescent="0.25"/>
    <row r="62" s="55" customFormat="1" x14ac:dyDescent="0.25"/>
    <row r="63" s="55" customFormat="1" x14ac:dyDescent="0.25"/>
    <row r="64" s="55" customFormat="1" x14ac:dyDescent="0.25"/>
    <row r="65" s="55" customFormat="1" x14ac:dyDescent="0.25"/>
    <row r="66" s="55" customFormat="1" x14ac:dyDescent="0.25"/>
    <row r="67" s="55" customFormat="1" x14ac:dyDescent="0.25"/>
    <row r="68" s="55" customFormat="1" x14ac:dyDescent="0.25"/>
    <row r="69" s="55" customFormat="1" x14ac:dyDescent="0.25"/>
    <row r="70" s="55" customFormat="1" x14ac:dyDescent="0.25"/>
    <row r="71" s="55" customFormat="1" x14ac:dyDescent="0.25"/>
    <row r="72" s="55" customFormat="1" x14ac:dyDescent="0.25"/>
    <row r="73" s="55" customFormat="1" x14ac:dyDescent="0.25"/>
    <row r="74" s="55" customFormat="1" x14ac:dyDescent="0.25"/>
    <row r="75" s="55" customFormat="1" x14ac:dyDescent="0.25"/>
    <row r="76" s="55" customFormat="1" x14ac:dyDescent="0.25"/>
    <row r="77" s="55" customFormat="1" x14ac:dyDescent="0.25"/>
    <row r="78" s="55" customFormat="1" x14ac:dyDescent="0.25"/>
    <row r="79" s="55" customFormat="1" x14ac:dyDescent="0.25"/>
    <row r="80" s="55" customFormat="1" x14ac:dyDescent="0.25"/>
    <row r="81" s="55" customFormat="1" x14ac:dyDescent="0.25"/>
    <row r="82" s="55" customFormat="1" x14ac:dyDescent="0.25"/>
    <row r="83" s="55" customFormat="1" x14ac:dyDescent="0.25"/>
    <row r="84" s="55" customFormat="1" x14ac:dyDescent="0.25"/>
    <row r="85" s="55" customFormat="1" x14ac:dyDescent="0.25"/>
    <row r="86" s="55" customFormat="1" x14ac:dyDescent="0.25"/>
    <row r="87" s="55" customFormat="1" x14ac:dyDescent="0.25"/>
    <row r="88" s="55" customFormat="1" x14ac:dyDescent="0.25"/>
    <row r="89" s="55" customFormat="1" x14ac:dyDescent="0.25"/>
    <row r="90" s="55" customFormat="1" x14ac:dyDescent="0.25"/>
    <row r="91" s="55" customFormat="1" x14ac:dyDescent="0.25"/>
    <row r="92" s="55" customFormat="1" x14ac:dyDescent="0.25"/>
    <row r="93" s="55" customFormat="1" x14ac:dyDescent="0.25"/>
    <row r="94" s="55" customFormat="1" x14ac:dyDescent="0.25"/>
    <row r="95" s="55" customFormat="1" x14ac:dyDescent="0.25"/>
    <row r="96" s="55" customFormat="1" x14ac:dyDescent="0.25"/>
    <row r="97" s="55" customFormat="1" x14ac:dyDescent="0.25"/>
    <row r="98" s="55" customFormat="1" x14ac:dyDescent="0.25"/>
    <row r="99" s="55" customFormat="1" x14ac:dyDescent="0.25"/>
    <row r="100" s="55" customFormat="1" x14ac:dyDescent="0.25"/>
    <row r="101" s="55" customFormat="1" x14ac:dyDescent="0.25"/>
    <row r="102" s="55" customFormat="1" x14ac:dyDescent="0.25"/>
    <row r="103" s="55" customFormat="1" x14ac:dyDescent="0.25"/>
    <row r="104" s="55" customFormat="1" x14ac:dyDescent="0.25"/>
    <row r="105" s="55" customFormat="1" x14ac:dyDescent="0.25"/>
    <row r="106" s="55" customFormat="1" x14ac:dyDescent="0.25"/>
    <row r="107" s="55" customFormat="1" x14ac:dyDescent="0.25"/>
    <row r="108" s="55" customFormat="1" x14ac:dyDescent="0.25"/>
    <row r="109" s="55" customFormat="1" x14ac:dyDescent="0.25"/>
    <row r="110" s="55" customFormat="1" x14ac:dyDescent="0.25"/>
    <row r="111" s="55" customFormat="1" x14ac:dyDescent="0.25"/>
    <row r="112" s="55" customFormat="1" x14ac:dyDescent="0.25"/>
    <row r="113" s="55" customFormat="1" x14ac:dyDescent="0.25"/>
    <row r="114" s="55" customFormat="1" x14ac:dyDescent="0.25"/>
    <row r="115" s="55" customFormat="1" x14ac:dyDescent="0.25"/>
    <row r="116" s="55" customFormat="1" x14ac:dyDescent="0.25"/>
    <row r="117" s="55" customFormat="1" x14ac:dyDescent="0.25"/>
    <row r="118" s="55" customFormat="1" x14ac:dyDescent="0.25"/>
    <row r="119" s="55" customFormat="1" x14ac:dyDescent="0.25"/>
    <row r="120" s="55" customFormat="1" x14ac:dyDescent="0.25"/>
    <row r="121" s="55" customFormat="1" x14ac:dyDescent="0.25"/>
    <row r="122" s="55" customFormat="1" x14ac:dyDescent="0.25"/>
    <row r="123" s="55" customFormat="1" x14ac:dyDescent="0.25"/>
    <row r="124" s="55" customFormat="1" x14ac:dyDescent="0.25"/>
    <row r="125" s="55" customFormat="1" x14ac:dyDescent="0.25"/>
    <row r="126" s="55" customFormat="1" x14ac:dyDescent="0.25"/>
    <row r="127" s="55" customFormat="1" x14ac:dyDescent="0.25"/>
    <row r="128" s="55" customFormat="1" x14ac:dyDescent="0.25"/>
    <row r="129" s="55" customFormat="1" x14ac:dyDescent="0.25"/>
    <row r="130" s="55" customFormat="1" x14ac:dyDescent="0.25"/>
    <row r="131" s="55" customFormat="1" x14ac:dyDescent="0.25"/>
    <row r="132" s="55" customFormat="1" x14ac:dyDescent="0.25"/>
    <row r="133" s="55" customFormat="1" x14ac:dyDescent="0.25"/>
    <row r="134" s="55" customFormat="1" x14ac:dyDescent="0.25"/>
    <row r="135" s="55" customFormat="1" x14ac:dyDescent="0.25"/>
    <row r="136" s="55" customFormat="1" x14ac:dyDescent="0.25"/>
    <row r="137" s="55" customFormat="1" x14ac:dyDescent="0.25"/>
    <row r="138" s="55" customFormat="1" x14ac:dyDescent="0.25"/>
    <row r="139" s="55" customFormat="1" x14ac:dyDescent="0.25"/>
    <row r="140" s="55" customFormat="1" x14ac:dyDescent="0.25"/>
    <row r="141" s="55" customFormat="1" x14ac:dyDescent="0.25"/>
    <row r="142" s="55" customFormat="1" x14ac:dyDescent="0.25"/>
    <row r="143" s="55" customFormat="1" x14ac:dyDescent="0.25"/>
    <row r="144" s="55" customFormat="1" x14ac:dyDescent="0.25"/>
    <row r="145" s="55" customFormat="1" x14ac:dyDescent="0.25"/>
    <row r="146" s="55" customFormat="1" x14ac:dyDescent="0.25"/>
    <row r="147" s="55" customFormat="1" x14ac:dyDescent="0.25"/>
    <row r="148" s="55" customFormat="1" x14ac:dyDescent="0.25"/>
    <row r="149" s="55" customFormat="1" x14ac:dyDescent="0.25"/>
    <row r="150" s="55" customFormat="1" x14ac:dyDescent="0.25"/>
    <row r="151" s="55" customFormat="1" x14ac:dyDescent="0.25"/>
    <row r="152" s="55" customFormat="1" x14ac:dyDescent="0.25"/>
    <row r="153" s="55" customFormat="1" x14ac:dyDescent="0.25"/>
    <row r="154" s="55" customFormat="1" x14ac:dyDescent="0.25"/>
    <row r="155" s="55" customFormat="1" x14ac:dyDescent="0.25"/>
    <row r="156" s="55" customFormat="1" x14ac:dyDescent="0.25"/>
    <row r="157" s="55" customFormat="1" x14ac:dyDescent="0.25"/>
    <row r="158" s="55" customFormat="1" x14ac:dyDescent="0.25"/>
    <row r="159" s="55" customFormat="1" x14ac:dyDescent="0.25"/>
    <row r="160" s="55" customFormat="1" x14ac:dyDescent="0.25"/>
    <row r="161" s="55" customFormat="1" x14ac:dyDescent="0.25"/>
    <row r="162" s="55" customFormat="1" x14ac:dyDescent="0.25"/>
    <row r="163" s="55" customFormat="1" x14ac:dyDescent="0.25"/>
    <row r="164" s="55" customFormat="1" x14ac:dyDescent="0.25"/>
    <row r="165" s="55" customFormat="1" x14ac:dyDescent="0.25"/>
    <row r="166" s="55" customFormat="1" x14ac:dyDescent="0.25"/>
    <row r="167" s="55" customFormat="1" x14ac:dyDescent="0.25"/>
    <row r="168" s="55" customFormat="1" x14ac:dyDescent="0.25"/>
    <row r="169" s="55" customFormat="1" x14ac:dyDescent="0.25"/>
    <row r="170" s="55" customFormat="1" x14ac:dyDescent="0.25"/>
    <row r="171" s="55" customFormat="1" x14ac:dyDescent="0.25"/>
    <row r="172" s="55" customFormat="1" x14ac:dyDescent="0.25"/>
    <row r="173" s="55" customFormat="1" x14ac:dyDescent="0.25"/>
    <row r="174" s="55" customFormat="1" x14ac:dyDescent="0.25"/>
    <row r="175" s="55" customFormat="1" x14ac:dyDescent="0.25"/>
    <row r="176" s="55" customFormat="1" x14ac:dyDescent="0.25"/>
    <row r="177" s="55" customFormat="1" x14ac:dyDescent="0.25"/>
    <row r="178" s="55" customFormat="1" x14ac:dyDescent="0.25"/>
    <row r="179" s="55" customFormat="1" x14ac:dyDescent="0.25"/>
    <row r="180" s="55" customFormat="1" x14ac:dyDescent="0.25"/>
    <row r="181" s="55" customFormat="1" x14ac:dyDescent="0.25"/>
    <row r="182" s="55" customFormat="1" x14ac:dyDescent="0.25"/>
    <row r="183" s="55" customFormat="1" x14ac:dyDescent="0.25"/>
    <row r="184" s="55" customFormat="1" x14ac:dyDescent="0.25"/>
    <row r="185" s="55" customFormat="1" x14ac:dyDescent="0.25"/>
    <row r="186" s="55" customFormat="1" x14ac:dyDescent="0.25"/>
    <row r="187" s="55" customFormat="1" x14ac:dyDescent="0.25"/>
    <row r="188" s="55" customFormat="1" x14ac:dyDescent="0.25"/>
    <row r="189" s="55" customFormat="1" x14ac:dyDescent="0.25"/>
    <row r="190" s="55" customFormat="1" x14ac:dyDescent="0.25"/>
    <row r="191" s="55" customFormat="1" x14ac:dyDescent="0.25"/>
    <row r="192" s="55" customFormat="1" x14ac:dyDescent="0.25"/>
    <row r="193" s="55" customFormat="1" x14ac:dyDescent="0.25"/>
    <row r="194" s="55" customFormat="1" x14ac:dyDescent="0.25"/>
    <row r="195" s="55" customFormat="1" x14ac:dyDescent="0.25"/>
    <row r="196" s="55" customFormat="1" x14ac:dyDescent="0.25"/>
    <row r="197" s="55" customFormat="1" x14ac:dyDescent="0.25"/>
    <row r="198" s="55" customFormat="1" x14ac:dyDescent="0.25"/>
    <row r="199" s="55" customFormat="1" x14ac:dyDescent="0.25"/>
    <row r="200" s="55" customFormat="1" x14ac:dyDescent="0.25"/>
    <row r="201" s="55" customFormat="1" x14ac:dyDescent="0.25"/>
    <row r="202" s="55" customFormat="1" x14ac:dyDescent="0.25"/>
    <row r="203" s="55" customFormat="1" x14ac:dyDescent="0.25"/>
    <row r="204" s="55" customFormat="1" x14ac:dyDescent="0.25"/>
    <row r="205" s="55" customFormat="1" x14ac:dyDescent="0.25"/>
    <row r="206" s="55" customFormat="1" x14ac:dyDescent="0.25"/>
    <row r="207" s="55" customFormat="1" x14ac:dyDescent="0.25"/>
    <row r="208" s="55" customFormat="1" x14ac:dyDescent="0.25"/>
    <row r="209" s="55" customFormat="1" x14ac:dyDescent="0.25"/>
    <row r="210" s="55" customFormat="1" x14ac:dyDescent="0.25"/>
    <row r="211" s="55" customFormat="1" x14ac:dyDescent="0.25"/>
    <row r="212" s="55" customFormat="1" x14ac:dyDescent="0.25"/>
    <row r="213" s="55" customFormat="1" x14ac:dyDescent="0.25"/>
    <row r="214" s="55" customFormat="1" x14ac:dyDescent="0.25"/>
    <row r="215" s="55" customFormat="1" x14ac:dyDescent="0.25"/>
    <row r="216" s="55" customFormat="1" x14ac:dyDescent="0.25"/>
    <row r="217" s="55" customFormat="1" x14ac:dyDescent="0.25"/>
    <row r="218" s="55" customFormat="1" x14ac:dyDescent="0.25"/>
    <row r="219" s="55" customFormat="1" x14ac:dyDescent="0.25"/>
    <row r="220" s="55" customFormat="1" x14ac:dyDescent="0.25"/>
    <row r="221" s="55" customFormat="1" x14ac:dyDescent="0.25"/>
    <row r="222" s="55" customFormat="1" x14ac:dyDescent="0.25"/>
    <row r="223" s="55" customFormat="1" x14ac:dyDescent="0.25"/>
    <row r="224" s="55" customFormat="1" x14ac:dyDescent="0.25"/>
    <row r="225" s="55" customFormat="1" x14ac:dyDescent="0.25"/>
    <row r="226" s="55" customFormat="1" x14ac:dyDescent="0.25"/>
    <row r="227" s="55" customFormat="1" x14ac:dyDescent="0.25"/>
    <row r="228" s="55" customFormat="1" x14ac:dyDescent="0.25"/>
    <row r="229" s="55" customFormat="1" x14ac:dyDescent="0.25"/>
    <row r="230" s="55" customFormat="1" x14ac:dyDescent="0.25"/>
    <row r="231" s="55" customFormat="1" x14ac:dyDescent="0.25"/>
    <row r="232" s="55" customFormat="1" x14ac:dyDescent="0.25"/>
    <row r="233" s="55" customFormat="1" x14ac:dyDescent="0.25"/>
    <row r="234" s="55" customFormat="1" x14ac:dyDescent="0.25"/>
    <row r="235" s="55" customFormat="1" x14ac:dyDescent="0.25"/>
    <row r="236" s="55" customFormat="1" x14ac:dyDescent="0.25"/>
    <row r="237" s="55" customFormat="1" x14ac:dyDescent="0.25"/>
    <row r="238" s="55" customFormat="1" x14ac:dyDescent="0.25"/>
    <row r="239" s="55" customFormat="1" x14ac:dyDescent="0.25"/>
    <row r="240" s="55" customFormat="1" x14ac:dyDescent="0.25"/>
    <row r="241" s="55" customFormat="1" x14ac:dyDescent="0.25"/>
    <row r="242" s="55" customFormat="1" x14ac:dyDescent="0.25"/>
    <row r="243" s="55" customFormat="1" x14ac:dyDescent="0.25"/>
    <row r="244" s="55" customFormat="1" x14ac:dyDescent="0.25"/>
    <row r="245" s="55" customFormat="1" x14ac:dyDescent="0.25"/>
    <row r="246" s="55" customFormat="1" x14ac:dyDescent="0.25"/>
    <row r="247" s="55" customFormat="1" x14ac:dyDescent="0.25"/>
    <row r="248" s="55" customFormat="1" x14ac:dyDescent="0.25"/>
    <row r="249" s="55" customFormat="1" x14ac:dyDescent="0.25"/>
    <row r="250" s="55" customFormat="1" x14ac:dyDescent="0.25"/>
    <row r="251" s="55" customFormat="1" x14ac:dyDescent="0.25"/>
    <row r="252" s="55" customFormat="1" x14ac:dyDescent="0.25"/>
    <row r="253" s="55" customFormat="1" x14ac:dyDescent="0.25"/>
    <row r="254" s="55" customFormat="1" x14ac:dyDescent="0.25"/>
    <row r="255" s="55" customFormat="1" x14ac:dyDescent="0.25"/>
    <row r="256" s="55" customFormat="1" x14ac:dyDescent="0.25"/>
    <row r="257" s="55" customFormat="1" x14ac:dyDescent="0.25"/>
    <row r="258" s="55" customFormat="1" x14ac:dyDescent="0.25"/>
    <row r="259" s="55" customFormat="1" x14ac:dyDescent="0.25"/>
    <row r="260" s="55" customFormat="1" x14ac:dyDescent="0.25"/>
    <row r="261" s="55" customFormat="1" x14ac:dyDescent="0.25"/>
    <row r="262" s="55" customFormat="1" x14ac:dyDescent="0.25"/>
    <row r="263" s="55" customFormat="1" x14ac:dyDescent="0.25"/>
    <row r="264" s="55" customFormat="1" x14ac:dyDescent="0.25"/>
    <row r="265" s="55" customFormat="1" x14ac:dyDescent="0.25"/>
    <row r="266" s="55" customFormat="1" x14ac:dyDescent="0.25"/>
    <row r="267" s="55" customFormat="1" x14ac:dyDescent="0.25"/>
    <row r="268" s="55" customFormat="1" x14ac:dyDescent="0.25"/>
    <row r="269" s="55" customFormat="1" x14ac:dyDescent="0.25"/>
    <row r="270" s="55" customFormat="1" x14ac:dyDescent="0.25"/>
    <row r="271" s="55" customFormat="1" x14ac:dyDescent="0.25"/>
    <row r="272" s="55" customFormat="1" x14ac:dyDescent="0.25"/>
    <row r="273" s="55" customFormat="1" x14ac:dyDescent="0.25"/>
    <row r="274" s="55" customFormat="1" x14ac:dyDescent="0.25"/>
    <row r="275" s="55" customFormat="1" x14ac:dyDescent="0.25"/>
    <row r="276" s="55" customFormat="1" x14ac:dyDescent="0.25"/>
    <row r="277" s="55" customFormat="1" x14ac:dyDescent="0.25"/>
    <row r="278" s="55" customFormat="1" x14ac:dyDescent="0.25"/>
    <row r="279" s="55" customFormat="1" x14ac:dyDescent="0.25"/>
    <row r="280" s="55" customFormat="1" x14ac:dyDescent="0.25"/>
    <row r="281" s="55" customFormat="1" x14ac:dyDescent="0.25"/>
    <row r="282" s="55" customFormat="1" x14ac:dyDescent="0.25"/>
    <row r="283" s="55" customFormat="1" x14ac:dyDescent="0.25"/>
    <row r="284" s="55" customFormat="1" x14ac:dyDescent="0.25"/>
    <row r="285" s="55" customFormat="1" x14ac:dyDescent="0.25"/>
    <row r="286" s="55" customFormat="1" x14ac:dyDescent="0.25"/>
    <row r="287" s="55" customFormat="1" x14ac:dyDescent="0.25"/>
    <row r="288" s="55" customFormat="1" x14ac:dyDescent="0.25"/>
    <row r="289" s="55" customFormat="1" x14ac:dyDescent="0.25"/>
    <row r="290" s="55" customFormat="1" x14ac:dyDescent="0.25"/>
    <row r="291" s="55" customFormat="1" x14ac:dyDescent="0.25"/>
    <row r="292" s="55" customFormat="1" x14ac:dyDescent="0.25"/>
    <row r="293" s="55" customFormat="1" x14ac:dyDescent="0.25"/>
    <row r="294" s="55" customFormat="1" x14ac:dyDescent="0.25"/>
    <row r="295" s="55" customFormat="1" x14ac:dyDescent="0.25"/>
    <row r="296" s="55" customFormat="1" x14ac:dyDescent="0.25"/>
    <row r="297" s="55" customFormat="1" x14ac:dyDescent="0.25"/>
    <row r="298" s="55" customFormat="1" x14ac:dyDescent="0.25"/>
    <row r="299" s="55" customFormat="1" x14ac:dyDescent="0.25"/>
    <row r="300" s="55" customFormat="1" x14ac:dyDescent="0.25"/>
    <row r="301" s="55" customFormat="1" x14ac:dyDescent="0.25"/>
    <row r="302" s="55" customFormat="1" x14ac:dyDescent="0.25"/>
    <row r="303" s="55" customFormat="1" x14ac:dyDescent="0.25"/>
    <row r="304" s="55" customFormat="1" x14ac:dyDescent="0.25"/>
    <row r="305" s="55" customFormat="1" x14ac:dyDescent="0.25"/>
    <row r="306" s="55" customFormat="1" x14ac:dyDescent="0.25"/>
    <row r="307" s="55" customFormat="1" x14ac:dyDescent="0.25"/>
    <row r="308" s="55" customFormat="1" x14ac:dyDescent="0.25"/>
    <row r="309" s="55" customFormat="1" x14ac:dyDescent="0.25"/>
    <row r="310" s="55" customFormat="1" x14ac:dyDescent="0.25"/>
    <row r="311" s="55" customFormat="1" x14ac:dyDescent="0.25"/>
    <row r="312" s="55" customFormat="1" x14ac:dyDescent="0.25"/>
    <row r="313" s="55" customFormat="1" x14ac:dyDescent="0.25"/>
    <row r="314" s="55" customFormat="1" x14ac:dyDescent="0.25"/>
    <row r="315" s="55" customFormat="1" x14ac:dyDescent="0.25"/>
    <row r="316" s="55" customFormat="1" x14ac:dyDescent="0.25"/>
    <row r="317" s="55" customFormat="1" x14ac:dyDescent="0.25"/>
    <row r="318" s="55" customFormat="1" x14ac:dyDescent="0.25"/>
    <row r="319" s="55" customFormat="1" x14ac:dyDescent="0.25"/>
    <row r="320" s="55" customFormat="1" x14ac:dyDescent="0.25"/>
    <row r="321" s="55" customFormat="1" x14ac:dyDescent="0.25"/>
    <row r="322" s="55" customFormat="1" x14ac:dyDescent="0.25"/>
    <row r="323" s="55" customFormat="1" x14ac:dyDescent="0.25"/>
    <row r="324" s="55" customFormat="1" x14ac:dyDescent="0.25"/>
    <row r="325" s="55" customFormat="1" x14ac:dyDescent="0.25"/>
    <row r="326" s="55" customFormat="1" x14ac:dyDescent="0.25"/>
    <row r="327" s="55" customFormat="1" x14ac:dyDescent="0.25"/>
    <row r="328" s="55" customFormat="1" x14ac:dyDescent="0.25"/>
    <row r="329" s="55" customFormat="1" x14ac:dyDescent="0.25"/>
    <row r="330" s="55" customFormat="1" x14ac:dyDescent="0.25"/>
    <row r="331" s="55" customFormat="1" x14ac:dyDescent="0.25"/>
    <row r="332" s="55" customFormat="1" x14ac:dyDescent="0.25"/>
    <row r="333" s="55" customFormat="1" x14ac:dyDescent="0.25"/>
    <row r="334" s="55" customFormat="1" x14ac:dyDescent="0.25"/>
    <row r="335" s="55" customFormat="1" x14ac:dyDescent="0.25"/>
    <row r="336" s="55" customFormat="1" x14ac:dyDescent="0.25"/>
    <row r="337" s="55" customFormat="1" x14ac:dyDescent="0.25"/>
    <row r="338" s="55" customFormat="1" x14ac:dyDescent="0.25"/>
    <row r="339" s="55" customFormat="1" x14ac:dyDescent="0.25"/>
    <row r="340" s="55" customFormat="1" x14ac:dyDescent="0.25"/>
    <row r="341" s="55" customFormat="1" x14ac:dyDescent="0.25"/>
    <row r="342" s="55" customFormat="1" x14ac:dyDescent="0.25"/>
    <row r="343" s="55" customFormat="1" x14ac:dyDescent="0.25"/>
    <row r="344" s="55" customFormat="1" x14ac:dyDescent="0.25"/>
    <row r="345" s="55" customFormat="1" x14ac:dyDescent="0.25"/>
    <row r="346" s="55" customFormat="1" x14ac:dyDescent="0.25"/>
    <row r="347" s="55" customFormat="1" x14ac:dyDescent="0.25"/>
    <row r="348" s="55" customFormat="1" x14ac:dyDescent="0.25"/>
    <row r="349" s="55" customFormat="1" x14ac:dyDescent="0.25"/>
    <row r="350" s="55" customFormat="1" x14ac:dyDescent="0.25"/>
    <row r="351" s="55" customFormat="1" x14ac:dyDescent="0.25"/>
    <row r="352" s="55" customFormat="1" x14ac:dyDescent="0.25"/>
    <row r="353" s="55" customFormat="1" x14ac:dyDescent="0.25"/>
    <row r="354" s="55" customFormat="1" x14ac:dyDescent="0.25"/>
    <row r="355" s="55" customFormat="1" x14ac:dyDescent="0.25"/>
    <row r="356" s="55" customFormat="1" x14ac:dyDescent="0.25"/>
  </sheetData>
  <mergeCells count="16">
    <mergeCell ref="A9:A15"/>
    <mergeCell ref="B9:B15"/>
    <mergeCell ref="C9:C12"/>
    <mergeCell ref="H9:H15"/>
    <mergeCell ref="A16:A24"/>
    <mergeCell ref="B16:B24"/>
    <mergeCell ref="C16:C22"/>
    <mergeCell ref="H16:H24"/>
    <mergeCell ref="B1:E1"/>
    <mergeCell ref="A2:A3"/>
    <mergeCell ref="H2:H3"/>
    <mergeCell ref="A4:A8"/>
    <mergeCell ref="B4:B8"/>
    <mergeCell ref="C4:C6"/>
    <mergeCell ref="H4:H8"/>
    <mergeCell ref="D5:D6"/>
  </mergeCell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A8B5A2-5667-2B43-9C96-062CD6C0DC57}">
  <dimension ref="A1:I54"/>
  <sheetViews>
    <sheetView workbookViewId="0">
      <selection activeCell="C22" sqref="C22"/>
    </sheetView>
  </sheetViews>
  <sheetFormatPr baseColWidth="10" defaultRowHeight="16" x14ac:dyDescent="0.2"/>
  <cols>
    <col min="1" max="1" width="11" style="71"/>
    <col min="2" max="2" width="41.19921875" style="71" bestFit="1" customWidth="1"/>
    <col min="3" max="3" width="34.3984375" style="71" bestFit="1" customWidth="1"/>
    <col min="4" max="4" width="34.3984375" style="71" customWidth="1"/>
    <col min="5" max="5" width="22.59765625" style="71" bestFit="1" customWidth="1"/>
    <col min="6" max="6" width="10" style="71" bestFit="1" customWidth="1"/>
    <col min="7" max="7" width="60.796875" style="71" bestFit="1" customWidth="1"/>
    <col min="8" max="8" width="15" style="71" bestFit="1" customWidth="1"/>
    <col min="9" max="9" width="10.59765625" style="71" bestFit="1" customWidth="1"/>
    <col min="10" max="16384" width="11" style="71"/>
  </cols>
  <sheetData>
    <row r="1" spans="1:9" s="72" customFormat="1" x14ac:dyDescent="0.2">
      <c r="B1" s="72" t="s">
        <v>5</v>
      </c>
      <c r="C1" s="72" t="s">
        <v>277</v>
      </c>
      <c r="D1" s="72" t="s">
        <v>486</v>
      </c>
      <c r="E1" s="72" t="s">
        <v>485</v>
      </c>
      <c r="F1" s="72" t="s">
        <v>55</v>
      </c>
      <c r="G1" s="72" t="s">
        <v>6</v>
      </c>
      <c r="H1" s="72" t="s">
        <v>16</v>
      </c>
      <c r="I1" s="72" t="s">
        <v>270</v>
      </c>
    </row>
    <row r="2" spans="1:9" x14ac:dyDescent="0.2">
      <c r="B2" s="71" t="s">
        <v>483</v>
      </c>
      <c r="C2" s="71" t="s">
        <v>484</v>
      </c>
      <c r="F2" s="71">
        <v>1</v>
      </c>
    </row>
    <row r="3" spans="1:9" x14ac:dyDescent="0.2">
      <c r="B3" s="71" t="s">
        <v>483</v>
      </c>
      <c r="C3" s="71" t="s">
        <v>482</v>
      </c>
    </row>
    <row r="4" spans="1:9" x14ac:dyDescent="0.2">
      <c r="B4" s="71" t="s">
        <v>479</v>
      </c>
      <c r="C4" s="71" t="s">
        <v>481</v>
      </c>
      <c r="F4" s="71">
        <v>3</v>
      </c>
      <c r="G4" s="71" t="s">
        <v>474</v>
      </c>
      <c r="H4" s="71" t="s">
        <v>480</v>
      </c>
    </row>
    <row r="5" spans="1:9" x14ac:dyDescent="0.2">
      <c r="B5" s="71" t="s">
        <v>479</v>
      </c>
      <c r="C5" s="71" t="s">
        <v>478</v>
      </c>
      <c r="F5" s="71">
        <v>2</v>
      </c>
      <c r="G5" s="71" t="s">
        <v>474</v>
      </c>
      <c r="H5" s="71" t="s">
        <v>477</v>
      </c>
    </row>
    <row r="6" spans="1:9" x14ac:dyDescent="0.2">
      <c r="B6" s="71" t="s">
        <v>476</v>
      </c>
      <c r="E6" s="71" t="s">
        <v>475</v>
      </c>
      <c r="F6" s="71">
        <v>2</v>
      </c>
      <c r="G6" s="71" t="s">
        <v>474</v>
      </c>
    </row>
    <row r="7" spans="1:9" x14ac:dyDescent="0.2">
      <c r="B7" s="71" t="s">
        <v>473</v>
      </c>
      <c r="F7" s="71">
        <v>3</v>
      </c>
    </row>
    <row r="8" spans="1:9" x14ac:dyDescent="0.2">
      <c r="B8" s="71" t="s">
        <v>472</v>
      </c>
      <c r="F8" s="71">
        <v>1</v>
      </c>
    </row>
    <row r="9" spans="1:9" x14ac:dyDescent="0.2">
      <c r="B9" s="71" t="s">
        <v>471</v>
      </c>
      <c r="C9" s="71" t="s">
        <v>470</v>
      </c>
      <c r="F9" s="71">
        <v>1</v>
      </c>
      <c r="G9" s="71" t="s">
        <v>469</v>
      </c>
    </row>
    <row r="10" spans="1:9" x14ac:dyDescent="0.2">
      <c r="B10" s="71" t="s">
        <v>468</v>
      </c>
    </row>
    <row r="11" spans="1:9" x14ac:dyDescent="0.2">
      <c r="A11" s="71">
        <v>3</v>
      </c>
      <c r="C11" s="71" t="s">
        <v>467</v>
      </c>
      <c r="E11" s="71" t="s">
        <v>466</v>
      </c>
      <c r="F11" s="71">
        <v>14</v>
      </c>
    </row>
    <row r="12" spans="1:9" x14ac:dyDescent="0.2">
      <c r="C12" s="71" t="s">
        <v>465</v>
      </c>
      <c r="E12" s="71" t="s">
        <v>464</v>
      </c>
      <c r="F12" s="71">
        <v>67</v>
      </c>
    </row>
    <row r="13" spans="1:9" x14ac:dyDescent="0.2">
      <c r="B13" s="71" t="s">
        <v>426</v>
      </c>
      <c r="C13" s="71" t="s">
        <v>463</v>
      </c>
      <c r="E13" s="71" t="s">
        <v>462</v>
      </c>
      <c r="F13" s="71">
        <v>6</v>
      </c>
    </row>
    <row r="14" spans="1:9" x14ac:dyDescent="0.2">
      <c r="B14" s="71" t="s">
        <v>461</v>
      </c>
      <c r="C14" s="71" t="s">
        <v>425</v>
      </c>
      <c r="E14" s="71" t="s">
        <v>460</v>
      </c>
      <c r="F14" s="71">
        <v>4</v>
      </c>
    </row>
    <row r="15" spans="1:9" x14ac:dyDescent="0.2">
      <c r="C15" s="71" t="s">
        <v>459</v>
      </c>
      <c r="E15" s="71" t="s">
        <v>458</v>
      </c>
      <c r="F15" s="71">
        <v>6</v>
      </c>
    </row>
    <row r="16" spans="1:9" x14ac:dyDescent="0.2">
      <c r="C16" s="71" t="s">
        <v>457</v>
      </c>
      <c r="E16" s="71">
        <v>10320792</v>
      </c>
      <c r="F16" s="71">
        <v>3</v>
      </c>
    </row>
    <row r="17" spans="2:7" x14ac:dyDescent="0.2">
      <c r="C17" s="71" t="s">
        <v>456</v>
      </c>
      <c r="E17" s="71" t="s">
        <v>455</v>
      </c>
      <c r="F17" s="71">
        <v>8</v>
      </c>
    </row>
    <row r="18" spans="2:7" x14ac:dyDescent="0.2">
      <c r="C18" s="71" t="s">
        <v>454</v>
      </c>
      <c r="E18" s="71" t="s">
        <v>453</v>
      </c>
      <c r="F18" s="71">
        <v>6</v>
      </c>
    </row>
    <row r="19" spans="2:7" x14ac:dyDescent="0.2">
      <c r="C19" s="71" t="s">
        <v>452</v>
      </c>
      <c r="E19" s="71" t="s">
        <v>451</v>
      </c>
      <c r="F19" s="71">
        <v>5</v>
      </c>
    </row>
    <row r="20" spans="2:7" x14ac:dyDescent="0.2">
      <c r="B20" s="71" t="s">
        <v>450</v>
      </c>
      <c r="C20" s="71" t="s">
        <v>449</v>
      </c>
      <c r="F20" s="71">
        <v>10</v>
      </c>
    </row>
    <row r="21" spans="2:7" x14ac:dyDescent="0.2">
      <c r="C21" s="71" t="s">
        <v>448</v>
      </c>
      <c r="E21" s="71" t="s">
        <v>447</v>
      </c>
      <c r="F21" s="71">
        <v>4</v>
      </c>
    </row>
    <row r="22" spans="2:7" x14ac:dyDescent="0.2">
      <c r="C22" s="71" t="s">
        <v>446</v>
      </c>
      <c r="E22" s="71" t="s">
        <v>445</v>
      </c>
      <c r="F22" s="71">
        <v>7</v>
      </c>
      <c r="G22" s="71" t="s">
        <v>444</v>
      </c>
    </row>
    <row r="23" spans="2:7" x14ac:dyDescent="0.2">
      <c r="C23" s="71" t="s">
        <v>437</v>
      </c>
      <c r="E23" s="71" t="s">
        <v>443</v>
      </c>
      <c r="F23" s="71">
        <v>23</v>
      </c>
    </row>
    <row r="24" spans="2:7" x14ac:dyDescent="0.2">
      <c r="C24" s="71" t="s">
        <v>442</v>
      </c>
      <c r="E24" s="71" t="s">
        <v>441</v>
      </c>
      <c r="F24" s="71">
        <v>11</v>
      </c>
    </row>
    <row r="25" spans="2:7" x14ac:dyDescent="0.2">
      <c r="B25" s="71" t="s">
        <v>440</v>
      </c>
      <c r="F25" s="71">
        <v>74</v>
      </c>
      <c r="G25" s="71" t="s">
        <v>412</v>
      </c>
    </row>
    <row r="26" spans="2:7" x14ac:dyDescent="0.2">
      <c r="C26" s="71" t="s">
        <v>439</v>
      </c>
      <c r="E26" s="71" t="s">
        <v>438</v>
      </c>
      <c r="F26" s="71">
        <v>8</v>
      </c>
    </row>
    <row r="27" spans="2:7" x14ac:dyDescent="0.2">
      <c r="C27" s="71" t="s">
        <v>437</v>
      </c>
      <c r="E27" s="71" t="s">
        <v>436</v>
      </c>
      <c r="F27" s="71">
        <v>10</v>
      </c>
    </row>
    <row r="28" spans="2:7" x14ac:dyDescent="0.2">
      <c r="B28" s="71" t="s">
        <v>435</v>
      </c>
      <c r="C28" s="71" t="s">
        <v>434</v>
      </c>
    </row>
    <row r="29" spans="2:7" x14ac:dyDescent="0.2">
      <c r="C29" s="71" t="s">
        <v>433</v>
      </c>
      <c r="E29" s="71" t="s">
        <v>432</v>
      </c>
      <c r="F29" s="71">
        <v>8</v>
      </c>
    </row>
    <row r="30" spans="2:7" x14ac:dyDescent="0.2">
      <c r="C30" s="71" t="s">
        <v>431</v>
      </c>
      <c r="E30" s="71" t="s">
        <v>430</v>
      </c>
      <c r="F30" s="71">
        <v>6</v>
      </c>
    </row>
    <row r="31" spans="2:7" x14ac:dyDescent="0.2">
      <c r="B31" s="71" t="s">
        <v>429</v>
      </c>
      <c r="C31" s="71" t="s">
        <v>428</v>
      </c>
      <c r="E31" s="71" t="s">
        <v>427</v>
      </c>
      <c r="F31" s="71">
        <v>10</v>
      </c>
    </row>
    <row r="32" spans="2:7" x14ac:dyDescent="0.2">
      <c r="B32" s="71" t="s">
        <v>426</v>
      </c>
      <c r="C32" s="71" t="s">
        <v>425</v>
      </c>
      <c r="E32" s="71" t="s">
        <v>424</v>
      </c>
    </row>
    <row r="33" spans="2:6" x14ac:dyDescent="0.2">
      <c r="B33" s="71" t="s">
        <v>423</v>
      </c>
      <c r="C33" s="71" t="s">
        <v>422</v>
      </c>
      <c r="E33" s="71" t="s">
        <v>421</v>
      </c>
      <c r="F33" s="71">
        <v>6</v>
      </c>
    </row>
    <row r="34" spans="2:6" x14ac:dyDescent="0.2">
      <c r="C34" s="71" t="s">
        <v>420</v>
      </c>
      <c r="E34" s="71" t="s">
        <v>419</v>
      </c>
      <c r="F34" s="71">
        <v>1</v>
      </c>
    </row>
    <row r="35" spans="2:6" x14ac:dyDescent="0.2">
      <c r="C35" s="71" t="s">
        <v>418</v>
      </c>
      <c r="E35" s="71" t="s">
        <v>417</v>
      </c>
      <c r="F35" s="71">
        <v>3</v>
      </c>
    </row>
    <row r="36" spans="2:6" x14ac:dyDescent="0.2">
      <c r="B36" s="71" t="s">
        <v>416</v>
      </c>
      <c r="C36" s="71" t="s">
        <v>415</v>
      </c>
      <c r="E36" s="71" t="s">
        <v>414</v>
      </c>
      <c r="F36" s="71">
        <v>10</v>
      </c>
    </row>
    <row r="37" spans="2:6" x14ac:dyDescent="0.2">
      <c r="B37" s="71" t="s">
        <v>413</v>
      </c>
      <c r="C37" s="71" t="s">
        <v>412</v>
      </c>
      <c r="E37" s="71" t="s">
        <v>411</v>
      </c>
      <c r="F37" s="71">
        <v>71</v>
      </c>
    </row>
    <row r="38" spans="2:6" x14ac:dyDescent="0.2">
      <c r="B38" s="71" t="s">
        <v>410</v>
      </c>
      <c r="C38" s="71" t="s">
        <v>409</v>
      </c>
    </row>
    <row r="39" spans="2:6" x14ac:dyDescent="0.2">
      <c r="C39" s="71" t="s">
        <v>408</v>
      </c>
      <c r="E39" s="71" t="s">
        <v>407</v>
      </c>
      <c r="F39" s="71">
        <v>8</v>
      </c>
    </row>
    <row r="40" spans="2:6" x14ac:dyDescent="0.2">
      <c r="C40" s="71" t="s">
        <v>406</v>
      </c>
      <c r="E40" s="71" t="s">
        <v>405</v>
      </c>
      <c r="F40" s="71">
        <v>2</v>
      </c>
    </row>
    <row r="41" spans="2:6" x14ac:dyDescent="0.2">
      <c r="C41" s="71" t="s">
        <v>404</v>
      </c>
      <c r="E41" s="71" t="s">
        <v>403</v>
      </c>
      <c r="F41" s="71">
        <v>1</v>
      </c>
    </row>
    <row r="42" spans="2:6" x14ac:dyDescent="0.2">
      <c r="C42" s="71" t="s">
        <v>402</v>
      </c>
      <c r="E42" s="71" t="s">
        <v>401</v>
      </c>
      <c r="F42" s="71">
        <v>1</v>
      </c>
    </row>
    <row r="43" spans="2:6" x14ac:dyDescent="0.2">
      <c r="C43" s="71" t="s">
        <v>400</v>
      </c>
      <c r="E43" s="71" t="s">
        <v>399</v>
      </c>
      <c r="F43" s="71">
        <v>1</v>
      </c>
    </row>
    <row r="44" spans="2:6" x14ac:dyDescent="0.2">
      <c r="C44" s="71" t="s">
        <v>398</v>
      </c>
      <c r="F44" s="71">
        <v>1</v>
      </c>
    </row>
    <row r="45" spans="2:6" x14ac:dyDescent="0.2">
      <c r="C45" s="71" t="s">
        <v>397</v>
      </c>
      <c r="E45" s="71" t="s">
        <v>396</v>
      </c>
      <c r="F45" s="71">
        <v>1</v>
      </c>
    </row>
    <row r="46" spans="2:6" x14ac:dyDescent="0.2">
      <c r="C46" s="71" t="s">
        <v>395</v>
      </c>
      <c r="D46" s="71" t="s">
        <v>392</v>
      </c>
      <c r="E46" s="71" t="s">
        <v>394</v>
      </c>
      <c r="F46" s="71">
        <v>1</v>
      </c>
    </row>
    <row r="47" spans="2:6" x14ac:dyDescent="0.2">
      <c r="C47" s="71" t="s">
        <v>393</v>
      </c>
      <c r="D47" s="71" t="s">
        <v>392</v>
      </c>
      <c r="E47" s="71">
        <v>340</v>
      </c>
      <c r="F47" s="71">
        <v>1</v>
      </c>
    </row>
    <row r="48" spans="2:6" x14ac:dyDescent="0.2">
      <c r="C48" s="71" t="s">
        <v>391</v>
      </c>
      <c r="F48" s="71">
        <v>1</v>
      </c>
    </row>
    <row r="49" spans="3:6" x14ac:dyDescent="0.2">
      <c r="C49" s="71" t="s">
        <v>390</v>
      </c>
      <c r="E49" s="71" t="s">
        <v>389</v>
      </c>
      <c r="F49" s="71">
        <v>6</v>
      </c>
    </row>
    <row r="50" spans="3:6" x14ac:dyDescent="0.2">
      <c r="C50" s="71" t="s">
        <v>388</v>
      </c>
      <c r="F50" s="71">
        <v>2</v>
      </c>
    </row>
    <row r="51" spans="3:6" x14ac:dyDescent="0.2">
      <c r="C51" s="71" t="s">
        <v>387</v>
      </c>
      <c r="F51" s="71">
        <v>1</v>
      </c>
    </row>
    <row r="52" spans="3:6" x14ac:dyDescent="0.2">
      <c r="C52" s="71" t="s">
        <v>386</v>
      </c>
      <c r="F52" s="71">
        <v>1</v>
      </c>
    </row>
    <row r="53" spans="3:6" x14ac:dyDescent="0.2">
      <c r="C53" s="71" t="s">
        <v>385</v>
      </c>
      <c r="F53" s="71">
        <v>1</v>
      </c>
    </row>
    <row r="54" spans="3:6" x14ac:dyDescent="0.2">
      <c r="C54" s="71" t="s">
        <v>384</v>
      </c>
      <c r="D54" s="71" t="s">
        <v>383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Major Equipment</vt:lpstr>
      <vt:lpstr>Spare Parts</vt:lpstr>
      <vt:lpstr>Tools etc. received</vt:lpstr>
      <vt:lpstr>Power_Dist_Eschikon</vt:lpstr>
      <vt:lpstr>TREX spare parts</vt:lpstr>
    </vt:vector>
  </TitlesOfParts>
  <Company>Empa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Ibraim, Erkan</dc:creator>
  <cp:lastModifiedBy>Microsoft Office User</cp:lastModifiedBy>
  <dcterms:created xsi:type="dcterms:W3CDTF">2016-04-20T07:22:49Z</dcterms:created>
  <dcterms:modified xsi:type="dcterms:W3CDTF">2023-09-12T11:57:44Z</dcterms:modified>
</cp:coreProperties>
</file>