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odel Evaluation Metrics" sheetId="1" r:id="rId4"/>
    <sheet state="visible" name="Comparison to other papers" sheetId="2" r:id="rId5"/>
    <sheet state="visible" name="Comparisons" sheetId="3" r:id="rId6"/>
    <sheet state="visible" name="no undersample" sheetId="4" r:id="rId7"/>
    <sheet state="visible" name="No Data Augmentation" sheetId="5" r:id="rId8"/>
    <sheet state="visible" name="Noise Augmentation, stddev=0.02" sheetId="6" r:id="rId9"/>
    <sheet state="visible" name="Dataset Statistics" sheetId="7" r:id="rId10"/>
  </sheets>
  <definedNames/>
  <calcPr/>
</workbook>
</file>

<file path=xl/sharedStrings.xml><?xml version="1.0" encoding="utf-8"?>
<sst xmlns="http://schemas.openxmlformats.org/spreadsheetml/2006/main" count="358" uniqueCount="66">
  <si>
    <t>100 samples</t>
  </si>
  <si>
    <t>Alcohol</t>
  </si>
  <si>
    <t>Aldehyde</t>
  </si>
  <si>
    <t>Ketone</t>
  </si>
  <si>
    <t>Ether</t>
  </si>
  <si>
    <t>Nitro</t>
  </si>
  <si>
    <t>Acylhalide</t>
  </si>
  <si>
    <t>Nitrile</t>
  </si>
  <si>
    <t>Alkene</t>
  </si>
  <si>
    <t>Alkane</t>
  </si>
  <si>
    <t>Ester</t>
  </si>
  <si>
    <t>Primary Amine</t>
  </si>
  <si>
    <t>Secondary Amine</t>
  </si>
  <si>
    <t>Tertiary Amine</t>
  </si>
  <si>
    <t>Arene</t>
  </si>
  <si>
    <t>Carboxylic Acid</t>
  </si>
  <si>
    <t>Amide</t>
  </si>
  <si>
    <t>Mean</t>
  </si>
  <si>
    <t>Final Accuracy:</t>
  </si>
  <si>
    <t>Final Precision</t>
  </si>
  <si>
    <t>Final Recall</t>
  </si>
  <si>
    <t>Final F1 Score</t>
  </si>
  <si>
    <t>AUC</t>
  </si>
  <si>
    <t>Optimal threshold</t>
  </si>
  <si>
    <t>False positive rate</t>
  </si>
  <si>
    <t>False negative rate</t>
  </si>
  <si>
    <t>Model</t>
  </si>
  <si>
    <t>F1</t>
  </si>
  <si>
    <t>Precision</t>
  </si>
  <si>
    <t>Recall</t>
  </si>
  <si>
    <t>Accuracy</t>
  </si>
  <si>
    <t>Validation Accuracy</t>
  </si>
  <si>
    <t>F1 Score</t>
  </si>
  <si>
    <t>Tang</t>
  </si>
  <si>
    <t>Enders et al.</t>
  </si>
  <si>
    <t>Alberts et al.</t>
  </si>
  <si>
    <t>80% for amines</t>
  </si>
  <si>
    <t xml:space="preserve"> 80% for amines</t>
  </si>
  <si>
    <t>Mean Accuracy</t>
  </si>
  <si>
    <t>Mean Precision</t>
  </si>
  <si>
    <t>Mean Recall</t>
  </si>
  <si>
    <t>Mean F1 Score</t>
  </si>
  <si>
    <t>Mean AUC</t>
  </si>
  <si>
    <t>No Augmentation, Undersampling</t>
  </si>
  <si>
    <t>Noise Augmentation, Undersampling</t>
  </si>
  <si>
    <t>Smoothing augmentation, Undersampling</t>
  </si>
  <si>
    <t>Smoothing Augmentation, No undersampling</t>
  </si>
  <si>
    <t>F1 Score Wins</t>
  </si>
  <si>
    <t>Accuracy Wins</t>
  </si>
  <si>
    <t>Precision wins</t>
  </si>
  <si>
    <t>recall wins</t>
  </si>
  <si>
    <t>Final score</t>
  </si>
  <si>
    <t>Final Score (F1+Accuracy)</t>
  </si>
  <si>
    <t>Total</t>
  </si>
  <si>
    <t>Combination</t>
  </si>
  <si>
    <t>Augmentation Method</t>
  </si>
  <si>
    <t>Total Entries</t>
  </si>
  <si>
    <t># Functional groups represented:</t>
  </si>
  <si>
    <t>Median</t>
  </si>
  <si>
    <t>Outlier Lower Bound</t>
  </si>
  <si>
    <t>Outlier Upper Bound</t>
  </si>
  <si>
    <t>CAS-IRS</t>
  </si>
  <si>
    <t>Positive labels:</t>
  </si>
  <si>
    <t>Molecular_Descriptors</t>
  </si>
  <si>
    <t>Negative Labels:</t>
  </si>
  <si>
    <t>Total: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</si>
</sst>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00"/>
  </numFmts>
  <fonts count="5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&quot;Arial&quot;"/>
    </font>
    <font>
      <sz val="8.0"/>
      <color theme="1"/>
      <name val="&quot;Liberation Sans&quot;"/>
    </font>
    <font>
      <sz val="9.0"/>
      <color rgb="FFF7981D"/>
      <name val="Arial"/>
      <scheme val="minor"/>
    </font>
  </fonts>
  <fills count="8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theme="5"/>
        <bgColor theme="5"/>
      </patternFill>
    </fill>
    <fill>
      <patternFill patternType="solid">
        <fgColor rgb="FFFF9900"/>
        <bgColor rgb="FFFF99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D9EAD3"/>
        <bgColor rgb="FFD9EAD3"/>
      </patternFill>
    </fill>
  </fills>
  <borders count="1">
    <border/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9" xfId="0" applyAlignment="1" applyFill="1" applyFont="1" applyNumberFormat="1">
      <alignment readingOrder="0"/>
    </xf>
    <xf borderId="0" fillId="0" fontId="1" numFmtId="9" xfId="0" applyAlignment="1" applyFont="1" applyNumberFormat="1">
      <alignment readingOrder="0"/>
    </xf>
    <xf borderId="0" fillId="3" fontId="1" numFmtId="9" xfId="0" applyAlignment="1" applyFill="1" applyFont="1" applyNumberFormat="1">
      <alignment readingOrder="0"/>
    </xf>
    <xf borderId="0" fillId="0" fontId="1" numFmtId="9" xfId="0" applyFont="1" applyNumberFormat="1"/>
    <xf borderId="0" fillId="0" fontId="1" numFmtId="164" xfId="0" applyFont="1" applyNumberFormat="1"/>
    <xf borderId="0" fillId="0" fontId="1" numFmtId="0" xfId="0" applyFont="1"/>
    <xf borderId="0" fillId="4" fontId="1" numFmtId="0" xfId="0" applyFill="1" applyFont="1"/>
    <xf borderId="0" fillId="5" fontId="1" numFmtId="0" xfId="0" applyFill="1" applyFont="1"/>
    <xf borderId="0" fillId="2" fontId="1" numFmtId="0" xfId="0" applyFont="1"/>
    <xf borderId="0" fillId="6" fontId="1" numFmtId="0" xfId="0" applyFill="1" applyFont="1"/>
    <xf borderId="0" fillId="2" fontId="1" numFmtId="9" xfId="0" applyFont="1" applyNumberFormat="1"/>
    <xf borderId="0" fillId="7" fontId="1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2" fontId="1" numFmtId="0" xfId="0" applyAlignment="1" applyFont="1">
      <alignment readingOrder="0"/>
    </xf>
    <xf borderId="0" fillId="5" fontId="1" numFmtId="9" xfId="0" applyFont="1" applyNumberFormat="1"/>
    <xf borderId="0" fillId="0" fontId="3" numFmtId="9" xfId="0" applyAlignment="1" applyFont="1" applyNumberFormat="1">
      <alignment horizontal="right" readingOrder="0"/>
    </xf>
    <xf borderId="0" fillId="0" fontId="3" numFmtId="164" xfId="0" applyAlignment="1" applyFont="1" applyNumberFormat="1">
      <alignment horizontal="right" readingOrder="0"/>
    </xf>
    <xf borderId="0" fillId="0" fontId="3" numFmtId="0" xfId="0" applyAlignment="1" applyFont="1">
      <alignment horizontal="right" readingOrder="0"/>
    </xf>
    <xf borderId="0" fillId="5" fontId="1" numFmtId="9" xfId="0" applyAlignment="1" applyFont="1" applyNumberFormat="1">
      <alignment readingOrder="0"/>
    </xf>
    <xf borderId="0" fillId="0" fontId="1" numFmtId="1" xfId="0" applyFont="1" applyNumberFormat="1"/>
    <xf borderId="0" fillId="0" fontId="1" numFmtId="0" xfId="0" applyFont="1"/>
    <xf borderId="0" fillId="0" fontId="4" numFmtId="0" xfId="0" applyAlignment="1" applyFont="1">
      <alignment readingOrder="0"/>
    </xf>
  </cellXfs>
  <cellStyles count="1">
    <cellStyle xfId="0" name="Normal" builtinId="0"/>
  </cellStyles>
  <dxfs count="3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CE8B2"/>
          <bgColor rgb="FFFCE8B2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4" t="s">
        <v>9</v>
      </c>
      <c r="K1" s="2" t="s">
        <v>10</v>
      </c>
      <c r="L1" s="3" t="s">
        <v>11</v>
      </c>
      <c r="M1" s="4" t="s">
        <v>12</v>
      </c>
      <c r="N1" s="3" t="s">
        <v>13</v>
      </c>
      <c r="O1" s="3" t="s">
        <v>14</v>
      </c>
      <c r="P1" s="3" t="s">
        <v>15</v>
      </c>
      <c r="Q1" s="4" t="s">
        <v>16</v>
      </c>
      <c r="S1" s="1" t="s">
        <v>17</v>
      </c>
    </row>
    <row r="2">
      <c r="A2" s="1" t="s">
        <v>18</v>
      </c>
      <c r="B2" s="3">
        <v>0.99</v>
      </c>
      <c r="C2" s="5">
        <v>0.959459459459459</v>
      </c>
      <c r="D2" s="5">
        <v>0.945205479452055</v>
      </c>
      <c r="E2" s="5">
        <v>0.970588235294118</v>
      </c>
      <c r="F2" s="5">
        <v>0.972602739726027</v>
      </c>
      <c r="G2" s="5">
        <v>0.962025316455696</v>
      </c>
      <c r="H2" s="5">
        <v>0.957746478873239</v>
      </c>
      <c r="I2" s="5">
        <v>0.92</v>
      </c>
      <c r="J2" s="5">
        <v>0.87012987012987</v>
      </c>
      <c r="K2" s="5">
        <v>0.984126984126984</v>
      </c>
      <c r="L2" s="5">
        <v>0.957746478873239</v>
      </c>
      <c r="M2" s="5">
        <v>0.898305084745763</v>
      </c>
      <c r="N2" s="5">
        <v>0.933333333333333</v>
      </c>
      <c r="O2" s="5">
        <v>0.961538461538462</v>
      </c>
      <c r="P2" s="5">
        <v>0.960526315789474</v>
      </c>
      <c r="Q2" s="5">
        <v>0.882352941176471</v>
      </c>
      <c r="S2" s="5">
        <f t="shared" ref="S2:S6" si="1">AVERAGE(B2:Q2)</f>
        <v>0.9453554487</v>
      </c>
    </row>
    <row r="3">
      <c r="A3" s="1" t="s">
        <v>19</v>
      </c>
      <c r="B3" s="3">
        <v>1.0</v>
      </c>
      <c r="C3" s="5">
        <v>0.953488372093023</v>
      </c>
      <c r="D3" s="5">
        <v>0.944444444444444</v>
      </c>
      <c r="E3" s="5">
        <v>1.0</v>
      </c>
      <c r="F3" s="5">
        <v>0.942857142857143</v>
      </c>
      <c r="G3" s="5">
        <v>0.936170212765958</v>
      </c>
      <c r="H3" s="5">
        <v>1.0</v>
      </c>
      <c r="I3" s="5">
        <v>0.9375</v>
      </c>
      <c r="J3" s="5">
        <v>0.931034482758621</v>
      </c>
      <c r="K3" s="5">
        <v>0.966666666666667</v>
      </c>
      <c r="L3" s="5">
        <v>1.0</v>
      </c>
      <c r="M3" s="5">
        <v>0.851851851851852</v>
      </c>
      <c r="N3" s="5">
        <v>0.851851851851852</v>
      </c>
      <c r="O3" s="5">
        <v>0.928571428571429</v>
      </c>
      <c r="P3" s="5">
        <v>0.930232558139535</v>
      </c>
      <c r="Q3" s="5">
        <v>0.848484848484849</v>
      </c>
      <c r="S3" s="5">
        <f t="shared" si="1"/>
        <v>0.9389471163</v>
      </c>
    </row>
    <row r="4">
      <c r="A4" s="1" t="s">
        <v>20</v>
      </c>
      <c r="B4" s="3">
        <v>0.9696</v>
      </c>
      <c r="C4" s="5">
        <v>0.976190476190476</v>
      </c>
      <c r="D4" s="5">
        <v>0.944444444444444</v>
      </c>
      <c r="E4" s="5">
        <v>0.931034482758621</v>
      </c>
      <c r="F4" s="5">
        <v>1.0</v>
      </c>
      <c r="G4" s="5">
        <v>1.0</v>
      </c>
      <c r="H4" s="5">
        <v>0.921052631578947</v>
      </c>
      <c r="I4" s="5">
        <v>0.882352941176471</v>
      </c>
      <c r="J4" s="5">
        <v>0.771428571428572</v>
      </c>
      <c r="K4" s="5">
        <v>1.0</v>
      </c>
      <c r="L4" s="5">
        <v>0.916666666666667</v>
      </c>
      <c r="M4" s="5">
        <v>0.92</v>
      </c>
      <c r="N4" s="5">
        <v>1.0</v>
      </c>
      <c r="O4" s="5">
        <v>1.0</v>
      </c>
      <c r="P4" s="5">
        <v>1.0</v>
      </c>
      <c r="Q4" s="5">
        <v>0.903225806451613</v>
      </c>
      <c r="S4" s="5">
        <f t="shared" si="1"/>
        <v>0.9459997513</v>
      </c>
    </row>
    <row r="5">
      <c r="A5" s="1" t="s">
        <v>21</v>
      </c>
      <c r="B5" s="3">
        <v>0.9846</v>
      </c>
      <c r="C5" s="5">
        <v>0.964705882352941</v>
      </c>
      <c r="D5" s="5">
        <v>0.944444444444444</v>
      </c>
      <c r="E5" s="5">
        <v>0.964285714285714</v>
      </c>
      <c r="F5" s="5">
        <v>0.970588235294118</v>
      </c>
      <c r="G5" s="5">
        <v>0.967032967032967</v>
      </c>
      <c r="H5" s="5">
        <v>0.958904109589041</v>
      </c>
      <c r="I5" s="5">
        <v>0.909090909090909</v>
      </c>
      <c r="J5" s="5">
        <v>0.84375</v>
      </c>
      <c r="K5" s="5">
        <v>0.983050847457627</v>
      </c>
      <c r="L5" s="5">
        <v>0.956521739130435</v>
      </c>
      <c r="M5" s="5">
        <v>0.884615384615385</v>
      </c>
      <c r="N5" s="5">
        <v>0.92</v>
      </c>
      <c r="O5" s="5">
        <v>0.962962962962963</v>
      </c>
      <c r="P5" s="5">
        <v>0.963855421686747</v>
      </c>
      <c r="Q5" s="5">
        <v>0.875</v>
      </c>
      <c r="S5" s="5">
        <f t="shared" si="1"/>
        <v>0.9408380386</v>
      </c>
    </row>
    <row r="6">
      <c r="A6" s="1" t="s">
        <v>22</v>
      </c>
      <c r="B6" s="3">
        <v>0.99704</v>
      </c>
      <c r="C6" s="5">
        <v>0.979166666666667</v>
      </c>
      <c r="D6" s="5">
        <v>0.98048048048048</v>
      </c>
      <c r="E6" s="5">
        <v>0.991158267020336</v>
      </c>
      <c r="F6" s="5">
        <v>0.992424242424242</v>
      </c>
      <c r="G6" s="5">
        <v>0.967532467532468</v>
      </c>
      <c r="H6" s="5">
        <v>0.992822966507177</v>
      </c>
      <c r="I6" s="5">
        <v>0.908895265423242</v>
      </c>
      <c r="J6" s="5">
        <v>0.93469387755102</v>
      </c>
      <c r="K6" s="5">
        <v>0.998985801217039</v>
      </c>
      <c r="L6" s="5">
        <v>0.984126984126984</v>
      </c>
      <c r="M6" s="5">
        <v>0.938823529411765</v>
      </c>
      <c r="N6" s="5">
        <v>0.957696827262045</v>
      </c>
      <c r="O6" s="5">
        <v>0.991452991452992</v>
      </c>
      <c r="P6" s="5">
        <v>0.986111111111111</v>
      </c>
      <c r="Q6" s="5">
        <v>0.910200523103749</v>
      </c>
      <c r="S6" s="5">
        <f t="shared" si="1"/>
        <v>0.9694757501</v>
      </c>
    </row>
    <row r="7">
      <c r="A7" s="1" t="s">
        <v>23</v>
      </c>
      <c r="B7" s="6">
        <v>0.6088</v>
      </c>
      <c r="C7" s="6">
        <v>0.5660229</v>
      </c>
      <c r="D7" s="6">
        <v>0.35107192</v>
      </c>
      <c r="E7" s="6">
        <v>0.8923607</v>
      </c>
      <c r="F7" s="6">
        <v>0.87917805</v>
      </c>
      <c r="G7" s="6">
        <v>0.569178</v>
      </c>
      <c r="H7" s="6">
        <v>0.7687476</v>
      </c>
      <c r="I7" s="6">
        <v>0.33193472</v>
      </c>
      <c r="J7" s="6">
        <v>0.98700005</v>
      </c>
      <c r="K7" s="6">
        <v>0.22990744</v>
      </c>
      <c r="L7" s="6">
        <v>0.45369273</v>
      </c>
      <c r="M7" s="6">
        <v>0.019680768</v>
      </c>
      <c r="N7" s="6">
        <v>0.09227074</v>
      </c>
      <c r="O7" s="6">
        <v>0.233211</v>
      </c>
      <c r="P7" s="6">
        <v>0.007942235</v>
      </c>
      <c r="Q7" s="6">
        <v>0.27748093</v>
      </c>
    </row>
    <row r="8"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</row>
    <row r="9">
      <c r="A9" s="1" t="s">
        <v>24</v>
      </c>
      <c r="B9" s="5">
        <f>0/41%</f>
        <v>0</v>
      </c>
      <c r="C9" s="5">
        <f>2/32</f>
        <v>0.0625</v>
      </c>
      <c r="D9" s="5">
        <f>2/37</f>
        <v>0.05405405405</v>
      </c>
      <c r="E9" s="5">
        <f>0/39</f>
        <v>0</v>
      </c>
      <c r="F9" s="5">
        <f>2/40</f>
        <v>0.05</v>
      </c>
      <c r="G9" s="5">
        <f>3/35</f>
        <v>0.08571428571</v>
      </c>
      <c r="H9" s="5">
        <f>0/33</f>
        <v>0</v>
      </c>
      <c r="I9" s="3">
        <v>0.049</v>
      </c>
      <c r="J9" s="3">
        <v>0.048</v>
      </c>
      <c r="K9" s="5">
        <f>1/34</f>
        <v>0.02941176471</v>
      </c>
      <c r="L9" s="5">
        <f>0/35%</f>
        <v>0</v>
      </c>
      <c r="M9" s="3">
        <v>0.118</v>
      </c>
      <c r="N9" s="5">
        <f>4/37</f>
        <v>0.1081081081</v>
      </c>
      <c r="O9" s="5">
        <f>3/39</f>
        <v>0.07692307692</v>
      </c>
      <c r="P9" s="5">
        <f>3/36</f>
        <v>0.08333333333</v>
      </c>
      <c r="Q9" s="3">
        <v>0.135</v>
      </c>
    </row>
    <row r="10">
      <c r="A10" s="1" t="s">
        <v>25</v>
      </c>
      <c r="B10" s="5">
        <f>1/33</f>
        <v>0.0303030303</v>
      </c>
      <c r="C10" s="5">
        <f>1/42</f>
        <v>0.02380952381</v>
      </c>
      <c r="D10" s="5">
        <f>2/36</f>
        <v>0.05555555556</v>
      </c>
      <c r="E10" s="5">
        <f>2/29</f>
        <v>0.06896551724</v>
      </c>
      <c r="F10" s="5">
        <f>0/33</f>
        <v>0</v>
      </c>
      <c r="G10" s="3">
        <f>0/44</f>
        <v>0</v>
      </c>
      <c r="H10" s="3">
        <f>3/38</f>
        <v>0.07894736842</v>
      </c>
      <c r="I10" s="3">
        <v>0.118</v>
      </c>
      <c r="J10" s="3">
        <v>0.229</v>
      </c>
      <c r="K10" s="5">
        <f>0/29</f>
        <v>0</v>
      </c>
      <c r="L10" s="5">
        <f>3/36</f>
        <v>0.08333333333</v>
      </c>
      <c r="M10" s="3">
        <v>0.08</v>
      </c>
      <c r="N10" s="5">
        <f>0/23</f>
        <v>0</v>
      </c>
      <c r="O10" s="5">
        <f>0/39</f>
        <v>0</v>
      </c>
      <c r="P10" s="5">
        <f>0/40</f>
        <v>0</v>
      </c>
      <c r="Q10" s="3">
        <v>0.098</v>
      </c>
    </row>
    <row r="11"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</row>
    <row r="12"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</row>
    <row r="13"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</row>
    <row r="14"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</row>
    <row r="15"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</row>
    <row r="16">
      <c r="A16" s="1" t="s">
        <v>26</v>
      </c>
      <c r="B16" s="1" t="s">
        <v>27</v>
      </c>
      <c r="C16" s="1" t="s">
        <v>28</v>
      </c>
      <c r="D16" s="1" t="s">
        <v>29</v>
      </c>
      <c r="E16" s="1" t="s">
        <v>30</v>
      </c>
      <c r="F16" s="7" t="s">
        <v>22</v>
      </c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</row>
    <row r="17">
      <c r="A17" s="5" t="s">
        <v>1</v>
      </c>
      <c r="B17" s="5">
        <v>0.9846</v>
      </c>
      <c r="C17" s="5">
        <v>1.0</v>
      </c>
      <c r="D17" s="5">
        <v>0.9696</v>
      </c>
      <c r="E17" s="5">
        <v>0.99</v>
      </c>
      <c r="F17" s="5">
        <v>0.99704</v>
      </c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</row>
    <row r="18">
      <c r="A18" s="5" t="s">
        <v>10</v>
      </c>
      <c r="B18" s="5">
        <v>0.983050847457627</v>
      </c>
      <c r="C18" s="5">
        <v>0.966666666666667</v>
      </c>
      <c r="D18" s="5">
        <v>1.0</v>
      </c>
      <c r="E18" s="5">
        <v>0.984126984126984</v>
      </c>
      <c r="F18" s="5">
        <v>0.998985801217039</v>
      </c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</row>
    <row r="19">
      <c r="A19" s="5" t="s">
        <v>5</v>
      </c>
      <c r="B19" s="5">
        <v>0.970588235294118</v>
      </c>
      <c r="C19" s="5">
        <v>0.942857142857143</v>
      </c>
      <c r="D19" s="5">
        <v>1.0</v>
      </c>
      <c r="E19" s="5">
        <v>0.972602739726027</v>
      </c>
      <c r="F19" s="5">
        <v>0.992424242424242</v>
      </c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</row>
    <row r="20">
      <c r="A20" s="5" t="s">
        <v>6</v>
      </c>
      <c r="B20" s="5">
        <v>0.967032967032967</v>
      </c>
      <c r="C20" s="5">
        <v>0.936170212765958</v>
      </c>
      <c r="D20" s="5">
        <v>1.0</v>
      </c>
      <c r="E20" s="5">
        <v>0.962025316455696</v>
      </c>
      <c r="F20" s="5">
        <v>0.967532467532468</v>
      </c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</row>
    <row r="21">
      <c r="A21" s="5" t="s">
        <v>2</v>
      </c>
      <c r="B21" s="5">
        <v>0.964705882352941</v>
      </c>
      <c r="C21" s="5">
        <v>0.953488372093023</v>
      </c>
      <c r="D21" s="5">
        <v>0.976190476190476</v>
      </c>
      <c r="E21" s="5">
        <v>0.959459459459459</v>
      </c>
      <c r="F21" s="5">
        <v>0.979166666666667</v>
      </c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</row>
    <row r="22">
      <c r="A22" s="5" t="s">
        <v>4</v>
      </c>
      <c r="B22" s="5">
        <v>0.964285714285714</v>
      </c>
      <c r="C22" s="5">
        <v>1.0</v>
      </c>
      <c r="D22" s="5">
        <v>0.931034482758621</v>
      </c>
      <c r="E22" s="5">
        <v>0.970588235294118</v>
      </c>
      <c r="F22" s="5">
        <v>0.991158267020336</v>
      </c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</row>
    <row r="23">
      <c r="A23" s="5" t="s">
        <v>15</v>
      </c>
      <c r="B23" s="5">
        <v>0.963855421686747</v>
      </c>
      <c r="C23" s="5">
        <v>0.930232558139535</v>
      </c>
      <c r="D23" s="5">
        <v>1.0</v>
      </c>
      <c r="E23" s="5">
        <v>0.960526315789474</v>
      </c>
      <c r="F23" s="5">
        <v>0.986111111111111</v>
      </c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</row>
    <row r="24">
      <c r="A24" s="5" t="s">
        <v>14</v>
      </c>
      <c r="B24" s="5">
        <v>0.962962962962963</v>
      </c>
      <c r="C24" s="5">
        <v>0.928571428571429</v>
      </c>
      <c r="D24" s="5">
        <v>1.0</v>
      </c>
      <c r="E24" s="5">
        <v>0.961538461538462</v>
      </c>
      <c r="F24" s="5">
        <v>0.991452991452992</v>
      </c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</row>
    <row r="25">
      <c r="A25" s="5" t="s">
        <v>7</v>
      </c>
      <c r="B25" s="5">
        <v>0.958904109589041</v>
      </c>
      <c r="C25" s="5">
        <v>1.0</v>
      </c>
      <c r="D25" s="5">
        <v>0.921052631578947</v>
      </c>
      <c r="E25" s="5">
        <v>0.957746478873239</v>
      </c>
      <c r="F25" s="5">
        <v>0.992822966507177</v>
      </c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</row>
    <row r="26">
      <c r="A26" s="5" t="s">
        <v>11</v>
      </c>
      <c r="B26" s="5">
        <v>0.956521739130435</v>
      </c>
      <c r="C26" s="5">
        <v>1.0</v>
      </c>
      <c r="D26" s="5">
        <v>0.916666666666667</v>
      </c>
      <c r="E26" s="5">
        <v>0.957746478873239</v>
      </c>
      <c r="F26" s="5">
        <v>0.984126984126984</v>
      </c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</row>
    <row r="27">
      <c r="A27" s="5" t="s">
        <v>3</v>
      </c>
      <c r="B27" s="5">
        <v>0.944444444444444</v>
      </c>
      <c r="C27" s="5">
        <v>0.944444444444444</v>
      </c>
      <c r="D27" s="5">
        <v>0.944444444444444</v>
      </c>
      <c r="E27" s="5">
        <v>0.945205479452055</v>
      </c>
      <c r="F27" s="5">
        <v>0.98048048048048</v>
      </c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</row>
    <row r="28">
      <c r="A28" s="5" t="s">
        <v>13</v>
      </c>
      <c r="B28" s="5">
        <v>0.92</v>
      </c>
      <c r="C28" s="5">
        <v>0.851851851851852</v>
      </c>
      <c r="D28" s="5">
        <v>1.0</v>
      </c>
      <c r="E28" s="5">
        <v>0.933333333333333</v>
      </c>
      <c r="F28" s="5">
        <v>0.957696827262045</v>
      </c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</row>
    <row r="29">
      <c r="A29" s="5" t="s">
        <v>8</v>
      </c>
      <c r="B29" s="5">
        <v>0.909090909090909</v>
      </c>
      <c r="C29" s="5">
        <v>0.9375</v>
      </c>
      <c r="D29" s="5">
        <v>0.882352941176471</v>
      </c>
      <c r="E29" s="5">
        <v>0.92</v>
      </c>
      <c r="F29" s="5">
        <v>0.908895265423242</v>
      </c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</row>
    <row r="30">
      <c r="A30" s="5" t="s">
        <v>12</v>
      </c>
      <c r="B30" s="5">
        <v>0.884615384615385</v>
      </c>
      <c r="C30" s="5">
        <v>0.851851851851852</v>
      </c>
      <c r="D30" s="5">
        <v>0.92</v>
      </c>
      <c r="E30" s="5">
        <v>0.898305084745763</v>
      </c>
      <c r="F30" s="5">
        <v>0.938823529411765</v>
      </c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</row>
    <row r="31">
      <c r="A31" s="5" t="s">
        <v>16</v>
      </c>
      <c r="B31" s="5">
        <v>0.875</v>
      </c>
      <c r="C31" s="5">
        <v>0.848484848484849</v>
      </c>
      <c r="D31" s="5">
        <v>0.903225806451613</v>
      </c>
      <c r="E31" s="5">
        <v>0.882352941176471</v>
      </c>
      <c r="F31" s="5">
        <v>0.910200523103749</v>
      </c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</row>
    <row r="32">
      <c r="A32" s="5" t="s">
        <v>9</v>
      </c>
      <c r="B32" s="5">
        <v>0.84375</v>
      </c>
      <c r="C32" s="5">
        <v>0.931034482758621</v>
      </c>
      <c r="D32" s="5">
        <v>0.771428571428572</v>
      </c>
      <c r="E32" s="5">
        <v>0.87012987012987</v>
      </c>
      <c r="F32" s="5">
        <v>0.93469387755102</v>
      </c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</row>
    <row r="33"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</row>
    <row r="34"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</row>
    <row r="35"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</row>
    <row r="36"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</row>
    <row r="37"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</row>
    <row r="38"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</row>
    <row r="39"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</row>
    <row r="40"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</row>
    <row r="41"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</row>
    <row r="42"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</row>
    <row r="43"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</row>
    <row r="44"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</row>
    <row r="45"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</row>
    <row r="46"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</row>
    <row r="47"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</row>
    <row r="48"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</row>
    <row r="49"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</row>
    <row r="50"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</row>
    <row r="51"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</row>
    <row r="52"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</row>
    <row r="53"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</row>
    <row r="54"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</row>
    <row r="55"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</row>
    <row r="56"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</row>
    <row r="57"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</row>
    <row r="58"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</row>
    <row r="59"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</row>
    <row r="60"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</row>
    <row r="61"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</row>
    <row r="62"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</row>
    <row r="63"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</row>
    <row r="64"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</row>
    <row r="65"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</row>
    <row r="66"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</row>
    <row r="67"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</row>
    <row r="68"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</row>
    <row r="69"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</row>
    <row r="70"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</row>
    <row r="71"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</row>
    <row r="72"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</row>
    <row r="73"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</row>
    <row r="74"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</row>
    <row r="75"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</row>
    <row r="76"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</row>
    <row r="77"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</row>
    <row r="78"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</row>
    <row r="79"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</row>
    <row r="80"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</row>
    <row r="81"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</row>
    <row r="82"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</row>
    <row r="83"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</row>
    <row r="84"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</row>
    <row r="85"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</row>
    <row r="86"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</row>
    <row r="87"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</row>
    <row r="88"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</row>
    <row r="89"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</row>
    <row r="90"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</row>
    <row r="91"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</row>
    <row r="92"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</row>
    <row r="93"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</row>
    <row r="94"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</row>
    <row r="95"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</row>
    <row r="96"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</row>
    <row r="97"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</row>
    <row r="98"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</row>
    <row r="99"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</row>
    <row r="100"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</row>
    <row r="101"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</row>
    <row r="102"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</row>
    <row r="103"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</row>
    <row r="104"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</row>
    <row r="105"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</row>
    <row r="106"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</row>
    <row r="107"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</row>
    <row r="108"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</row>
    <row r="109"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</row>
    <row r="110"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</row>
    <row r="111"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</row>
    <row r="112"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</row>
    <row r="113"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</row>
    <row r="114"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</row>
    <row r="115"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</row>
    <row r="116"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</row>
    <row r="117"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</row>
    <row r="118"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</row>
    <row r="119"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</row>
    <row r="120"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</row>
    <row r="121"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</row>
    <row r="122"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</row>
    <row r="123"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</row>
    <row r="124"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</row>
    <row r="125"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</row>
    <row r="126"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</row>
    <row r="127"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</row>
    <row r="128"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</row>
    <row r="129"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</row>
    <row r="130"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</row>
    <row r="131"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</row>
    <row r="132"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</row>
    <row r="133"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</row>
    <row r="134"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</row>
    <row r="135"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</row>
    <row r="136"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</row>
    <row r="137"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</row>
    <row r="138"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</row>
    <row r="139"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</row>
    <row r="140"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</row>
    <row r="141"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</row>
    <row r="142"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</row>
    <row r="143"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</row>
    <row r="144"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</row>
    <row r="145"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</row>
    <row r="146"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</row>
    <row r="147"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</row>
    <row r="148"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</row>
    <row r="149"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</row>
    <row r="150"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</row>
    <row r="151"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</row>
    <row r="152"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</row>
    <row r="153"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</row>
    <row r="154"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</row>
    <row r="155"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</row>
    <row r="156"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</row>
    <row r="157"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</row>
    <row r="158"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</row>
    <row r="159"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</row>
    <row r="160"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</row>
    <row r="161"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</row>
    <row r="162"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</row>
    <row r="163"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</row>
    <row r="164"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</row>
    <row r="165"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</row>
    <row r="166"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</row>
    <row r="167"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</row>
    <row r="168"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</row>
    <row r="169"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</row>
    <row r="170"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</row>
    <row r="171"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</row>
    <row r="172"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</row>
    <row r="173"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</row>
    <row r="174"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</row>
    <row r="175"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</row>
    <row r="176"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</row>
    <row r="177"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</row>
    <row r="178"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</row>
    <row r="179"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</row>
    <row r="180"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</row>
    <row r="181"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</row>
    <row r="182"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</row>
    <row r="183"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</row>
    <row r="184"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</row>
    <row r="185"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</row>
    <row r="186"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</row>
    <row r="187"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</row>
    <row r="188"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</row>
    <row r="189"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</row>
    <row r="190"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</row>
    <row r="191"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</row>
    <row r="192"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</row>
    <row r="193"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</row>
    <row r="194"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</row>
    <row r="195"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</row>
    <row r="196"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</row>
    <row r="197"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</row>
    <row r="198"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</row>
    <row r="199"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</row>
    <row r="200"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</row>
    <row r="201"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</row>
    <row r="202"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</row>
    <row r="203"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</row>
    <row r="204"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</row>
    <row r="205"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</row>
    <row r="206"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</row>
    <row r="207"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</row>
    <row r="208"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</row>
    <row r="209"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</row>
    <row r="210"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</row>
    <row r="211"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</row>
    <row r="212"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</row>
    <row r="213"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</row>
    <row r="214"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</row>
    <row r="215"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</row>
    <row r="216"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</row>
    <row r="217"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</row>
    <row r="218"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</row>
    <row r="219"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</row>
    <row r="220"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</row>
    <row r="221"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</row>
    <row r="222"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</row>
    <row r="223"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</row>
    <row r="224"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</row>
    <row r="225"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</row>
    <row r="226"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</row>
    <row r="227"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</row>
    <row r="228"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</row>
    <row r="229"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</row>
    <row r="230"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</row>
    <row r="231"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</row>
    <row r="232"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</row>
    <row r="233"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</row>
    <row r="234"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</row>
    <row r="235"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</row>
    <row r="236"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</row>
    <row r="237"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</row>
    <row r="238"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</row>
    <row r="239"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</row>
    <row r="240"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</row>
    <row r="241"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</row>
    <row r="242"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</row>
    <row r="243"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</row>
    <row r="244"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</row>
    <row r="245"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</row>
    <row r="246"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</row>
    <row r="247"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</row>
    <row r="248"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</row>
    <row r="249"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</row>
    <row r="250"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</row>
    <row r="251"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</row>
    <row r="252"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</row>
    <row r="253"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</row>
    <row r="254"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</row>
    <row r="255"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</row>
    <row r="256"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</row>
    <row r="257"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</row>
    <row r="258"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</row>
    <row r="259"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</row>
    <row r="260"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</row>
    <row r="261"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</row>
    <row r="262"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</row>
    <row r="263"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</row>
    <row r="264"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</row>
    <row r="265"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</row>
    <row r="266"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</row>
    <row r="267"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</row>
    <row r="268"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</row>
    <row r="269"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</row>
    <row r="270"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</row>
    <row r="271"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</row>
    <row r="272"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</row>
    <row r="273"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</row>
    <row r="274"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</row>
    <row r="275"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</row>
    <row r="276"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</row>
    <row r="277"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</row>
    <row r="278"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</row>
    <row r="279"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</row>
    <row r="280"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</row>
    <row r="281"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</row>
    <row r="282"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</row>
    <row r="283"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</row>
    <row r="284"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</row>
    <row r="285"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</row>
    <row r="286"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</row>
    <row r="287"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</row>
    <row r="288"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</row>
    <row r="289"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</row>
    <row r="290"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</row>
    <row r="291"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</row>
    <row r="292"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</row>
    <row r="293"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</row>
    <row r="294"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</row>
    <row r="295"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</row>
    <row r="296"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</row>
    <row r="297"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</row>
    <row r="298"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</row>
    <row r="299"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</row>
    <row r="300"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</row>
    <row r="301"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</row>
    <row r="302"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</row>
    <row r="303"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</row>
    <row r="304"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</row>
    <row r="305"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</row>
    <row r="306"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</row>
    <row r="307"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</row>
    <row r="308"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</row>
    <row r="309"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</row>
    <row r="310"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</row>
    <row r="311"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</row>
    <row r="312"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</row>
    <row r="313"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</row>
    <row r="314"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</row>
    <row r="315"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</row>
    <row r="316"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</row>
    <row r="317"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</row>
    <row r="318"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</row>
    <row r="319"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</row>
    <row r="320"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</row>
    <row r="321"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</row>
    <row r="322"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</row>
    <row r="323"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</row>
    <row r="324"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</row>
    <row r="325"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</row>
    <row r="326"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</row>
    <row r="327"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</row>
    <row r="328"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</row>
    <row r="329"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</row>
    <row r="330"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</row>
    <row r="331"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</row>
    <row r="332"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</row>
    <row r="333"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</row>
    <row r="334"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</row>
    <row r="335"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</row>
    <row r="336"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</row>
    <row r="337"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</row>
    <row r="338"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</row>
    <row r="339"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</row>
    <row r="340"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</row>
    <row r="341"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</row>
    <row r="342"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</row>
    <row r="343"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</row>
    <row r="344"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</row>
    <row r="345"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</row>
    <row r="346"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</row>
    <row r="347"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</row>
    <row r="348"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</row>
    <row r="349"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</row>
    <row r="350"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</row>
    <row r="351"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</row>
    <row r="352"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</row>
    <row r="353"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</row>
    <row r="354"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</row>
    <row r="355"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</row>
    <row r="356"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</row>
    <row r="357"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</row>
    <row r="358"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</row>
    <row r="359"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</row>
    <row r="360"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</row>
    <row r="361"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</row>
    <row r="362"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</row>
    <row r="363"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</row>
    <row r="364"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</row>
    <row r="365"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</row>
    <row r="366"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</row>
    <row r="367"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</row>
    <row r="368"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</row>
    <row r="369"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</row>
    <row r="370"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</row>
    <row r="371"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</row>
    <row r="372"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</row>
    <row r="373"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</row>
    <row r="374"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</row>
    <row r="375"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</row>
    <row r="376"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</row>
    <row r="377"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</row>
    <row r="378"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</row>
    <row r="379"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</row>
    <row r="380"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</row>
    <row r="381"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</row>
    <row r="382"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</row>
    <row r="383"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</row>
    <row r="384"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</row>
    <row r="385"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</row>
    <row r="386"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</row>
    <row r="387"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</row>
    <row r="388"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</row>
    <row r="389"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</row>
    <row r="390"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</row>
    <row r="391"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</row>
    <row r="392"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</row>
    <row r="393"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</row>
    <row r="394"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</row>
    <row r="395"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</row>
    <row r="396"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</row>
    <row r="397"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</row>
    <row r="398"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</row>
    <row r="399"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</row>
    <row r="400"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</row>
    <row r="401"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</row>
    <row r="402"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</row>
    <row r="403"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</row>
    <row r="404"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</row>
    <row r="405"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</row>
    <row r="406"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</row>
    <row r="407"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</row>
    <row r="408"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</row>
    <row r="409"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</row>
    <row r="410"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</row>
    <row r="411"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</row>
    <row r="412"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</row>
    <row r="413"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</row>
    <row r="414"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</row>
    <row r="415"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</row>
    <row r="416"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</row>
    <row r="417"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</row>
    <row r="418"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</row>
    <row r="419"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</row>
    <row r="420"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</row>
    <row r="421"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</row>
    <row r="422"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</row>
    <row r="423"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</row>
    <row r="424"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</row>
    <row r="425"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</row>
    <row r="426"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</row>
    <row r="427"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</row>
    <row r="428"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</row>
    <row r="429"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</row>
    <row r="430"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</row>
    <row r="431"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</row>
    <row r="432"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</row>
    <row r="433"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</row>
    <row r="434"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</row>
    <row r="435"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</row>
    <row r="436"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</row>
    <row r="437"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</row>
    <row r="438"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</row>
    <row r="439"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</row>
    <row r="440"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</row>
    <row r="441"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</row>
    <row r="442"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</row>
    <row r="443"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</row>
    <row r="444"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</row>
    <row r="445"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</row>
    <row r="446"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</row>
    <row r="447"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</row>
    <row r="448"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</row>
    <row r="449"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</row>
    <row r="450"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</row>
    <row r="451"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</row>
    <row r="452"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</row>
    <row r="453"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</row>
    <row r="454"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</row>
    <row r="455"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</row>
    <row r="456"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</row>
    <row r="457"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</row>
    <row r="458"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</row>
    <row r="459"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</row>
    <row r="460"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</row>
    <row r="461"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</row>
    <row r="462"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</row>
    <row r="463"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</row>
    <row r="464"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</row>
    <row r="465"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</row>
    <row r="466"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</row>
    <row r="467"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</row>
    <row r="468"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</row>
    <row r="469"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</row>
    <row r="470"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</row>
    <row r="471"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</row>
    <row r="472"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</row>
    <row r="473"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</row>
    <row r="474"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</row>
    <row r="475"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</row>
    <row r="476"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</row>
    <row r="477"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</row>
    <row r="478"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</row>
    <row r="479"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</row>
    <row r="480"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</row>
    <row r="481"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</row>
    <row r="482"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</row>
    <row r="483"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</row>
    <row r="484"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</row>
    <row r="485"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</row>
    <row r="486"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</row>
    <row r="487"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</row>
    <row r="488"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</row>
    <row r="489"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</row>
    <row r="490"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</row>
    <row r="491"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</row>
    <row r="492"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</row>
    <row r="493"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</row>
    <row r="494"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</row>
    <row r="495"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</row>
    <row r="496"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</row>
    <row r="497"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</row>
    <row r="498"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</row>
    <row r="499"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</row>
    <row r="500"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</row>
    <row r="501"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</row>
    <row r="502"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</row>
    <row r="503"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</row>
    <row r="504"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</row>
    <row r="505"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</row>
    <row r="506"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</row>
    <row r="507"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</row>
    <row r="508"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</row>
    <row r="509"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</row>
    <row r="510"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</row>
    <row r="511"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</row>
    <row r="512"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</row>
    <row r="513"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</row>
    <row r="514"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</row>
    <row r="515"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</row>
    <row r="516"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</row>
    <row r="517"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</row>
    <row r="518"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</row>
    <row r="519"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</row>
    <row r="520"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</row>
    <row r="521"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</row>
    <row r="522"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</row>
    <row r="523"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</row>
    <row r="524"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</row>
    <row r="525"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</row>
    <row r="526"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</row>
    <row r="527"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</row>
    <row r="528"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</row>
    <row r="529"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</row>
    <row r="530"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</row>
    <row r="531"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</row>
    <row r="532"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</row>
    <row r="533"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</row>
    <row r="534"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</row>
    <row r="535"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</row>
    <row r="536"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</row>
    <row r="537"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</row>
    <row r="538"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</row>
    <row r="539"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</row>
    <row r="540"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</row>
    <row r="541"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</row>
    <row r="542"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</row>
    <row r="543"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</row>
    <row r="544"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</row>
    <row r="545"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</row>
    <row r="546"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</row>
    <row r="547"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</row>
    <row r="548"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</row>
    <row r="549"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</row>
    <row r="550"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</row>
    <row r="551"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</row>
    <row r="552"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</row>
    <row r="553"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</row>
    <row r="554"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</row>
    <row r="555"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</row>
    <row r="556"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</row>
    <row r="557"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</row>
    <row r="558"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</row>
    <row r="559"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</row>
    <row r="560"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</row>
    <row r="561"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</row>
    <row r="562"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</row>
    <row r="563"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</row>
    <row r="564"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</row>
    <row r="565"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</row>
    <row r="566"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</row>
    <row r="567"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</row>
    <row r="568"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</row>
    <row r="569"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</row>
    <row r="570"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</row>
    <row r="571"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</row>
    <row r="572"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</row>
    <row r="573"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</row>
    <row r="574"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</row>
    <row r="575"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</row>
    <row r="576"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</row>
    <row r="577"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</row>
    <row r="578"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</row>
    <row r="579"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</row>
    <row r="580"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</row>
    <row r="581"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</row>
    <row r="582"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</row>
    <row r="583"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</row>
    <row r="584"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</row>
    <row r="585"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</row>
    <row r="586"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</row>
    <row r="587"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</row>
    <row r="588"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</row>
    <row r="589"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</row>
    <row r="590"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</row>
    <row r="591"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</row>
    <row r="592"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</row>
    <row r="593"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</row>
    <row r="594"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</row>
    <row r="595"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</row>
    <row r="596"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</row>
    <row r="597"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</row>
    <row r="598"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</row>
    <row r="599"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</row>
    <row r="600"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</row>
    <row r="601"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</row>
    <row r="602"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</row>
    <row r="603"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</row>
    <row r="604"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</row>
    <row r="605"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</row>
    <row r="606"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</row>
    <row r="607"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</row>
    <row r="608"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</row>
    <row r="609"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</row>
    <row r="610"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</row>
    <row r="611"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</row>
    <row r="612"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</row>
    <row r="613"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</row>
    <row r="614"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</row>
    <row r="615"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</row>
    <row r="616"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</row>
    <row r="617"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</row>
    <row r="618"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</row>
    <row r="619"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</row>
    <row r="620"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</row>
    <row r="621"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</row>
    <row r="622"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</row>
    <row r="623"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</row>
    <row r="624"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</row>
    <row r="625"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</row>
    <row r="626"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</row>
    <row r="627"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</row>
    <row r="628"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</row>
    <row r="629"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</row>
    <row r="630"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</row>
    <row r="631"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</row>
    <row r="632"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</row>
    <row r="633"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</row>
    <row r="634"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</row>
    <row r="635"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</row>
    <row r="636"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</row>
    <row r="637"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</row>
    <row r="638"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</row>
    <row r="639"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</row>
    <row r="640"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</row>
    <row r="641"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</row>
    <row r="642"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</row>
    <row r="643"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</row>
    <row r="644"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</row>
    <row r="645"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</row>
    <row r="646"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</row>
    <row r="647"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</row>
    <row r="648"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</row>
    <row r="649"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</row>
    <row r="650"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</row>
    <row r="651"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</row>
    <row r="652"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</row>
    <row r="653"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</row>
    <row r="654"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</row>
    <row r="655"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</row>
    <row r="656"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</row>
    <row r="657"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</row>
    <row r="658"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</row>
    <row r="659"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</row>
    <row r="660"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</row>
    <row r="661"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</row>
    <row r="662"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</row>
    <row r="663"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</row>
    <row r="664"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</row>
    <row r="665"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</row>
    <row r="666"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</row>
    <row r="667"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</row>
    <row r="668"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</row>
    <row r="669"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</row>
    <row r="670"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</row>
    <row r="671"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</row>
    <row r="672"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</row>
    <row r="673"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</row>
    <row r="674"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</row>
    <row r="675"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</row>
    <row r="676"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</row>
    <row r="677"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</row>
    <row r="678"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</row>
    <row r="679"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</row>
    <row r="680"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</row>
    <row r="681"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</row>
    <row r="682"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</row>
    <row r="683"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</row>
    <row r="684"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</row>
    <row r="685"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</row>
    <row r="686"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</row>
    <row r="687"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</row>
    <row r="688"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</row>
    <row r="689"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</row>
    <row r="690"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</row>
    <row r="691"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</row>
    <row r="692"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</row>
    <row r="693"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</row>
    <row r="694"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</row>
    <row r="695"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</row>
    <row r="696"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</row>
    <row r="697"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</row>
    <row r="698"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</row>
    <row r="699"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</row>
    <row r="700"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</row>
    <row r="701"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</row>
    <row r="702"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</row>
    <row r="703"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</row>
    <row r="704"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</row>
    <row r="705"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</row>
    <row r="706"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</row>
    <row r="707"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</row>
    <row r="708"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</row>
    <row r="709"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</row>
    <row r="710"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</row>
    <row r="711"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</row>
    <row r="712"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</row>
    <row r="713"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</row>
    <row r="714"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</row>
    <row r="715"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</row>
    <row r="716"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</row>
    <row r="717"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</row>
    <row r="718"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</row>
    <row r="719"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</row>
    <row r="720"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</row>
    <row r="721"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</row>
    <row r="722"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</row>
    <row r="723"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</row>
    <row r="724"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</row>
    <row r="725"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</row>
    <row r="726"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</row>
    <row r="727"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</row>
    <row r="728"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</row>
    <row r="729"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</row>
    <row r="730"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</row>
    <row r="731"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</row>
    <row r="732"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</row>
    <row r="733"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</row>
    <row r="734"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</row>
    <row r="735"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</row>
    <row r="736"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</row>
    <row r="737"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</row>
    <row r="738"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</row>
    <row r="739"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</row>
    <row r="740"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</row>
    <row r="741"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</row>
    <row r="742"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</row>
    <row r="743"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</row>
    <row r="744"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</row>
    <row r="745"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</row>
    <row r="746"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</row>
    <row r="747"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</row>
    <row r="748"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</row>
    <row r="749"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</row>
    <row r="750"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</row>
    <row r="751"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</row>
    <row r="752"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</row>
    <row r="753"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</row>
    <row r="754"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</row>
    <row r="755"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</row>
    <row r="756"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</row>
    <row r="757"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</row>
    <row r="758"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</row>
    <row r="759"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</row>
    <row r="760"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</row>
    <row r="761"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</row>
    <row r="762"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</row>
    <row r="763"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</row>
    <row r="764"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</row>
    <row r="765"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</row>
    <row r="766"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</row>
    <row r="767"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</row>
    <row r="768"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</row>
    <row r="769"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</row>
    <row r="770"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</row>
    <row r="771"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</row>
    <row r="772"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</row>
    <row r="773"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</row>
    <row r="774"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</row>
    <row r="775"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</row>
    <row r="776"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</row>
    <row r="777"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</row>
    <row r="778"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</row>
    <row r="779"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</row>
    <row r="780"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</row>
    <row r="781"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</row>
    <row r="782"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</row>
    <row r="783"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</row>
    <row r="784"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</row>
    <row r="785"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</row>
    <row r="786"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</row>
    <row r="787"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</row>
    <row r="788"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</row>
    <row r="789"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</row>
    <row r="790"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</row>
    <row r="791"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</row>
    <row r="792"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</row>
    <row r="793"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</row>
    <row r="794"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</row>
    <row r="795"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</row>
    <row r="796"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</row>
    <row r="797"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</row>
    <row r="798"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</row>
    <row r="799"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</row>
    <row r="800"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</row>
    <row r="801"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</row>
    <row r="802"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</row>
    <row r="803"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</row>
    <row r="804"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</row>
    <row r="805"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</row>
    <row r="806"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</row>
    <row r="807"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</row>
    <row r="808"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</row>
    <row r="809"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</row>
    <row r="810"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</row>
    <row r="811"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</row>
    <row r="812"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</row>
    <row r="813"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</row>
    <row r="814"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</row>
    <row r="815"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</row>
    <row r="816"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</row>
    <row r="817"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</row>
    <row r="818"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</row>
    <row r="819"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</row>
    <row r="820"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</row>
    <row r="821"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</row>
    <row r="822"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</row>
    <row r="823"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</row>
    <row r="824"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</row>
    <row r="825"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</row>
    <row r="826"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</row>
    <row r="827"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</row>
    <row r="828"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</row>
    <row r="829"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</row>
    <row r="830"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</row>
    <row r="831"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</row>
    <row r="832"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</row>
    <row r="833"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</row>
    <row r="834"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</row>
    <row r="835"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</row>
    <row r="836"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</row>
    <row r="837"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</row>
    <row r="838"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</row>
    <row r="839"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</row>
    <row r="840"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</row>
    <row r="841"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</row>
    <row r="842"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</row>
    <row r="843"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</row>
    <row r="844"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</row>
    <row r="845"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</row>
    <row r="846"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</row>
    <row r="847"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</row>
    <row r="848"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</row>
    <row r="849"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</row>
    <row r="850"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</row>
    <row r="851"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</row>
    <row r="852"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</row>
    <row r="853"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</row>
    <row r="854"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</row>
    <row r="855"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</row>
    <row r="856"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</row>
    <row r="857"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</row>
    <row r="858"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</row>
    <row r="859"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</row>
    <row r="860"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</row>
    <row r="861"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</row>
    <row r="862"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</row>
    <row r="863"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</row>
    <row r="864"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</row>
    <row r="865"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</row>
    <row r="866"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</row>
    <row r="867"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</row>
    <row r="868"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</row>
    <row r="869"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</row>
    <row r="870"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</row>
    <row r="871"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</row>
    <row r="872"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</row>
    <row r="873"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</row>
    <row r="874"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</row>
    <row r="875"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</row>
    <row r="876"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</row>
    <row r="877"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</row>
    <row r="878"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</row>
    <row r="879"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</row>
    <row r="880"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</row>
    <row r="881"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</row>
    <row r="882"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</row>
    <row r="883"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</row>
    <row r="884"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</row>
    <row r="885"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</row>
    <row r="886"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</row>
    <row r="887"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</row>
    <row r="888"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</row>
    <row r="889"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</row>
    <row r="890"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</row>
    <row r="891"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</row>
    <row r="892"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</row>
    <row r="893"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</row>
    <row r="894"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</row>
    <row r="895"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</row>
    <row r="896"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</row>
    <row r="897"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</row>
    <row r="898"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</row>
    <row r="899"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</row>
    <row r="900"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</row>
    <row r="901"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</row>
    <row r="902"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</row>
    <row r="903"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</row>
    <row r="904"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</row>
    <row r="905"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</row>
    <row r="906"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</row>
    <row r="907"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</row>
    <row r="908"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</row>
    <row r="909"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</row>
    <row r="910"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</row>
    <row r="911"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</row>
    <row r="912"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</row>
    <row r="913"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</row>
    <row r="914"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</row>
    <row r="915"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</row>
    <row r="916"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</row>
    <row r="917"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</row>
    <row r="918"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</row>
    <row r="919"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</row>
    <row r="920"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</row>
    <row r="921"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</row>
    <row r="922"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</row>
    <row r="923"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</row>
    <row r="924"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</row>
    <row r="925"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</row>
    <row r="926"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</row>
    <row r="927"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</row>
    <row r="928"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</row>
    <row r="929"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</row>
    <row r="930"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</row>
    <row r="931"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</row>
    <row r="932"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</row>
    <row r="933"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</row>
    <row r="934"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</row>
    <row r="935"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</row>
    <row r="936"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</row>
    <row r="937"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</row>
    <row r="938"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</row>
    <row r="939"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</row>
    <row r="940"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</row>
    <row r="941"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</row>
    <row r="942"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</row>
    <row r="943"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</row>
    <row r="944"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</row>
    <row r="945"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</row>
    <row r="946"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</row>
    <row r="947"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</row>
    <row r="948"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</row>
    <row r="949"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</row>
    <row r="950"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</row>
    <row r="951"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</row>
    <row r="952"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</row>
    <row r="953"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</row>
    <row r="954"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</row>
    <row r="955"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</row>
    <row r="956"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</row>
    <row r="957"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</row>
    <row r="958"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</row>
    <row r="959"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</row>
    <row r="960"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</row>
    <row r="961"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</row>
    <row r="962"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</row>
    <row r="963"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</row>
    <row r="964"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</row>
    <row r="965"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</row>
    <row r="966"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</row>
    <row r="967"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</row>
    <row r="968"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</row>
    <row r="969"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</row>
    <row r="970"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</row>
    <row r="971"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</row>
    <row r="972"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</row>
    <row r="973"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</row>
    <row r="974"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</row>
    <row r="975"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</row>
    <row r="976"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</row>
    <row r="977"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</row>
    <row r="978"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</row>
    <row r="979"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</row>
    <row r="980"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</row>
    <row r="981"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</row>
    <row r="982"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</row>
    <row r="983"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</row>
    <row r="984"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</row>
    <row r="985"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</row>
    <row r="986"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</row>
    <row r="987"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</row>
    <row r="988"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</row>
    <row r="989"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</row>
    <row r="990"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</row>
    <row r="991"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</row>
    <row r="992"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</row>
    <row r="993"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</row>
    <row r="994"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</row>
    <row r="995"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</row>
    <row r="996"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</row>
    <row r="997"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</row>
    <row r="998"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</row>
    <row r="999"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</row>
    <row r="1000"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</row>
  </sheetData>
  <conditionalFormatting sqref="B9:Q10">
    <cfRule type="cellIs" dxfId="0" priority="1" operator="equal">
      <formula>0</formula>
    </cfRule>
  </conditionalFormatting>
  <conditionalFormatting sqref="B9:Q10">
    <cfRule type="cellIs" dxfId="1" priority="2" operator="lessThan">
      <formula>0.1</formula>
    </cfRule>
  </conditionalFormatting>
  <conditionalFormatting sqref="B9:Q10">
    <cfRule type="cellIs" dxfId="2" priority="3" operator="greaterThan">
      <formula>0.1</formula>
    </cfRule>
  </conditionalFormatting>
  <conditionalFormatting sqref="B2:Q6">
    <cfRule type="cellIs" dxfId="0" priority="4" operator="greaterThanOrEqual">
      <formula>0.95</formula>
    </cfRule>
  </conditionalFormatting>
  <conditionalFormatting sqref="B1:Q6">
    <cfRule type="cellIs" dxfId="1" priority="5" operator="between">
      <formula>0.9</formula>
      <formula>0.95</formula>
    </cfRule>
  </conditionalFormatting>
  <conditionalFormatting sqref="B2:Q6">
    <cfRule type="cellIs" dxfId="2" priority="6" operator="lessThan">
      <formula>0.9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A2" s="5"/>
      <c r="B2" s="1" t="s">
        <v>31</v>
      </c>
      <c r="G2" s="1" t="s">
        <v>32</v>
      </c>
    </row>
    <row r="3">
      <c r="A3" s="1" t="s">
        <v>26</v>
      </c>
      <c r="B3" s="1" t="s">
        <v>33</v>
      </c>
      <c r="C3" s="1" t="s">
        <v>34</v>
      </c>
    </row>
    <row r="4">
      <c r="A4" s="5" t="s">
        <v>1</v>
      </c>
      <c r="B4" s="5">
        <v>0.99</v>
      </c>
      <c r="C4" s="3">
        <v>0.84</v>
      </c>
      <c r="F4" s="1" t="s">
        <v>26</v>
      </c>
      <c r="G4" s="1" t="s">
        <v>33</v>
      </c>
      <c r="H4" s="1" t="s">
        <v>35</v>
      </c>
    </row>
    <row r="5">
      <c r="A5" s="5" t="s">
        <v>10</v>
      </c>
      <c r="B5" s="5">
        <v>0.984126984126984</v>
      </c>
      <c r="C5" s="3">
        <v>0.83</v>
      </c>
      <c r="F5" s="5" t="s">
        <v>1</v>
      </c>
      <c r="G5" s="5">
        <v>0.9846</v>
      </c>
      <c r="H5" s="3">
        <v>0.97</v>
      </c>
    </row>
    <row r="6">
      <c r="A6" s="5" t="s">
        <v>5</v>
      </c>
      <c r="B6" s="5">
        <v>0.972602739726027</v>
      </c>
      <c r="C6" s="3">
        <v>0.89</v>
      </c>
      <c r="F6" s="5" t="s">
        <v>10</v>
      </c>
      <c r="G6" s="5">
        <v>0.983050847457627</v>
      </c>
      <c r="H6" s="3">
        <v>0.98</v>
      </c>
    </row>
    <row r="7">
      <c r="A7" s="5" t="s">
        <v>4</v>
      </c>
      <c r="B7" s="5">
        <v>0.970588235294118</v>
      </c>
      <c r="C7" s="3">
        <v>0.81</v>
      </c>
      <c r="F7" s="5" t="s">
        <v>2</v>
      </c>
      <c r="G7" s="5">
        <v>0.964705882352941</v>
      </c>
      <c r="H7" s="3">
        <v>0.88</v>
      </c>
    </row>
    <row r="8">
      <c r="A8" s="5" t="s">
        <v>6</v>
      </c>
      <c r="B8" s="5">
        <v>0.962025316455696</v>
      </c>
      <c r="C8" s="3">
        <v>0.98</v>
      </c>
      <c r="F8" s="5" t="s">
        <v>4</v>
      </c>
      <c r="G8" s="5">
        <v>0.964285714285714</v>
      </c>
      <c r="H8" s="3">
        <v>0.92</v>
      </c>
    </row>
    <row r="9">
      <c r="A9" s="5" t="s">
        <v>14</v>
      </c>
      <c r="B9" s="5">
        <v>0.961538461538462</v>
      </c>
      <c r="C9" s="3">
        <v>0.89</v>
      </c>
      <c r="F9" s="5" t="s">
        <v>15</v>
      </c>
      <c r="G9" s="5">
        <v>0.963855421686747</v>
      </c>
      <c r="H9" s="3">
        <v>0.99</v>
      </c>
    </row>
    <row r="10">
      <c r="A10" s="5" t="s">
        <v>15</v>
      </c>
      <c r="B10" s="5">
        <v>0.960526315789474</v>
      </c>
      <c r="C10" s="3">
        <v>0.98</v>
      </c>
      <c r="F10" s="5" t="s">
        <v>14</v>
      </c>
      <c r="G10" s="5">
        <v>0.962962962962963</v>
      </c>
      <c r="H10" s="3">
        <v>0.98</v>
      </c>
    </row>
    <row r="11">
      <c r="A11" s="5" t="s">
        <v>2</v>
      </c>
      <c r="B11" s="5">
        <v>0.959459459459459</v>
      </c>
      <c r="C11" s="3">
        <v>0.8</v>
      </c>
      <c r="F11" s="5" t="s">
        <v>7</v>
      </c>
      <c r="G11" s="5">
        <v>0.958904109589041</v>
      </c>
      <c r="H11" s="3">
        <v>0.97</v>
      </c>
    </row>
    <row r="12">
      <c r="A12" s="5" t="s">
        <v>7</v>
      </c>
      <c r="B12" s="5">
        <v>0.957746478873239</v>
      </c>
      <c r="C12" s="3">
        <v>0.65</v>
      </c>
      <c r="F12" s="5" t="s">
        <v>11</v>
      </c>
      <c r="G12" s="5">
        <v>0.956521739130435</v>
      </c>
      <c r="H12" s="3">
        <v>0.99</v>
      </c>
    </row>
    <row r="13">
      <c r="A13" s="5" t="s">
        <v>11</v>
      </c>
      <c r="B13" s="5">
        <v>0.957746478873239</v>
      </c>
      <c r="C13" s="1" t="s">
        <v>36</v>
      </c>
      <c r="F13" s="5" t="s">
        <v>3</v>
      </c>
      <c r="G13" s="5">
        <v>0.944444444444444</v>
      </c>
      <c r="H13" s="3">
        <v>0.94</v>
      </c>
    </row>
    <row r="14">
      <c r="A14" s="5" t="s">
        <v>3</v>
      </c>
      <c r="B14" s="5">
        <v>0.945205479452055</v>
      </c>
      <c r="C14" s="3">
        <v>0.76</v>
      </c>
      <c r="F14" s="5" t="s">
        <v>13</v>
      </c>
      <c r="G14" s="5">
        <v>0.92</v>
      </c>
      <c r="H14" s="3">
        <v>0.99</v>
      </c>
    </row>
    <row r="15">
      <c r="A15" s="5" t="s">
        <v>13</v>
      </c>
      <c r="B15" s="5">
        <v>0.933333333333333</v>
      </c>
      <c r="C15" s="1" t="s">
        <v>37</v>
      </c>
      <c r="F15" s="5" t="s">
        <v>8</v>
      </c>
      <c r="G15" s="5">
        <v>0.909090909090909</v>
      </c>
      <c r="H15" s="3">
        <v>0.97</v>
      </c>
    </row>
    <row r="16">
      <c r="A16" s="5" t="s">
        <v>8</v>
      </c>
      <c r="B16" s="5">
        <v>0.92</v>
      </c>
      <c r="C16" s="3">
        <v>0.68</v>
      </c>
      <c r="F16" s="5" t="s">
        <v>12</v>
      </c>
      <c r="G16" s="5">
        <v>0.884615384615385</v>
      </c>
      <c r="H16" s="3">
        <v>0.98</v>
      </c>
    </row>
    <row r="17">
      <c r="A17" s="5" t="s">
        <v>12</v>
      </c>
      <c r="B17" s="5">
        <v>0.898305084745763</v>
      </c>
      <c r="C17" s="1" t="s">
        <v>36</v>
      </c>
      <c r="F17" s="5" t="s">
        <v>16</v>
      </c>
      <c r="G17" s="5">
        <v>0.875</v>
      </c>
      <c r="H17" s="3">
        <v>0.95</v>
      </c>
    </row>
    <row r="18">
      <c r="A18" s="5" t="s">
        <v>16</v>
      </c>
      <c r="B18" s="5">
        <v>0.882352941176471</v>
      </c>
      <c r="C18" s="3">
        <v>0.7</v>
      </c>
    </row>
    <row r="19">
      <c r="A19" s="5" t="s">
        <v>9</v>
      </c>
      <c r="B19" s="5">
        <v>0.87012987012987</v>
      </c>
      <c r="C19" s="3">
        <v>0.9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5.63"/>
  </cols>
  <sheetData>
    <row r="1">
      <c r="B1" s="1" t="s">
        <v>38</v>
      </c>
      <c r="C1" s="1" t="s">
        <v>39</v>
      </c>
      <c r="D1" s="1" t="s">
        <v>40</v>
      </c>
      <c r="E1" s="1" t="s">
        <v>41</v>
      </c>
      <c r="F1" s="1" t="s">
        <v>42</v>
      </c>
    </row>
    <row r="2">
      <c r="A2" s="1" t="s">
        <v>43</v>
      </c>
      <c r="B2" s="3">
        <v>0.94</v>
      </c>
      <c r="C2" s="3">
        <v>0.94</v>
      </c>
      <c r="D2" s="3">
        <v>0.95</v>
      </c>
      <c r="E2" s="3">
        <v>0.94</v>
      </c>
      <c r="F2" s="3">
        <v>0.97</v>
      </c>
    </row>
    <row r="3">
      <c r="A3" s="1" t="s">
        <v>44</v>
      </c>
      <c r="B3" s="3">
        <v>0.94</v>
      </c>
      <c r="C3" s="3">
        <v>0.93</v>
      </c>
      <c r="D3" s="3">
        <v>0.95</v>
      </c>
      <c r="E3" s="3">
        <v>0.94</v>
      </c>
      <c r="F3" s="3">
        <v>0.97</v>
      </c>
    </row>
    <row r="4">
      <c r="A4" s="1" t="s">
        <v>45</v>
      </c>
      <c r="B4" s="3">
        <v>0.95</v>
      </c>
      <c r="C4" s="3">
        <v>0.94</v>
      </c>
      <c r="D4" s="3">
        <v>0.95</v>
      </c>
      <c r="E4" s="3">
        <v>0.94</v>
      </c>
      <c r="F4" s="3">
        <v>0.97</v>
      </c>
    </row>
    <row r="5">
      <c r="A5" s="1" t="s">
        <v>46</v>
      </c>
      <c r="B5" s="3">
        <v>0.95</v>
      </c>
      <c r="C5" s="3">
        <v>0.95</v>
      </c>
      <c r="D5" s="3">
        <v>0.93</v>
      </c>
      <c r="E5" s="3">
        <v>0.94</v>
      </c>
      <c r="F5" s="3">
        <v>0.98</v>
      </c>
    </row>
    <row r="12">
      <c r="S12" s="1" t="s">
        <v>47</v>
      </c>
      <c r="T12" s="1" t="s">
        <v>48</v>
      </c>
      <c r="U12" s="1" t="s">
        <v>49</v>
      </c>
      <c r="V12" s="1" t="s">
        <v>50</v>
      </c>
      <c r="W12" s="1" t="s">
        <v>51</v>
      </c>
      <c r="X12" s="1" t="s">
        <v>52</v>
      </c>
    </row>
    <row r="13">
      <c r="R13" s="1">
        <v>1.0</v>
      </c>
      <c r="S13" s="1">
        <v>6.0</v>
      </c>
      <c r="T13" s="1">
        <v>6.0</v>
      </c>
      <c r="U13" s="1">
        <v>5.0</v>
      </c>
      <c r="V13" s="1">
        <v>8.0</v>
      </c>
      <c r="W13" s="8">
        <f t="shared" ref="W13:W16" si="1">SUM(S13:V13)</f>
        <v>25</v>
      </c>
      <c r="X13" s="8">
        <f t="shared" ref="X13:X16" si="2">SUM(S13:T13)</f>
        <v>12</v>
      </c>
    </row>
    <row r="14">
      <c r="R14" s="1">
        <v>2.0</v>
      </c>
      <c r="S14" s="1">
        <v>6.0</v>
      </c>
      <c r="T14" s="1">
        <v>6.0</v>
      </c>
      <c r="U14" s="1">
        <v>5.0</v>
      </c>
      <c r="V14" s="1">
        <v>5.0</v>
      </c>
      <c r="W14" s="9">
        <f t="shared" si="1"/>
        <v>22</v>
      </c>
      <c r="X14" s="9">
        <f t="shared" si="2"/>
        <v>12</v>
      </c>
    </row>
    <row r="15">
      <c r="R15" s="1">
        <v>3.0</v>
      </c>
      <c r="S15" s="1">
        <v>8.0</v>
      </c>
      <c r="T15" s="1">
        <v>7.0</v>
      </c>
      <c r="U15" s="1">
        <v>5.0</v>
      </c>
      <c r="V15" s="1">
        <v>8.0</v>
      </c>
      <c r="W15" s="10">
        <f t="shared" si="1"/>
        <v>28</v>
      </c>
      <c r="X15" s="10">
        <f t="shared" si="2"/>
        <v>15</v>
      </c>
    </row>
    <row r="16">
      <c r="R16" s="1">
        <v>4.0</v>
      </c>
      <c r="S16" s="1">
        <v>8.0</v>
      </c>
      <c r="T16" s="1">
        <v>5.0</v>
      </c>
      <c r="U16" s="1">
        <v>9.0</v>
      </c>
      <c r="V16" s="1">
        <v>4.0</v>
      </c>
      <c r="W16" s="11">
        <f t="shared" si="1"/>
        <v>26</v>
      </c>
      <c r="X16" s="11">
        <f t="shared" si="2"/>
        <v>13</v>
      </c>
    </row>
    <row r="19">
      <c r="A19" s="1" t="s">
        <v>45</v>
      </c>
      <c r="B19" s="5" t="s">
        <v>1</v>
      </c>
      <c r="C19" s="5" t="s">
        <v>2</v>
      </c>
      <c r="D19" s="5" t="s">
        <v>3</v>
      </c>
      <c r="E19" s="5" t="s">
        <v>4</v>
      </c>
      <c r="F19" s="5" t="s">
        <v>5</v>
      </c>
      <c r="G19" s="5" t="s">
        <v>6</v>
      </c>
      <c r="H19" s="5" t="s">
        <v>7</v>
      </c>
      <c r="I19" s="5" t="s">
        <v>8</v>
      </c>
      <c r="J19" s="5" t="s">
        <v>9</v>
      </c>
      <c r="K19" s="5" t="s">
        <v>10</v>
      </c>
      <c r="L19" s="5" t="s">
        <v>11</v>
      </c>
      <c r="M19" s="5" t="s">
        <v>12</v>
      </c>
      <c r="N19" s="5" t="s">
        <v>13</v>
      </c>
      <c r="O19" s="5" t="s">
        <v>14</v>
      </c>
      <c r="P19" s="5" t="s">
        <v>15</v>
      </c>
      <c r="Q19" s="5" t="s">
        <v>16</v>
      </c>
    </row>
    <row r="20">
      <c r="A20" s="1" t="s">
        <v>18</v>
      </c>
      <c r="B20" s="12">
        <v>0.99</v>
      </c>
      <c r="C20" s="12">
        <v>0.959459459459459</v>
      </c>
      <c r="D20" s="5">
        <v>0.945205479452055</v>
      </c>
      <c r="E20" s="5">
        <v>0.970588235294118</v>
      </c>
      <c r="F20" s="12">
        <v>0.972602739726027</v>
      </c>
      <c r="G20" s="5">
        <v>0.962025316455696</v>
      </c>
      <c r="H20" s="5">
        <v>0.957746478873239</v>
      </c>
      <c r="I20" s="12">
        <v>0.92</v>
      </c>
      <c r="J20" s="5">
        <v>0.87012987012987</v>
      </c>
      <c r="K20" s="12">
        <v>0.984126984126984</v>
      </c>
      <c r="L20" s="5">
        <v>0.957746478873239</v>
      </c>
      <c r="M20" s="5">
        <v>0.898305084745763</v>
      </c>
      <c r="N20" s="5">
        <v>0.933333333333333</v>
      </c>
      <c r="O20" s="5">
        <v>0.961538461538462</v>
      </c>
      <c r="P20" s="5">
        <v>0.960526315789474</v>
      </c>
      <c r="Q20" s="12">
        <v>0.882352941176471</v>
      </c>
      <c r="S20" s="1" t="s">
        <v>30</v>
      </c>
      <c r="T20" s="5">
        <f t="shared" ref="T20:T24" si="3">AVERAGE(B20:Q20)</f>
        <v>0.9453554487</v>
      </c>
    </row>
    <row r="21">
      <c r="A21" s="1" t="s">
        <v>19</v>
      </c>
      <c r="B21" s="12">
        <v>1.0</v>
      </c>
      <c r="C21" s="5">
        <v>0.953488372093023</v>
      </c>
      <c r="D21" s="5">
        <v>0.944444444444444</v>
      </c>
      <c r="E21" s="12">
        <v>1.0</v>
      </c>
      <c r="F21" s="12">
        <v>0.942857142857143</v>
      </c>
      <c r="G21" s="5">
        <v>0.936170212765958</v>
      </c>
      <c r="H21" s="12">
        <v>1.0</v>
      </c>
      <c r="I21" s="5">
        <v>0.9375</v>
      </c>
      <c r="J21" s="5">
        <v>0.931034482758621</v>
      </c>
      <c r="K21" s="5">
        <v>0.966666666666667</v>
      </c>
      <c r="L21" s="12">
        <v>1.0</v>
      </c>
      <c r="M21" s="5">
        <v>0.851851851851852</v>
      </c>
      <c r="N21" s="5">
        <v>0.851851851851852</v>
      </c>
      <c r="O21" s="5">
        <v>0.928571428571429</v>
      </c>
      <c r="P21" s="5">
        <v>0.930232558139535</v>
      </c>
      <c r="Q21" s="5">
        <v>0.848484848484849</v>
      </c>
      <c r="S21" s="1" t="s">
        <v>28</v>
      </c>
      <c r="T21" s="5">
        <f t="shared" si="3"/>
        <v>0.9389471163</v>
      </c>
    </row>
    <row r="22">
      <c r="A22" s="13" t="s">
        <v>20</v>
      </c>
      <c r="B22" s="5">
        <v>0.9696</v>
      </c>
      <c r="C22" s="12">
        <v>0.976190476190476</v>
      </c>
      <c r="D22" s="5">
        <v>0.944444444444444</v>
      </c>
      <c r="E22" s="5">
        <v>0.931034482758621</v>
      </c>
      <c r="F22" s="12">
        <v>1.0</v>
      </c>
      <c r="G22" s="12">
        <v>1.0</v>
      </c>
      <c r="H22" s="5">
        <v>0.921052631578947</v>
      </c>
      <c r="I22" s="5">
        <v>0.882352941176471</v>
      </c>
      <c r="J22" s="5">
        <v>0.771428571428572</v>
      </c>
      <c r="K22" s="12">
        <v>1.0</v>
      </c>
      <c r="L22" s="5">
        <v>0.916666666666667</v>
      </c>
      <c r="M22" s="12">
        <v>0.92</v>
      </c>
      <c r="N22" s="12">
        <v>1.0</v>
      </c>
      <c r="O22" s="12">
        <v>1.0</v>
      </c>
      <c r="P22" s="12">
        <v>1.0</v>
      </c>
      <c r="Q22" s="5">
        <v>0.903225806451613</v>
      </c>
      <c r="S22" s="1" t="s">
        <v>29</v>
      </c>
      <c r="T22" s="5">
        <f t="shared" si="3"/>
        <v>0.9459997513</v>
      </c>
    </row>
    <row r="23">
      <c r="A23" s="1" t="s">
        <v>21</v>
      </c>
      <c r="B23" s="12">
        <v>0.9846</v>
      </c>
      <c r="C23" s="12">
        <v>0.964705882352941</v>
      </c>
      <c r="D23" s="5">
        <v>0.944444444444444</v>
      </c>
      <c r="E23" s="5">
        <v>0.964285714285714</v>
      </c>
      <c r="F23" s="12">
        <v>0.970588235294118</v>
      </c>
      <c r="G23" s="5">
        <v>0.967032967032967</v>
      </c>
      <c r="H23" s="5">
        <v>0.958904109589041</v>
      </c>
      <c r="I23" s="12">
        <v>0.909090909090909</v>
      </c>
      <c r="J23" s="5">
        <v>0.84375</v>
      </c>
      <c r="K23" s="12">
        <v>0.983050847457627</v>
      </c>
      <c r="L23" s="5">
        <v>0.956521739130435</v>
      </c>
      <c r="M23" s="5">
        <v>0.884615384615385</v>
      </c>
      <c r="N23" s="5">
        <v>0.92</v>
      </c>
      <c r="O23" s="5">
        <v>0.962962962962963</v>
      </c>
      <c r="P23" s="5">
        <v>0.963855421686747</v>
      </c>
      <c r="Q23" s="12">
        <v>0.875</v>
      </c>
      <c r="S23" s="1" t="s">
        <v>27</v>
      </c>
      <c r="T23" s="5">
        <f t="shared" si="3"/>
        <v>0.9408380386</v>
      </c>
    </row>
    <row r="24">
      <c r="A24" s="1" t="s">
        <v>22</v>
      </c>
      <c r="B24" s="12">
        <v>0.99704</v>
      </c>
      <c r="C24" s="12">
        <v>0.979166666666667</v>
      </c>
      <c r="D24" s="5">
        <v>0.98048048048048</v>
      </c>
      <c r="E24" s="5">
        <v>0.991158267020336</v>
      </c>
      <c r="F24" s="5">
        <v>0.992424242424242</v>
      </c>
      <c r="G24" s="5">
        <v>0.967532467532468</v>
      </c>
      <c r="H24" s="12">
        <v>0.992822966507177</v>
      </c>
      <c r="I24" s="5">
        <v>0.908895265423242</v>
      </c>
      <c r="J24" s="5">
        <v>0.93469387755102</v>
      </c>
      <c r="K24" s="12">
        <v>0.998985801217039</v>
      </c>
      <c r="L24" s="5">
        <v>0.984126984126984</v>
      </c>
      <c r="M24" s="5">
        <v>0.938823529411765</v>
      </c>
      <c r="N24" s="5">
        <v>0.957696827262045</v>
      </c>
      <c r="O24" s="5">
        <v>0.991452991452992</v>
      </c>
      <c r="P24" s="12">
        <v>0.986111111111111</v>
      </c>
      <c r="Q24" s="12">
        <v>0.910200523103749</v>
      </c>
      <c r="S24" s="1" t="s">
        <v>22</v>
      </c>
      <c r="T24" s="5">
        <f t="shared" si="3"/>
        <v>0.9694757501</v>
      </c>
    </row>
    <row r="25">
      <c r="A25" s="1" t="s">
        <v>53</v>
      </c>
      <c r="B25" s="13">
        <v>4.0</v>
      </c>
      <c r="C25" s="13">
        <v>4.0</v>
      </c>
      <c r="D25" s="1">
        <v>0.0</v>
      </c>
      <c r="E25" s="1">
        <v>1.0</v>
      </c>
      <c r="F25" s="13">
        <v>4.0</v>
      </c>
      <c r="G25" s="1">
        <v>1.0</v>
      </c>
      <c r="H25" s="1">
        <v>2.0</v>
      </c>
      <c r="I25" s="1">
        <v>2.0</v>
      </c>
      <c r="J25" s="3">
        <v>0.0</v>
      </c>
      <c r="K25" s="13">
        <v>4.0</v>
      </c>
      <c r="L25" s="1">
        <v>1.0</v>
      </c>
      <c r="M25" s="1">
        <v>1.0</v>
      </c>
      <c r="N25" s="1">
        <v>1.0</v>
      </c>
      <c r="O25" s="1">
        <v>1.0</v>
      </c>
      <c r="P25" s="1">
        <v>2.0</v>
      </c>
      <c r="Q25" s="1">
        <v>3.0</v>
      </c>
    </row>
    <row r="26">
      <c r="A26" s="1" t="s">
        <v>43</v>
      </c>
      <c r="B26" s="5" t="s">
        <v>1</v>
      </c>
      <c r="C26" s="5" t="s">
        <v>2</v>
      </c>
      <c r="D26" s="5" t="s">
        <v>3</v>
      </c>
      <c r="E26" s="5" t="s">
        <v>4</v>
      </c>
      <c r="F26" s="5" t="s">
        <v>5</v>
      </c>
      <c r="G26" s="5" t="s">
        <v>6</v>
      </c>
      <c r="H26" s="5" t="s">
        <v>7</v>
      </c>
      <c r="I26" s="5" t="s">
        <v>8</v>
      </c>
      <c r="J26" s="5" t="s">
        <v>9</v>
      </c>
      <c r="K26" s="5" t="s">
        <v>10</v>
      </c>
      <c r="L26" s="5" t="s">
        <v>11</v>
      </c>
      <c r="M26" s="5" t="s">
        <v>12</v>
      </c>
      <c r="N26" s="5" t="s">
        <v>13</v>
      </c>
      <c r="O26" s="5" t="s">
        <v>14</v>
      </c>
      <c r="P26" s="5" t="s">
        <v>15</v>
      </c>
      <c r="Q26" s="5" t="s">
        <v>16</v>
      </c>
    </row>
    <row r="27">
      <c r="A27" s="13" t="s">
        <v>18</v>
      </c>
      <c r="B27" s="5">
        <v>0.972972972972973</v>
      </c>
      <c r="C27" s="5">
        <v>0.932432432432433</v>
      </c>
      <c r="D27" s="5">
        <v>0.945205479452055</v>
      </c>
      <c r="E27" s="12">
        <v>0.985294117647059</v>
      </c>
      <c r="F27" s="12">
        <v>0.972602739726027</v>
      </c>
      <c r="G27" s="5">
        <v>0.924050632911392</v>
      </c>
      <c r="H27" s="5">
        <v>0.957746478873239</v>
      </c>
      <c r="I27" s="12">
        <v>0.92</v>
      </c>
      <c r="J27" s="5">
        <v>0.909090909090909</v>
      </c>
      <c r="K27" s="5">
        <v>0.968253968253968</v>
      </c>
      <c r="L27" s="12">
        <v>0.971830985915493</v>
      </c>
      <c r="M27" s="12">
        <v>0.915254237288136</v>
      </c>
      <c r="N27" s="12">
        <v>0.95</v>
      </c>
      <c r="O27" s="5">
        <v>0.961538461538462</v>
      </c>
      <c r="P27" s="5">
        <v>0.947368421052632</v>
      </c>
      <c r="Q27" s="5">
        <v>0.852941176470588</v>
      </c>
      <c r="S27" s="1" t="s">
        <v>30</v>
      </c>
      <c r="T27" s="5">
        <f t="shared" ref="T27:T31" si="4">AVERAGE(B27:Q27)</f>
        <v>0.9429114384</v>
      </c>
    </row>
    <row r="28">
      <c r="A28" s="1" t="s">
        <v>19</v>
      </c>
      <c r="B28" s="5">
        <v>0.942857142857143</v>
      </c>
      <c r="C28" s="5">
        <v>0.951219512195122</v>
      </c>
      <c r="D28" s="5">
        <v>0.921052631578947</v>
      </c>
      <c r="E28" s="12">
        <v>1.0</v>
      </c>
      <c r="F28" s="12">
        <v>0.942857142857143</v>
      </c>
      <c r="G28" s="5">
        <v>0.895833333333333</v>
      </c>
      <c r="H28" s="5">
        <v>0.972972972972973</v>
      </c>
      <c r="I28" s="12">
        <v>0.966666666666667</v>
      </c>
      <c r="J28" s="5">
        <v>0.888888888888889</v>
      </c>
      <c r="K28" s="5">
        <v>0.96551724137931</v>
      </c>
      <c r="L28" s="5">
        <v>0.947368421052632</v>
      </c>
      <c r="M28" s="5">
        <v>0.954545454545455</v>
      </c>
      <c r="N28" s="12">
        <v>0.916666666666667</v>
      </c>
      <c r="O28" s="5">
        <v>0.95</v>
      </c>
      <c r="P28" s="12">
        <v>1.0</v>
      </c>
      <c r="Q28" s="5">
        <v>0.783783783783784</v>
      </c>
      <c r="S28" s="1" t="s">
        <v>28</v>
      </c>
      <c r="T28" s="5">
        <f t="shared" si="4"/>
        <v>0.9375143662</v>
      </c>
    </row>
    <row r="29">
      <c r="A29" s="1" t="s">
        <v>20</v>
      </c>
      <c r="B29" s="12">
        <v>1.0</v>
      </c>
      <c r="C29" s="5">
        <v>0.928571428571429</v>
      </c>
      <c r="D29" s="5">
        <v>0.972222222222222</v>
      </c>
      <c r="E29" s="12">
        <v>0.96551724137931</v>
      </c>
      <c r="F29" s="12">
        <v>1.0</v>
      </c>
      <c r="G29" s="5">
        <v>0.977272727272727</v>
      </c>
      <c r="H29" s="5">
        <v>0.947368421052632</v>
      </c>
      <c r="I29" s="5">
        <v>0.852941176470588</v>
      </c>
      <c r="J29" s="5">
        <v>0.914285714285714</v>
      </c>
      <c r="K29" s="5">
        <v>0.96551724137931</v>
      </c>
      <c r="L29" s="12">
        <v>1.0</v>
      </c>
      <c r="M29" s="5">
        <v>0.84</v>
      </c>
      <c r="N29" s="5">
        <v>0.956521739130435</v>
      </c>
      <c r="O29" s="5">
        <v>0.974358974358974</v>
      </c>
      <c r="P29" s="5">
        <v>0.9</v>
      </c>
      <c r="Q29" s="12">
        <v>0.935483870967742</v>
      </c>
      <c r="S29" s="1" t="s">
        <v>29</v>
      </c>
      <c r="T29" s="5">
        <f t="shared" si="4"/>
        <v>0.9456287973</v>
      </c>
    </row>
    <row r="30">
      <c r="A30" s="13" t="s">
        <v>21</v>
      </c>
      <c r="B30" s="5">
        <v>0.970588235294118</v>
      </c>
      <c r="C30" s="5">
        <v>0.939759036144578</v>
      </c>
      <c r="D30" s="5">
        <v>0.945945945945946</v>
      </c>
      <c r="E30" s="12">
        <v>0.982456140350877</v>
      </c>
      <c r="F30" s="12">
        <v>0.970588235294118</v>
      </c>
      <c r="G30" s="5">
        <v>0.934782608695652</v>
      </c>
      <c r="H30" s="5">
        <v>0.96</v>
      </c>
      <c r="I30" s="12">
        <v>0.90625</v>
      </c>
      <c r="J30" s="5">
        <v>0.901408450704225</v>
      </c>
      <c r="K30" s="5">
        <v>0.96551724137931</v>
      </c>
      <c r="L30" s="12">
        <v>0.972972972972973</v>
      </c>
      <c r="M30" s="12">
        <v>0.893617021276596</v>
      </c>
      <c r="N30" s="12">
        <v>0.936170212765957</v>
      </c>
      <c r="O30" s="5">
        <v>0.962025316455696</v>
      </c>
      <c r="P30" s="5">
        <v>0.947368421052632</v>
      </c>
      <c r="Q30" s="5">
        <v>0.852941176470588</v>
      </c>
      <c r="S30" s="1" t="s">
        <v>27</v>
      </c>
      <c r="T30" s="5">
        <f t="shared" si="4"/>
        <v>0.9401494384</v>
      </c>
    </row>
    <row r="31">
      <c r="A31" s="1" t="s">
        <v>22</v>
      </c>
      <c r="B31" s="5">
        <v>0.994826311899483</v>
      </c>
      <c r="C31" s="5">
        <v>0.973214285714286</v>
      </c>
      <c r="D31" s="5">
        <v>0.973723723723724</v>
      </c>
      <c r="E31" s="12">
        <v>0.995579133510168</v>
      </c>
      <c r="F31" s="5">
        <v>0.990151515151515</v>
      </c>
      <c r="G31" s="5">
        <v>0.965584415584416</v>
      </c>
      <c r="H31" s="5">
        <v>0.964912280701754</v>
      </c>
      <c r="I31" s="5">
        <v>0.919655667144907</v>
      </c>
      <c r="J31" s="5">
        <v>0.961224489795918</v>
      </c>
      <c r="K31" s="5">
        <v>0.987829614604463</v>
      </c>
      <c r="L31" s="5">
        <v>0.992063492063492</v>
      </c>
      <c r="M31" s="5">
        <v>0.928235294117647</v>
      </c>
      <c r="N31" s="12">
        <v>0.982373678025852</v>
      </c>
      <c r="O31" s="5">
        <v>0.988165680473373</v>
      </c>
      <c r="P31" s="12">
        <v>0.991666666666667</v>
      </c>
      <c r="Q31" s="5">
        <v>0.893635571054926</v>
      </c>
      <c r="S31" s="1" t="s">
        <v>22</v>
      </c>
      <c r="T31" s="5">
        <f t="shared" si="4"/>
        <v>0.9689276138</v>
      </c>
    </row>
    <row r="32">
      <c r="A32" s="14" t="s">
        <v>53</v>
      </c>
      <c r="B32" s="1">
        <v>1.0</v>
      </c>
      <c r="C32" s="1">
        <v>0.0</v>
      </c>
      <c r="D32" s="1">
        <v>0.0</v>
      </c>
      <c r="E32" s="13">
        <v>5.0</v>
      </c>
      <c r="F32" s="1">
        <v>4.0</v>
      </c>
      <c r="G32" s="1">
        <v>0.0</v>
      </c>
      <c r="H32" s="1">
        <v>0.0</v>
      </c>
      <c r="I32" s="1">
        <v>3.0</v>
      </c>
      <c r="J32" s="1">
        <v>0.0</v>
      </c>
      <c r="K32" s="1">
        <v>0.0</v>
      </c>
      <c r="L32" s="1">
        <v>3.0</v>
      </c>
      <c r="M32" s="1">
        <v>2.0</v>
      </c>
      <c r="N32" s="1">
        <v>4.0</v>
      </c>
      <c r="O32" s="1">
        <v>0.0</v>
      </c>
      <c r="P32" s="1">
        <v>2.0</v>
      </c>
      <c r="Q32" s="1">
        <v>1.0</v>
      </c>
    </row>
    <row r="33">
      <c r="A33" s="15" t="s">
        <v>44</v>
      </c>
      <c r="B33" s="5" t="s">
        <v>1</v>
      </c>
      <c r="C33" s="12" t="s">
        <v>2</v>
      </c>
      <c r="D33" s="12" t="s">
        <v>3</v>
      </c>
      <c r="E33" s="12" t="s">
        <v>4</v>
      </c>
      <c r="F33" s="5" t="s">
        <v>5</v>
      </c>
      <c r="G33" s="5" t="s">
        <v>6</v>
      </c>
      <c r="H33" s="5" t="s">
        <v>7</v>
      </c>
      <c r="I33" s="16" t="s">
        <v>8</v>
      </c>
      <c r="J33" s="5" t="s">
        <v>9</v>
      </c>
      <c r="K33" s="12" t="s">
        <v>10</v>
      </c>
      <c r="L33" s="5" t="s">
        <v>11</v>
      </c>
      <c r="M33" s="16" t="s">
        <v>12</v>
      </c>
      <c r="N33" s="16" t="s">
        <v>13</v>
      </c>
      <c r="O33" s="5" t="s">
        <v>14</v>
      </c>
      <c r="P33" s="5" t="s">
        <v>15</v>
      </c>
      <c r="Q33" s="16" t="s">
        <v>16</v>
      </c>
    </row>
    <row r="34">
      <c r="A34" s="1" t="s">
        <v>18</v>
      </c>
      <c r="B34" s="5">
        <v>0.972972972972973</v>
      </c>
      <c r="C34" s="5">
        <v>0.959459459459459</v>
      </c>
      <c r="D34" s="12">
        <v>0.972602739726027</v>
      </c>
      <c r="E34" s="12">
        <v>0.985294117647059</v>
      </c>
      <c r="F34" s="12">
        <v>0.972602739726027</v>
      </c>
      <c r="G34" s="12">
        <v>0.987341772151899</v>
      </c>
      <c r="H34" s="5">
        <v>0.957746478873239</v>
      </c>
      <c r="I34" s="5">
        <v>0.88</v>
      </c>
      <c r="J34" s="12">
        <v>0.922077922077922</v>
      </c>
      <c r="K34" s="12">
        <v>0.984126984126984</v>
      </c>
      <c r="L34" s="5">
        <v>0.943661971830986</v>
      </c>
      <c r="M34" s="12">
        <v>0.915254237288136</v>
      </c>
      <c r="N34" s="5">
        <v>0.883333333333333</v>
      </c>
      <c r="O34" s="5">
        <v>0.948717948717949</v>
      </c>
      <c r="P34" s="5">
        <v>0.960526315789474</v>
      </c>
      <c r="Q34" s="5">
        <v>0.867647058823529</v>
      </c>
      <c r="S34" s="1" t="s">
        <v>30</v>
      </c>
      <c r="T34" s="5">
        <f t="shared" ref="T34:T38" si="5">AVERAGE(B34:Q34)</f>
        <v>0.9445853783</v>
      </c>
    </row>
    <row r="35">
      <c r="A35" s="1" t="s">
        <v>19</v>
      </c>
      <c r="B35" s="5">
        <v>0.96969696969697</v>
      </c>
      <c r="C35" s="5">
        <v>0.953488372093023</v>
      </c>
      <c r="D35" s="5">
        <v>0.947368421052632</v>
      </c>
      <c r="E35" s="12">
        <v>1.0</v>
      </c>
      <c r="F35" s="12">
        <v>0.942857142857143</v>
      </c>
      <c r="G35" s="5">
        <v>0.977777777777778</v>
      </c>
      <c r="H35" s="12">
        <v>1.0</v>
      </c>
      <c r="I35" s="5">
        <v>0.837837837837838</v>
      </c>
      <c r="J35" s="5">
        <v>0.891891891891892</v>
      </c>
      <c r="K35" s="12">
        <v>1.0</v>
      </c>
      <c r="L35" s="5">
        <v>0.944444444444444</v>
      </c>
      <c r="M35" s="12">
        <v>1.0</v>
      </c>
      <c r="N35" s="5">
        <v>0.785714285714286</v>
      </c>
      <c r="O35" s="5">
        <v>0.926829268292683</v>
      </c>
      <c r="P35" s="5">
        <v>0.930232558139535</v>
      </c>
      <c r="Q35" s="5">
        <v>0.805555555555556</v>
      </c>
      <c r="S35" s="1" t="s">
        <v>28</v>
      </c>
      <c r="T35" s="5">
        <f t="shared" si="5"/>
        <v>0.9321059078</v>
      </c>
    </row>
    <row r="36">
      <c r="A36" s="1" t="s">
        <v>20</v>
      </c>
      <c r="B36" s="5">
        <v>0.96969696969697</v>
      </c>
      <c r="C36" s="5">
        <v>0.976190476190476</v>
      </c>
      <c r="D36" s="12">
        <v>1.0</v>
      </c>
      <c r="E36" s="12">
        <v>0.96551724137931</v>
      </c>
      <c r="F36" s="12">
        <v>1.0</v>
      </c>
      <c r="G36" s="12">
        <v>1.0</v>
      </c>
      <c r="H36" s="5">
        <v>0.921052631578947</v>
      </c>
      <c r="I36" s="12">
        <v>0.911764705882353</v>
      </c>
      <c r="J36" s="12">
        <v>0.942857142857143</v>
      </c>
      <c r="K36" s="5">
        <v>0.96551724137931</v>
      </c>
      <c r="L36" s="5">
        <v>0.944444444444444</v>
      </c>
      <c r="M36" s="5">
        <v>0.8</v>
      </c>
      <c r="N36" s="5">
        <v>0.956521739130435</v>
      </c>
      <c r="O36" s="5">
        <v>0.974358974358974</v>
      </c>
      <c r="P36" s="12">
        <v>1.0</v>
      </c>
      <c r="Q36" s="12">
        <v>0.935483870967742</v>
      </c>
      <c r="S36" s="1" t="s">
        <v>29</v>
      </c>
      <c r="T36" s="5">
        <f t="shared" si="5"/>
        <v>0.9539628399</v>
      </c>
    </row>
    <row r="37">
      <c r="A37" s="13" t="s">
        <v>21</v>
      </c>
      <c r="B37" s="5">
        <v>0.96969696969697</v>
      </c>
      <c r="C37" s="12">
        <v>0.964705882352941</v>
      </c>
      <c r="D37" s="12">
        <v>0.972972972972973</v>
      </c>
      <c r="E37" s="12">
        <v>0.982456140350877</v>
      </c>
      <c r="F37" s="12">
        <v>0.970588235294118</v>
      </c>
      <c r="G37" s="12">
        <v>0.98876404494382</v>
      </c>
      <c r="H37" s="5">
        <v>0.958904109589041</v>
      </c>
      <c r="I37" s="5">
        <v>0.873239436619718</v>
      </c>
      <c r="J37" s="12">
        <v>0.916666666666667</v>
      </c>
      <c r="K37" s="12">
        <v>0.982456140350877</v>
      </c>
      <c r="L37" s="5">
        <v>0.944444444444444</v>
      </c>
      <c r="M37" s="12">
        <v>0.888888888888889</v>
      </c>
      <c r="N37" s="5">
        <v>0.862745098039216</v>
      </c>
      <c r="O37" s="5">
        <v>0.95</v>
      </c>
      <c r="P37" s="5">
        <v>0.963855421686747</v>
      </c>
      <c r="Q37" s="5">
        <v>0.865671641791045</v>
      </c>
      <c r="S37" s="1" t="s">
        <v>27</v>
      </c>
      <c r="T37" s="5">
        <f t="shared" si="5"/>
        <v>0.9410035059</v>
      </c>
    </row>
    <row r="38">
      <c r="A38" s="1" t="s">
        <v>22</v>
      </c>
      <c r="B38" s="12">
        <v>0.995565410199557</v>
      </c>
      <c r="C38" s="5">
        <v>0.962053571428571</v>
      </c>
      <c r="D38" s="5">
        <v>0.969219219219219</v>
      </c>
      <c r="E38" s="5">
        <v>0.99027409372237</v>
      </c>
      <c r="F38" s="5">
        <v>0.993939393939394</v>
      </c>
      <c r="G38" s="12">
        <v>0.977922077922078</v>
      </c>
      <c r="H38" s="5">
        <v>0.977671451355662</v>
      </c>
      <c r="I38" s="12">
        <v>0.927546628407461</v>
      </c>
      <c r="J38" s="5">
        <v>0.961904761904762</v>
      </c>
      <c r="K38" s="12">
        <v>0.997971602434077</v>
      </c>
      <c r="L38" s="5">
        <v>0.970634920634921</v>
      </c>
      <c r="M38" s="5">
        <v>0.938823529411765</v>
      </c>
      <c r="N38" s="5">
        <v>0.955346650998825</v>
      </c>
      <c r="O38" s="5">
        <v>0.985535831689678</v>
      </c>
      <c r="P38" s="12">
        <v>0.989583333333333</v>
      </c>
      <c r="Q38" s="5">
        <v>0.891891891891892</v>
      </c>
      <c r="S38" s="1" t="s">
        <v>22</v>
      </c>
      <c r="T38" s="5">
        <f t="shared" si="5"/>
        <v>0.967867773</v>
      </c>
    </row>
    <row r="39">
      <c r="A39" s="14" t="s">
        <v>53</v>
      </c>
      <c r="B39" s="1">
        <v>1.0</v>
      </c>
      <c r="C39" s="1">
        <v>1.0</v>
      </c>
      <c r="D39" s="1">
        <v>3.0</v>
      </c>
      <c r="E39" s="13">
        <v>4.0</v>
      </c>
      <c r="F39" s="13">
        <v>4.0</v>
      </c>
      <c r="G39" s="13">
        <v>4.0</v>
      </c>
      <c r="H39" s="1">
        <v>1.0</v>
      </c>
      <c r="I39" s="1">
        <v>2.0</v>
      </c>
      <c r="J39" s="1">
        <v>3.0</v>
      </c>
      <c r="K39" s="13">
        <v>4.0</v>
      </c>
      <c r="L39" s="1">
        <v>0.0</v>
      </c>
      <c r="M39" s="1">
        <v>3.0</v>
      </c>
      <c r="N39" s="1">
        <v>0.0</v>
      </c>
      <c r="O39" s="1">
        <v>0.0</v>
      </c>
      <c r="P39" s="1">
        <v>2.0</v>
      </c>
      <c r="Q39" s="1">
        <v>1.0</v>
      </c>
    </row>
    <row r="40">
      <c r="A40" s="1" t="s">
        <v>46</v>
      </c>
      <c r="B40" s="5" t="s">
        <v>1</v>
      </c>
      <c r="C40" s="5" t="s">
        <v>2</v>
      </c>
      <c r="D40" s="5" t="s">
        <v>3</v>
      </c>
      <c r="E40" s="5" t="s">
        <v>4</v>
      </c>
      <c r="F40" s="5" t="s">
        <v>5</v>
      </c>
      <c r="G40" s="5" t="s">
        <v>6</v>
      </c>
      <c r="H40" s="5" t="s">
        <v>7</v>
      </c>
      <c r="I40" s="5" t="s">
        <v>8</v>
      </c>
      <c r="J40" s="5" t="s">
        <v>9</v>
      </c>
      <c r="K40" s="5" t="s">
        <v>10</v>
      </c>
      <c r="L40" s="5" t="s">
        <v>11</v>
      </c>
      <c r="M40" s="5" t="s">
        <v>12</v>
      </c>
      <c r="N40" s="5" t="s">
        <v>13</v>
      </c>
      <c r="O40" s="5" t="s">
        <v>14</v>
      </c>
      <c r="P40" s="5" t="s">
        <v>15</v>
      </c>
      <c r="Q40" s="5" t="s">
        <v>16</v>
      </c>
    </row>
    <row r="41">
      <c r="A41" s="1" t="s">
        <v>18</v>
      </c>
      <c r="B41" s="5">
        <v>0.972972972972973</v>
      </c>
      <c r="C41" s="5">
        <v>0.959459459459459</v>
      </c>
      <c r="D41" s="5">
        <v>0.945205479452055</v>
      </c>
      <c r="E41" s="5">
        <v>0.955882352941177</v>
      </c>
      <c r="F41" s="12">
        <v>0.972602739726027</v>
      </c>
      <c r="G41" s="5">
        <v>0.974683544303797</v>
      </c>
      <c r="H41" s="12">
        <v>0.971830985915493</v>
      </c>
      <c r="I41" s="12">
        <v>0.92</v>
      </c>
      <c r="J41" s="5">
        <v>0.922077922077922</v>
      </c>
      <c r="K41" s="12">
        <v>0.984126984126984</v>
      </c>
      <c r="L41" s="5">
        <v>0.957746478873239</v>
      </c>
      <c r="M41" s="5">
        <v>0.898305084745763</v>
      </c>
      <c r="N41" s="5">
        <v>0.933333333333333</v>
      </c>
      <c r="O41" s="12">
        <v>0.974358974358974</v>
      </c>
      <c r="P41" s="12">
        <v>0.973684210526316</v>
      </c>
      <c r="Q41" s="5">
        <v>0.838235294117647</v>
      </c>
      <c r="S41" s="1" t="s">
        <v>30</v>
      </c>
      <c r="T41" s="5">
        <f t="shared" ref="T41:T45" si="6">AVERAGE(B41:Q41)</f>
        <v>0.9471566136</v>
      </c>
    </row>
    <row r="42">
      <c r="A42" s="13" t="s">
        <v>19</v>
      </c>
      <c r="B42" s="5">
        <v>0.96969696969697</v>
      </c>
      <c r="C42" s="12">
        <v>1.0</v>
      </c>
      <c r="D42" s="12">
        <v>1.0</v>
      </c>
      <c r="E42" s="12">
        <v>1.0</v>
      </c>
      <c r="F42" s="12">
        <v>0.942857142857143</v>
      </c>
      <c r="G42" s="12">
        <v>1.0</v>
      </c>
      <c r="H42" s="5">
        <v>0.973684210526316</v>
      </c>
      <c r="I42" s="12">
        <v>0.966666666666667</v>
      </c>
      <c r="J42" s="12">
        <v>0.914285714285714</v>
      </c>
      <c r="K42" s="5">
        <v>0.966666666666667</v>
      </c>
      <c r="L42" s="5">
        <v>0.971428571428571</v>
      </c>
      <c r="M42" s="5">
        <v>0.806451612903226</v>
      </c>
      <c r="N42" s="5">
        <v>0.91304347826087</v>
      </c>
      <c r="O42" s="12">
        <v>0.974358974358974</v>
      </c>
      <c r="P42" s="5">
        <v>0.952380952380952</v>
      </c>
      <c r="Q42" s="12">
        <v>0.916666666666667</v>
      </c>
      <c r="S42" s="1" t="s">
        <v>28</v>
      </c>
      <c r="T42" s="5">
        <f t="shared" si="6"/>
        <v>0.9542617267</v>
      </c>
    </row>
    <row r="43">
      <c r="A43" s="1" t="s">
        <v>20</v>
      </c>
      <c r="B43" s="5">
        <v>0.96969696969697</v>
      </c>
      <c r="C43" s="5">
        <v>0.928571428571429</v>
      </c>
      <c r="D43" s="5">
        <v>0.888888888888889</v>
      </c>
      <c r="E43" s="5">
        <v>0.896551724137931</v>
      </c>
      <c r="F43" s="12">
        <v>1.0</v>
      </c>
      <c r="G43" s="5">
        <v>0.954545454545455</v>
      </c>
      <c r="H43" s="12">
        <v>0.973684210526316</v>
      </c>
      <c r="I43" s="5">
        <v>0.852941176470588</v>
      </c>
      <c r="J43" s="5">
        <v>0.914285714285714</v>
      </c>
      <c r="K43" s="12">
        <v>1.0</v>
      </c>
      <c r="L43" s="5">
        <v>0.944444444444444</v>
      </c>
      <c r="M43" s="5">
        <v>1.0</v>
      </c>
      <c r="N43" s="5">
        <v>0.91304347826087</v>
      </c>
      <c r="O43" s="5">
        <v>0.974358974358974</v>
      </c>
      <c r="P43" s="12">
        <v>1.0</v>
      </c>
      <c r="Q43" s="5">
        <v>0.709677419354839</v>
      </c>
      <c r="S43" s="1" t="s">
        <v>29</v>
      </c>
      <c r="T43" s="5">
        <f t="shared" si="6"/>
        <v>0.9325431177</v>
      </c>
    </row>
    <row r="44">
      <c r="A44" s="1" t="s">
        <v>21</v>
      </c>
      <c r="B44" s="5">
        <v>0.96969696969697</v>
      </c>
      <c r="C44" s="12">
        <v>0.962962962962963</v>
      </c>
      <c r="D44" s="5">
        <v>0.941176470588235</v>
      </c>
      <c r="E44" s="5">
        <v>0.945454545454545</v>
      </c>
      <c r="F44" s="12">
        <v>0.970588235294118</v>
      </c>
      <c r="G44" s="5">
        <v>0.976744186046512</v>
      </c>
      <c r="H44" s="12">
        <v>0.973684210526316</v>
      </c>
      <c r="I44" s="12">
        <v>0.90625</v>
      </c>
      <c r="J44" s="5">
        <v>0.914285714285714</v>
      </c>
      <c r="K44" s="12">
        <v>0.983050847457627</v>
      </c>
      <c r="L44" s="5">
        <v>0.95774647887324</v>
      </c>
      <c r="M44" s="12">
        <v>0.892857142857143</v>
      </c>
      <c r="N44" s="5">
        <v>0.91304347826087</v>
      </c>
      <c r="O44" s="12">
        <v>0.974358974358974</v>
      </c>
      <c r="P44" s="12">
        <v>0.975609756097561</v>
      </c>
      <c r="Q44" s="5">
        <v>0.8</v>
      </c>
      <c r="S44" s="1" t="s">
        <v>27</v>
      </c>
      <c r="T44" s="5">
        <f t="shared" si="6"/>
        <v>0.9410943733</v>
      </c>
    </row>
    <row r="45">
      <c r="A45" s="1" t="s">
        <v>22</v>
      </c>
      <c r="B45" s="5">
        <v>0.994087213599409</v>
      </c>
      <c r="C45" s="12">
        <v>0.976934523809524</v>
      </c>
      <c r="D45" s="5">
        <v>0.982732732732733</v>
      </c>
      <c r="E45" s="5">
        <v>0.989389920424403</v>
      </c>
      <c r="F45" s="12">
        <v>0.996969696969697</v>
      </c>
      <c r="G45" s="12">
        <v>0.983766233766234</v>
      </c>
      <c r="H45" s="12">
        <v>0.992822966507177</v>
      </c>
      <c r="I45" s="5">
        <v>0.913916786226686</v>
      </c>
      <c r="J45" s="12">
        <v>0.978231292517007</v>
      </c>
      <c r="K45" s="12">
        <v>0.998985801217039</v>
      </c>
      <c r="L45" s="12">
        <v>0.995238095238095</v>
      </c>
      <c r="M45" s="12">
        <v>0.962352941176471</v>
      </c>
      <c r="N45" s="5">
        <v>0.968272620446534</v>
      </c>
      <c r="O45" s="12">
        <v>0.997370151216305</v>
      </c>
      <c r="P45" s="12">
        <v>0.994444444444445</v>
      </c>
      <c r="Q45" s="5">
        <v>0.878814298169137</v>
      </c>
      <c r="S45" s="1" t="s">
        <v>22</v>
      </c>
      <c r="T45" s="5">
        <f t="shared" si="6"/>
        <v>0.9752706074</v>
      </c>
    </row>
    <row r="46">
      <c r="A46" s="14" t="s">
        <v>53</v>
      </c>
      <c r="B46" s="1">
        <v>0.0</v>
      </c>
      <c r="C46" s="1">
        <v>3.0</v>
      </c>
      <c r="D46" s="1">
        <v>1.0</v>
      </c>
      <c r="E46" s="1">
        <v>1.0</v>
      </c>
      <c r="F46" s="13">
        <v>5.0</v>
      </c>
      <c r="G46" s="1">
        <v>2.0</v>
      </c>
      <c r="H46" s="1">
        <v>4.0</v>
      </c>
      <c r="I46" s="1">
        <v>3.0</v>
      </c>
      <c r="J46" s="1">
        <v>2.0</v>
      </c>
      <c r="K46" s="1">
        <v>4.0</v>
      </c>
      <c r="L46" s="1">
        <v>1.0</v>
      </c>
      <c r="M46" s="1">
        <v>2.0</v>
      </c>
      <c r="N46" s="1">
        <v>0.0</v>
      </c>
      <c r="O46" s="1">
        <v>4.0</v>
      </c>
      <c r="P46" s="1">
        <v>4.0</v>
      </c>
      <c r="Q46" s="1">
        <v>1.0</v>
      </c>
    </row>
    <row r="51">
      <c r="A51" s="1" t="s">
        <v>54</v>
      </c>
      <c r="B51" s="5" t="s">
        <v>1</v>
      </c>
      <c r="C51" s="5" t="s">
        <v>2</v>
      </c>
      <c r="D51" s="5" t="s">
        <v>3</v>
      </c>
      <c r="E51" s="5" t="s">
        <v>4</v>
      </c>
      <c r="F51" s="5" t="s">
        <v>5</v>
      </c>
      <c r="G51" s="5" t="s">
        <v>6</v>
      </c>
      <c r="H51" s="5" t="s">
        <v>7</v>
      </c>
      <c r="I51" s="5" t="s">
        <v>8</v>
      </c>
      <c r="J51" s="5" t="s">
        <v>9</v>
      </c>
      <c r="K51" s="5" t="s">
        <v>10</v>
      </c>
      <c r="L51" s="5" t="s">
        <v>11</v>
      </c>
      <c r="M51" s="5" t="s">
        <v>12</v>
      </c>
      <c r="N51" s="5" t="s">
        <v>13</v>
      </c>
      <c r="O51" s="5" t="s">
        <v>14</v>
      </c>
      <c r="P51" s="5" t="s">
        <v>15</v>
      </c>
      <c r="Q51" s="5" t="s">
        <v>16</v>
      </c>
      <c r="S51" s="1" t="s">
        <v>30</v>
      </c>
      <c r="T51" s="1" t="s">
        <v>28</v>
      </c>
      <c r="U51" s="1" t="s">
        <v>29</v>
      </c>
      <c r="V51" s="1" t="s">
        <v>27</v>
      </c>
      <c r="W51" s="1" t="s">
        <v>22</v>
      </c>
    </row>
    <row r="52">
      <c r="A52" s="1" t="s">
        <v>18</v>
      </c>
      <c r="B52" s="12">
        <v>0.99</v>
      </c>
      <c r="C52" s="12">
        <v>0.959459459459459</v>
      </c>
      <c r="D52" s="12">
        <v>0.972602739726027</v>
      </c>
      <c r="E52" s="12">
        <v>0.985294117647059</v>
      </c>
      <c r="F52" s="12">
        <v>0.972602739726027</v>
      </c>
      <c r="G52" s="12">
        <v>0.987341772151899</v>
      </c>
      <c r="H52" s="12">
        <v>0.971830985915493</v>
      </c>
      <c r="I52" s="12">
        <v>0.92</v>
      </c>
      <c r="J52" s="12">
        <v>0.922077922077922</v>
      </c>
      <c r="K52" s="12">
        <v>0.984126984126984</v>
      </c>
      <c r="L52" s="12">
        <v>0.971830985915493</v>
      </c>
      <c r="M52" s="12">
        <v>0.915254237288136</v>
      </c>
      <c r="N52" s="12">
        <v>0.95</v>
      </c>
      <c r="O52" s="12">
        <v>0.974358974358974</v>
      </c>
      <c r="P52" s="12">
        <v>0.973684210526316</v>
      </c>
      <c r="Q52" s="12">
        <v>0.882352941176471</v>
      </c>
      <c r="S52" s="5">
        <f>AVERAGE(B52:Q52)</f>
        <v>0.9583011294</v>
      </c>
      <c r="T52" s="5">
        <f>AVERAGE(B53:Q53)</f>
        <v>0.9537288133</v>
      </c>
      <c r="U52" s="5">
        <f>AVERAGE(B54:Q54)</f>
        <v>0.957181048</v>
      </c>
      <c r="V52" s="5">
        <f>AVERAGE(B55:Q55)</f>
        <v>0.9541712379</v>
      </c>
      <c r="W52" s="5">
        <f>AVERAGE(B56:Q56)</f>
        <v>0.9752838631</v>
      </c>
    </row>
    <row r="53">
      <c r="A53" s="1" t="s">
        <v>19</v>
      </c>
      <c r="B53" s="12">
        <v>1.0</v>
      </c>
      <c r="C53" s="5">
        <v>0.953488372093023</v>
      </c>
      <c r="D53" s="5">
        <v>0.947368421052632</v>
      </c>
      <c r="E53" s="12">
        <v>1.0</v>
      </c>
      <c r="F53" s="12">
        <v>0.942857142857143</v>
      </c>
      <c r="G53" s="5">
        <v>0.977777777777778</v>
      </c>
      <c r="H53" s="5">
        <v>0.973684210526316</v>
      </c>
      <c r="I53" s="12">
        <v>0.966666666666667</v>
      </c>
      <c r="J53" s="5">
        <v>0.891891891891892</v>
      </c>
      <c r="K53" s="5">
        <v>0.966666666666667</v>
      </c>
      <c r="L53" s="5">
        <v>0.947368421052632</v>
      </c>
      <c r="M53" s="12">
        <v>1.0</v>
      </c>
      <c r="N53" s="12">
        <v>0.916666666666667</v>
      </c>
      <c r="O53" s="12">
        <v>0.974358974358974</v>
      </c>
      <c r="P53" s="5">
        <v>0.952380952380952</v>
      </c>
      <c r="Q53" s="5">
        <v>0.848484848484849</v>
      </c>
    </row>
    <row r="54">
      <c r="A54" s="13" t="s">
        <v>20</v>
      </c>
      <c r="B54" s="5">
        <v>0.9696</v>
      </c>
      <c r="C54" s="12">
        <v>0.976190476190476</v>
      </c>
      <c r="D54" s="12">
        <v>1.0</v>
      </c>
      <c r="E54" s="12">
        <v>0.96551724137931</v>
      </c>
      <c r="F54" s="12">
        <v>1.0</v>
      </c>
      <c r="G54" s="12">
        <v>1.0</v>
      </c>
      <c r="H54" s="12">
        <v>0.973684210526316</v>
      </c>
      <c r="I54" s="5">
        <v>0.852941176470588</v>
      </c>
      <c r="J54" s="12">
        <v>0.942857142857143</v>
      </c>
      <c r="K54" s="12">
        <v>1.0</v>
      </c>
      <c r="L54" s="12">
        <v>1.0</v>
      </c>
      <c r="M54" s="5">
        <v>0.8</v>
      </c>
      <c r="N54" s="5">
        <v>0.956521739130435</v>
      </c>
      <c r="O54" s="5">
        <v>0.974358974358974</v>
      </c>
      <c r="P54" s="12">
        <v>1.0</v>
      </c>
      <c r="Q54" s="5">
        <v>0.903225806451613</v>
      </c>
    </row>
    <row r="55">
      <c r="A55" s="1" t="s">
        <v>21</v>
      </c>
      <c r="B55" s="12">
        <v>0.9846</v>
      </c>
      <c r="C55" s="12">
        <v>0.964705882352941</v>
      </c>
      <c r="D55" s="12">
        <v>0.972972972972973</v>
      </c>
      <c r="E55" s="12">
        <v>0.982456140350877</v>
      </c>
      <c r="F55" s="12">
        <v>0.970588235294118</v>
      </c>
      <c r="G55" s="12">
        <v>0.98876404494382</v>
      </c>
      <c r="H55" s="12">
        <v>0.973684210526316</v>
      </c>
      <c r="I55" s="12">
        <v>0.90625</v>
      </c>
      <c r="J55" s="12">
        <v>0.916666666666667</v>
      </c>
      <c r="K55" s="12">
        <v>0.983050847457627</v>
      </c>
      <c r="L55" s="12">
        <v>0.972972972972973</v>
      </c>
      <c r="M55" s="12">
        <v>0.888888888888889</v>
      </c>
      <c r="N55" s="12">
        <v>0.936170212765957</v>
      </c>
      <c r="O55" s="12">
        <v>0.974358974358974</v>
      </c>
      <c r="P55" s="12">
        <v>0.975609756097561</v>
      </c>
      <c r="Q55" s="12">
        <v>0.875</v>
      </c>
    </row>
    <row r="56">
      <c r="A56" s="1" t="s">
        <v>22</v>
      </c>
      <c r="B56" s="12">
        <v>0.99704</v>
      </c>
      <c r="C56" s="12">
        <v>0.979166666666667</v>
      </c>
      <c r="D56" s="5">
        <v>0.969219219219219</v>
      </c>
      <c r="E56" s="12">
        <v>0.995579133510168</v>
      </c>
      <c r="F56" s="12">
        <v>0.996969696969697</v>
      </c>
      <c r="G56" s="12">
        <v>0.977922077922078</v>
      </c>
      <c r="H56" s="12">
        <v>0.992822966507177</v>
      </c>
      <c r="I56" s="5">
        <v>0.919655667144907</v>
      </c>
      <c r="J56" s="5">
        <v>0.961904761904762</v>
      </c>
      <c r="K56" s="12">
        <v>0.998985801217039</v>
      </c>
      <c r="L56" s="5">
        <v>0.992063492063492</v>
      </c>
      <c r="M56" s="5">
        <v>0.938823529411765</v>
      </c>
      <c r="N56" s="12">
        <v>0.982373678025852</v>
      </c>
      <c r="O56" s="12">
        <v>0.997370151216305</v>
      </c>
      <c r="P56" s="12">
        <v>0.994444444444445</v>
      </c>
      <c r="Q56" s="12">
        <v>0.910200523103749</v>
      </c>
    </row>
    <row r="57">
      <c r="B57" s="13">
        <v>4.0</v>
      </c>
      <c r="C57" s="13">
        <v>4.0</v>
      </c>
      <c r="D57" s="1">
        <v>3.0</v>
      </c>
      <c r="E57" s="13">
        <v>5.0</v>
      </c>
      <c r="F57" s="13">
        <v>5.0</v>
      </c>
      <c r="G57" s="13">
        <v>4.0</v>
      </c>
      <c r="H57" s="1">
        <v>4.0</v>
      </c>
      <c r="I57" s="1">
        <v>3.0</v>
      </c>
      <c r="J57" s="1">
        <v>3.0</v>
      </c>
      <c r="K57" s="13">
        <v>4.0</v>
      </c>
      <c r="L57" s="1">
        <v>3.0</v>
      </c>
      <c r="M57" s="1">
        <v>3.0</v>
      </c>
      <c r="N57" s="1">
        <v>4.0</v>
      </c>
      <c r="O57" s="1">
        <v>4.0</v>
      </c>
      <c r="P57" s="1">
        <v>4.0</v>
      </c>
      <c r="Q57" s="1">
        <v>3.0</v>
      </c>
    </row>
    <row r="65">
      <c r="C65" s="1" t="s">
        <v>55</v>
      </c>
      <c r="D65" s="1" t="s">
        <v>27</v>
      </c>
      <c r="E65" s="1" t="s">
        <v>28</v>
      </c>
      <c r="F65" s="1" t="s">
        <v>29</v>
      </c>
      <c r="G65" s="1" t="s">
        <v>30</v>
      </c>
      <c r="H65" s="1" t="s">
        <v>22</v>
      </c>
    </row>
    <row r="66">
      <c r="C66" s="1" t="s">
        <v>46</v>
      </c>
      <c r="D66" s="5">
        <v>0.9410943732975492</v>
      </c>
      <c r="E66" s="5">
        <v>0.954261726668671</v>
      </c>
      <c r="F66" s="5">
        <v>0.9325431177214012</v>
      </c>
      <c r="G66" s="5">
        <v>0.9471566135581976</v>
      </c>
      <c r="H66" s="5">
        <v>0.975270607403806</v>
      </c>
    </row>
    <row r="67">
      <c r="C67" s="1" t="s">
        <v>44</v>
      </c>
      <c r="D67" s="5">
        <v>0.9410035058555215</v>
      </c>
      <c r="E67" s="5">
        <v>0.9321059078346112</v>
      </c>
      <c r="F67" s="5">
        <v>0.9539628398666317</v>
      </c>
      <c r="G67" s="5">
        <v>0.9445853782840623</v>
      </c>
      <c r="H67" s="5">
        <v>0.9678677730308478</v>
      </c>
    </row>
    <row r="68">
      <c r="C68" s="1" t="s">
        <v>45</v>
      </c>
      <c r="D68" s="5">
        <v>0.9408380386214558</v>
      </c>
      <c r="E68" s="5">
        <v>0.9389471162803358</v>
      </c>
      <c r="F68" s="5">
        <v>0.9459997512934881</v>
      </c>
      <c r="G68" s="5">
        <v>0.945355448685887</v>
      </c>
      <c r="H68" s="5">
        <v>0.9694757500807073</v>
      </c>
    </row>
    <row r="69">
      <c r="C69" s="1" t="s">
        <v>43</v>
      </c>
      <c r="D69" s="5">
        <v>0.9401494384252042</v>
      </c>
      <c r="E69" s="5">
        <v>0.937514366173629</v>
      </c>
      <c r="F69" s="5">
        <v>0.9456287973181927</v>
      </c>
      <c r="G69" s="5">
        <v>0.9429114383515853</v>
      </c>
      <c r="H69" s="5">
        <v>0.9689276137645368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2" t="s">
        <v>7</v>
      </c>
      <c r="I1" s="4" t="s">
        <v>8</v>
      </c>
      <c r="J1" s="4" t="s">
        <v>9</v>
      </c>
      <c r="K1" s="2" t="s">
        <v>10</v>
      </c>
      <c r="L1" s="3" t="s">
        <v>11</v>
      </c>
      <c r="M1" s="4" t="s">
        <v>12</v>
      </c>
      <c r="N1" s="3" t="s">
        <v>13</v>
      </c>
      <c r="O1" s="3" t="s">
        <v>14</v>
      </c>
      <c r="P1" s="3" t="s">
        <v>15</v>
      </c>
      <c r="Q1" s="4" t="s">
        <v>16</v>
      </c>
      <c r="S1" s="1" t="s">
        <v>17</v>
      </c>
    </row>
    <row r="2">
      <c r="A2" s="1" t="s">
        <v>18</v>
      </c>
      <c r="B2" s="17">
        <v>0.972972972972973</v>
      </c>
      <c r="C2" s="17">
        <v>0.959459459459459</v>
      </c>
      <c r="D2" s="17">
        <v>0.945205479452055</v>
      </c>
      <c r="E2" s="17">
        <v>0.955882352941177</v>
      </c>
      <c r="F2" s="17">
        <v>0.972602739726027</v>
      </c>
      <c r="G2" s="17">
        <v>0.974683544303797</v>
      </c>
      <c r="H2" s="17">
        <v>0.971830985915493</v>
      </c>
      <c r="I2" s="17">
        <v>0.92</v>
      </c>
      <c r="J2" s="17">
        <v>0.922077922077922</v>
      </c>
      <c r="K2" s="17">
        <v>0.984126984126984</v>
      </c>
      <c r="L2" s="17">
        <v>0.957746478873239</v>
      </c>
      <c r="M2" s="17">
        <v>0.898305084745763</v>
      </c>
      <c r="N2" s="17">
        <v>0.933333333333333</v>
      </c>
      <c r="O2" s="17">
        <v>0.974358974358974</v>
      </c>
      <c r="P2" s="17">
        <v>0.973684210526316</v>
      </c>
      <c r="Q2" s="17">
        <v>0.838235294117647</v>
      </c>
      <c r="S2" s="5">
        <f t="shared" ref="S2:S6" si="1">AVERAGE(B2:Q2)</f>
        <v>0.9471566136</v>
      </c>
    </row>
    <row r="3">
      <c r="A3" s="1" t="s">
        <v>19</v>
      </c>
      <c r="B3" s="17">
        <v>0.96969696969697</v>
      </c>
      <c r="C3" s="17">
        <v>1.0</v>
      </c>
      <c r="D3" s="17">
        <v>1.0</v>
      </c>
      <c r="E3" s="17">
        <v>1.0</v>
      </c>
      <c r="F3" s="17">
        <v>0.942857142857143</v>
      </c>
      <c r="G3" s="17">
        <v>1.0</v>
      </c>
      <c r="H3" s="17">
        <v>0.973684210526316</v>
      </c>
      <c r="I3" s="17">
        <v>0.966666666666667</v>
      </c>
      <c r="J3" s="17">
        <v>0.914285714285714</v>
      </c>
      <c r="K3" s="17">
        <v>0.966666666666667</v>
      </c>
      <c r="L3" s="17">
        <v>0.971428571428571</v>
      </c>
      <c r="M3" s="17">
        <v>0.806451612903226</v>
      </c>
      <c r="N3" s="17">
        <v>0.91304347826087</v>
      </c>
      <c r="O3" s="17">
        <v>0.974358974358974</v>
      </c>
      <c r="P3" s="17">
        <v>0.952380952380952</v>
      </c>
      <c r="Q3" s="17">
        <v>0.916666666666667</v>
      </c>
      <c r="S3" s="5">
        <f t="shared" si="1"/>
        <v>0.9542617267</v>
      </c>
    </row>
    <row r="4">
      <c r="A4" s="1" t="s">
        <v>20</v>
      </c>
      <c r="B4" s="17">
        <v>0.96969696969697</v>
      </c>
      <c r="C4" s="17">
        <v>0.928571428571429</v>
      </c>
      <c r="D4" s="17">
        <v>0.888888888888889</v>
      </c>
      <c r="E4" s="17">
        <v>0.896551724137931</v>
      </c>
      <c r="F4" s="17">
        <v>1.0</v>
      </c>
      <c r="G4" s="17">
        <v>0.954545454545455</v>
      </c>
      <c r="H4" s="17">
        <v>0.973684210526316</v>
      </c>
      <c r="I4" s="17">
        <v>0.852941176470588</v>
      </c>
      <c r="J4" s="17">
        <v>0.914285714285714</v>
      </c>
      <c r="K4" s="17">
        <v>1.0</v>
      </c>
      <c r="L4" s="17">
        <v>0.944444444444444</v>
      </c>
      <c r="M4" s="17">
        <v>1.0</v>
      </c>
      <c r="N4" s="17">
        <v>0.91304347826087</v>
      </c>
      <c r="O4" s="17">
        <v>0.974358974358974</v>
      </c>
      <c r="P4" s="17">
        <v>1.0</v>
      </c>
      <c r="Q4" s="17">
        <v>0.709677419354839</v>
      </c>
      <c r="S4" s="5">
        <f t="shared" si="1"/>
        <v>0.9325431177</v>
      </c>
    </row>
    <row r="5">
      <c r="A5" s="1" t="s">
        <v>21</v>
      </c>
      <c r="B5" s="17">
        <v>0.96969696969697</v>
      </c>
      <c r="C5" s="17">
        <v>0.962962962962963</v>
      </c>
      <c r="D5" s="17">
        <v>0.941176470588235</v>
      </c>
      <c r="E5" s="17">
        <v>0.945454545454545</v>
      </c>
      <c r="F5" s="17">
        <v>0.970588235294118</v>
      </c>
      <c r="G5" s="17">
        <v>0.976744186046512</v>
      </c>
      <c r="H5" s="17">
        <v>0.973684210526316</v>
      </c>
      <c r="I5" s="17">
        <v>0.90625</v>
      </c>
      <c r="J5" s="17">
        <v>0.914285714285714</v>
      </c>
      <c r="K5" s="17">
        <v>0.983050847457627</v>
      </c>
      <c r="L5" s="17">
        <v>0.95774647887324</v>
      </c>
      <c r="M5" s="17">
        <v>0.892857142857143</v>
      </c>
      <c r="N5" s="17">
        <v>0.91304347826087</v>
      </c>
      <c r="O5" s="17">
        <v>0.974358974358974</v>
      </c>
      <c r="P5" s="17">
        <v>0.975609756097561</v>
      </c>
      <c r="Q5" s="17">
        <v>0.8</v>
      </c>
      <c r="S5" s="5">
        <f t="shared" si="1"/>
        <v>0.9410943733</v>
      </c>
    </row>
    <row r="6">
      <c r="A6" s="1" t="s">
        <v>22</v>
      </c>
      <c r="B6" s="17">
        <v>0.994087213599409</v>
      </c>
      <c r="C6" s="17">
        <v>0.976934523809524</v>
      </c>
      <c r="D6" s="17">
        <v>0.982732732732733</v>
      </c>
      <c r="E6" s="17">
        <v>0.989389920424403</v>
      </c>
      <c r="F6" s="17">
        <v>0.996969696969697</v>
      </c>
      <c r="G6" s="17">
        <v>0.983766233766234</v>
      </c>
      <c r="H6" s="17">
        <v>0.992822966507177</v>
      </c>
      <c r="I6" s="17">
        <v>0.913916786226686</v>
      </c>
      <c r="J6" s="17">
        <v>0.978231292517007</v>
      </c>
      <c r="K6" s="17">
        <v>0.998985801217039</v>
      </c>
      <c r="L6" s="17">
        <v>0.995238095238095</v>
      </c>
      <c r="M6" s="17">
        <v>0.962352941176471</v>
      </c>
      <c r="N6" s="17">
        <v>0.968272620446534</v>
      </c>
      <c r="O6" s="17">
        <v>0.997370151216305</v>
      </c>
      <c r="P6" s="17">
        <v>0.994444444444445</v>
      </c>
      <c r="Q6" s="17">
        <v>0.878814298169137</v>
      </c>
      <c r="S6" s="5">
        <f t="shared" si="1"/>
        <v>0.9752706074</v>
      </c>
    </row>
    <row r="7">
      <c r="A7" s="1" t="s">
        <v>23</v>
      </c>
      <c r="B7" s="18">
        <v>0.75679076</v>
      </c>
      <c r="C7" s="19">
        <v>0.04534297</v>
      </c>
      <c r="D7" s="18">
        <v>0.03267973</v>
      </c>
      <c r="E7" s="18">
        <v>0.92723703</v>
      </c>
      <c r="F7" s="18">
        <v>0.11106748</v>
      </c>
      <c r="G7" s="18">
        <v>5.6368073E-5</v>
      </c>
      <c r="H7" s="18">
        <v>6.4801617E-4</v>
      </c>
      <c r="I7" s="18">
        <v>0.1428435</v>
      </c>
      <c r="J7" s="18">
        <v>0.9087525</v>
      </c>
      <c r="K7" s="18">
        <v>0.0019187774</v>
      </c>
      <c r="L7" s="18">
        <v>0.0066099144</v>
      </c>
      <c r="M7" s="19">
        <v>0.001835942</v>
      </c>
      <c r="N7" s="18">
        <v>0.01190854</v>
      </c>
      <c r="O7" s="18">
        <v>0.7931331</v>
      </c>
      <c r="P7" s="18">
        <v>8.0842833E-4</v>
      </c>
      <c r="Q7" s="18">
        <v>0.006796396</v>
      </c>
    </row>
  </sheetData>
  <conditionalFormatting sqref="B2:B6 C2:C5 D2:Q6">
    <cfRule type="cellIs" dxfId="0" priority="1" operator="greaterThanOrEqual">
      <formula>0.95</formula>
    </cfRule>
  </conditionalFormatting>
  <conditionalFormatting sqref="B1:B6 C1:C5 D1:Q6">
    <cfRule type="cellIs" dxfId="1" priority="2" operator="between">
      <formula>0.9</formula>
      <formula>0.95</formula>
    </cfRule>
  </conditionalFormatting>
  <conditionalFormatting sqref="B2:B6 C2:C5 D2:Q6">
    <cfRule type="cellIs" dxfId="2" priority="3" operator="lessThan">
      <formula>0.9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4" t="s">
        <v>8</v>
      </c>
      <c r="J1" s="4" t="s">
        <v>9</v>
      </c>
      <c r="K1" s="3" t="s">
        <v>10</v>
      </c>
      <c r="L1" s="3" t="s">
        <v>11</v>
      </c>
      <c r="M1" s="4" t="s">
        <v>12</v>
      </c>
      <c r="N1" s="3" t="s">
        <v>13</v>
      </c>
      <c r="O1" s="3" t="s">
        <v>14</v>
      </c>
      <c r="P1" s="3" t="s">
        <v>15</v>
      </c>
      <c r="Q1" s="4" t="s">
        <v>16</v>
      </c>
      <c r="S1" s="1" t="s">
        <v>17</v>
      </c>
    </row>
    <row r="2">
      <c r="A2" s="1" t="s">
        <v>18</v>
      </c>
      <c r="B2" s="17">
        <v>0.972972972972973</v>
      </c>
      <c r="C2" s="17">
        <v>0.932432432432433</v>
      </c>
      <c r="D2" s="17">
        <v>0.945205479452055</v>
      </c>
      <c r="E2" s="17">
        <v>0.985294117647059</v>
      </c>
      <c r="F2" s="17">
        <v>0.972602739726027</v>
      </c>
      <c r="G2" s="17">
        <v>0.924050632911392</v>
      </c>
      <c r="H2" s="17">
        <v>0.957746478873239</v>
      </c>
      <c r="I2" s="17">
        <v>0.92</v>
      </c>
      <c r="J2" s="17">
        <v>0.909090909090909</v>
      </c>
      <c r="K2" s="17">
        <v>0.968253968253968</v>
      </c>
      <c r="L2" s="17">
        <v>0.971830985915493</v>
      </c>
      <c r="M2" s="17">
        <v>0.915254237288136</v>
      </c>
      <c r="N2" s="17">
        <v>0.95</v>
      </c>
      <c r="O2" s="17">
        <v>0.961538461538462</v>
      </c>
      <c r="P2" s="17">
        <v>0.947368421052632</v>
      </c>
      <c r="Q2" s="3">
        <v>0.852941176470588</v>
      </c>
      <c r="S2" s="5">
        <f t="shared" ref="S2:S6" si="1">AVERAGE(B2:Q2)</f>
        <v>0.9429114384</v>
      </c>
    </row>
    <row r="3">
      <c r="A3" s="1" t="s">
        <v>19</v>
      </c>
      <c r="B3" s="17">
        <v>0.942857142857143</v>
      </c>
      <c r="C3" s="17">
        <v>0.951219512195122</v>
      </c>
      <c r="D3" s="17">
        <v>0.921052631578947</v>
      </c>
      <c r="E3" s="17">
        <v>1.0</v>
      </c>
      <c r="F3" s="17">
        <v>0.942857142857143</v>
      </c>
      <c r="G3" s="17">
        <v>0.895833333333333</v>
      </c>
      <c r="H3" s="17">
        <v>0.972972972972973</v>
      </c>
      <c r="I3" s="17">
        <v>0.966666666666667</v>
      </c>
      <c r="J3" s="17">
        <v>0.888888888888889</v>
      </c>
      <c r="K3" s="17">
        <v>0.96551724137931</v>
      </c>
      <c r="L3" s="17">
        <v>0.947368421052632</v>
      </c>
      <c r="M3" s="17">
        <v>0.954545454545455</v>
      </c>
      <c r="N3" s="17">
        <v>0.916666666666667</v>
      </c>
      <c r="O3" s="17">
        <v>0.95</v>
      </c>
      <c r="P3" s="17">
        <v>1.0</v>
      </c>
      <c r="Q3" s="17">
        <v>0.783783783783784</v>
      </c>
      <c r="S3" s="5">
        <f t="shared" si="1"/>
        <v>0.9375143662</v>
      </c>
    </row>
    <row r="4">
      <c r="A4" s="1" t="s">
        <v>20</v>
      </c>
      <c r="B4" s="17">
        <v>1.0</v>
      </c>
      <c r="C4" s="17">
        <v>0.928571428571429</v>
      </c>
      <c r="D4" s="17">
        <v>0.972222222222222</v>
      </c>
      <c r="E4" s="17">
        <v>0.96551724137931</v>
      </c>
      <c r="F4" s="17">
        <v>1.0</v>
      </c>
      <c r="G4" s="17">
        <v>0.977272727272727</v>
      </c>
      <c r="H4" s="17">
        <v>0.947368421052632</v>
      </c>
      <c r="I4" s="17">
        <v>0.852941176470588</v>
      </c>
      <c r="J4" s="17">
        <v>0.914285714285714</v>
      </c>
      <c r="K4" s="17">
        <v>0.96551724137931</v>
      </c>
      <c r="L4" s="17">
        <v>1.0</v>
      </c>
      <c r="M4" s="17">
        <v>0.84</v>
      </c>
      <c r="N4" s="17">
        <v>0.956521739130435</v>
      </c>
      <c r="O4" s="17">
        <v>0.974358974358974</v>
      </c>
      <c r="P4" s="17">
        <v>0.9</v>
      </c>
      <c r="Q4" s="17">
        <v>0.935483870967742</v>
      </c>
      <c r="S4" s="5">
        <f t="shared" si="1"/>
        <v>0.9456287973</v>
      </c>
    </row>
    <row r="5">
      <c r="A5" s="1" t="s">
        <v>21</v>
      </c>
      <c r="B5" s="17">
        <v>0.970588235294118</v>
      </c>
      <c r="C5" s="17">
        <v>0.939759036144578</v>
      </c>
      <c r="D5" s="17">
        <v>0.945945945945946</v>
      </c>
      <c r="E5" s="17">
        <v>0.982456140350877</v>
      </c>
      <c r="F5" s="17">
        <v>0.970588235294118</v>
      </c>
      <c r="G5" s="17">
        <v>0.934782608695652</v>
      </c>
      <c r="H5" s="17">
        <v>0.96</v>
      </c>
      <c r="I5" s="17">
        <v>0.90625</v>
      </c>
      <c r="J5" s="17">
        <v>0.901408450704225</v>
      </c>
      <c r="K5" s="17">
        <v>0.96551724137931</v>
      </c>
      <c r="L5" s="17">
        <v>0.972972972972973</v>
      </c>
      <c r="M5" s="17">
        <v>0.893617021276596</v>
      </c>
      <c r="N5" s="17">
        <v>0.936170212765957</v>
      </c>
      <c r="O5" s="17">
        <v>0.962025316455696</v>
      </c>
      <c r="P5" s="17">
        <v>0.947368421052632</v>
      </c>
      <c r="Q5" s="17">
        <v>0.852941176470588</v>
      </c>
      <c r="S5" s="5">
        <f t="shared" si="1"/>
        <v>0.9401494384</v>
      </c>
    </row>
    <row r="6">
      <c r="A6" s="1" t="s">
        <v>22</v>
      </c>
      <c r="B6" s="17">
        <v>0.994826311899483</v>
      </c>
      <c r="C6" s="17">
        <v>0.973214285714286</v>
      </c>
      <c r="D6" s="17">
        <v>0.973723723723724</v>
      </c>
      <c r="E6" s="17">
        <v>0.995579133510168</v>
      </c>
      <c r="F6" s="17">
        <v>0.990151515151515</v>
      </c>
      <c r="G6" s="17">
        <v>0.965584415584416</v>
      </c>
      <c r="H6" s="17">
        <v>0.964912280701754</v>
      </c>
      <c r="I6" s="17">
        <v>0.919655667144907</v>
      </c>
      <c r="J6" s="17">
        <v>0.961224489795918</v>
      </c>
      <c r="K6" s="17">
        <v>0.987829614604463</v>
      </c>
      <c r="L6" s="17">
        <v>0.992063492063492</v>
      </c>
      <c r="M6" s="17">
        <v>0.928235294117647</v>
      </c>
      <c r="N6" s="17">
        <v>0.982373678025852</v>
      </c>
      <c r="O6" s="17">
        <v>0.988165680473373</v>
      </c>
      <c r="P6" s="17">
        <v>0.991666666666667</v>
      </c>
      <c r="Q6" s="17">
        <v>0.893635571054926</v>
      </c>
      <c r="S6" s="5">
        <f t="shared" si="1"/>
        <v>0.9689276138</v>
      </c>
    </row>
    <row r="7">
      <c r="A7" s="1" t="s">
        <v>23</v>
      </c>
      <c r="B7" s="18">
        <v>0.454742</v>
      </c>
      <c r="D7" s="18">
        <v>0.09553379</v>
      </c>
      <c r="E7" s="18">
        <v>0.55303776</v>
      </c>
      <c r="F7" s="18">
        <v>0.5258985</v>
      </c>
      <c r="G7" s="18">
        <v>0.43340605</v>
      </c>
      <c r="H7" s="18">
        <v>0.21976577</v>
      </c>
      <c r="I7" s="18">
        <v>0.24608687</v>
      </c>
      <c r="J7" s="18">
        <v>0.7270522</v>
      </c>
      <c r="K7" s="18">
        <v>0.59886605</v>
      </c>
      <c r="L7" s="18">
        <v>0.41801116</v>
      </c>
      <c r="M7" s="18">
        <v>0.17172499</v>
      </c>
      <c r="N7" s="18">
        <v>0.37215576</v>
      </c>
      <c r="O7" s="18">
        <v>0.6840594</v>
      </c>
      <c r="P7" s="18">
        <v>0.8365264</v>
      </c>
      <c r="Q7" s="18">
        <v>0.13835673</v>
      </c>
    </row>
  </sheetData>
  <conditionalFormatting sqref="B2:B6 C2:C5 D2:Q6">
    <cfRule type="cellIs" dxfId="0" priority="1" operator="greaterThanOrEqual">
      <formula>0.95</formula>
    </cfRule>
  </conditionalFormatting>
  <conditionalFormatting sqref="B1:B6 C1:C5 D1:Q6">
    <cfRule type="cellIs" dxfId="1" priority="2" operator="between">
      <formula>0.9</formula>
      <formula>0.95</formula>
    </cfRule>
  </conditionalFormatting>
  <conditionalFormatting sqref="B2:B6 C2:C5 D2:Q6">
    <cfRule type="cellIs" dxfId="2" priority="3" operator="lessThan">
      <formula>0.9</formula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4" t="s">
        <v>8</v>
      </c>
      <c r="J1" s="4" t="s">
        <v>9</v>
      </c>
      <c r="K1" s="2" t="s">
        <v>10</v>
      </c>
      <c r="L1" s="3" t="s">
        <v>11</v>
      </c>
      <c r="M1" s="4" t="s">
        <v>12</v>
      </c>
      <c r="N1" s="20" t="s">
        <v>13</v>
      </c>
      <c r="O1" s="3" t="s">
        <v>14</v>
      </c>
      <c r="P1" s="3" t="s">
        <v>15</v>
      </c>
      <c r="Q1" s="4" t="s">
        <v>16</v>
      </c>
      <c r="S1" s="1" t="s">
        <v>17</v>
      </c>
    </row>
    <row r="2">
      <c r="A2" s="1" t="s">
        <v>18</v>
      </c>
      <c r="B2" s="17">
        <v>0.972972972972973</v>
      </c>
      <c r="C2" s="17">
        <v>0.959459459459459</v>
      </c>
      <c r="D2" s="17">
        <v>0.972602739726027</v>
      </c>
      <c r="E2" s="17">
        <v>0.985294117647059</v>
      </c>
      <c r="F2" s="17">
        <v>0.972602739726027</v>
      </c>
      <c r="G2" s="17">
        <v>0.987341772151899</v>
      </c>
      <c r="H2" s="17">
        <v>0.957746478873239</v>
      </c>
      <c r="I2" s="17">
        <v>0.88</v>
      </c>
      <c r="J2" s="17">
        <v>0.922077922077922</v>
      </c>
      <c r="K2" s="17">
        <v>0.984126984126984</v>
      </c>
      <c r="L2" s="17">
        <v>0.943661971830986</v>
      </c>
      <c r="M2" s="17">
        <v>0.915254237288136</v>
      </c>
      <c r="N2" s="17">
        <v>0.883333333333333</v>
      </c>
      <c r="O2" s="17">
        <v>0.948717948717949</v>
      </c>
      <c r="P2" s="17">
        <v>0.960526315789474</v>
      </c>
      <c r="Q2" s="17">
        <v>0.867647058823529</v>
      </c>
      <c r="S2" s="5">
        <f t="shared" ref="S2:S6" si="1">AVERAGE(B2:Q2)</f>
        <v>0.9445853783</v>
      </c>
    </row>
    <row r="3">
      <c r="A3" s="1" t="s">
        <v>19</v>
      </c>
      <c r="B3" s="17">
        <v>0.96969696969697</v>
      </c>
      <c r="C3" s="17">
        <v>0.953488372093023</v>
      </c>
      <c r="D3" s="17">
        <v>0.947368421052632</v>
      </c>
      <c r="E3" s="17">
        <v>1.0</v>
      </c>
      <c r="F3" s="17">
        <v>0.942857142857143</v>
      </c>
      <c r="G3" s="17">
        <v>0.977777777777778</v>
      </c>
      <c r="H3" s="17">
        <v>1.0</v>
      </c>
      <c r="I3" s="17">
        <v>0.837837837837838</v>
      </c>
      <c r="J3" s="17">
        <v>0.891891891891892</v>
      </c>
      <c r="K3" s="17">
        <v>1.0</v>
      </c>
      <c r="L3" s="17">
        <v>0.944444444444444</v>
      </c>
      <c r="M3" s="17">
        <v>1.0</v>
      </c>
      <c r="N3" s="17">
        <v>0.785714285714286</v>
      </c>
      <c r="O3" s="17">
        <v>0.926829268292683</v>
      </c>
      <c r="P3" s="17">
        <v>0.930232558139535</v>
      </c>
      <c r="Q3" s="17">
        <v>0.805555555555556</v>
      </c>
      <c r="S3" s="5">
        <f t="shared" si="1"/>
        <v>0.9321059078</v>
      </c>
    </row>
    <row r="4">
      <c r="A4" s="1" t="s">
        <v>20</v>
      </c>
      <c r="B4" s="17">
        <v>0.96969696969697</v>
      </c>
      <c r="C4" s="17">
        <v>0.976190476190476</v>
      </c>
      <c r="D4" s="17">
        <v>1.0</v>
      </c>
      <c r="E4" s="17">
        <v>0.96551724137931</v>
      </c>
      <c r="F4" s="17">
        <v>1.0</v>
      </c>
      <c r="G4" s="17">
        <v>1.0</v>
      </c>
      <c r="H4" s="17">
        <v>0.921052631578947</v>
      </c>
      <c r="I4" s="17">
        <v>0.911764705882353</v>
      </c>
      <c r="J4" s="17">
        <v>0.942857142857143</v>
      </c>
      <c r="K4" s="17">
        <v>0.96551724137931</v>
      </c>
      <c r="L4" s="17">
        <v>0.944444444444444</v>
      </c>
      <c r="M4" s="17">
        <v>0.8</v>
      </c>
      <c r="N4" s="17">
        <v>0.956521739130435</v>
      </c>
      <c r="O4" s="17">
        <v>0.974358974358974</v>
      </c>
      <c r="P4" s="17">
        <v>1.0</v>
      </c>
      <c r="Q4" s="17">
        <v>0.935483870967742</v>
      </c>
      <c r="S4" s="5">
        <f t="shared" si="1"/>
        <v>0.9539628399</v>
      </c>
    </row>
    <row r="5">
      <c r="A5" s="1" t="s">
        <v>21</v>
      </c>
      <c r="B5" s="17">
        <v>0.96969696969697</v>
      </c>
      <c r="C5" s="17">
        <v>0.964705882352941</v>
      </c>
      <c r="D5" s="17">
        <v>0.972972972972973</v>
      </c>
      <c r="E5" s="17">
        <v>0.982456140350877</v>
      </c>
      <c r="F5" s="17">
        <v>0.970588235294118</v>
      </c>
      <c r="G5" s="17">
        <v>0.98876404494382</v>
      </c>
      <c r="H5" s="17">
        <v>0.958904109589041</v>
      </c>
      <c r="I5" s="17">
        <v>0.873239436619718</v>
      </c>
      <c r="J5" s="17">
        <v>0.916666666666667</v>
      </c>
      <c r="K5" s="17">
        <v>0.982456140350877</v>
      </c>
      <c r="L5" s="17">
        <v>0.944444444444444</v>
      </c>
      <c r="M5" s="17">
        <v>0.888888888888889</v>
      </c>
      <c r="N5" s="17">
        <v>0.862745098039216</v>
      </c>
      <c r="O5" s="17">
        <v>0.95</v>
      </c>
      <c r="P5" s="17">
        <v>0.963855421686747</v>
      </c>
      <c r="Q5" s="17">
        <v>0.865671641791045</v>
      </c>
      <c r="S5" s="5">
        <f t="shared" si="1"/>
        <v>0.9410035059</v>
      </c>
    </row>
    <row r="6">
      <c r="A6" s="1" t="s">
        <v>22</v>
      </c>
      <c r="B6" s="17">
        <v>0.995565410199557</v>
      </c>
      <c r="C6" s="17">
        <v>0.962053571428571</v>
      </c>
      <c r="D6" s="17">
        <v>0.969219219219219</v>
      </c>
      <c r="E6" s="17">
        <v>0.99027409372237</v>
      </c>
      <c r="F6" s="17">
        <v>0.993939393939394</v>
      </c>
      <c r="G6" s="17">
        <v>0.977922077922078</v>
      </c>
      <c r="H6" s="17">
        <v>0.977671451355662</v>
      </c>
      <c r="I6" s="17">
        <v>0.927546628407461</v>
      </c>
      <c r="J6" s="17">
        <v>0.961904761904762</v>
      </c>
      <c r="K6" s="17">
        <v>0.997971602434077</v>
      </c>
      <c r="L6" s="17">
        <v>0.970634920634921</v>
      </c>
      <c r="M6" s="17">
        <v>0.938823529411765</v>
      </c>
      <c r="N6" s="17">
        <v>0.955346650998825</v>
      </c>
      <c r="O6" s="17">
        <v>0.985535831689678</v>
      </c>
      <c r="P6" s="17">
        <v>0.989583333333333</v>
      </c>
      <c r="Q6" s="17">
        <v>0.891891891891892</v>
      </c>
      <c r="S6" s="5">
        <f t="shared" si="1"/>
        <v>0.967867773</v>
      </c>
    </row>
    <row r="7">
      <c r="A7" s="1" t="s">
        <v>23</v>
      </c>
      <c r="B7" s="18">
        <v>0.7251146</v>
      </c>
      <c r="C7" s="19">
        <v>0.28178045</v>
      </c>
      <c r="D7" s="18">
        <v>0.08564546</v>
      </c>
      <c r="E7" s="18">
        <v>0.26212603</v>
      </c>
      <c r="F7" s="18">
        <v>0.3587774</v>
      </c>
      <c r="G7" s="18">
        <v>0.7408073</v>
      </c>
      <c r="H7" s="18">
        <v>0.24674496</v>
      </c>
      <c r="I7" s="18">
        <v>0.2021906</v>
      </c>
      <c r="J7" s="18">
        <v>0.8409235</v>
      </c>
      <c r="K7" s="18">
        <v>0.50226784</v>
      </c>
      <c r="L7" s="18">
        <v>0.16402297</v>
      </c>
      <c r="M7" s="18">
        <v>0.46770808</v>
      </c>
      <c r="N7" s="18">
        <v>0.24166</v>
      </c>
      <c r="O7" s="18">
        <v>0.2680495</v>
      </c>
      <c r="P7" s="18">
        <v>0.013144057</v>
      </c>
      <c r="Q7" s="18">
        <v>0.28951216</v>
      </c>
    </row>
  </sheetData>
  <conditionalFormatting sqref="B2:B6 C2:C5 D2:Q6">
    <cfRule type="cellIs" dxfId="0" priority="1" operator="greaterThanOrEqual">
      <formula>0.95</formula>
    </cfRule>
  </conditionalFormatting>
  <conditionalFormatting sqref="B1:B6 C1:C5 D1:Q6">
    <cfRule type="cellIs" dxfId="1" priority="2" operator="between">
      <formula>0.9</formula>
      <formula>0.95</formula>
    </cfRule>
  </conditionalFormatting>
  <conditionalFormatting sqref="B2:B6 C2:C5 D2:Q6">
    <cfRule type="cellIs" dxfId="2" priority="3" operator="lessThan">
      <formula>0.9</formula>
    </cfRule>
  </conditionalFormatting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" t="s">
        <v>56</v>
      </c>
      <c r="D1" s="1" t="s">
        <v>57</v>
      </c>
      <c r="G1" s="3" t="s">
        <v>1</v>
      </c>
      <c r="H1" s="3" t="s">
        <v>2</v>
      </c>
      <c r="I1" s="3" t="s">
        <v>3</v>
      </c>
      <c r="J1" s="3" t="s">
        <v>4</v>
      </c>
      <c r="K1" s="3" t="s">
        <v>5</v>
      </c>
      <c r="L1" s="3" t="s">
        <v>6</v>
      </c>
      <c r="M1" s="3" t="s">
        <v>7</v>
      </c>
      <c r="N1" s="4" t="s">
        <v>8</v>
      </c>
      <c r="O1" s="4" t="s">
        <v>9</v>
      </c>
      <c r="P1" s="3" t="s">
        <v>10</v>
      </c>
      <c r="Q1" s="3" t="s">
        <v>11</v>
      </c>
      <c r="R1" s="4" t="s">
        <v>12</v>
      </c>
      <c r="S1" s="3" t="s">
        <v>13</v>
      </c>
      <c r="T1" s="3" t="s">
        <v>14</v>
      </c>
      <c r="U1" s="3" t="s">
        <v>15</v>
      </c>
      <c r="V1" s="4" t="s">
        <v>16</v>
      </c>
      <c r="X1" s="1" t="s">
        <v>17</v>
      </c>
      <c r="Y1" s="1" t="s">
        <v>58</v>
      </c>
      <c r="Z1" s="1" t="s">
        <v>59</v>
      </c>
      <c r="AA1" s="1" t="s">
        <v>60</v>
      </c>
    </row>
    <row r="2">
      <c r="A2" s="1" t="s">
        <v>61</v>
      </c>
      <c r="B2" s="1">
        <v>10399.0</v>
      </c>
      <c r="D2" s="1">
        <v>16.0</v>
      </c>
      <c r="F2" s="1" t="s">
        <v>62</v>
      </c>
      <c r="G2" s="1">
        <v>4199.0</v>
      </c>
      <c r="H2" s="1">
        <v>257.0</v>
      </c>
      <c r="I2" s="1">
        <v>12342.0</v>
      </c>
      <c r="J2" s="1">
        <v>3567.0</v>
      </c>
      <c r="K2" s="1">
        <v>832.0</v>
      </c>
      <c r="L2" s="1">
        <v>119.0</v>
      </c>
      <c r="M2" s="1">
        <v>498.0</v>
      </c>
      <c r="N2" s="1">
        <v>1826.0</v>
      </c>
      <c r="O2" s="1">
        <v>9389.0</v>
      </c>
      <c r="P2" s="1">
        <v>1670.0</v>
      </c>
      <c r="Q2" s="1">
        <v>1002.0</v>
      </c>
      <c r="R2" s="1">
        <v>1091.0</v>
      </c>
      <c r="S2" s="1">
        <v>1232.0</v>
      </c>
      <c r="T2" s="1">
        <v>8162.0</v>
      </c>
      <c r="U2" s="1">
        <v>12699.0</v>
      </c>
      <c r="V2" s="1">
        <v>13288.0</v>
      </c>
      <c r="X2" s="21">
        <f t="shared" ref="X2:X3" si="1">AVERAGE(G2:V2)</f>
        <v>4510.8125</v>
      </c>
      <c r="Y2" s="22">
        <f t="shared" ref="Y2:Y3" si="2">MEDIAN(G2:V2)</f>
        <v>1748</v>
      </c>
    </row>
    <row r="3">
      <c r="A3" s="1" t="s">
        <v>63</v>
      </c>
      <c r="B3" s="1">
        <v>13593.0</v>
      </c>
      <c r="F3" s="1" t="s">
        <v>64</v>
      </c>
      <c r="G3" s="1">
        <v>9394.0</v>
      </c>
      <c r="H3" s="1">
        <v>13596.0</v>
      </c>
      <c r="I3" s="1">
        <v>1251.0</v>
      </c>
      <c r="J3" s="1">
        <v>10026.0</v>
      </c>
      <c r="K3" s="1">
        <v>12761.0</v>
      </c>
      <c r="L3" s="1">
        <v>13474.0</v>
      </c>
      <c r="M3" s="1">
        <v>13095.0</v>
      </c>
      <c r="N3" s="1">
        <v>11767.0</v>
      </c>
      <c r="O3" s="1">
        <v>4204.0</v>
      </c>
      <c r="P3" s="1">
        <v>11923.0</v>
      </c>
      <c r="Q3" s="1">
        <v>12591.0</v>
      </c>
      <c r="R3" s="1">
        <v>12502.0</v>
      </c>
      <c r="S3" s="1">
        <v>12361.0</v>
      </c>
      <c r="T3" s="1">
        <v>5431.0</v>
      </c>
      <c r="U3" s="1">
        <v>894.0</v>
      </c>
      <c r="V3" s="1">
        <v>305.0</v>
      </c>
      <c r="X3" s="21">
        <f t="shared" si="1"/>
        <v>9098.4375</v>
      </c>
      <c r="Y3" s="22">
        <f t="shared" si="2"/>
        <v>11845</v>
      </c>
    </row>
    <row r="4">
      <c r="F4" s="1" t="s">
        <v>65</v>
      </c>
      <c r="G4" s="22">
        <f t="shared" ref="G4:V4" si="3">SUM(G2:G3)</f>
        <v>13593</v>
      </c>
      <c r="H4" s="22">
        <f t="shared" si="3"/>
        <v>13853</v>
      </c>
      <c r="I4" s="22">
        <f t="shared" si="3"/>
        <v>13593</v>
      </c>
      <c r="J4" s="22">
        <f t="shared" si="3"/>
        <v>13593</v>
      </c>
      <c r="K4" s="22">
        <f t="shared" si="3"/>
        <v>13593</v>
      </c>
      <c r="L4" s="22">
        <f t="shared" si="3"/>
        <v>13593</v>
      </c>
      <c r="M4" s="22">
        <f t="shared" si="3"/>
        <v>13593</v>
      </c>
      <c r="N4" s="22">
        <f t="shared" si="3"/>
        <v>13593</v>
      </c>
      <c r="O4" s="22">
        <f t="shared" si="3"/>
        <v>13593</v>
      </c>
      <c r="P4" s="22">
        <f t="shared" si="3"/>
        <v>13593</v>
      </c>
      <c r="Q4" s="22">
        <f t="shared" si="3"/>
        <v>13593</v>
      </c>
      <c r="R4" s="22">
        <f t="shared" si="3"/>
        <v>13593</v>
      </c>
      <c r="S4" s="22">
        <f t="shared" si="3"/>
        <v>13593</v>
      </c>
      <c r="T4" s="22">
        <f t="shared" si="3"/>
        <v>13593</v>
      </c>
      <c r="U4" s="22">
        <f t="shared" si="3"/>
        <v>13593</v>
      </c>
      <c r="V4" s="22">
        <f t="shared" si="3"/>
        <v>13593</v>
      </c>
    </row>
    <row r="5">
      <c r="F5" s="1" t="s">
        <v>18</v>
      </c>
      <c r="G5" s="3">
        <v>0.99</v>
      </c>
      <c r="H5" s="5">
        <v>0.959459459459459</v>
      </c>
      <c r="I5" s="5">
        <v>0.945205479452055</v>
      </c>
      <c r="J5" s="5">
        <v>0.970588235294118</v>
      </c>
      <c r="K5" s="5">
        <v>0.972602739726027</v>
      </c>
      <c r="L5" s="5">
        <v>0.962025316455696</v>
      </c>
      <c r="M5" s="5">
        <v>0.957746478873239</v>
      </c>
      <c r="N5" s="5">
        <v>0.92</v>
      </c>
      <c r="O5" s="5">
        <v>0.87012987012987</v>
      </c>
      <c r="P5" s="5">
        <v>0.984126984126984</v>
      </c>
      <c r="Q5" s="5">
        <v>0.957746478873239</v>
      </c>
      <c r="R5" s="5">
        <v>0.898305084745763</v>
      </c>
      <c r="S5" s="5">
        <v>0.933333333333333</v>
      </c>
      <c r="T5" s="5">
        <v>0.961538461538462</v>
      </c>
      <c r="U5" s="5">
        <v>0.960526315789474</v>
      </c>
      <c r="V5" s="5">
        <v>0.882352941176471</v>
      </c>
    </row>
    <row r="6">
      <c r="F6" s="1" t="s">
        <v>19</v>
      </c>
      <c r="G6" s="3">
        <v>1.0</v>
      </c>
      <c r="H6" s="5">
        <v>0.953488372093023</v>
      </c>
      <c r="I6" s="5">
        <v>0.944444444444444</v>
      </c>
      <c r="J6" s="5">
        <v>1.0</v>
      </c>
      <c r="K6" s="5">
        <v>0.942857142857143</v>
      </c>
      <c r="L6" s="5">
        <v>0.936170212765958</v>
      </c>
      <c r="M6" s="5">
        <v>1.0</v>
      </c>
      <c r="N6" s="5">
        <v>0.9375</v>
      </c>
      <c r="O6" s="5">
        <v>0.931034482758621</v>
      </c>
      <c r="P6" s="5">
        <v>0.966666666666667</v>
      </c>
      <c r="Q6" s="5">
        <v>1.0</v>
      </c>
      <c r="R6" s="5">
        <v>0.851851851851852</v>
      </c>
      <c r="S6" s="5">
        <v>0.851851851851852</v>
      </c>
      <c r="T6" s="5">
        <v>0.928571428571429</v>
      </c>
      <c r="U6" s="5">
        <v>0.930232558139535</v>
      </c>
      <c r="V6" s="5">
        <v>0.848484848484849</v>
      </c>
    </row>
    <row r="7">
      <c r="F7" s="1" t="s">
        <v>20</v>
      </c>
      <c r="G7" s="3">
        <v>0.9696</v>
      </c>
      <c r="H7" s="5">
        <v>0.976190476190476</v>
      </c>
      <c r="I7" s="5">
        <v>0.944444444444444</v>
      </c>
      <c r="J7" s="5">
        <v>0.931034482758621</v>
      </c>
      <c r="K7" s="5">
        <v>1.0</v>
      </c>
      <c r="L7" s="5">
        <v>1.0</v>
      </c>
      <c r="M7" s="5">
        <v>0.921052631578947</v>
      </c>
      <c r="N7" s="5">
        <v>0.882352941176471</v>
      </c>
      <c r="O7" s="5">
        <v>0.771428571428572</v>
      </c>
      <c r="P7" s="5">
        <v>1.0</v>
      </c>
      <c r="Q7" s="5">
        <v>0.916666666666667</v>
      </c>
      <c r="R7" s="5">
        <v>0.92</v>
      </c>
      <c r="S7" s="5">
        <v>1.0</v>
      </c>
      <c r="T7" s="5">
        <v>1.0</v>
      </c>
      <c r="U7" s="5">
        <v>1.0</v>
      </c>
      <c r="V7" s="5">
        <v>0.903225806451613</v>
      </c>
    </row>
    <row r="8">
      <c r="F8" s="1" t="s">
        <v>21</v>
      </c>
      <c r="G8" s="3">
        <v>0.9846</v>
      </c>
      <c r="H8" s="5">
        <v>0.964705882352941</v>
      </c>
      <c r="I8" s="5">
        <v>0.944444444444444</v>
      </c>
      <c r="J8" s="5">
        <v>0.964285714285714</v>
      </c>
      <c r="K8" s="5">
        <v>0.970588235294118</v>
      </c>
      <c r="L8" s="5">
        <v>0.967032967032967</v>
      </c>
      <c r="M8" s="5">
        <v>0.958904109589041</v>
      </c>
      <c r="N8" s="5">
        <v>0.909090909090909</v>
      </c>
      <c r="O8" s="5">
        <v>0.84375</v>
      </c>
      <c r="P8" s="5">
        <v>0.983050847457627</v>
      </c>
      <c r="Q8" s="5">
        <v>0.956521739130435</v>
      </c>
      <c r="R8" s="5">
        <v>0.884615384615385</v>
      </c>
      <c r="S8" s="5">
        <v>0.92</v>
      </c>
      <c r="T8" s="5">
        <v>0.962962962962963</v>
      </c>
      <c r="U8" s="5">
        <v>0.963855421686747</v>
      </c>
      <c r="V8" s="5">
        <v>0.875</v>
      </c>
    </row>
    <row r="9">
      <c r="F9" s="1" t="s">
        <v>22</v>
      </c>
      <c r="G9" s="3">
        <v>0.99704</v>
      </c>
      <c r="H9" s="5">
        <v>0.979166666666667</v>
      </c>
      <c r="I9" s="5">
        <v>0.98048048048048</v>
      </c>
      <c r="J9" s="5">
        <v>0.991158267020336</v>
      </c>
      <c r="K9" s="5">
        <v>0.992424242424242</v>
      </c>
      <c r="L9" s="5">
        <v>0.967532467532468</v>
      </c>
      <c r="M9" s="5">
        <v>0.992822966507177</v>
      </c>
      <c r="N9" s="5">
        <v>0.908895265423242</v>
      </c>
      <c r="O9" s="5">
        <v>0.93469387755102</v>
      </c>
      <c r="P9" s="5">
        <v>0.998985801217039</v>
      </c>
      <c r="Q9" s="5">
        <v>0.984126984126984</v>
      </c>
      <c r="R9" s="5">
        <v>0.938823529411765</v>
      </c>
      <c r="S9" s="5">
        <v>0.957696827262045</v>
      </c>
      <c r="T9" s="5">
        <v>0.991452991452992</v>
      </c>
      <c r="U9" s="5">
        <v>0.986111111111111</v>
      </c>
      <c r="V9" s="5">
        <v>0.910200523103749</v>
      </c>
    </row>
    <row r="11">
      <c r="F11" s="1" t="s">
        <v>24</v>
      </c>
      <c r="G11" s="5">
        <f>0/41%</f>
        <v>0</v>
      </c>
      <c r="H11" s="5">
        <f>2/32</f>
        <v>0.0625</v>
      </c>
      <c r="I11" s="5">
        <f>2/37</f>
        <v>0.05405405405</v>
      </c>
      <c r="J11" s="5">
        <f>0/39</f>
        <v>0</v>
      </c>
      <c r="K11" s="5">
        <f>2/40</f>
        <v>0.05</v>
      </c>
      <c r="L11" s="5">
        <f>3/35</f>
        <v>0.08571428571</v>
      </c>
      <c r="M11" s="5">
        <f>0/33</f>
        <v>0</v>
      </c>
      <c r="N11" s="3">
        <v>0.049</v>
      </c>
      <c r="O11" s="3">
        <v>0.048</v>
      </c>
      <c r="P11" s="5">
        <f>1/34</f>
        <v>0.02941176471</v>
      </c>
      <c r="Q11" s="5">
        <f>0/35%</f>
        <v>0</v>
      </c>
      <c r="R11" s="3">
        <v>0.118</v>
      </c>
      <c r="S11" s="5">
        <f>4/37</f>
        <v>0.1081081081</v>
      </c>
      <c r="T11" s="5">
        <f>3/39</f>
        <v>0.07692307692</v>
      </c>
      <c r="U11" s="5">
        <f>3/36</f>
        <v>0.08333333333</v>
      </c>
      <c r="V11" s="3">
        <v>0.135</v>
      </c>
      <c r="X11" s="5">
        <f t="shared" ref="X11:X12" si="4">AVERAGE(G11:V11)</f>
        <v>0.05625278893</v>
      </c>
      <c r="Y11" s="5">
        <f t="shared" ref="Y11:Y12" si="5">MEDIAN(G11:V11)</f>
        <v>0.05202702703</v>
      </c>
      <c r="Z11" s="5">
        <f t="shared" ref="Z11:Z12" si="6">QUARTILE(G11:V11,1)-1.5*(QUARTILE(G11:V11,3)-QUARTILE(G11:V11,1))</f>
        <v>-0.07074579832</v>
      </c>
      <c r="AA11" s="5">
        <f t="shared" ref="AA11:AA12" si="7">QUARTILE(G11:V11,3)+1.5*(QUARTILE(G11:V11,3)-QUARTILE(G11:V11,1))</f>
        <v>0.1767331933</v>
      </c>
    </row>
    <row r="12">
      <c r="F12" s="1" t="s">
        <v>25</v>
      </c>
      <c r="G12" s="5">
        <f>1/33</f>
        <v>0.0303030303</v>
      </c>
      <c r="H12" s="5">
        <f>1/42</f>
        <v>0.02380952381</v>
      </c>
      <c r="I12" s="5">
        <f>2/36</f>
        <v>0.05555555556</v>
      </c>
      <c r="J12" s="5">
        <f>2/29</f>
        <v>0.06896551724</v>
      </c>
      <c r="K12" s="5">
        <f>0/33</f>
        <v>0</v>
      </c>
      <c r="L12" s="3">
        <f>0/44</f>
        <v>0</v>
      </c>
      <c r="M12" s="3">
        <f>3/38</f>
        <v>0.07894736842</v>
      </c>
      <c r="N12" s="3">
        <v>0.118</v>
      </c>
      <c r="O12" s="3">
        <v>0.229</v>
      </c>
      <c r="P12" s="5">
        <f>0/29</f>
        <v>0</v>
      </c>
      <c r="Q12" s="5">
        <f>3/36</f>
        <v>0.08333333333</v>
      </c>
      <c r="R12" s="3">
        <v>0.08</v>
      </c>
      <c r="S12" s="5">
        <f>0/23</f>
        <v>0</v>
      </c>
      <c r="T12" s="5">
        <f>0/39</f>
        <v>0</v>
      </c>
      <c r="U12" s="5">
        <f>0/40</f>
        <v>0</v>
      </c>
      <c r="V12" s="3">
        <v>0.098</v>
      </c>
      <c r="X12" s="5">
        <f t="shared" si="4"/>
        <v>0.05411964554</v>
      </c>
      <c r="Y12" s="5">
        <f t="shared" si="5"/>
        <v>0.04292929293</v>
      </c>
      <c r="Z12" s="5">
        <f t="shared" si="6"/>
        <v>-0.12125</v>
      </c>
      <c r="AA12" s="5">
        <f t="shared" si="7"/>
        <v>0.2020833333</v>
      </c>
    </row>
    <row r="16">
      <c r="Z16" s="23"/>
    </row>
  </sheetData>
  <conditionalFormatting sqref="G5:V9">
    <cfRule type="cellIs" dxfId="0" priority="1" operator="greaterThanOrEqual">
      <formula>0.95</formula>
    </cfRule>
  </conditionalFormatting>
  <conditionalFormatting sqref="G5:V9">
    <cfRule type="cellIs" dxfId="2" priority="2" operator="lessThan">
      <formula>0.9</formula>
    </cfRule>
  </conditionalFormatting>
  <conditionalFormatting sqref="G1:V1 G5:V9">
    <cfRule type="cellIs" dxfId="1" priority="3" operator="between">
      <formula>0.9</formula>
      <formula>0.95</formula>
    </cfRule>
  </conditionalFormatting>
  <conditionalFormatting sqref="G2:V2">
    <cfRule type="cellIs" dxfId="0" priority="4" operator="greaterThan">
      <formula>1748</formula>
    </cfRule>
  </conditionalFormatting>
  <conditionalFormatting sqref="G2:V2">
    <cfRule type="cellIs" dxfId="1" priority="5" operator="lessThan">
      <formula>1748</formula>
    </cfRule>
  </conditionalFormatting>
  <conditionalFormatting sqref="G3:V3">
    <cfRule type="cellIs" dxfId="0" priority="6" operator="greaterThanOrEqual">
      <formula>11845</formula>
    </cfRule>
  </conditionalFormatting>
  <conditionalFormatting sqref="G3:V3">
    <cfRule type="cellIs" dxfId="1" priority="7" operator="lessThan">
      <formula>11845</formula>
    </cfRule>
  </conditionalFormatting>
  <conditionalFormatting sqref="G11:V12">
    <cfRule type="cellIs" dxfId="0" priority="8" operator="equal">
      <formula>0</formula>
    </cfRule>
  </conditionalFormatting>
  <conditionalFormatting sqref="G11:V12">
    <cfRule type="cellIs" dxfId="1" priority="9" operator="lessThan">
      <formula>0.1</formula>
    </cfRule>
  </conditionalFormatting>
  <conditionalFormatting sqref="G11:V12">
    <cfRule type="cellIs" dxfId="2" priority="10" operator="greaterThan">
      <formula>0.1</formula>
    </cfRule>
  </conditionalFormatting>
  <drawing r:id="rId1"/>
</worksheet>
</file>