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sha\Desktop\ExcelR\DATA ANALYST\ASSIGNMENTS\Advanced Excel\Brainstorm 1\"/>
    </mc:Choice>
  </mc:AlternateContent>
  <xr:revisionPtr revIDLastSave="0" documentId="13_ncr:1_{FA321C5E-BC6A-4045-9A4E-A36C79D3A0FF}" xr6:coauthVersionLast="47" xr6:coauthVersionMax="47" xr10:uidLastSave="{00000000-0000-0000-0000-000000000000}"/>
  <bookViews>
    <workbookView xWindow="-108" yWindow="-108" windowWidth="23256" windowHeight="12456" activeTab="3" xr2:uid="{18E74621-BEBE-4C55-9A4A-6D7726ED6B75}"/>
  </bookViews>
  <sheets>
    <sheet name="Compare" sheetId="1" r:id="rId1"/>
    <sheet name="Brainstorm" sheetId="4" r:id="rId2"/>
    <sheet name="Vlookup Advanced" sheetId="2" r:id="rId3"/>
    <sheet name="Rank" sheetId="5" r:id="rId4"/>
  </sheets>
  <definedNames>
    <definedName name="Country">Brainstorm!$C$14:$C$27</definedName>
    <definedName name="Gross_Sales">Brainstorm!$H$14:$H$27</definedName>
    <definedName name="Manufacturing_Price">Brainstorm!$F$14:$F$27</definedName>
    <definedName name="Product">Brainstorm!$D$14:$D$27</definedName>
    <definedName name="Profit">Brainstorm!$I$14:$I$27</definedName>
    <definedName name="Sale_Price">Brainstorm!$G$14:$G$27</definedName>
    <definedName name="Segment">Brainstorm!$B$14:$B$27</definedName>
    <definedName name="Units_Sold">Brainstorm!$E$14:$E$27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2" l="1" a="1"/>
  <c r="C7" i="2"/>
  <c r="C8" i="2" a="1"/>
  <c r="C8" i="2"/>
  <c r="C9" i="2" a="1"/>
  <c r="C9" i="2"/>
  <c r="C10" i="2" a="1"/>
  <c r="C10" i="2"/>
  <c r="C6" i="2" a="1"/>
  <c r="C6" i="2" s="1"/>
  <c r="H29" i="2"/>
  <c r="H30" i="2"/>
  <c r="H31" i="2"/>
  <c r="H32" i="2"/>
  <c r="H33" i="2"/>
  <c r="H34" i="2"/>
  <c r="H35" i="2"/>
  <c r="H36" i="2"/>
  <c r="H37" i="2"/>
  <c r="H28" i="2"/>
  <c r="C30" i="2" s="1"/>
  <c r="D17" i="2"/>
  <c r="D18" i="2"/>
  <c r="D19" i="2"/>
  <c r="D20" i="2"/>
  <c r="D21" i="2"/>
  <c r="D22" i="2"/>
  <c r="D16" i="2"/>
  <c r="K7" i="5"/>
  <c r="K8" i="5"/>
  <c r="K9" i="5"/>
  <c r="K10" i="5"/>
  <c r="K11" i="5"/>
  <c r="K12" i="5"/>
  <c r="K13" i="5"/>
  <c r="K14" i="5"/>
  <c r="K15" i="5"/>
  <c r="K16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5" i="5"/>
  <c r="E11" i="4"/>
  <c r="E10" i="4"/>
  <c r="D11" i="4"/>
  <c r="D10" i="4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6" i="1"/>
  <c r="L23" i="4" a="1"/>
  <c r="L23" i="4" s="1"/>
  <c r="M23" i="4" s="1"/>
  <c r="C32" i="2" l="1"/>
  <c r="C31" i="2"/>
  <c r="C29" i="2"/>
  <c r="C28" i="2"/>
  <c r="M27" i="4"/>
  <c r="M26" i="4"/>
  <c r="M25" i="4"/>
  <c r="M24" i="4"/>
  <c r="D7" i="4" l="1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14" i="4"/>
  <c r="F15" i="4"/>
  <c r="I15" i="4" s="1"/>
  <c r="F16" i="4"/>
  <c r="I16" i="4" s="1"/>
  <c r="F17" i="4"/>
  <c r="I17" i="4" s="1"/>
  <c r="F18" i="4"/>
  <c r="I18" i="4" s="1"/>
  <c r="F19" i="4"/>
  <c r="I19" i="4" s="1"/>
  <c r="F20" i="4"/>
  <c r="I20" i="4" s="1"/>
  <c r="F21" i="4"/>
  <c r="I21" i="4" s="1"/>
  <c r="F22" i="4"/>
  <c r="I22" i="4" s="1"/>
  <c r="F23" i="4"/>
  <c r="I23" i="4" s="1"/>
  <c r="F24" i="4"/>
  <c r="I24" i="4" s="1"/>
  <c r="F25" i="4"/>
  <c r="I25" i="4" s="1"/>
  <c r="F26" i="4"/>
  <c r="I26" i="4" s="1"/>
  <c r="F27" i="4"/>
  <c r="I27" i="4" s="1"/>
  <c r="F14" i="4"/>
  <c r="I14" i="4" s="1"/>
  <c r="E7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<sst xmlns="http://schemas.openxmlformats.org/spreadsheetml/2006/main" count="235" uniqueCount="109">
  <si>
    <t>Woodruff</t>
  </si>
  <si>
    <t>Wong Lo Kat</t>
  </si>
  <si>
    <t>Wax gourd </t>
  </si>
  <si>
    <t>Verbena (vervain)</t>
  </si>
  <si>
    <t>Valerian</t>
  </si>
  <si>
    <t>Uncaria tomentosa</t>
  </si>
  <si>
    <t>Turmeric tea</t>
  </si>
  <si>
    <t>Stevia</t>
  </si>
  <si>
    <t>Staghorn sumac</t>
  </si>
  <si>
    <t>St. John's wort</t>
  </si>
  <si>
    <t>Spruce tea</t>
  </si>
  <si>
    <t>Spicebush </t>
  </si>
  <si>
    <t>Wax gourd in East Asia and Southeast Asia.</t>
  </si>
  <si>
    <t>Spearmint</t>
  </si>
  <si>
    <t>Sobacha</t>
  </si>
  <si>
    <t>Valerian is used as a sedative.[12]</t>
  </si>
  <si>
    <t>Skullcap</t>
  </si>
  <si>
    <t>Serendib (tea)</t>
  </si>
  <si>
    <t>Scorched rice</t>
  </si>
  <si>
    <t>Tulsi</t>
  </si>
  <si>
    <t>Chrysanthemum tea</t>
  </si>
  <si>
    <t>Thyme</t>
  </si>
  <si>
    <t>Chinese knotweed tea</t>
  </si>
  <si>
    <t>Che dang</t>
  </si>
  <si>
    <t>Chamomile</t>
  </si>
  <si>
    <t>Catnip</t>
  </si>
  <si>
    <t>Caraway</t>
  </si>
  <si>
    <t>Cannabis tea</t>
  </si>
  <si>
    <t>Burdock; the seeds</t>
  </si>
  <si>
    <t>Boldo</t>
  </si>
  <si>
    <t>Bee balm</t>
  </si>
  <si>
    <t>Bael fruit tea[9]</t>
  </si>
  <si>
    <t>Asiatic penny-wort leaf</t>
  </si>
  <si>
    <t>Artichoke tea</t>
  </si>
  <si>
    <t>Anise tea</t>
  </si>
  <si>
    <t>List 2</t>
  </si>
  <si>
    <t>List 1</t>
  </si>
  <si>
    <t>Tea Order Feb 2022</t>
  </si>
  <si>
    <t>Tea Order Jan 2022</t>
  </si>
  <si>
    <t>Q. Compare which Tea is NOT in the List 2</t>
  </si>
  <si>
    <t>Partial Text Lookup: LEFT and SEARCH</t>
  </si>
  <si>
    <t>Product</t>
  </si>
  <si>
    <t>Units Sold</t>
  </si>
  <si>
    <t>Velo - 235</t>
  </si>
  <si>
    <t>Amarilla</t>
  </si>
  <si>
    <t>Paseo - 895</t>
  </si>
  <si>
    <t xml:space="preserve">Montana </t>
  </si>
  <si>
    <t>Amarilla - 145</t>
  </si>
  <si>
    <t>Paseo</t>
  </si>
  <si>
    <t>Montana - 125</t>
  </si>
  <si>
    <t>Velo</t>
  </si>
  <si>
    <t>VTT - 777</t>
  </si>
  <si>
    <t xml:space="preserve">VTT </t>
  </si>
  <si>
    <t>Multiple Source Table Vlookup</t>
  </si>
  <si>
    <t xml:space="preserve"> Sales</t>
  </si>
  <si>
    <t>Disc%</t>
  </si>
  <si>
    <t>Montana</t>
  </si>
  <si>
    <t>Multiple Lookup Value</t>
  </si>
  <si>
    <t>Model no</t>
  </si>
  <si>
    <t xml:space="preserve">Q.1. Calculate Gross sales and Profit in the table. </t>
  </si>
  <si>
    <t>Q.2. Give dropdowns on Segment and Country, then Create formulas which calucalte Total sales and Total Profit based on the selection. If the combination doesn't exist, the result should be "NA".</t>
  </si>
  <si>
    <t>Q.3. Filter out Unique List of Products and their repsective 'MRP'. Result should look same as in the image</t>
  </si>
  <si>
    <t>Segment</t>
  </si>
  <si>
    <t>Country [dropdown]</t>
  </si>
  <si>
    <t>Total Sales</t>
  </si>
  <si>
    <t>Product Name</t>
  </si>
  <si>
    <t>Max MRP</t>
  </si>
  <si>
    <t>Min MRP</t>
  </si>
  <si>
    <t>Country</t>
  </si>
  <si>
    <t>Manufacturing Price</t>
  </si>
  <si>
    <t>Sale Price</t>
  </si>
  <si>
    <t>Gross Sales</t>
  </si>
  <si>
    <t>Profit</t>
  </si>
  <si>
    <t>Government</t>
  </si>
  <si>
    <t>Mexico</t>
  </si>
  <si>
    <t>United States of America</t>
  </si>
  <si>
    <t>Midmarket</t>
  </si>
  <si>
    <t>Canada</t>
  </si>
  <si>
    <t>France</t>
  </si>
  <si>
    <t>Channel Partners</t>
  </si>
  <si>
    <t>VTT</t>
  </si>
  <si>
    <t>Germany</t>
  </si>
  <si>
    <t>Enterprise</t>
  </si>
  <si>
    <t>Small Business</t>
  </si>
  <si>
    <t>Units</t>
  </si>
  <si>
    <t>Rank</t>
  </si>
  <si>
    <t>Give Rank as per Units ordered.</t>
  </si>
  <si>
    <t>Assign ranks to SRMs as their sales performance</t>
  </si>
  <si>
    <t>Rachel  Gomez</t>
  </si>
  <si>
    <t>Shari  Silva</t>
  </si>
  <si>
    <t>Colleen  Warren</t>
  </si>
  <si>
    <t>Cassandra  Franklin</t>
  </si>
  <si>
    <t>Eddie  Green</t>
  </si>
  <si>
    <t>Cecilia  Manning</t>
  </si>
  <si>
    <t>Don  Gonzales</t>
  </si>
  <si>
    <t>Tracy  Reed</t>
  </si>
  <si>
    <t>Bethany  Pena</t>
  </si>
  <si>
    <t>Dan  Peterson</t>
  </si>
  <si>
    <t>SRM</t>
  </si>
  <si>
    <t>Sales'000</t>
  </si>
  <si>
    <t>Total Profit</t>
  </si>
  <si>
    <t>SOURCE TABLE</t>
  </si>
  <si>
    <t>UNIQUE LIST OF PRODUCTS &amp; MRP</t>
  </si>
  <si>
    <t>PRODUCTS</t>
  </si>
  <si>
    <t>Q3</t>
  </si>
  <si>
    <t>Q2</t>
  </si>
  <si>
    <t>Q1</t>
  </si>
  <si>
    <t>HELPER TABLE</t>
  </si>
  <si>
    <t>HELPER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</si>
</sst>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0" applyFont="1"/>
    <xf numFmtId="0" fontId="1" fillId="0" borderId="0" xfId="0" applyFont="1"/>
    <xf numFmtId="0" fontId="1" fillId="3" borderId="1" xfId="0" applyFont="1" applyFill="1" applyBorder="1"/>
    <xf numFmtId="0" fontId="0" fillId="2" borderId="0" xfId="0" applyFill="1"/>
    <xf numFmtId="0" fontId="0" fillId="4" borderId="1" xfId="0" applyFill="1" applyBorder="1"/>
    <xf numFmtId="9" fontId="0" fillId="0" borderId="1" xfId="0" applyNumberFormat="1" applyBorder="1"/>
    <xf numFmtId="10" fontId="0" fillId="0" borderId="1" xfId="0" applyNumberFormat="1" applyBorder="1"/>
    <xf numFmtId="1" fontId="0" fillId="0" borderId="1" xfId="0" applyNumberFormat="1" applyBorder="1"/>
    <xf numFmtId="0" fontId="3" fillId="0" borderId="0" xfId="0" applyFont="1"/>
    <xf numFmtId="0" fontId="4" fillId="0" borderId="0" xfId="0" applyFont="1"/>
    <xf numFmtId="0" fontId="1" fillId="0" borderId="1" xfId="0" applyFont="1" applyBorder="1"/>
    <xf numFmtId="0" fontId="0" fillId="4" borderId="0" xfId="0" applyFill="1"/>
    <xf numFmtId="0" fontId="0" fillId="5" borderId="0" xfId="0" applyFill="1"/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2" fillId="0" borderId="2" xfId="0" applyFont="1" applyFill="1" applyBorder="1"/>
    <xf numFmtId="0" fontId="0" fillId="0" borderId="0" xfId="0" applyBorder="1"/>
    <xf numFmtId="9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83820</xdr:colOff>
      <xdr:row>4</xdr:row>
      <xdr:rowOff>0</xdr:rowOff>
    </xdr:from>
    <xdr:to>
      <xdr:col>11</xdr:col>
      <xdr:colOff>815509</xdr:colOff>
      <xdr:row>10</xdr:row>
      <xdr:rowOff>83926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EB1BD5-E9B9-40C1-8226-242848AF9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90560" y="838200"/>
          <a:ext cx="1950889" cy="12269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B037-915A-4FDE-B786-4883DF13D743}">
  <dimension ref="B1:D36"/>
  <sheetViews>
    <sheetView topLeftCell="A23" workbookViewId="0">
      <selection activeCell="C36" sqref="C36"/>
    </sheetView>
  </sheetViews>
  <sheetFormatPr defaultRowHeight="14.4" x14ac:dyDescent="0.3"/>
  <cols>
    <col min="2" max="2" width="21.109375" bestFit="1" customWidth="1"/>
    <col min="3" max="3" width="21.109375" customWidth="1"/>
    <col min="4" max="4" width="36.44140625" bestFit="1" customWidth="1"/>
  </cols>
  <sheetData>
    <row r="1" spans="2:4" x14ac:dyDescent="0.3">
      <c r="B1" s="3" t="s">
        <v>39</v>
      </c>
    </row>
    <row r="3" spans="2:4" x14ac:dyDescent="0.3">
      <c r="B3" s="2" t="s">
        <v>38</v>
      </c>
      <c r="D3" s="2" t="s">
        <v>37</v>
      </c>
    </row>
    <row r="5" spans="2:4" x14ac:dyDescent="0.3">
      <c r="B5" s="2" t="s">
        <v>36</v>
      </c>
      <c r="D5" s="2" t="s">
        <v>35</v>
      </c>
    </row>
    <row r="6" spans="2:4" x14ac:dyDescent="0.3">
      <c r="B6" s="1" t="s">
        <v>34</v>
      </c>
      <c r="C6" s="15" t="str">
        <f>IFERROR(IF(MATCH($B6,$D$6:$D$24,0)," "),"Not Present in list 2")</f>
        <v xml:space="preserve"> </v>
      </c>
      <c r="D6" s="1" t="s">
        <v>34</v>
      </c>
    </row>
    <row r="7" spans="2:4" x14ac:dyDescent="0.3">
      <c r="B7" s="1" t="s">
        <v>33</v>
      </c>
      <c r="C7" s="15" t="str">
        <f t="shared" ref="C7:C36" si="0">IFERROR(IF(MATCH($B7,$D$6:$D$24,0)," "),"Not Present in list 2")</f>
        <v xml:space="preserve"> </v>
      </c>
      <c r="D7" s="1" t="s">
        <v>33</v>
      </c>
    </row>
    <row r="8" spans="2:4" x14ac:dyDescent="0.3">
      <c r="B8" s="1" t="s">
        <v>32</v>
      </c>
      <c r="C8" s="15" t="str">
        <f t="shared" si="0"/>
        <v xml:space="preserve"> </v>
      </c>
      <c r="D8" s="1" t="s">
        <v>32</v>
      </c>
    </row>
    <row r="9" spans="2:4" x14ac:dyDescent="0.3">
      <c r="B9" s="1" t="s">
        <v>31</v>
      </c>
      <c r="C9" s="15" t="str">
        <f t="shared" si="0"/>
        <v xml:space="preserve"> </v>
      </c>
      <c r="D9" s="1" t="s">
        <v>31</v>
      </c>
    </row>
    <row r="10" spans="2:4" x14ac:dyDescent="0.3">
      <c r="B10" s="1" t="s">
        <v>30</v>
      </c>
      <c r="C10" s="15" t="str">
        <f t="shared" si="0"/>
        <v xml:space="preserve"> </v>
      </c>
      <c r="D10" s="1" t="s">
        <v>30</v>
      </c>
    </row>
    <row r="11" spans="2:4" x14ac:dyDescent="0.3">
      <c r="B11" s="1" t="s">
        <v>29</v>
      </c>
      <c r="C11" s="15" t="str">
        <f t="shared" si="0"/>
        <v xml:space="preserve"> </v>
      </c>
      <c r="D11" s="1" t="s">
        <v>29</v>
      </c>
    </row>
    <row r="12" spans="2:4" x14ac:dyDescent="0.3">
      <c r="B12" s="1" t="s">
        <v>28</v>
      </c>
      <c r="C12" s="15" t="str">
        <f t="shared" si="0"/>
        <v xml:space="preserve"> </v>
      </c>
      <c r="D12" s="1" t="s">
        <v>28</v>
      </c>
    </row>
    <row r="13" spans="2:4" x14ac:dyDescent="0.3">
      <c r="B13" s="1" t="s">
        <v>27</v>
      </c>
      <c r="C13" s="15" t="str">
        <f t="shared" si="0"/>
        <v xml:space="preserve"> </v>
      </c>
      <c r="D13" s="1" t="s">
        <v>27</v>
      </c>
    </row>
    <row r="14" spans="2:4" x14ac:dyDescent="0.3">
      <c r="B14" s="1" t="s">
        <v>26</v>
      </c>
      <c r="C14" s="15" t="str">
        <f t="shared" si="0"/>
        <v xml:space="preserve"> </v>
      </c>
      <c r="D14" s="1" t="s">
        <v>26</v>
      </c>
    </row>
    <row r="15" spans="2:4" x14ac:dyDescent="0.3">
      <c r="B15" s="1" t="s">
        <v>25</v>
      </c>
      <c r="C15" s="15" t="str">
        <f t="shared" si="0"/>
        <v>Not Present in list 2</v>
      </c>
      <c r="D15" s="1" t="s">
        <v>9</v>
      </c>
    </row>
    <row r="16" spans="2:4" x14ac:dyDescent="0.3">
      <c r="B16" s="1" t="s">
        <v>24</v>
      </c>
      <c r="C16" s="15" t="str">
        <f t="shared" si="0"/>
        <v>Not Present in list 2</v>
      </c>
      <c r="D16" s="1" t="s">
        <v>8</v>
      </c>
    </row>
    <row r="17" spans="2:4" x14ac:dyDescent="0.3">
      <c r="B17" s="1" t="s">
        <v>23</v>
      </c>
      <c r="C17" s="15" t="str">
        <f t="shared" si="0"/>
        <v>Not Present in list 2</v>
      </c>
      <c r="D17" s="1" t="s">
        <v>7</v>
      </c>
    </row>
    <row r="18" spans="2:4" x14ac:dyDescent="0.3">
      <c r="B18" s="1" t="s">
        <v>22</v>
      </c>
      <c r="C18" s="15" t="str">
        <f t="shared" si="0"/>
        <v>Not Present in list 2</v>
      </c>
      <c r="D18" s="1" t="s">
        <v>21</v>
      </c>
    </row>
    <row r="19" spans="2:4" x14ac:dyDescent="0.3">
      <c r="B19" s="1" t="s">
        <v>20</v>
      </c>
      <c r="C19" s="15" t="str">
        <f t="shared" si="0"/>
        <v>Not Present in list 2</v>
      </c>
      <c r="D19" s="1" t="s">
        <v>19</v>
      </c>
    </row>
    <row r="20" spans="2:4" x14ac:dyDescent="0.3">
      <c r="B20" s="1" t="s">
        <v>18</v>
      </c>
      <c r="C20" s="15" t="str">
        <f t="shared" si="0"/>
        <v>Not Present in list 2</v>
      </c>
      <c r="D20" s="1" t="s">
        <v>6</v>
      </c>
    </row>
    <row r="21" spans="2:4" x14ac:dyDescent="0.3">
      <c r="B21" s="1" t="s">
        <v>17</v>
      </c>
      <c r="C21" s="15" t="str">
        <f t="shared" si="0"/>
        <v>Not Present in list 2</v>
      </c>
      <c r="D21" s="1" t="s">
        <v>5</v>
      </c>
    </row>
    <row r="22" spans="2:4" x14ac:dyDescent="0.3">
      <c r="B22" s="1" t="s">
        <v>16</v>
      </c>
      <c r="C22" s="15" t="str">
        <f t="shared" si="0"/>
        <v>Not Present in list 2</v>
      </c>
      <c r="D22" s="1" t="s">
        <v>15</v>
      </c>
    </row>
    <row r="23" spans="2:4" x14ac:dyDescent="0.3">
      <c r="B23" s="1" t="s">
        <v>14</v>
      </c>
      <c r="C23" s="15" t="str">
        <f t="shared" si="0"/>
        <v>Not Present in list 2</v>
      </c>
      <c r="D23" s="1" t="s">
        <v>3</v>
      </c>
    </row>
    <row r="24" spans="2:4" x14ac:dyDescent="0.3">
      <c r="B24" s="1" t="s">
        <v>13</v>
      </c>
      <c r="C24" s="15" t="str">
        <f t="shared" si="0"/>
        <v>Not Present in list 2</v>
      </c>
      <c r="D24" s="1" t="s">
        <v>12</v>
      </c>
    </row>
    <row r="25" spans="2:4" x14ac:dyDescent="0.3">
      <c r="B25" s="1" t="s">
        <v>11</v>
      </c>
      <c r="C25" s="15" t="str">
        <f t="shared" si="0"/>
        <v>Not Present in list 2</v>
      </c>
    </row>
    <row r="26" spans="2:4" x14ac:dyDescent="0.3">
      <c r="B26" s="1" t="s">
        <v>10</v>
      </c>
      <c r="C26" s="15" t="str">
        <f t="shared" si="0"/>
        <v>Not Present in list 2</v>
      </c>
    </row>
    <row r="27" spans="2:4" x14ac:dyDescent="0.3">
      <c r="B27" s="1" t="s">
        <v>9</v>
      </c>
      <c r="C27" s="15" t="str">
        <f t="shared" si="0"/>
        <v xml:space="preserve"> </v>
      </c>
    </row>
    <row r="28" spans="2:4" x14ac:dyDescent="0.3">
      <c r="B28" s="1" t="s">
        <v>8</v>
      </c>
      <c r="C28" s="15" t="str">
        <f t="shared" si="0"/>
        <v xml:space="preserve"> </v>
      </c>
    </row>
    <row r="29" spans="2:4" x14ac:dyDescent="0.3">
      <c r="B29" s="1" t="s">
        <v>7</v>
      </c>
      <c r="C29" s="15" t="str">
        <f t="shared" si="0"/>
        <v xml:space="preserve"> </v>
      </c>
    </row>
    <row r="30" spans="2:4" x14ac:dyDescent="0.3">
      <c r="B30" s="1" t="s">
        <v>6</v>
      </c>
      <c r="C30" s="15" t="str">
        <f t="shared" si="0"/>
        <v xml:space="preserve"> </v>
      </c>
    </row>
    <row r="31" spans="2:4" x14ac:dyDescent="0.3">
      <c r="B31" s="1" t="s">
        <v>5</v>
      </c>
      <c r="C31" s="15" t="str">
        <f t="shared" si="0"/>
        <v xml:space="preserve"> </v>
      </c>
    </row>
    <row r="32" spans="2:4" x14ac:dyDescent="0.3">
      <c r="B32" s="1" t="s">
        <v>4</v>
      </c>
      <c r="C32" s="15" t="str">
        <f t="shared" si="0"/>
        <v>Not Present in list 2</v>
      </c>
    </row>
    <row r="33" spans="2:3" x14ac:dyDescent="0.3">
      <c r="B33" s="1" t="s">
        <v>3</v>
      </c>
      <c r="C33" s="15" t="str">
        <f t="shared" si="0"/>
        <v xml:space="preserve"> </v>
      </c>
    </row>
    <row r="34" spans="2:3" x14ac:dyDescent="0.3">
      <c r="B34" s="1" t="s">
        <v>2</v>
      </c>
      <c r="C34" s="15" t="str">
        <f t="shared" si="0"/>
        <v>Not Present in list 2</v>
      </c>
    </row>
    <row r="35" spans="2:3" x14ac:dyDescent="0.3">
      <c r="B35" s="1" t="s">
        <v>1</v>
      </c>
      <c r="C35" s="15" t="str">
        <f t="shared" si="0"/>
        <v>Not Present in list 2</v>
      </c>
    </row>
    <row r="36" spans="2:3" x14ac:dyDescent="0.3">
      <c r="B36" s="1" t="s">
        <v>0</v>
      </c>
      <c r="C36" s="15" t="str">
        <f t="shared" si="0"/>
        <v>Not Present in list 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89C10-5342-4F6A-B203-403FC1C64F9D}">
  <dimension ref="B2:Q27"/>
  <sheetViews>
    <sheetView topLeftCell="B1" workbookViewId="0">
      <selection activeCell="K19" sqref="K19"/>
    </sheetView>
  </sheetViews>
  <sheetFormatPr defaultRowHeight="14.4" x14ac:dyDescent="0.3"/>
  <cols>
    <col min="2" max="2" width="14.88671875" bestFit="1" customWidth="1"/>
    <col min="3" max="3" width="21.5546875" bestFit="1" customWidth="1"/>
    <col min="4" max="4" width="9.77734375" bestFit="1" customWidth="1"/>
    <col min="5" max="5" width="21.5546875" bestFit="1" customWidth="1"/>
    <col min="6" max="6" width="17.5546875" bestFit="1" customWidth="1"/>
    <col min="7" max="7" width="8.77734375" bestFit="1" customWidth="1"/>
    <col min="8" max="8" width="10.109375" bestFit="1" customWidth="1"/>
    <col min="12" max="12" width="30.33203125" bestFit="1" customWidth="1"/>
    <col min="13" max="13" width="17.5546875" bestFit="1" customWidth="1"/>
    <col min="15" max="15" width="14.88671875" bestFit="1" customWidth="1"/>
    <col min="16" max="16" width="7.5546875" customWidth="1"/>
    <col min="17" max="17" width="21.5546875" bestFit="1" customWidth="1"/>
  </cols>
  <sheetData>
    <row r="2" spans="2:17" ht="15.6" x14ac:dyDescent="0.3">
      <c r="B2" s="11" t="s">
        <v>59</v>
      </c>
    </row>
    <row r="3" spans="2:17" ht="18" x14ac:dyDescent="0.35">
      <c r="B3" s="11" t="s">
        <v>60</v>
      </c>
      <c r="G3" s="12"/>
    </row>
    <row r="4" spans="2:17" ht="18" x14ac:dyDescent="0.35">
      <c r="B4" s="11" t="s">
        <v>61</v>
      </c>
      <c r="G4" s="12"/>
    </row>
    <row r="5" spans="2:17" ht="18" x14ac:dyDescent="0.35">
      <c r="G5" s="12"/>
    </row>
    <row r="6" spans="2:17" x14ac:dyDescent="0.3">
      <c r="B6" s="13" t="s">
        <v>62</v>
      </c>
      <c r="C6" s="13" t="s">
        <v>63</v>
      </c>
      <c r="D6" s="13" t="s">
        <v>64</v>
      </c>
      <c r="E6" s="13" t="s">
        <v>100</v>
      </c>
      <c r="F6" s="19" t="s">
        <v>105</v>
      </c>
      <c r="O6" s="1" t="s">
        <v>62</v>
      </c>
      <c r="Q6" s="1" t="s">
        <v>68</v>
      </c>
    </row>
    <row r="7" spans="2:17" x14ac:dyDescent="0.3">
      <c r="B7" s="1" t="s">
        <v>73</v>
      </c>
      <c r="C7" s="1" t="s">
        <v>74</v>
      </c>
      <c r="D7" s="7">
        <f>IF(SUMIFS(Gross_Sales,Segment,$B$7,Country,$C$7),SUMIFS(Gross_Sales,Segment,$B$7,Country,$C$7),"NA")</f>
        <v>1750700</v>
      </c>
      <c r="E7" s="7">
        <f>IF(SUMIFS(Profit,Segment,$B$7,Country,$C$7),SUMIFS(Profit,Segment,$B$7,Country,$C$7),"NA")</f>
        <v>1700680</v>
      </c>
      <c r="O7" s="1" t="s">
        <v>73</v>
      </c>
      <c r="Q7" s="1" t="s">
        <v>74</v>
      </c>
    </row>
    <row r="8" spans="2:17" x14ac:dyDescent="0.3">
      <c r="O8" s="1" t="s">
        <v>76</v>
      </c>
      <c r="Q8" s="1" t="s">
        <v>75</v>
      </c>
    </row>
    <row r="9" spans="2:17" x14ac:dyDescent="0.3">
      <c r="C9" s="1"/>
      <c r="D9" s="1"/>
      <c r="E9" s="13" t="s">
        <v>65</v>
      </c>
      <c r="O9" s="1" t="s">
        <v>79</v>
      </c>
      <c r="Q9" s="1" t="s">
        <v>77</v>
      </c>
    </row>
    <row r="10" spans="2:17" x14ac:dyDescent="0.3">
      <c r="C10" s="13" t="s">
        <v>66</v>
      </c>
      <c r="D10" s="7">
        <f>MAX($M$23:$M$27)</f>
        <v>260</v>
      </c>
      <c r="E10" s="7" t="str">
        <f>INDEX(_xlfn.ANCHORARRAY($L$23),MATCH($D10,$M$23:$M$27,0))</f>
        <v>Amarilla</v>
      </c>
      <c r="O10" s="1" t="s">
        <v>82</v>
      </c>
      <c r="Q10" s="1" t="s">
        <v>78</v>
      </c>
    </row>
    <row r="11" spans="2:17" x14ac:dyDescent="0.3">
      <c r="C11" s="13" t="s">
        <v>67</v>
      </c>
      <c r="D11" s="7">
        <f>MIN($M$23:$M$27)</f>
        <v>5</v>
      </c>
      <c r="E11" s="7" t="str">
        <f>INDEX(_xlfn.ANCHORARRAY($L$23),MATCH($D11,$M$23:$M$27,0))</f>
        <v>Montana</v>
      </c>
      <c r="O11" s="1" t="s">
        <v>83</v>
      </c>
      <c r="Q11" s="1" t="s">
        <v>81</v>
      </c>
    </row>
    <row r="12" spans="2:17" x14ac:dyDescent="0.3">
      <c r="H12" s="3" t="s">
        <v>106</v>
      </c>
      <c r="L12" s="14" t="s">
        <v>101</v>
      </c>
    </row>
    <row r="13" spans="2:17" x14ac:dyDescent="0.3">
      <c r="B13" s="16" t="s">
        <v>62</v>
      </c>
      <c r="C13" s="16" t="s">
        <v>68</v>
      </c>
      <c r="D13" s="16" t="s">
        <v>41</v>
      </c>
      <c r="E13" s="16" t="s">
        <v>42</v>
      </c>
      <c r="F13" s="17" t="s">
        <v>69</v>
      </c>
      <c r="G13" s="16" t="s">
        <v>70</v>
      </c>
      <c r="H13" s="17" t="s">
        <v>71</v>
      </c>
      <c r="I13" s="17" t="s">
        <v>72</v>
      </c>
      <c r="L13" s="1" t="s">
        <v>41</v>
      </c>
      <c r="M13" s="1" t="s">
        <v>69</v>
      </c>
    </row>
    <row r="14" spans="2:17" x14ac:dyDescent="0.3">
      <c r="B14" s="1" t="s">
        <v>73</v>
      </c>
      <c r="C14" s="1" t="s">
        <v>74</v>
      </c>
      <c r="D14" s="1" t="s">
        <v>48</v>
      </c>
      <c r="E14" s="1">
        <v>2851</v>
      </c>
      <c r="F14" s="7">
        <f t="shared" ref="F14:F27" si="0">VLOOKUP($D14,$L$13:$M$18,2,0)</f>
        <v>10</v>
      </c>
      <c r="G14" s="1">
        <v>350</v>
      </c>
      <c r="H14" s="7">
        <f>E14*G14</f>
        <v>997850</v>
      </c>
      <c r="I14" s="7">
        <f>H14-(E14*F14)</f>
        <v>969340</v>
      </c>
      <c r="L14" s="1" t="s">
        <v>48</v>
      </c>
      <c r="M14" s="1">
        <v>10</v>
      </c>
    </row>
    <row r="15" spans="2:17" x14ac:dyDescent="0.3">
      <c r="B15" s="1" t="s">
        <v>73</v>
      </c>
      <c r="C15" s="1" t="s">
        <v>75</v>
      </c>
      <c r="D15" s="1" t="s">
        <v>48</v>
      </c>
      <c r="E15" s="1">
        <v>3495</v>
      </c>
      <c r="F15" s="7">
        <f t="shared" si="0"/>
        <v>10</v>
      </c>
      <c r="G15" s="1">
        <v>300</v>
      </c>
      <c r="H15" s="7">
        <f t="shared" ref="H15:H27" si="1">E15*G15</f>
        <v>1048500</v>
      </c>
      <c r="I15" s="7">
        <f t="shared" ref="I15:I27" si="2">H15-(E15*F15)</f>
        <v>1013550</v>
      </c>
      <c r="L15" s="1" t="s">
        <v>50</v>
      </c>
      <c r="M15" s="1">
        <v>120</v>
      </c>
    </row>
    <row r="16" spans="2:17" x14ac:dyDescent="0.3">
      <c r="B16" s="1" t="s">
        <v>76</v>
      </c>
      <c r="C16" s="1" t="s">
        <v>77</v>
      </c>
      <c r="D16" s="1" t="s">
        <v>48</v>
      </c>
      <c r="E16" s="1">
        <v>2632</v>
      </c>
      <c r="F16" s="7">
        <f t="shared" si="0"/>
        <v>10</v>
      </c>
      <c r="G16" s="1">
        <v>350</v>
      </c>
      <c r="H16" s="7">
        <f t="shared" si="1"/>
        <v>921200</v>
      </c>
      <c r="I16" s="7">
        <f t="shared" si="2"/>
        <v>894880</v>
      </c>
      <c r="L16" s="1" t="s">
        <v>44</v>
      </c>
      <c r="M16" s="1">
        <v>260</v>
      </c>
    </row>
    <row r="17" spans="2:13" x14ac:dyDescent="0.3">
      <c r="B17" s="1" t="s">
        <v>76</v>
      </c>
      <c r="C17" s="1" t="s">
        <v>77</v>
      </c>
      <c r="D17" s="1" t="s">
        <v>50</v>
      </c>
      <c r="E17" s="1">
        <v>2632</v>
      </c>
      <c r="F17" s="7">
        <f t="shared" si="0"/>
        <v>120</v>
      </c>
      <c r="G17" s="1">
        <v>350</v>
      </c>
      <c r="H17" s="7">
        <f t="shared" si="1"/>
        <v>921200</v>
      </c>
      <c r="I17" s="7">
        <f t="shared" si="2"/>
        <v>605360</v>
      </c>
      <c r="L17" s="1" t="s">
        <v>56</v>
      </c>
      <c r="M17" s="1">
        <v>5</v>
      </c>
    </row>
    <row r="18" spans="2:13" x14ac:dyDescent="0.3">
      <c r="B18" s="1" t="s">
        <v>76</v>
      </c>
      <c r="C18" s="1" t="s">
        <v>75</v>
      </c>
      <c r="D18" s="1" t="s">
        <v>50</v>
      </c>
      <c r="E18" s="1">
        <v>2574</v>
      </c>
      <c r="F18" s="7">
        <f t="shared" si="0"/>
        <v>120</v>
      </c>
      <c r="G18" s="1">
        <v>300</v>
      </c>
      <c r="H18" s="7">
        <f t="shared" si="1"/>
        <v>772200</v>
      </c>
      <c r="I18" s="7">
        <f t="shared" si="2"/>
        <v>463320</v>
      </c>
      <c r="L18" s="1" t="s">
        <v>80</v>
      </c>
      <c r="M18" s="1">
        <v>250</v>
      </c>
    </row>
    <row r="19" spans="2:13" x14ac:dyDescent="0.3">
      <c r="B19" s="1" t="s">
        <v>73</v>
      </c>
      <c r="C19" s="1" t="s">
        <v>74</v>
      </c>
      <c r="D19" s="1" t="s">
        <v>48</v>
      </c>
      <c r="E19" s="1">
        <v>2151</v>
      </c>
      <c r="F19" s="7">
        <f t="shared" si="0"/>
        <v>10</v>
      </c>
      <c r="G19" s="1">
        <v>350</v>
      </c>
      <c r="H19" s="7">
        <f t="shared" si="1"/>
        <v>752850</v>
      </c>
      <c r="I19" s="7">
        <f t="shared" si="2"/>
        <v>731340</v>
      </c>
    </row>
    <row r="20" spans="2:13" x14ac:dyDescent="0.3">
      <c r="B20" s="1" t="s">
        <v>76</v>
      </c>
      <c r="C20" s="1" t="s">
        <v>78</v>
      </c>
      <c r="D20" s="1" t="s">
        <v>44</v>
      </c>
      <c r="E20" s="1">
        <v>2475</v>
      </c>
      <c r="F20" s="7">
        <f t="shared" si="0"/>
        <v>260</v>
      </c>
      <c r="G20" s="1">
        <v>300</v>
      </c>
      <c r="H20" s="7">
        <f t="shared" si="1"/>
        <v>742500</v>
      </c>
      <c r="I20" s="7">
        <f t="shared" si="2"/>
        <v>99000</v>
      </c>
    </row>
    <row r="21" spans="2:13" x14ac:dyDescent="0.3">
      <c r="B21" s="1" t="s">
        <v>79</v>
      </c>
      <c r="C21" s="1" t="s">
        <v>77</v>
      </c>
      <c r="D21" s="1" t="s">
        <v>56</v>
      </c>
      <c r="E21" s="1">
        <v>2227.5</v>
      </c>
      <c r="F21" s="7">
        <f t="shared" si="0"/>
        <v>5</v>
      </c>
      <c r="G21" s="1">
        <v>350</v>
      </c>
      <c r="H21" s="7">
        <f t="shared" si="1"/>
        <v>779625</v>
      </c>
      <c r="I21" s="7">
        <f t="shared" si="2"/>
        <v>768487.5</v>
      </c>
      <c r="K21" s="3" t="s">
        <v>104</v>
      </c>
      <c r="L21" s="14" t="s">
        <v>102</v>
      </c>
    </row>
    <row r="22" spans="2:13" x14ac:dyDescent="0.3">
      <c r="B22" s="1" t="s">
        <v>73</v>
      </c>
      <c r="C22" s="1" t="s">
        <v>75</v>
      </c>
      <c r="D22" s="1" t="s">
        <v>80</v>
      </c>
      <c r="E22" s="1">
        <v>2541</v>
      </c>
      <c r="F22" s="7">
        <f t="shared" si="0"/>
        <v>250</v>
      </c>
      <c r="G22" s="1">
        <v>300</v>
      </c>
      <c r="H22" s="7">
        <f t="shared" si="1"/>
        <v>762300</v>
      </c>
      <c r="I22" s="7">
        <f t="shared" si="2"/>
        <v>127050</v>
      </c>
      <c r="L22" s="1" t="s">
        <v>103</v>
      </c>
      <c r="M22" s="1"/>
    </row>
    <row r="23" spans="2:13" x14ac:dyDescent="0.3">
      <c r="B23" s="1" t="s">
        <v>79</v>
      </c>
      <c r="C23" s="1" t="s">
        <v>81</v>
      </c>
      <c r="D23" s="1" t="s">
        <v>50</v>
      </c>
      <c r="E23" s="1">
        <v>2536</v>
      </c>
      <c r="F23" s="7">
        <f t="shared" si="0"/>
        <v>120</v>
      </c>
      <c r="G23" s="1">
        <v>300</v>
      </c>
      <c r="H23" s="7">
        <f t="shared" si="1"/>
        <v>760800</v>
      </c>
      <c r="I23" s="7">
        <f t="shared" si="2"/>
        <v>456480</v>
      </c>
      <c r="L23" s="1" t="str" cm="1">
        <f t="array" ref="L23:L27">_xlfn.UNIQUE(Product)</f>
        <v>Paseo</v>
      </c>
      <c r="M23" s="1">
        <f>VLOOKUP($L23,$D$13:$F$27,3,0)</f>
        <v>10</v>
      </c>
    </row>
    <row r="24" spans="2:13" x14ac:dyDescent="0.3">
      <c r="B24" s="1" t="s">
        <v>76</v>
      </c>
      <c r="C24" s="1" t="s">
        <v>75</v>
      </c>
      <c r="D24" s="1" t="s">
        <v>48</v>
      </c>
      <c r="E24" s="1">
        <v>2007</v>
      </c>
      <c r="F24" s="7">
        <f t="shared" si="0"/>
        <v>10</v>
      </c>
      <c r="G24" s="1">
        <v>350</v>
      </c>
      <c r="H24" s="7">
        <f t="shared" si="1"/>
        <v>702450</v>
      </c>
      <c r="I24" s="7">
        <f t="shared" si="2"/>
        <v>682380</v>
      </c>
      <c r="L24" s="1" t="str">
        <v>Velo</v>
      </c>
      <c r="M24" s="1">
        <f t="shared" ref="M24:M27" si="3">VLOOKUP($L24,$D$13:$F$27,3,0)</f>
        <v>120</v>
      </c>
    </row>
    <row r="25" spans="2:13" x14ac:dyDescent="0.3">
      <c r="B25" s="1" t="s">
        <v>82</v>
      </c>
      <c r="C25" s="1" t="s">
        <v>75</v>
      </c>
      <c r="D25" s="1" t="s">
        <v>50</v>
      </c>
      <c r="E25" s="1">
        <v>2460</v>
      </c>
      <c r="F25" s="7">
        <f t="shared" si="0"/>
        <v>120</v>
      </c>
      <c r="G25" s="1">
        <v>300</v>
      </c>
      <c r="H25" s="7">
        <f t="shared" si="1"/>
        <v>738000</v>
      </c>
      <c r="I25" s="7">
        <f t="shared" si="2"/>
        <v>442800</v>
      </c>
      <c r="L25" s="1" t="str">
        <v>Amarilla</v>
      </c>
      <c r="M25" s="1">
        <f t="shared" si="3"/>
        <v>260</v>
      </c>
    </row>
    <row r="26" spans="2:13" x14ac:dyDescent="0.3">
      <c r="B26" s="1" t="s">
        <v>83</v>
      </c>
      <c r="C26" s="1" t="s">
        <v>77</v>
      </c>
      <c r="D26" s="1" t="s">
        <v>56</v>
      </c>
      <c r="E26" s="1">
        <v>3802.5</v>
      </c>
      <c r="F26" s="7">
        <f t="shared" si="0"/>
        <v>5</v>
      </c>
      <c r="G26" s="1">
        <v>300</v>
      </c>
      <c r="H26" s="7">
        <f t="shared" si="1"/>
        <v>1140750</v>
      </c>
      <c r="I26" s="7">
        <f t="shared" si="2"/>
        <v>1121737.5</v>
      </c>
      <c r="L26" s="1" t="str">
        <v>Montana</v>
      </c>
      <c r="M26" s="1">
        <f t="shared" si="3"/>
        <v>5</v>
      </c>
    </row>
    <row r="27" spans="2:13" x14ac:dyDescent="0.3">
      <c r="B27" s="1" t="s">
        <v>73</v>
      </c>
      <c r="C27" s="1" t="s">
        <v>77</v>
      </c>
      <c r="D27" s="1" t="s">
        <v>50</v>
      </c>
      <c r="E27" s="1">
        <v>3793.5</v>
      </c>
      <c r="F27" s="7">
        <f t="shared" si="0"/>
        <v>120</v>
      </c>
      <c r="G27" s="1">
        <v>300</v>
      </c>
      <c r="H27" s="7">
        <f t="shared" si="1"/>
        <v>1138050</v>
      </c>
      <c r="I27" s="7">
        <f t="shared" si="2"/>
        <v>682830</v>
      </c>
      <c r="L27" s="1" t="str">
        <v>VTT</v>
      </c>
      <c r="M27" s="1">
        <f t="shared" si="3"/>
        <v>250</v>
      </c>
    </row>
  </sheetData>
  <dataValidations count="2">
    <dataValidation type="list" allowBlank="1" showInputMessage="1" showErrorMessage="1" sqref="B7" xr:uid="{18FF76BD-DE27-43C3-929A-9E5076B85D84}">
      <formula1>$O$7:$O$11</formula1>
    </dataValidation>
    <dataValidation type="list" allowBlank="1" showInputMessage="1" showErrorMessage="1" sqref="C7" xr:uid="{3FF6ED0C-7ED3-4D7E-B110-60C8B1E82E2F}">
      <formula1>$Q$7:$Q$11</formula1>
    </dataValidation>
  </dataValidation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10AF-BCAD-42A4-AD59-88E86072988A}">
  <dimension ref="B3:Q37"/>
  <sheetViews>
    <sheetView workbookViewId="0">
      <selection activeCell="G23" sqref="G23"/>
    </sheetView>
  </sheetViews>
  <sheetFormatPr defaultRowHeight="14.4" x14ac:dyDescent="0.3"/>
  <cols>
    <col min="2" max="2" width="33.21875" bestFit="1" customWidth="1"/>
    <col min="3" max="3" width="9.109375" bestFit="1" customWidth="1"/>
    <col min="6" max="6" width="9.6640625" bestFit="1" customWidth="1"/>
    <col min="7" max="7" width="9.44140625" bestFit="1" customWidth="1"/>
    <col min="8" max="8" width="13.5546875" bestFit="1" customWidth="1"/>
    <col min="16" max="16" width="12.77734375" bestFit="1" customWidth="1"/>
  </cols>
  <sheetData>
    <row r="3" spans="2:17" x14ac:dyDescent="0.3">
      <c r="B3" s="4" t="s">
        <v>40</v>
      </c>
    </row>
    <row r="4" spans="2:17" x14ac:dyDescent="0.3">
      <c r="B4" s="4"/>
    </row>
    <row r="5" spans="2:17" x14ac:dyDescent="0.3">
      <c r="B5" s="5" t="s">
        <v>41</v>
      </c>
      <c r="C5" s="5" t="s">
        <v>42</v>
      </c>
      <c r="F5" s="5" t="s">
        <v>41</v>
      </c>
      <c r="G5" s="5" t="s">
        <v>42</v>
      </c>
    </row>
    <row r="6" spans="2:17" x14ac:dyDescent="0.3">
      <c r="B6" s="1" t="s">
        <v>43</v>
      </c>
      <c r="C6" s="7" t="str" cm="1">
        <f t="array" ref="C6">VLOOKUP(LEFT(B6,SEARCH("-",B6)-2),TRIM($F$5:$G$10),2,0)</f>
        <v>2574</v>
      </c>
      <c r="F6" s="1" t="s">
        <v>44</v>
      </c>
      <c r="G6" s="1">
        <v>2475</v>
      </c>
    </row>
    <row r="7" spans="2:17" x14ac:dyDescent="0.3">
      <c r="B7" s="1" t="s">
        <v>45</v>
      </c>
      <c r="C7" s="7" t="str" cm="1">
        <f t="array" ref="C7">VLOOKUP(LEFT(B7,SEARCH("-",B7)-2),TRIM($F$5:$G$10),2,0)</f>
        <v>2151</v>
      </c>
      <c r="F7" s="1" t="s">
        <v>46</v>
      </c>
      <c r="G7" s="1">
        <v>2227.5</v>
      </c>
    </row>
    <row r="8" spans="2:17" x14ac:dyDescent="0.3">
      <c r="B8" s="1" t="s">
        <v>47</v>
      </c>
      <c r="C8" s="7" t="str" cm="1">
        <f t="array" ref="C8">VLOOKUP(LEFT(B8,SEARCH("-",B8)-2),TRIM($F$5:$G$10),2,0)</f>
        <v>2475</v>
      </c>
      <c r="F8" s="1" t="s">
        <v>48</v>
      </c>
      <c r="G8" s="1">
        <v>2151</v>
      </c>
    </row>
    <row r="9" spans="2:17" x14ac:dyDescent="0.3">
      <c r="B9" s="1" t="s">
        <v>49</v>
      </c>
      <c r="C9" s="7" t="str" cm="1">
        <f t="array" ref="C9">VLOOKUP(LEFT(B9,SEARCH("-",B9)-2),TRIM($F$5:$G$10),2,0)</f>
        <v>2227.5</v>
      </c>
      <c r="F9" s="1" t="s">
        <v>50</v>
      </c>
      <c r="G9" s="1">
        <v>2574</v>
      </c>
    </row>
    <row r="10" spans="2:17" x14ac:dyDescent="0.3">
      <c r="B10" s="1" t="s">
        <v>51</v>
      </c>
      <c r="C10" s="7" t="str" cm="1">
        <f t="array" ref="C10">VLOOKUP(LEFT(B10,SEARCH("-",B10)-2),TRIM($F$5:$G$10),2,0)</f>
        <v>2541</v>
      </c>
      <c r="F10" s="1" t="s">
        <v>52</v>
      </c>
      <c r="G10" s="1">
        <v>2541</v>
      </c>
    </row>
    <row r="12" spans="2:17" s="6" customFormat="1" x14ac:dyDescent="0.3"/>
    <row r="13" spans="2:17" x14ac:dyDescent="0.3">
      <c r="B13" s="4" t="s">
        <v>53</v>
      </c>
    </row>
    <row r="14" spans="2:17" x14ac:dyDescent="0.3">
      <c r="F14" s="5" t="s">
        <v>48</v>
      </c>
      <c r="G14" s="5"/>
      <c r="I14" s="5" t="s">
        <v>44</v>
      </c>
      <c r="J14" s="5"/>
      <c r="L14" s="5" t="s">
        <v>46</v>
      </c>
      <c r="M14" s="5"/>
    </row>
    <row r="15" spans="2:17" x14ac:dyDescent="0.3">
      <c r="B15" s="5" t="s">
        <v>41</v>
      </c>
      <c r="C15" s="5" t="s">
        <v>54</v>
      </c>
      <c r="D15" s="5" t="s">
        <v>55</v>
      </c>
      <c r="F15" s="5" t="s">
        <v>54</v>
      </c>
      <c r="G15" s="5" t="s">
        <v>55</v>
      </c>
      <c r="I15" s="5" t="s">
        <v>54</v>
      </c>
      <c r="J15" s="5" t="s">
        <v>55</v>
      </c>
      <c r="L15" s="5" t="s">
        <v>54</v>
      </c>
      <c r="M15" s="5" t="s">
        <v>55</v>
      </c>
      <c r="P15" s="14" t="s">
        <v>107</v>
      </c>
      <c r="Q15" s="14"/>
    </row>
    <row r="16" spans="2:17" x14ac:dyDescent="0.3">
      <c r="B16" s="1" t="s">
        <v>48</v>
      </c>
      <c r="C16" s="1">
        <v>1655.08</v>
      </c>
      <c r="D16" s="21">
        <f>VLOOKUP($C16,CHOOSE(VLOOKUP(TRIM($B16),$P$15:$Q$18,2,0),$F$14:$G$20,$I$14:$J$20,$L$14:$M$20),2,1)</f>
        <v>0.125</v>
      </c>
      <c r="F16" s="1">
        <v>0</v>
      </c>
      <c r="G16" s="8">
        <v>0.05</v>
      </c>
      <c r="I16" s="1">
        <v>0</v>
      </c>
      <c r="J16" s="9">
        <v>2.5000000000000001E-2</v>
      </c>
      <c r="L16" s="1">
        <v>0</v>
      </c>
      <c r="M16" s="9">
        <v>1.4999999999999999E-2</v>
      </c>
      <c r="P16" s="7" t="s">
        <v>48</v>
      </c>
      <c r="Q16" s="7">
        <v>1</v>
      </c>
    </row>
    <row r="17" spans="2:17" x14ac:dyDescent="0.3">
      <c r="B17" s="1" t="s">
        <v>44</v>
      </c>
      <c r="C17" s="1">
        <v>1822.59</v>
      </c>
      <c r="D17" s="21">
        <f t="shared" ref="D17:D22" si="0">VLOOKUP($C17,CHOOSE(VLOOKUP(TRIM($B17),$P$15:$Q$18,2,0),$F$14:$G$20,$I$14:$J$20,$L$14:$M$20),2,1)</f>
        <v>7.0000000000000007E-2</v>
      </c>
      <c r="F17" s="1">
        <v>500</v>
      </c>
      <c r="G17" s="9">
        <v>7.4999999999999997E-2</v>
      </c>
      <c r="I17" s="1">
        <v>500</v>
      </c>
      <c r="J17" s="8">
        <v>0.04</v>
      </c>
      <c r="L17" s="1">
        <v>500</v>
      </c>
      <c r="M17" s="8">
        <v>0.03</v>
      </c>
      <c r="P17" s="7" t="s">
        <v>44</v>
      </c>
      <c r="Q17" s="7">
        <v>2</v>
      </c>
    </row>
    <row r="18" spans="2:17" x14ac:dyDescent="0.3">
      <c r="B18" s="1" t="s">
        <v>44</v>
      </c>
      <c r="C18" s="1">
        <v>1730.54</v>
      </c>
      <c r="D18" s="21">
        <f t="shared" si="0"/>
        <v>7.0000000000000007E-2</v>
      </c>
      <c r="F18" s="1">
        <v>1000</v>
      </c>
      <c r="G18" s="8">
        <v>0.1</v>
      </c>
      <c r="I18" s="1">
        <v>1000</v>
      </c>
      <c r="J18" s="9">
        <v>5.5E-2</v>
      </c>
      <c r="L18" s="1">
        <v>1000</v>
      </c>
      <c r="M18" s="9">
        <v>5.5E-2</v>
      </c>
      <c r="P18" s="7" t="s">
        <v>56</v>
      </c>
      <c r="Q18" s="7">
        <v>3</v>
      </c>
    </row>
    <row r="19" spans="2:17" x14ac:dyDescent="0.3">
      <c r="B19" s="1" t="s">
        <v>46</v>
      </c>
      <c r="C19" s="1">
        <v>1685.6</v>
      </c>
      <c r="D19" s="21">
        <f t="shared" si="0"/>
        <v>7.0000000000000007E-2</v>
      </c>
      <c r="F19" s="1">
        <v>1500</v>
      </c>
      <c r="G19" s="9">
        <v>0.125</v>
      </c>
      <c r="I19" s="1">
        <v>1500</v>
      </c>
      <c r="J19" s="8">
        <v>7.0000000000000007E-2</v>
      </c>
      <c r="L19" s="1">
        <v>1500</v>
      </c>
      <c r="M19" s="9">
        <v>7.0000000000000007E-2</v>
      </c>
      <c r="P19" s="20"/>
    </row>
    <row r="20" spans="2:17" x14ac:dyDescent="0.3">
      <c r="B20" s="1" t="s">
        <v>48</v>
      </c>
      <c r="C20" s="1">
        <v>1685.6</v>
      </c>
      <c r="D20" s="21">
        <f t="shared" si="0"/>
        <v>0.125</v>
      </c>
      <c r="F20" s="1">
        <v>2000</v>
      </c>
      <c r="G20" s="8">
        <v>0.15</v>
      </c>
      <c r="I20" s="1">
        <v>2000</v>
      </c>
      <c r="J20" s="9">
        <v>8.5000000000000006E-2</v>
      </c>
      <c r="L20" s="1">
        <v>2000</v>
      </c>
      <c r="M20" s="8">
        <v>9.3333333333333296E-2</v>
      </c>
    </row>
    <row r="21" spans="2:17" x14ac:dyDescent="0.3">
      <c r="B21" s="1" t="s">
        <v>56</v>
      </c>
      <c r="C21" s="1">
        <v>1763.8600000000001</v>
      </c>
      <c r="D21" s="21">
        <f t="shared" si="0"/>
        <v>7.0000000000000007E-2</v>
      </c>
    </row>
    <row r="22" spans="2:17" x14ac:dyDescent="0.3">
      <c r="B22" s="1" t="s">
        <v>48</v>
      </c>
      <c r="C22" s="1">
        <v>2293.1999999999998</v>
      </c>
      <c r="D22" s="21">
        <f t="shared" si="0"/>
        <v>0.15</v>
      </c>
    </row>
    <row r="24" spans="2:17" s="6" customFormat="1" x14ac:dyDescent="0.3"/>
    <row r="25" spans="2:17" x14ac:dyDescent="0.3">
      <c r="B25" s="4" t="s">
        <v>57</v>
      </c>
    </row>
    <row r="27" spans="2:17" x14ac:dyDescent="0.3">
      <c r="B27" s="5" t="s">
        <v>41</v>
      </c>
      <c r="C27" s="5" t="s">
        <v>42</v>
      </c>
      <c r="F27" s="5" t="s">
        <v>41</v>
      </c>
      <c r="G27" s="5" t="s">
        <v>58</v>
      </c>
      <c r="H27" s="5" t="s">
        <v>108</v>
      </c>
      <c r="I27" s="5" t="s">
        <v>42</v>
      </c>
    </row>
    <row r="28" spans="2:17" x14ac:dyDescent="0.3">
      <c r="B28" s="1" t="s">
        <v>43</v>
      </c>
      <c r="C28" s="7">
        <f>VLOOKUP(TRIM(B28),$H$27:$I$37,2,0)</f>
        <v>2574</v>
      </c>
      <c r="F28" s="1" t="s">
        <v>48</v>
      </c>
      <c r="G28" s="10">
        <v>895</v>
      </c>
      <c r="H28" s="10" t="str">
        <f>TRIM(F28)&amp;" - "&amp;TRIM(G28)</f>
        <v>Paseo - 895</v>
      </c>
      <c r="I28" s="1">
        <v>2151</v>
      </c>
    </row>
    <row r="29" spans="2:17" x14ac:dyDescent="0.3">
      <c r="B29" s="1" t="s">
        <v>45</v>
      </c>
      <c r="C29" s="7">
        <f t="shared" ref="C29:C32" si="1">VLOOKUP(TRIM(B29),$H$27:$I$37,2,0)</f>
        <v>2151</v>
      </c>
      <c r="F29" s="1" t="s">
        <v>46</v>
      </c>
      <c r="G29" s="10">
        <v>125</v>
      </c>
      <c r="H29" s="10" t="str">
        <f t="shared" ref="H29:H37" si="2">TRIM(F29)&amp;" - "&amp;TRIM(G29)</f>
        <v>Montana - 125</v>
      </c>
      <c r="I29" s="1">
        <v>2227.5</v>
      </c>
    </row>
    <row r="30" spans="2:17" x14ac:dyDescent="0.3">
      <c r="B30" s="1" t="s">
        <v>47</v>
      </c>
      <c r="C30" s="7">
        <f t="shared" si="1"/>
        <v>2475</v>
      </c>
      <c r="F30" s="1" t="s">
        <v>44</v>
      </c>
      <c r="G30" s="10">
        <v>145</v>
      </c>
      <c r="H30" s="10" t="str">
        <f t="shared" si="2"/>
        <v>Amarilla - 145</v>
      </c>
      <c r="I30" s="1">
        <v>2475</v>
      </c>
    </row>
    <row r="31" spans="2:17" x14ac:dyDescent="0.3">
      <c r="B31" s="1" t="s">
        <v>49</v>
      </c>
      <c r="C31" s="7">
        <f t="shared" si="1"/>
        <v>2227.5</v>
      </c>
      <c r="F31" s="1" t="s">
        <v>46</v>
      </c>
      <c r="G31" s="10">
        <v>848</v>
      </c>
      <c r="H31" s="10" t="str">
        <f t="shared" si="2"/>
        <v>Montana - 848</v>
      </c>
      <c r="I31" s="10">
        <v>2537.25</v>
      </c>
    </row>
    <row r="32" spans="2:17" x14ac:dyDescent="0.3">
      <c r="B32" s="1" t="s">
        <v>51</v>
      </c>
      <c r="C32" s="7">
        <f t="shared" si="1"/>
        <v>2541</v>
      </c>
      <c r="F32" s="1" t="s">
        <v>52</v>
      </c>
      <c r="G32" s="10">
        <v>777</v>
      </c>
      <c r="H32" s="10" t="str">
        <f t="shared" si="2"/>
        <v>VTT - 777</v>
      </c>
      <c r="I32" s="1">
        <v>2541</v>
      </c>
    </row>
    <row r="33" spans="6:9" x14ac:dyDescent="0.3">
      <c r="F33" s="1" t="s">
        <v>50</v>
      </c>
      <c r="G33" s="10">
        <v>235</v>
      </c>
      <c r="H33" s="10" t="str">
        <f t="shared" si="2"/>
        <v>Velo - 235</v>
      </c>
      <c r="I33" s="1">
        <v>2574</v>
      </c>
    </row>
    <row r="34" spans="6:9" x14ac:dyDescent="0.3">
      <c r="F34" s="1" t="s">
        <v>48</v>
      </c>
      <c r="G34" s="10">
        <v>985</v>
      </c>
      <c r="H34" s="10" t="str">
        <f t="shared" si="2"/>
        <v>Paseo - 985</v>
      </c>
      <c r="I34" s="10">
        <v>2585.1</v>
      </c>
    </row>
    <row r="35" spans="6:9" x14ac:dyDescent="0.3">
      <c r="F35" s="1" t="s">
        <v>50</v>
      </c>
      <c r="G35" s="10">
        <v>1122</v>
      </c>
      <c r="H35" s="10" t="str">
        <f t="shared" si="2"/>
        <v>Velo - 1122</v>
      </c>
      <c r="I35" s="10">
        <v>2632.95</v>
      </c>
    </row>
    <row r="36" spans="6:9" x14ac:dyDescent="0.3">
      <c r="F36" s="1" t="s">
        <v>52</v>
      </c>
      <c r="G36" s="10">
        <v>1260</v>
      </c>
      <c r="H36" s="10" t="str">
        <f t="shared" si="2"/>
        <v>VTT - 1260</v>
      </c>
      <c r="I36" s="10">
        <v>2680.8</v>
      </c>
    </row>
    <row r="37" spans="6:9" x14ac:dyDescent="0.3">
      <c r="F37" s="1" t="s">
        <v>44</v>
      </c>
      <c r="G37" s="10">
        <v>1397</v>
      </c>
      <c r="H37" s="10" t="str">
        <f t="shared" si="2"/>
        <v>Amarilla - 1397</v>
      </c>
      <c r="I37" s="10">
        <v>2728.65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5D2CA-8246-41F4-A7FB-5170DA3E88CA}">
  <dimension ref="B2:K18"/>
  <sheetViews>
    <sheetView tabSelected="1" workbookViewId="0">
      <selection activeCell="G15" sqref="G15"/>
    </sheetView>
  </sheetViews>
  <sheetFormatPr defaultRowHeight="14.4" x14ac:dyDescent="0.3"/>
  <cols>
    <col min="2" max="2" width="17.5546875" bestFit="1" customWidth="1"/>
    <col min="9" max="9" width="16.6640625" customWidth="1"/>
  </cols>
  <sheetData>
    <row r="2" spans="2:11" x14ac:dyDescent="0.3">
      <c r="B2" t="s">
        <v>86</v>
      </c>
      <c r="I2" t="s">
        <v>87</v>
      </c>
    </row>
    <row r="4" spans="2:11" x14ac:dyDescent="0.3">
      <c r="B4" s="13" t="s">
        <v>41</v>
      </c>
      <c r="C4" s="13" t="s">
        <v>84</v>
      </c>
      <c r="D4" s="18" t="s">
        <v>85</v>
      </c>
    </row>
    <row r="5" spans="2:11" x14ac:dyDescent="0.3">
      <c r="B5" s="1" t="s">
        <v>34</v>
      </c>
      <c r="C5" s="1">
        <v>2851</v>
      </c>
      <c r="D5" s="7">
        <f>RANK($C5,$C$5:$C$18)</f>
        <v>4</v>
      </c>
    </row>
    <row r="6" spans="2:11" x14ac:dyDescent="0.3">
      <c r="B6" s="1" t="s">
        <v>33</v>
      </c>
      <c r="C6" s="1">
        <v>3495</v>
      </c>
      <c r="D6" s="7">
        <f t="shared" ref="D6:D18" si="0">RANK($C6,$C$5:$C$18)</f>
        <v>3</v>
      </c>
      <c r="I6" s="13" t="s">
        <v>98</v>
      </c>
      <c r="J6" s="13" t="s">
        <v>99</v>
      </c>
      <c r="K6" s="18" t="s">
        <v>85</v>
      </c>
    </row>
    <row r="7" spans="2:11" x14ac:dyDescent="0.3">
      <c r="B7" s="1" t="s">
        <v>48</v>
      </c>
      <c r="C7" s="1">
        <v>2632</v>
      </c>
      <c r="D7" s="7">
        <f t="shared" si="0"/>
        <v>6</v>
      </c>
      <c r="I7" s="1" t="s">
        <v>88</v>
      </c>
      <c r="J7" s="1">
        <v>1538</v>
      </c>
      <c r="K7" s="7">
        <f>RANK($J7,$J$7:$J$16)</f>
        <v>10</v>
      </c>
    </row>
    <row r="8" spans="2:11" x14ac:dyDescent="0.3">
      <c r="B8" s="1" t="s">
        <v>50</v>
      </c>
      <c r="C8" s="1">
        <v>2633</v>
      </c>
      <c r="D8" s="7">
        <f t="shared" si="0"/>
        <v>5</v>
      </c>
      <c r="I8" s="1" t="s">
        <v>89</v>
      </c>
      <c r="J8" s="1">
        <v>6602</v>
      </c>
      <c r="K8" s="7">
        <f t="shared" ref="K8:K16" si="1">RANK($J8,$J$7:$J$16)</f>
        <v>1</v>
      </c>
    </row>
    <row r="9" spans="2:11" x14ac:dyDescent="0.3">
      <c r="B9" s="1" t="s">
        <v>20</v>
      </c>
      <c r="C9" s="1">
        <v>2574</v>
      </c>
      <c r="D9" s="7">
        <f t="shared" si="0"/>
        <v>7</v>
      </c>
      <c r="I9" s="1" t="s">
        <v>90</v>
      </c>
      <c r="J9" s="1">
        <v>4831</v>
      </c>
      <c r="K9" s="7">
        <f t="shared" si="1"/>
        <v>6</v>
      </c>
    </row>
    <row r="10" spans="2:11" x14ac:dyDescent="0.3">
      <c r="B10" s="1" t="s">
        <v>18</v>
      </c>
      <c r="C10" s="1">
        <v>2151</v>
      </c>
      <c r="D10" s="7">
        <f t="shared" si="0"/>
        <v>13</v>
      </c>
      <c r="I10" s="1" t="s">
        <v>91</v>
      </c>
      <c r="J10" s="1">
        <v>5985</v>
      </c>
      <c r="K10" s="7">
        <f t="shared" si="1"/>
        <v>2</v>
      </c>
    </row>
    <row r="11" spans="2:11" x14ac:dyDescent="0.3">
      <c r="B11" s="1" t="s">
        <v>44</v>
      </c>
      <c r="C11" s="1">
        <v>2475</v>
      </c>
      <c r="D11" s="7">
        <f t="shared" si="0"/>
        <v>10</v>
      </c>
      <c r="I11" s="1" t="s">
        <v>92</v>
      </c>
      <c r="J11" s="1">
        <v>5444</v>
      </c>
      <c r="K11" s="7">
        <f t="shared" si="1"/>
        <v>4</v>
      </c>
    </row>
    <row r="12" spans="2:11" x14ac:dyDescent="0.3">
      <c r="B12" s="1" t="s">
        <v>56</v>
      </c>
      <c r="C12" s="1">
        <v>2227.5</v>
      </c>
      <c r="D12" s="7">
        <f t="shared" si="0"/>
        <v>12</v>
      </c>
      <c r="I12" s="1" t="s">
        <v>93</v>
      </c>
      <c r="J12" s="1">
        <v>5444</v>
      </c>
      <c r="K12" s="7">
        <f t="shared" si="1"/>
        <v>4</v>
      </c>
    </row>
    <row r="13" spans="2:11" x14ac:dyDescent="0.3">
      <c r="B13" s="1" t="s">
        <v>80</v>
      </c>
      <c r="C13" s="1">
        <v>2541</v>
      </c>
      <c r="D13" s="7">
        <f t="shared" si="0"/>
        <v>8</v>
      </c>
      <c r="I13" s="1" t="s">
        <v>94</v>
      </c>
      <c r="J13" s="1">
        <v>3412</v>
      </c>
      <c r="K13" s="7">
        <f t="shared" si="1"/>
        <v>7</v>
      </c>
    </row>
    <row r="14" spans="2:11" x14ac:dyDescent="0.3">
      <c r="B14" s="1" t="s">
        <v>16</v>
      </c>
      <c r="C14" s="1">
        <v>2536</v>
      </c>
      <c r="D14" s="7">
        <f t="shared" si="0"/>
        <v>9</v>
      </c>
      <c r="I14" s="1" t="s">
        <v>95</v>
      </c>
      <c r="J14" s="1">
        <v>5809</v>
      </c>
      <c r="K14" s="7">
        <f t="shared" si="1"/>
        <v>3</v>
      </c>
    </row>
    <row r="15" spans="2:11" x14ac:dyDescent="0.3">
      <c r="B15" s="1" t="s">
        <v>14</v>
      </c>
      <c r="C15" s="1">
        <v>2007</v>
      </c>
      <c r="D15" s="7">
        <f t="shared" si="0"/>
        <v>14</v>
      </c>
      <c r="I15" s="1" t="s">
        <v>96</v>
      </c>
      <c r="J15" s="1">
        <v>1711</v>
      </c>
      <c r="K15" s="7">
        <f t="shared" si="1"/>
        <v>8</v>
      </c>
    </row>
    <row r="16" spans="2:11" x14ac:dyDescent="0.3">
      <c r="B16" s="1" t="s">
        <v>21</v>
      </c>
      <c r="C16" s="1">
        <v>2460</v>
      </c>
      <c r="D16" s="7">
        <f t="shared" si="0"/>
        <v>11</v>
      </c>
      <c r="I16" s="1" t="s">
        <v>97</v>
      </c>
      <c r="J16" s="1">
        <v>1711</v>
      </c>
      <c r="K16" s="7">
        <f t="shared" si="1"/>
        <v>8</v>
      </c>
    </row>
    <row r="17" spans="2:4" x14ac:dyDescent="0.3">
      <c r="B17" s="1" t="s">
        <v>19</v>
      </c>
      <c r="C17" s="1">
        <v>3802.5</v>
      </c>
      <c r="D17" s="7">
        <f t="shared" si="0"/>
        <v>1</v>
      </c>
    </row>
    <row r="18" spans="2:4" x14ac:dyDescent="0.3">
      <c r="B18" s="1" t="s">
        <v>6</v>
      </c>
      <c r="C18" s="1">
        <v>3793.5</v>
      </c>
      <c r="D18" s="7">
        <f t="shared" si="0"/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Compare</vt:lpstr>
      <vt:lpstr>Brainstorm</vt:lpstr>
      <vt:lpstr>Vlookup Advanced</vt:lpstr>
      <vt:lpstr>Rank</vt:lpstr>
      <vt:lpstr>Country</vt:lpstr>
      <vt:lpstr>Gross_Sales</vt:lpstr>
      <vt:lpstr>Manufacturing_Price</vt:lpstr>
      <vt:lpstr>Product</vt:lpstr>
      <vt:lpstr>Profit</vt:lpstr>
      <vt:lpstr>Sale_Price</vt:lpstr>
      <vt:lpstr>Segment</vt:lpstr>
      <vt:lpstr>Units_Sold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Tushar</cp:lastModifiedBy>
  <dcterms:created xsi:type="dcterms:W3CDTF">2022-07-27T07:17:57Z</dcterms:created>
  <dcterms:modified xsi:type="dcterms:W3CDTF">2023-07-02T03:33:11Z</dcterms:modified>
</cp:coreProperties>
</file>