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87556AE0-103B-41CA-BCED-12CE2D05BE47}" xr6:coauthVersionLast="47" xr6:coauthVersionMax="47" xr10:uidLastSave="{00000000-0000-0000-0000-000000000000}"/>
  <bookViews>
    <workbookView xWindow="-108" yWindow="-108" windowWidth="23256" windowHeight="12456" activeTab="3" xr2:uid="{D2DFD62D-6658-413E-AFA8-EDD3B0D2F3E2}"/>
  </bookViews>
  <sheets>
    <sheet name="GRUPO CONTAR" sheetId="1" r:id="rId1"/>
    <sheet name="GRUPO K.ESIMO" sheetId="2" r:id="rId2"/>
    <sheet name="GRUPO BUSCAR" sheetId="3" r:id="rId3"/>
    <sheet name="GRUPO BUSCAR_VH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4" l="1" a="1"/>
  <c r="C35" i="4" s="1"/>
  <c r="C33" i="4"/>
  <c r="C31" i="4"/>
  <c r="N12" i="4"/>
  <c r="N14" i="4" s="1"/>
  <c r="K12" i="4"/>
  <c r="K14" i="4" s="1"/>
  <c r="D8" i="4"/>
  <c r="D9" i="4"/>
  <c r="D10" i="4"/>
  <c r="D11" i="4"/>
  <c r="D12" i="4"/>
  <c r="D13" i="4"/>
  <c r="D14" i="4"/>
  <c r="D15" i="4"/>
  <c r="D16" i="4"/>
  <c r="D17" i="4"/>
  <c r="D7" i="4"/>
  <c r="C8" i="4"/>
  <c r="C9" i="4"/>
  <c r="C10" i="4"/>
  <c r="C11" i="4"/>
  <c r="C12" i="4"/>
  <c r="C13" i="4"/>
  <c r="C14" i="4"/>
  <c r="C15" i="4"/>
  <c r="C16" i="4"/>
  <c r="C17" i="4"/>
  <c r="C7" i="4"/>
  <c r="G8" i="3"/>
  <c r="B8" i="2"/>
  <c r="B9" i="2"/>
  <c r="B10" i="2"/>
  <c r="B11" i="2"/>
  <c r="B12" i="2"/>
  <c r="B13" i="2"/>
  <c r="B14" i="2"/>
  <c r="B15" i="2"/>
  <c r="B16" i="2"/>
  <c r="B17" i="2"/>
  <c r="B7" i="2"/>
  <c r="F7" i="1"/>
  <c r="I7" i="1"/>
  <c r="C7" i="1"/>
  <c r="G7" i="2" l="1"/>
  <c r="G6" i="2"/>
  <c r="E6" i="2"/>
  <c r="F6" i="2"/>
  <c r="F7" i="2"/>
  <c r="E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<sst xmlns="http://schemas.openxmlformats.org/spreadsheetml/2006/main" count="115" uniqueCount="67">
  <si>
    <t>GRUPO CONTAR</t>
  </si>
  <si>
    <t>DATOS</t>
  </si>
  <si>
    <t>FUNCION CONTAR</t>
  </si>
  <si>
    <t>ABC</t>
  </si>
  <si>
    <t>DEF</t>
  </si>
  <si>
    <t>JKL</t>
  </si>
  <si>
    <t>FUNCION CONTARA</t>
  </si>
  <si>
    <t>FUNCION CONTAR.BLANCO</t>
  </si>
  <si>
    <t>GRUPO K.ESIMO</t>
  </si>
  <si>
    <t>K.ESIMO.MAYOR</t>
  </si>
  <si>
    <t>K.ESIMO.MENOR</t>
  </si>
  <si>
    <t>PRIMERO</t>
  </si>
  <si>
    <t>SEGUNDO</t>
  </si>
  <si>
    <t>TERCERO</t>
  </si>
  <si>
    <t>GRUPO BUSCAR</t>
  </si>
  <si>
    <t>NOMBRE</t>
  </si>
  <si>
    <t>APELLIDO</t>
  </si>
  <si>
    <t>CALIFICACION</t>
  </si>
  <si>
    <t>CLARA</t>
  </si>
  <si>
    <t>GARCIA</t>
  </si>
  <si>
    <t>DANIEL</t>
  </si>
  <si>
    <t>ROMERO</t>
  </si>
  <si>
    <t>ANA</t>
  </si>
  <si>
    <t>GÓMEZ</t>
  </si>
  <si>
    <t>FRANCISCO</t>
  </si>
  <si>
    <t>VEGA</t>
  </si>
  <si>
    <t>PEPE</t>
  </si>
  <si>
    <t>FUENTES</t>
  </si>
  <si>
    <t>CARLO</t>
  </si>
  <si>
    <t>BLANCO</t>
  </si>
  <si>
    <t>APELLIDOS</t>
  </si>
  <si>
    <t>PERQUÈ LA FUNCIÓ BUSCAR FUNCIONI CORRECTAMENT CAL ORDENAR LA LLISTA DE RANGS ON BUCAR EL NOM ALFABÈTICAMENT</t>
  </si>
  <si>
    <t>GRUPO BUSCAR_VHX</t>
  </si>
  <si>
    <t>ARTICULO</t>
  </si>
  <si>
    <t>CATEGORIA</t>
  </si>
  <si>
    <t>PRECIO</t>
  </si>
  <si>
    <t>SOMBRERO</t>
  </si>
  <si>
    <t>RELOJ</t>
  </si>
  <si>
    <t>FALDA</t>
  </si>
  <si>
    <t>PULSERA</t>
  </si>
  <si>
    <t>COMPLEMENTO</t>
  </si>
  <si>
    <t>ACCESORIO</t>
  </si>
  <si>
    <t>ROPA</t>
  </si>
  <si>
    <t>BUSCARV</t>
  </si>
  <si>
    <t>BUSCARH</t>
  </si>
  <si>
    <t>BUSCARX</t>
  </si>
  <si>
    <t>ID</t>
  </si>
  <si>
    <t>CIUDAD</t>
  </si>
  <si>
    <t>CARLOS</t>
  </si>
  <si>
    <t>LORENA</t>
  </si>
  <si>
    <t>ESTEBAN</t>
  </si>
  <si>
    <t>LUIS</t>
  </si>
  <si>
    <t>PRETTO</t>
  </si>
  <si>
    <t>RUIZ</t>
  </si>
  <si>
    <t>PEREZ</t>
  </si>
  <si>
    <t>DELGADO</t>
  </si>
  <si>
    <t>BARCELONA</t>
  </si>
  <si>
    <t>MADRID</t>
  </si>
  <si>
    <t>SEVILLA</t>
  </si>
  <si>
    <t>ROIG</t>
  </si>
  <si>
    <t>CREUS</t>
  </si>
  <si>
    <t>LUISA</t>
  </si>
  <si>
    <t>MARTA</t>
  </si>
  <si>
    <t>MARIA</t>
  </si>
  <si>
    <t>GIRONA</t>
  </si>
  <si>
    <t>LLEIDA</t>
  </si>
  <si>
    <t>NOMBRE (COMPLETO)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</si>
</sst>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165" fontId="0" fillId="0" borderId="1" xfId="0" applyNumberFormat="1" applyBorder="1"/>
    <xf numFmtId="0" fontId="0" fillId="0" borderId="0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8" xfId="0" applyBorder="1"/>
    <xf numFmtId="165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right" vertical="center"/>
    </xf>
    <xf numFmtId="0" fontId="0" fillId="0" borderId="9" xfId="0" applyBorder="1"/>
    <xf numFmtId="0" fontId="0" fillId="0" borderId="15" xfId="0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6" xfId="0" applyBorder="1"/>
    <xf numFmtId="0" fontId="1" fillId="2" borderId="9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EE8E-E200-4273-9BD5-5D6509218EDC}">
  <dimension ref="A1:I15"/>
  <sheetViews>
    <sheetView workbookViewId="0">
      <selection activeCell="C23" sqref="C23"/>
    </sheetView>
  </sheetViews>
  <sheetFormatPr baseColWidth="10" defaultRowHeight="14.4" x14ac:dyDescent="0.3"/>
  <cols>
    <col min="3" max="3" width="16.44140625" bestFit="1" customWidth="1"/>
    <col min="6" max="6" width="17.5546875" bestFit="1" customWidth="1"/>
    <col min="9" max="9" width="24.109375" bestFit="1" customWidth="1"/>
  </cols>
  <sheetData>
    <row r="1" spans="1:9" x14ac:dyDescent="0.3">
      <c r="A1" s="1"/>
      <c r="D1" s="4" t="s">
        <v>0</v>
      </c>
      <c r="E1" s="4"/>
      <c r="F1" s="4"/>
      <c r="G1" s="4"/>
      <c r="H1" s="4"/>
    </row>
    <row r="2" spans="1:9" x14ac:dyDescent="0.3">
      <c r="D2" s="4"/>
      <c r="E2" s="4"/>
      <c r="F2" s="4"/>
      <c r="G2" s="4"/>
      <c r="H2" s="4"/>
    </row>
    <row r="6" spans="1:9" x14ac:dyDescent="0.3">
      <c r="B6" s="5" t="s">
        <v>1</v>
      </c>
      <c r="C6" s="5" t="s">
        <v>2</v>
      </c>
      <c r="E6" s="5" t="s">
        <v>1</v>
      </c>
      <c r="F6" s="5" t="s">
        <v>6</v>
      </c>
      <c r="H6" s="5" t="s">
        <v>1</v>
      </c>
      <c r="I6" s="5" t="s">
        <v>7</v>
      </c>
    </row>
    <row r="7" spans="1:9" x14ac:dyDescent="0.3">
      <c r="B7" s="2" t="s">
        <v>3</v>
      </c>
      <c r="C7" s="2">
        <f>COUNT(B7:B15)</f>
        <v>5</v>
      </c>
      <c r="E7" s="2" t="s">
        <v>3</v>
      </c>
      <c r="F7" s="3">
        <f>COUNTA(E7:E15)</f>
        <v>8</v>
      </c>
      <c r="H7" s="2" t="s">
        <v>3</v>
      </c>
      <c r="I7" s="2">
        <f>COUNTBLANK(H7:H15)</f>
        <v>1</v>
      </c>
    </row>
    <row r="8" spans="1:9" x14ac:dyDescent="0.3">
      <c r="B8" s="2">
        <v>567</v>
      </c>
      <c r="E8" s="2">
        <v>567</v>
      </c>
      <c r="H8" s="2">
        <v>567</v>
      </c>
    </row>
    <row r="9" spans="1:9" x14ac:dyDescent="0.3">
      <c r="B9" s="2">
        <v>989</v>
      </c>
      <c r="E9" s="2">
        <v>989</v>
      </c>
      <c r="H9" s="2">
        <v>989</v>
      </c>
    </row>
    <row r="10" spans="1:9" x14ac:dyDescent="0.3">
      <c r="B10" s="2" t="s">
        <v>4</v>
      </c>
      <c r="E10" s="2" t="s">
        <v>4</v>
      </c>
      <c r="H10" s="2" t="s">
        <v>4</v>
      </c>
    </row>
    <row r="11" spans="1:9" x14ac:dyDescent="0.3">
      <c r="B11" s="2"/>
      <c r="E11" s="2"/>
      <c r="H11" s="2"/>
    </row>
    <row r="12" spans="1:9" x14ac:dyDescent="0.3">
      <c r="B12" s="2">
        <v>234</v>
      </c>
      <c r="E12" s="2">
        <v>234</v>
      </c>
      <c r="H12" s="2">
        <v>234</v>
      </c>
    </row>
    <row r="13" spans="1:9" x14ac:dyDescent="0.3">
      <c r="B13" s="2">
        <v>5721</v>
      </c>
      <c r="E13" s="2">
        <v>5721</v>
      </c>
      <c r="H13" s="2">
        <v>5721</v>
      </c>
    </row>
    <row r="14" spans="1:9" x14ac:dyDescent="0.3">
      <c r="B14" s="2">
        <v>623</v>
      </c>
      <c r="E14" s="2">
        <v>623</v>
      </c>
      <c r="H14" s="2">
        <v>623</v>
      </c>
    </row>
    <row r="15" spans="1:9" x14ac:dyDescent="0.3">
      <c r="B15" s="2" t="s">
        <v>5</v>
      </c>
      <c r="E15" s="2" t="s">
        <v>5</v>
      </c>
      <c r="H15" s="2" t="s">
        <v>5</v>
      </c>
    </row>
  </sheetData>
  <mergeCells count="1">
    <mergeCell ref="D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E90F-BA7F-4C90-B456-BD481D909014}">
  <dimension ref="B1:H17"/>
  <sheetViews>
    <sheetView workbookViewId="0">
      <selection activeCell="F23" sqref="F23"/>
    </sheetView>
  </sheetViews>
  <sheetFormatPr baseColWidth="10" defaultRowHeight="14.4" x14ac:dyDescent="0.3"/>
  <cols>
    <col min="3" max="3" width="11.5546875" customWidth="1"/>
    <col min="4" max="4" width="14.5546875" bestFit="1" customWidth="1"/>
    <col min="6" max="6" width="11.5546875" customWidth="1"/>
    <col min="9" max="9" width="11.5546875" customWidth="1"/>
  </cols>
  <sheetData>
    <row r="1" spans="2:8" x14ac:dyDescent="0.3">
      <c r="D1" s="4" t="s">
        <v>8</v>
      </c>
      <c r="E1" s="4"/>
      <c r="F1" s="4"/>
      <c r="G1" s="4"/>
      <c r="H1" s="4"/>
    </row>
    <row r="2" spans="2:8" x14ac:dyDescent="0.3">
      <c r="D2" s="4"/>
      <c r="E2" s="4"/>
      <c r="F2" s="4"/>
      <c r="G2" s="4"/>
      <c r="H2" s="4"/>
    </row>
    <row r="5" spans="2:8" x14ac:dyDescent="0.3">
      <c r="E5" s="5" t="s">
        <v>11</v>
      </c>
      <c r="F5" s="5" t="s">
        <v>12</v>
      </c>
      <c r="G5" s="5" t="s">
        <v>13</v>
      </c>
    </row>
    <row r="6" spans="2:8" x14ac:dyDescent="0.3">
      <c r="B6" s="5" t="s">
        <v>1</v>
      </c>
      <c r="D6" s="6" t="s">
        <v>9</v>
      </c>
      <c r="E6" s="2">
        <f ca="1">LARGE(B7:B17,1)</f>
        <v>2985</v>
      </c>
      <c r="F6" s="2">
        <f ca="1">LARGE(B7:B17,2)</f>
        <v>2446</v>
      </c>
      <c r="G6" s="2">
        <f ca="1">LARGE(B7:B17,3)</f>
        <v>2327</v>
      </c>
    </row>
    <row r="7" spans="2:8" x14ac:dyDescent="0.3">
      <c r="B7" s="2">
        <f ca="1">RANDBETWEEN(100,3000)</f>
        <v>2446</v>
      </c>
      <c r="D7" s="6" t="s">
        <v>10</v>
      </c>
      <c r="E7" s="2">
        <f ca="1">SMALL(B7:B17,1)</f>
        <v>453</v>
      </c>
      <c r="F7" s="2">
        <f ca="1">SMALL(B7:B17,2)</f>
        <v>564</v>
      </c>
      <c r="G7" s="2">
        <f ca="1">SMALL(B7:B17,3)</f>
        <v>858</v>
      </c>
    </row>
    <row r="8" spans="2:8" x14ac:dyDescent="0.3">
      <c r="B8" s="2">
        <f t="shared" ref="B8:B17" ca="1" si="0">RANDBETWEEN(100,3000)</f>
        <v>1107</v>
      </c>
    </row>
    <row r="9" spans="2:8" x14ac:dyDescent="0.3">
      <c r="B9" s="2">
        <f t="shared" ca="1" si="0"/>
        <v>993</v>
      </c>
    </row>
    <row r="10" spans="2:8" x14ac:dyDescent="0.3">
      <c r="B10" s="2">
        <f t="shared" ca="1" si="0"/>
        <v>453</v>
      </c>
    </row>
    <row r="11" spans="2:8" x14ac:dyDescent="0.3">
      <c r="B11" s="2">
        <f t="shared" ca="1" si="0"/>
        <v>2327</v>
      </c>
    </row>
    <row r="12" spans="2:8" x14ac:dyDescent="0.3">
      <c r="B12" s="2">
        <f t="shared" ca="1" si="0"/>
        <v>2143</v>
      </c>
    </row>
    <row r="13" spans="2:8" x14ac:dyDescent="0.3">
      <c r="B13" s="2">
        <f t="shared" ca="1" si="0"/>
        <v>1784</v>
      </c>
    </row>
    <row r="14" spans="2:8" x14ac:dyDescent="0.3">
      <c r="B14" s="2">
        <f t="shared" ca="1" si="0"/>
        <v>2985</v>
      </c>
    </row>
    <row r="15" spans="2:8" x14ac:dyDescent="0.3">
      <c r="B15" s="2">
        <f t="shared" ca="1" si="0"/>
        <v>1276</v>
      </c>
    </row>
    <row r="16" spans="2:8" x14ac:dyDescent="0.3">
      <c r="B16" s="2">
        <f t="shared" ca="1" si="0"/>
        <v>564</v>
      </c>
    </row>
    <row r="17" spans="2:2" x14ac:dyDescent="0.3">
      <c r="B17" s="2">
        <f t="shared" ca="1" si="0"/>
        <v>858</v>
      </c>
    </row>
  </sheetData>
  <mergeCells count="1">
    <mergeCell ref="D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A117-947D-4795-9611-21D477EE06F7}">
  <dimension ref="B1:K13"/>
  <sheetViews>
    <sheetView workbookViewId="0">
      <selection activeCell="E17" sqref="E17"/>
    </sheetView>
  </sheetViews>
  <sheetFormatPr baseColWidth="10" defaultRowHeight="14.4" x14ac:dyDescent="0.3"/>
  <cols>
    <col min="4" max="4" width="12.77734375" bestFit="1" customWidth="1"/>
    <col min="6" max="6" width="13.109375" bestFit="1" customWidth="1"/>
  </cols>
  <sheetData>
    <row r="1" spans="2:11" x14ac:dyDescent="0.3">
      <c r="D1" s="4" t="s">
        <v>14</v>
      </c>
      <c r="E1" s="4"/>
      <c r="F1" s="4"/>
      <c r="G1" s="4"/>
      <c r="H1" s="4"/>
    </row>
    <row r="2" spans="2:11" x14ac:dyDescent="0.3">
      <c r="D2" s="4"/>
      <c r="E2" s="4"/>
      <c r="F2" s="4"/>
      <c r="G2" s="4"/>
      <c r="H2" s="4"/>
    </row>
    <row r="7" spans="2:11" x14ac:dyDescent="0.3">
      <c r="B7" s="5" t="s">
        <v>15</v>
      </c>
      <c r="C7" s="5" t="s">
        <v>16</v>
      </c>
      <c r="D7" s="5" t="s">
        <v>17</v>
      </c>
      <c r="F7" s="5" t="s">
        <v>15</v>
      </c>
      <c r="G7" s="2" t="s">
        <v>18</v>
      </c>
    </row>
    <row r="8" spans="2:11" x14ac:dyDescent="0.3">
      <c r="B8" s="2" t="s">
        <v>22</v>
      </c>
      <c r="C8" s="2" t="s">
        <v>23</v>
      </c>
      <c r="D8" s="2">
        <v>9</v>
      </c>
      <c r="F8" s="5" t="s">
        <v>17</v>
      </c>
      <c r="G8" s="7">
        <f>LOOKUP(G7,B8:B13,D8:D13)</f>
        <v>7</v>
      </c>
      <c r="H8" s="8" t="s">
        <v>31</v>
      </c>
      <c r="I8" s="8"/>
      <c r="J8" s="8"/>
      <c r="K8" s="8"/>
    </row>
    <row r="9" spans="2:11" x14ac:dyDescent="0.3">
      <c r="B9" s="2" t="s">
        <v>28</v>
      </c>
      <c r="C9" s="2" t="s">
        <v>29</v>
      </c>
      <c r="D9" s="2">
        <v>10</v>
      </c>
      <c r="H9" s="8"/>
      <c r="I9" s="8"/>
      <c r="J9" s="8"/>
      <c r="K9" s="8"/>
    </row>
    <row r="10" spans="2:11" x14ac:dyDescent="0.3">
      <c r="B10" s="2" t="s">
        <v>18</v>
      </c>
      <c r="C10" s="2" t="s">
        <v>19</v>
      </c>
      <c r="D10" s="2">
        <v>7</v>
      </c>
      <c r="H10" s="8"/>
      <c r="I10" s="8"/>
      <c r="J10" s="8"/>
      <c r="K10" s="8"/>
    </row>
    <row r="11" spans="2:11" x14ac:dyDescent="0.3">
      <c r="B11" s="2" t="s">
        <v>20</v>
      </c>
      <c r="C11" s="2" t="s">
        <v>21</v>
      </c>
      <c r="D11" s="2">
        <v>10</v>
      </c>
    </row>
    <row r="12" spans="2:11" x14ac:dyDescent="0.3">
      <c r="B12" s="2" t="s">
        <v>24</v>
      </c>
      <c r="C12" s="2" t="s">
        <v>25</v>
      </c>
      <c r="D12" s="2">
        <v>6</v>
      </c>
    </row>
    <row r="13" spans="2:11" x14ac:dyDescent="0.3">
      <c r="B13" s="2" t="s">
        <v>26</v>
      </c>
      <c r="C13" s="2" t="s">
        <v>27</v>
      </c>
      <c r="D13" s="2">
        <v>5</v>
      </c>
    </row>
  </sheetData>
  <sortState xmlns:xlrd2="http://schemas.microsoft.com/office/spreadsheetml/2017/richdata2" ref="D17:D22">
    <sortCondition ref="D17:D22"/>
  </sortState>
  <mergeCells count="2">
    <mergeCell ref="D1:H2"/>
    <mergeCell ref="H8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6DE-F0B8-4C6E-A1A3-F4E1180A24F8}">
  <dimension ref="B1:N35"/>
  <sheetViews>
    <sheetView tabSelected="1" workbookViewId="0">
      <selection activeCell="D35" sqref="D35"/>
    </sheetView>
  </sheetViews>
  <sheetFormatPr baseColWidth="10" defaultRowHeight="14.4" x14ac:dyDescent="0.3"/>
  <cols>
    <col min="3" max="3" width="14" bestFit="1" customWidth="1"/>
    <col min="7" max="7" width="14" bestFit="1" customWidth="1"/>
  </cols>
  <sheetData>
    <row r="1" spans="2:14" x14ac:dyDescent="0.3">
      <c r="D1" s="4" t="s">
        <v>32</v>
      </c>
      <c r="E1" s="4"/>
      <c r="F1" s="4"/>
      <c r="G1" s="4"/>
      <c r="H1" s="4"/>
    </row>
    <row r="2" spans="2:14" x14ac:dyDescent="0.3">
      <c r="D2" s="4"/>
      <c r="E2" s="4"/>
      <c r="F2" s="4"/>
      <c r="G2" s="4"/>
      <c r="H2" s="4"/>
    </row>
    <row r="4" spans="2:14" ht="15" thickBot="1" x14ac:dyDescent="0.35"/>
    <row r="5" spans="2:14" ht="25.8" x14ac:dyDescent="0.3">
      <c r="B5" s="11" t="s">
        <v>43</v>
      </c>
      <c r="C5" s="12"/>
      <c r="D5" s="12"/>
      <c r="E5" s="12"/>
      <c r="F5" s="12"/>
      <c r="G5" s="12"/>
      <c r="H5" s="13"/>
      <c r="J5" s="11" t="s">
        <v>44</v>
      </c>
      <c r="K5" s="12"/>
      <c r="L5" s="12"/>
      <c r="M5" s="12"/>
      <c r="N5" s="13"/>
    </row>
    <row r="6" spans="2:14" x14ac:dyDescent="0.3">
      <c r="B6" s="14" t="s">
        <v>33</v>
      </c>
      <c r="C6" s="5" t="s">
        <v>34</v>
      </c>
      <c r="D6" s="5" t="s">
        <v>35</v>
      </c>
      <c r="E6" s="10"/>
      <c r="F6" s="5" t="s">
        <v>33</v>
      </c>
      <c r="G6" s="5" t="s">
        <v>34</v>
      </c>
      <c r="H6" s="15" t="s">
        <v>35</v>
      </c>
      <c r="J6" s="31" t="s">
        <v>46</v>
      </c>
      <c r="K6" s="24">
        <v>186</v>
      </c>
      <c r="L6" s="24">
        <v>198</v>
      </c>
      <c r="M6" s="24">
        <v>210</v>
      </c>
      <c r="N6" s="30">
        <v>301</v>
      </c>
    </row>
    <row r="7" spans="2:14" x14ac:dyDescent="0.3">
      <c r="B7" s="16" t="s">
        <v>37</v>
      </c>
      <c r="C7" s="2" t="str">
        <f>VLOOKUP(B7,$F$7:$G$10,2,0)</f>
        <v>ACCESORIO</v>
      </c>
      <c r="D7" s="9">
        <f>VLOOKUP(B7,$F$7:$H$10,3,0)</f>
        <v>100</v>
      </c>
      <c r="E7" s="10"/>
      <c r="F7" s="2" t="s">
        <v>36</v>
      </c>
      <c r="G7" s="2" t="s">
        <v>40</v>
      </c>
      <c r="H7" s="17">
        <v>20</v>
      </c>
      <c r="J7" s="14" t="s">
        <v>15</v>
      </c>
      <c r="K7" s="2" t="s">
        <v>48</v>
      </c>
      <c r="L7" s="2" t="s">
        <v>49</v>
      </c>
      <c r="M7" s="2" t="s">
        <v>50</v>
      </c>
      <c r="N7" s="25" t="s">
        <v>51</v>
      </c>
    </row>
    <row r="8" spans="2:14" x14ac:dyDescent="0.3">
      <c r="B8" s="16" t="s">
        <v>39</v>
      </c>
      <c r="C8" s="2" t="str">
        <f>VLOOKUP(B8,$F$7:$G$10,2,0)</f>
        <v>ACCESORIO</v>
      </c>
      <c r="D8" s="9">
        <f>VLOOKUP(B8,$F$7:$H$10,3,0)</f>
        <v>95</v>
      </c>
      <c r="E8" s="10"/>
      <c r="F8" s="2" t="s">
        <v>37</v>
      </c>
      <c r="G8" s="2" t="s">
        <v>41</v>
      </c>
      <c r="H8" s="17">
        <v>100</v>
      </c>
      <c r="J8" s="14" t="s">
        <v>30</v>
      </c>
      <c r="K8" s="2" t="s">
        <v>52</v>
      </c>
      <c r="L8" s="2" t="s">
        <v>53</v>
      </c>
      <c r="M8" s="2" t="s">
        <v>54</v>
      </c>
      <c r="N8" s="25" t="s">
        <v>55</v>
      </c>
    </row>
    <row r="9" spans="2:14" x14ac:dyDescent="0.3">
      <c r="B9" s="16" t="s">
        <v>38</v>
      </c>
      <c r="C9" s="2" t="str">
        <f>VLOOKUP(B9,$F$7:$G$10,2,0)</f>
        <v>ROPA</v>
      </c>
      <c r="D9" s="9">
        <f>VLOOKUP(B9,$F$7:$H$10,3,0)</f>
        <v>35</v>
      </c>
      <c r="E9" s="10"/>
      <c r="F9" s="2" t="s">
        <v>38</v>
      </c>
      <c r="G9" s="2" t="s">
        <v>42</v>
      </c>
      <c r="H9" s="17">
        <v>35</v>
      </c>
      <c r="J9" s="14" t="s">
        <v>47</v>
      </c>
      <c r="K9" s="2" t="s">
        <v>56</v>
      </c>
      <c r="L9" s="2" t="s">
        <v>57</v>
      </c>
      <c r="M9" s="2" t="s">
        <v>58</v>
      </c>
      <c r="N9" s="25" t="s">
        <v>56</v>
      </c>
    </row>
    <row r="10" spans="2:14" x14ac:dyDescent="0.3">
      <c r="B10" s="16" t="s">
        <v>38</v>
      </c>
      <c r="C10" s="2" t="str">
        <f>VLOOKUP(B10,$F$7:$G$10,2,0)</f>
        <v>ROPA</v>
      </c>
      <c r="D10" s="9">
        <f>VLOOKUP(B10,$F$7:$H$10,3,0)</f>
        <v>35</v>
      </c>
      <c r="E10" s="10"/>
      <c r="F10" s="2" t="s">
        <v>39</v>
      </c>
      <c r="G10" s="2" t="s">
        <v>41</v>
      </c>
      <c r="H10" s="17">
        <v>95</v>
      </c>
      <c r="J10" s="26"/>
      <c r="K10" s="10"/>
      <c r="L10" s="10"/>
      <c r="M10" s="10"/>
      <c r="N10" s="18"/>
    </row>
    <row r="11" spans="2:14" x14ac:dyDescent="0.3">
      <c r="B11" s="16" t="s">
        <v>37</v>
      </c>
      <c r="C11" s="2" t="str">
        <f>VLOOKUP(B11,$F$7:$G$10,2,0)</f>
        <v>ACCESORIO</v>
      </c>
      <c r="D11" s="9">
        <f>VLOOKUP(B11,$F$7:$H$10,3,0)</f>
        <v>100</v>
      </c>
      <c r="E11" s="10"/>
      <c r="F11" s="10"/>
      <c r="G11" s="10"/>
      <c r="H11" s="18"/>
      <c r="J11" s="26"/>
      <c r="K11" s="10"/>
      <c r="L11" s="10"/>
      <c r="M11" s="10"/>
      <c r="N11" s="18"/>
    </row>
    <row r="12" spans="2:14" x14ac:dyDescent="0.3">
      <c r="B12" s="16" t="s">
        <v>37</v>
      </c>
      <c r="C12" s="2" t="str">
        <f>VLOOKUP(B12,$F$7:$G$10,2,0)</f>
        <v>ACCESORIO</v>
      </c>
      <c r="D12" s="9">
        <f>VLOOKUP(B12,$F$7:$H$10,3,0)</f>
        <v>100</v>
      </c>
      <c r="E12" s="10"/>
      <c r="F12" s="10"/>
      <c r="G12" s="10"/>
      <c r="H12" s="18"/>
      <c r="J12" s="14" t="s">
        <v>46</v>
      </c>
      <c r="K12" s="2">
        <f>L6</f>
        <v>198</v>
      </c>
      <c r="L12" s="10"/>
      <c r="M12" s="5" t="s">
        <v>46</v>
      </c>
      <c r="N12" s="25">
        <f>N6</f>
        <v>301</v>
      </c>
    </row>
    <row r="13" spans="2:14" x14ac:dyDescent="0.3">
      <c r="B13" s="16" t="s">
        <v>39</v>
      </c>
      <c r="C13" s="2" t="str">
        <f>VLOOKUP(B13,$F$7:$G$10,2,0)</f>
        <v>ACCESORIO</v>
      </c>
      <c r="D13" s="9">
        <f>VLOOKUP(B13,$F$7:$H$10,3,0)</f>
        <v>95</v>
      </c>
      <c r="E13" s="10"/>
      <c r="F13" s="10"/>
      <c r="G13" s="10"/>
      <c r="H13" s="18"/>
      <c r="J13" s="26"/>
      <c r="K13" s="10"/>
      <c r="L13" s="10"/>
      <c r="M13" s="10"/>
      <c r="N13" s="18"/>
    </row>
    <row r="14" spans="2:14" ht="15" thickBot="1" x14ac:dyDescent="0.35">
      <c r="B14" s="16" t="s">
        <v>36</v>
      </c>
      <c r="C14" s="2" t="str">
        <f>VLOOKUP(B14,$F$7:$G$10,2,0)</f>
        <v>COMPLEMENTO</v>
      </c>
      <c r="D14" s="9">
        <f>VLOOKUP(B14,$F$7:$H$10,3,0)</f>
        <v>20</v>
      </c>
      <c r="E14" s="10"/>
      <c r="F14" s="10"/>
      <c r="G14" s="10"/>
      <c r="H14" s="18"/>
      <c r="J14" s="27" t="s">
        <v>16</v>
      </c>
      <c r="K14" s="20" t="str">
        <f>HLOOKUP(K12,$K$6:$N$9,3,0)</f>
        <v>RUIZ</v>
      </c>
      <c r="L14" s="22"/>
      <c r="M14" s="28" t="s">
        <v>16</v>
      </c>
      <c r="N14" s="29" t="str">
        <f>HLOOKUP(N12,J6:N9,3,0)</f>
        <v>DELGADO</v>
      </c>
    </row>
    <row r="15" spans="2:14" x14ac:dyDescent="0.3">
      <c r="B15" s="16" t="s">
        <v>37</v>
      </c>
      <c r="C15" s="2" t="str">
        <f>VLOOKUP(B15,$F$7:$G$10,2,0)</f>
        <v>ACCESORIO</v>
      </c>
      <c r="D15" s="9">
        <f>VLOOKUP(B15,$F$7:$H$10,3,0)</f>
        <v>100</v>
      </c>
      <c r="E15" s="10"/>
      <c r="F15" s="10"/>
      <c r="G15" s="10"/>
      <c r="H15" s="18"/>
    </row>
    <row r="16" spans="2:14" x14ac:dyDescent="0.3">
      <c r="B16" s="16" t="s">
        <v>36</v>
      </c>
      <c r="C16" s="2" t="str">
        <f>VLOOKUP(B16,$F$7:$G$10,2,0)</f>
        <v>COMPLEMENTO</v>
      </c>
      <c r="D16" s="9">
        <f>VLOOKUP(B16,$F$7:$H$10,3,0)</f>
        <v>20</v>
      </c>
      <c r="E16" s="10"/>
      <c r="F16" s="10"/>
      <c r="G16" s="10"/>
      <c r="H16" s="18"/>
    </row>
    <row r="17" spans="2:8" ht="15" thickBot="1" x14ac:dyDescent="0.35">
      <c r="B17" s="19" t="s">
        <v>38</v>
      </c>
      <c r="C17" s="20" t="str">
        <f>VLOOKUP(B17,$F$7:$G$10,2,0)</f>
        <v>ROPA</v>
      </c>
      <c r="D17" s="21">
        <f>VLOOKUP(B17,$F$7:$H$10,3,0)</f>
        <v>35</v>
      </c>
      <c r="E17" s="22"/>
      <c r="F17" s="22"/>
      <c r="G17" s="22"/>
      <c r="H17" s="23"/>
    </row>
    <row r="19" spans="2:8" ht="15" thickBot="1" x14ac:dyDescent="0.35"/>
    <row r="20" spans="2:8" ht="25.8" x14ac:dyDescent="0.3">
      <c r="B20" s="11" t="s">
        <v>45</v>
      </c>
      <c r="C20" s="12"/>
      <c r="D20" s="12"/>
      <c r="E20" s="13"/>
    </row>
    <row r="21" spans="2:8" x14ac:dyDescent="0.3">
      <c r="B21" s="33" t="s">
        <v>46</v>
      </c>
      <c r="C21" s="32" t="s">
        <v>15</v>
      </c>
      <c r="D21" s="32" t="s">
        <v>16</v>
      </c>
      <c r="E21" s="34" t="s">
        <v>47</v>
      </c>
    </row>
    <row r="22" spans="2:8" x14ac:dyDescent="0.3">
      <c r="B22" s="16">
        <v>155</v>
      </c>
      <c r="C22" s="2" t="s">
        <v>18</v>
      </c>
      <c r="D22" s="2" t="s">
        <v>25</v>
      </c>
      <c r="E22" s="25" t="s">
        <v>56</v>
      </c>
    </row>
    <row r="23" spans="2:8" x14ac:dyDescent="0.3">
      <c r="B23" s="16">
        <v>200</v>
      </c>
      <c r="C23" s="2" t="s">
        <v>61</v>
      </c>
      <c r="D23" s="2" t="s">
        <v>19</v>
      </c>
      <c r="E23" s="25" t="s">
        <v>57</v>
      </c>
    </row>
    <row r="24" spans="2:8" x14ac:dyDescent="0.3">
      <c r="B24" s="16">
        <v>280</v>
      </c>
      <c r="C24" s="2" t="s">
        <v>62</v>
      </c>
      <c r="D24" s="2" t="s">
        <v>59</v>
      </c>
      <c r="E24" s="25" t="s">
        <v>56</v>
      </c>
    </row>
    <row r="25" spans="2:8" x14ac:dyDescent="0.3">
      <c r="B25" s="16">
        <v>300</v>
      </c>
      <c r="C25" s="2" t="s">
        <v>63</v>
      </c>
      <c r="D25" s="2" t="s">
        <v>60</v>
      </c>
      <c r="E25" s="25" t="s">
        <v>64</v>
      </c>
    </row>
    <row r="26" spans="2:8" x14ac:dyDescent="0.3">
      <c r="B26" s="16">
        <v>450</v>
      </c>
      <c r="C26" s="2" t="s">
        <v>48</v>
      </c>
      <c r="D26" s="2" t="s">
        <v>21</v>
      </c>
      <c r="E26" s="25" t="s">
        <v>65</v>
      </c>
    </row>
    <row r="27" spans="2:8" x14ac:dyDescent="0.3">
      <c r="B27" s="26"/>
      <c r="C27" s="10"/>
      <c r="D27" s="10"/>
      <c r="E27" s="18"/>
    </row>
    <row r="28" spans="2:8" x14ac:dyDescent="0.3">
      <c r="B28" s="26"/>
      <c r="C28" s="10"/>
      <c r="D28" s="10"/>
      <c r="E28" s="18"/>
    </row>
    <row r="29" spans="2:8" x14ac:dyDescent="0.3">
      <c r="B29" s="14" t="s">
        <v>46</v>
      </c>
      <c r="C29" s="2">
        <v>300</v>
      </c>
      <c r="D29" s="10"/>
      <c r="E29" s="18"/>
    </row>
    <row r="30" spans="2:8" x14ac:dyDescent="0.3">
      <c r="B30" s="26"/>
      <c r="C30" s="10"/>
      <c r="D30" s="10"/>
      <c r="E30" s="18"/>
    </row>
    <row r="31" spans="2:8" x14ac:dyDescent="0.3">
      <c r="B31" s="14" t="s">
        <v>47</v>
      </c>
      <c r="C31" s="2" t="str">
        <f>_xlfn.XLOOKUP(C29,$B$22:$B$26,$E$22:$E$26)</f>
        <v>GIRONA</v>
      </c>
      <c r="D31" s="10"/>
      <c r="E31" s="18"/>
    </row>
    <row r="32" spans="2:8" x14ac:dyDescent="0.3">
      <c r="B32" s="26"/>
      <c r="C32" s="10"/>
      <c r="D32" s="10"/>
      <c r="E32" s="18"/>
    </row>
    <row r="33" spans="2:5" x14ac:dyDescent="0.3">
      <c r="B33" s="14" t="s">
        <v>15</v>
      </c>
      <c r="C33" s="2" t="str">
        <f>_xlfn.XLOOKUP(C29,$B$22:$B$26,$C$22:$C$26)</f>
        <v>MARIA</v>
      </c>
      <c r="D33" s="10"/>
      <c r="E33" s="18"/>
    </row>
    <row r="34" spans="2:5" x14ac:dyDescent="0.3">
      <c r="B34" s="26"/>
      <c r="C34" s="10"/>
      <c r="D34" s="10"/>
      <c r="E34" s="18"/>
    </row>
    <row r="35" spans="2:5" ht="29.4" thickBot="1" x14ac:dyDescent="0.35">
      <c r="B35" s="35" t="s">
        <v>66</v>
      </c>
      <c r="C35" s="20" t="str" cm="1">
        <f t="array" ref="C35:D35">_xlfn.XLOOKUP(C29,$B$22:$B$26,$C$22:$D$26)</f>
        <v>MARIA</v>
      </c>
      <c r="D35" s="20" t="str">
        <v>CREUS</v>
      </c>
      <c r="E35" s="23"/>
    </row>
  </sheetData>
  <mergeCells count="4">
    <mergeCell ref="J5:N5"/>
    <mergeCell ref="B20:E20"/>
    <mergeCell ref="D1:H2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 CONTAR</vt:lpstr>
      <vt:lpstr>GRUPO K.ESIMO</vt:lpstr>
      <vt:lpstr>GRUPO BUSCAR</vt:lpstr>
      <vt:lpstr>GRUPO BUSCAR_VHX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2024-07-08T08:47:25Z</dcterms:created>
  <dcterms:modified xsi:type="dcterms:W3CDTF">2024-07-08T10:38:44Z</dcterms:modified>
</cp:coreProperties>
</file>