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olortuya.tse\mobicom\EDUM - Documents\07. Performance System\PA renewal proposal\2023 PA rule revision (Oct 23)\"/>
    </mc:Choice>
  </mc:AlternateContent>
  <bookViews>
    <workbookView xWindow="-120" yWindow="-120" windowWidth="29040" windowHeight="15840"/>
  </bookViews>
  <sheets>
    <sheet name="New Employees" sheetId="5" r:id="rId1"/>
    <sheet name="New Employees_mgl" sheetId="6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4" i="5" l="1"/>
  <c r="O73" i="5"/>
  <c r="O72" i="5"/>
  <c r="O71" i="5"/>
  <c r="O70" i="5" s="1"/>
  <c r="O69" i="5" s="1"/>
  <c r="O68" i="5" s="1"/>
  <c r="O67" i="5" s="1"/>
  <c r="O66" i="5" s="1"/>
  <c r="O65" i="5" s="1"/>
  <c r="O64" i="5" s="1"/>
  <c r="O63" i="5" s="1"/>
  <c r="O62" i="5" s="1"/>
  <c r="O61" i="5" s="1"/>
  <c r="O60" i="5" s="1"/>
  <c r="O59" i="5" s="1"/>
  <c r="O58" i="5" s="1"/>
  <c r="O57" i="5" s="1"/>
  <c r="O56" i="5" s="1"/>
  <c r="O55" i="5" s="1"/>
  <c r="O54" i="5" s="1"/>
  <c r="O53" i="5" s="1"/>
  <c r="O52" i="5" s="1"/>
  <c r="O51" i="5" s="1"/>
  <c r="O50" i="5" s="1"/>
  <c r="O49" i="5" s="1"/>
  <c r="O48" i="5" s="1"/>
  <c r="O47" i="5" s="1"/>
  <c r="O46" i="5" s="1"/>
  <c r="O45" i="5" s="1"/>
  <c r="O44" i="5" s="1"/>
  <c r="O43" i="5" s="1"/>
  <c r="O42" i="5" s="1"/>
  <c r="O41" i="5" s="1"/>
  <c r="O40" i="5" s="1"/>
  <c r="O39" i="5" s="1"/>
  <c r="O38" i="5" s="1"/>
  <c r="O37" i="5" s="1"/>
  <c r="O36" i="5" s="1"/>
  <c r="Q22" i="6" l="1"/>
  <c r="R22" i="6"/>
  <c r="Q17" i="6"/>
  <c r="R17" i="6"/>
  <c r="D33" i="6"/>
  <c r="Q32" i="6"/>
  <c r="R32" i="6" s="1"/>
  <c r="Q31" i="6"/>
  <c r="R31" i="6" s="1"/>
  <c r="Q30" i="6"/>
  <c r="R30" i="6" s="1"/>
  <c r="Q29" i="6"/>
  <c r="R29" i="6" s="1"/>
  <c r="G28" i="6"/>
  <c r="Q27" i="6"/>
  <c r="R27" i="6" s="1"/>
  <c r="Q26" i="6"/>
  <c r="R26" i="6" s="1"/>
  <c r="Q25" i="6"/>
  <c r="R25" i="6" s="1"/>
  <c r="Q24" i="6"/>
  <c r="R24" i="6" s="1"/>
  <c r="G23" i="6"/>
  <c r="Q21" i="6"/>
  <c r="R21" i="6" s="1"/>
  <c r="Q20" i="6"/>
  <c r="R20" i="6" s="1"/>
  <c r="Q19" i="6"/>
  <c r="R19" i="6" s="1"/>
  <c r="B19" i="6"/>
  <c r="B24" i="6" s="1"/>
  <c r="B29" i="6" s="1"/>
  <c r="G18" i="6"/>
  <c r="Q16" i="6"/>
  <c r="R16" i="6" s="1"/>
  <c r="Q15" i="6"/>
  <c r="R15" i="6" s="1"/>
  <c r="Q14" i="6"/>
  <c r="R14" i="6" s="1"/>
  <c r="G13" i="6"/>
  <c r="Q14" i="5"/>
  <c r="R14" i="5" s="1"/>
  <c r="R13" i="6" l="1"/>
  <c r="G33" i="6"/>
  <c r="R23" i="6"/>
  <c r="R28" i="6"/>
  <c r="R18" i="6"/>
  <c r="R33" i="6" l="1"/>
  <c r="D33" i="5" l="1"/>
  <c r="Q32" i="5"/>
  <c r="R32" i="5" s="1"/>
  <c r="Q31" i="5"/>
  <c r="R31" i="5" s="1"/>
  <c r="Q30" i="5"/>
  <c r="R30" i="5" s="1"/>
  <c r="Q29" i="5"/>
  <c r="R29" i="5" s="1"/>
  <c r="G28" i="5"/>
  <c r="Q27" i="5"/>
  <c r="R27" i="5" s="1"/>
  <c r="Q26" i="5"/>
  <c r="R26" i="5" s="1"/>
  <c r="Q25" i="5"/>
  <c r="R25" i="5" s="1"/>
  <c r="Q24" i="5"/>
  <c r="R24" i="5" s="1"/>
  <c r="G23" i="5"/>
  <c r="Q22" i="5"/>
  <c r="R22" i="5" s="1"/>
  <c r="Q21" i="5"/>
  <c r="R21" i="5" s="1"/>
  <c r="Q20" i="5"/>
  <c r="R20" i="5" s="1"/>
  <c r="Q19" i="5"/>
  <c r="R19" i="5" s="1"/>
  <c r="B19" i="5"/>
  <c r="B24" i="5" s="1"/>
  <c r="B29" i="5" s="1"/>
  <c r="G18" i="5"/>
  <c r="Q17" i="5"/>
  <c r="R17" i="5" s="1"/>
  <c r="Q16" i="5"/>
  <c r="R16" i="5" s="1"/>
  <c r="Q15" i="5"/>
  <c r="R15" i="5" s="1"/>
  <c r="G13" i="5"/>
  <c r="G33" i="5" l="1"/>
  <c r="R28" i="5"/>
  <c r="R13" i="5"/>
  <c r="R23" i="5"/>
  <c r="R18" i="5"/>
  <c r="R33" i="5" l="1"/>
</calcChain>
</file>

<file path=xl/comments1.xml><?xml version="1.0" encoding="utf-8"?>
<comments xmlns="http://schemas.openxmlformats.org/spreadsheetml/2006/main">
  <authors>
    <author>Bolortuya Tseveendorj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Bolortuya Tseveendorj:
</t>
        </r>
        <r>
          <rPr>
            <sz val="12"/>
            <color indexed="81"/>
            <rFont val="Tahoma"/>
            <family val="2"/>
          </rPr>
          <t>*Албан ёсны Бүлгэм (Клуб, Нийгэмлэг)–ийн удирдлагын багт гишүүнээр ажиллаж гүйцэтгэж байгаа бол таргетын 5%-г эзлүүлнэ. Энэ тохиодолд 40% Байна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Bolortuya Tseveendorj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Bolortuya Tseveendorj:</t>
        </r>
        <r>
          <rPr>
            <sz val="9"/>
            <color indexed="81"/>
            <rFont val="Tahoma"/>
            <family val="2"/>
          </rPr>
          <t xml:space="preserve">
*Албан ёсны Бүлгэм (Клуб, Нийгэмлэг)–ийн удирдлагын багт гишүүнээр ажиллаж гүйцэтгэж байгаа бол таргетын 5%-г эзлүүлнэ.</t>
        </r>
      </text>
    </comment>
  </commentList>
</comments>
</file>

<file path=xl/sharedStrings.xml><?xml version="1.0" encoding="utf-8"?>
<sst xmlns="http://schemas.openxmlformats.org/spreadsheetml/2006/main" count="78" uniqueCount="42">
  <si>
    <t>#</t>
  </si>
  <si>
    <t>Specific Objectives, targets</t>
  </si>
  <si>
    <t>Targets, tasks</t>
  </si>
  <si>
    <t xml:space="preserve">KPI </t>
  </si>
  <si>
    <t>KPI/quantitative, qualitive/</t>
  </si>
  <si>
    <t>Deadline</t>
  </si>
  <si>
    <t>Completed date</t>
  </si>
  <si>
    <t>Expected KPI result</t>
  </si>
  <si>
    <t>Result</t>
  </si>
  <si>
    <t>Performance (%)</t>
  </si>
  <si>
    <t>performance (%)</t>
  </si>
  <si>
    <t>Final perfromance</t>
  </si>
  <si>
    <t>Boss evaluation (оноогоор)</t>
  </si>
  <si>
    <t>Calculated</t>
  </si>
  <si>
    <t>Boss evaluation (%)</t>
  </si>
  <si>
    <t>EVALUATION PART</t>
  </si>
  <si>
    <t>PLANNING PART</t>
  </si>
  <si>
    <t>Remarks:</t>
  </si>
  <si>
    <t>Title:</t>
  </si>
  <si>
    <t>Purpose of the job:</t>
  </si>
  <si>
    <t>Evaluation period:</t>
  </si>
  <si>
    <t>Sector, Division:</t>
  </si>
  <si>
    <t>Weight*</t>
  </si>
  <si>
    <t>sub weight*</t>
  </si>
  <si>
    <t>Remarks/ Тайлбар</t>
  </si>
  <si>
    <t>Score</t>
  </si>
  <si>
    <t>Percent</t>
  </si>
  <si>
    <r>
      <t>Target setting should be</t>
    </r>
    <r>
      <rPr>
        <b/>
        <sz val="12"/>
        <color theme="1"/>
        <rFont val="Segoe UI"/>
        <family val="2"/>
      </rPr>
      <t xml:space="preserve"> SMART</t>
    </r>
    <r>
      <rPr>
        <sz val="12"/>
        <color theme="1"/>
        <rFont val="Segoe UI"/>
        <family val="2"/>
      </rPr>
      <t xml:space="preserve"> - (specific, measurable, achievable, result oriented, time bounded)</t>
    </r>
  </si>
  <si>
    <r>
      <rPr>
        <b/>
        <sz val="14"/>
        <color rgb="FFFF0000"/>
        <rFont val="Segoe UI"/>
        <family val="2"/>
      </rPr>
      <t xml:space="preserve">! </t>
    </r>
    <r>
      <rPr>
        <b/>
        <sz val="14"/>
        <rFont val="Segoe UI"/>
        <family val="2"/>
      </rPr>
      <t>Main targets/</t>
    </r>
    <r>
      <rPr>
        <sz val="14"/>
        <color theme="1"/>
        <rFont val="Segoe UI"/>
        <family val="2"/>
      </rPr>
      <t>Specific objectives should be less than 5.</t>
    </r>
  </si>
  <si>
    <r>
      <rPr>
        <b/>
        <sz val="14"/>
        <color rgb="FFFF0000"/>
        <rFont val="Segoe UI"/>
        <family val="2"/>
      </rPr>
      <t xml:space="preserve">! </t>
    </r>
    <r>
      <rPr>
        <sz val="14"/>
        <color theme="1"/>
        <rFont val="Segoe UI"/>
        <family val="2"/>
      </rPr>
      <t>Tasks within the objective should be upto 4.</t>
    </r>
  </si>
  <si>
    <r>
      <rPr>
        <b/>
        <sz val="14"/>
        <color rgb="FFFF0000"/>
        <rFont val="Segoe UI"/>
        <family val="2"/>
      </rPr>
      <t xml:space="preserve">! </t>
    </r>
    <r>
      <rPr>
        <sz val="14"/>
        <color theme="1"/>
        <rFont val="Segoe UI"/>
        <family val="2"/>
      </rPr>
      <t xml:space="preserve"> Maximum score is 4  for the evaluation which is achieved 100%</t>
    </r>
  </si>
  <si>
    <r>
      <t>THE MAIN OBJECTIVES AND TARGETS PLANNED ACCORDING TO THE BUSINESS PLAN, AND THE MAIN TASKS TO BE CARRIED OUT</t>
    </r>
    <r>
      <rPr>
        <b/>
        <sz val="14"/>
        <color theme="1"/>
        <rFont val="Segoe UI"/>
        <family val="2"/>
      </rPr>
      <t xml:space="preserve"> (Financial &amp; Market indicators, Operational KPIs, Corporate indicators etc.)</t>
    </r>
  </si>
  <si>
    <t>TARGET SETTING TEMPLATE for Employee</t>
  </si>
  <si>
    <t>Name of Employee:</t>
  </si>
  <si>
    <t>Компанийн тухайн хагас жилд хэрэгжүүлэхээр төлөвлөсөн стратегийн, газрын болон эрсдэлийг бууруулах  төсөлд хамаарах сорилт /Challenging/ бүхий ажлууд</t>
  </si>
  <si>
    <t>Ажилтны хувийн болон мэргэжлийн мэдлэг, ур чадварыг дээшлүүлэх сургалт хөгжлийн төлөвлөгөө, зорилт</t>
  </si>
  <si>
    <t>ХАБЭА-тай холбоотой сайжруулах ажлууд</t>
  </si>
  <si>
    <t>Ажилтнынуудын ТАРГЕТ СЕТТИНГ төлөвлөгөө</t>
  </si>
  <si>
    <t>Improvements related to HSE</t>
  </si>
  <si>
    <t>TRAINING AND DEVELOPMENT PLANS AND GOALS FOR IMPROVING PERSONAL AND PROFESSIONAL KNOWLEDGE AND SKILLS</t>
  </si>
  <si>
    <t>PROJECTS PLANNED TO BE IMPLEMENTED BY THE COMPANY DURING THE PARTICULAR HALF OF THE YEAR (STRATEGIC AND DEPARTMENT PROJECTS)</t>
  </si>
  <si>
    <r>
      <t>Бизнес төлөвлөгөөний дагуу төлөвлөгдсөн үндсэн зорилтууд, ТАРГЕТ, тэдгээрийн хүрээнд хийгдэх үндсэн ажлууд (</t>
    </r>
    <r>
      <rPr>
        <b/>
        <sz val="14"/>
        <color theme="1"/>
        <rFont val="Segoe UI"/>
        <family val="2"/>
      </rPr>
      <t>Санхүү, маркетнгийн үзүүлэлтүүд; Үйл ажиллагааны KPI; {Компанийн үзүүлэлтүүд гэх мэ</t>
    </r>
    <r>
      <rPr>
        <sz val="14"/>
        <color theme="1"/>
        <rFont val="Segoe UI"/>
        <family val="2"/>
      </rPr>
      <t>т)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</si>
</sst>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)_₮_ ;_ * \(#,##0.00\)_₮_ ;_ * &quot;-&quot;??_)_₮_ ;_ @_ "/>
    <numFmt numFmtId="165" formatCode="_ * #,##0_)_₮_ ;_ * \(#,##0\)_₮_ ;_ * &quot;-&quot;??_)_₮_ ;_ @_ "/>
    <numFmt numFmtId="166" formatCode="[$-409]d\-mmm;@"/>
    <numFmt numFmtId="167" formatCode="0.0%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sz val="14"/>
      <name val="Segoe UI"/>
      <family val="2"/>
    </font>
    <font>
      <sz val="12"/>
      <color theme="0" tint="-0.499984740745262"/>
      <name val="Segoe UI"/>
      <family val="2"/>
    </font>
    <font>
      <sz val="12"/>
      <color theme="2" tint="-0.249977111117893"/>
      <name val="Segoe UI"/>
      <family val="2"/>
    </font>
    <font>
      <b/>
      <sz val="12"/>
      <color theme="2" tint="-0.249977111117893"/>
      <name val="Segoe UI"/>
      <family val="2"/>
    </font>
    <font>
      <b/>
      <sz val="14"/>
      <color theme="1"/>
      <name val="Segoe UI"/>
      <family val="2"/>
    </font>
    <font>
      <b/>
      <sz val="14"/>
      <color rgb="FFFF0000"/>
      <name val="Segoe UI"/>
      <family val="2"/>
    </font>
    <font>
      <b/>
      <sz val="14"/>
      <name val="Segoe UI"/>
      <family val="2"/>
    </font>
    <font>
      <sz val="14"/>
      <color rgb="FFC00000"/>
      <name val="Segoe UI"/>
      <family val="2"/>
    </font>
    <font>
      <sz val="14"/>
      <color rgb="FFFF0000"/>
      <name val="Segoe UI"/>
      <family val="2"/>
    </font>
    <font>
      <b/>
      <sz val="14"/>
      <color rgb="FFC00000"/>
      <name val="Segoe UI"/>
      <family val="2"/>
    </font>
    <font>
      <b/>
      <sz val="14"/>
      <color theme="0"/>
      <name val="Segoe UI"/>
      <family val="2"/>
    </font>
    <font>
      <b/>
      <sz val="1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top"/>
    </xf>
    <xf numFmtId="164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109">
    <xf numFmtId="0" fontId="0" fillId="0" borderId="0" xfId="0">
      <alignment vertical="top"/>
    </xf>
    <xf numFmtId="0" fontId="5" fillId="0" borderId="0" xfId="3" applyFont="1"/>
    <xf numFmtId="0" fontId="6" fillId="0" borderId="0" xfId="3" applyFont="1" applyAlignment="1">
      <alignment horizontal="left"/>
    </xf>
    <xf numFmtId="0" fontId="6" fillId="0" borderId="0" xfId="3" applyFont="1"/>
    <xf numFmtId="0" fontId="6" fillId="0" borderId="0" xfId="3" applyFont="1" applyAlignment="1">
      <alignment horizontal="center"/>
    </xf>
    <xf numFmtId="165" fontId="6" fillId="0" borderId="0" xfId="1" applyNumberFormat="1" applyFont="1"/>
    <xf numFmtId="0" fontId="7" fillId="0" borderId="0" xfId="3" applyFont="1"/>
    <xf numFmtId="0" fontId="8" fillId="0" borderId="0" xfId="0" applyFont="1" applyAlignment="1"/>
    <xf numFmtId="0" fontId="6" fillId="0" borderId="0" xfId="3" applyFont="1" applyAlignment="1">
      <alignment vertical="center"/>
    </xf>
    <xf numFmtId="0" fontId="6" fillId="0" borderId="0" xfId="3" applyFont="1" applyAlignment="1">
      <alignment horizontal="left"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165" fontId="10" fillId="0" borderId="0" xfId="1" applyNumberFormat="1" applyFont="1" applyAlignment="1">
      <alignment vertical="center"/>
    </xf>
    <xf numFmtId="0" fontId="11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10" fillId="0" borderId="0" xfId="3" applyFont="1"/>
    <xf numFmtId="165" fontId="10" fillId="0" borderId="0" xfId="1" applyNumberFormat="1" applyFont="1"/>
    <xf numFmtId="0" fontId="11" fillId="0" borderId="0" xfId="3" applyFont="1"/>
    <xf numFmtId="0" fontId="6" fillId="0" borderId="0" xfId="3" applyFont="1" applyAlignment="1">
      <alignment horizontal="left" vertical="center" wrapText="1"/>
    </xf>
    <xf numFmtId="0" fontId="7" fillId="4" borderId="1" xfId="3" applyFont="1" applyFill="1" applyBorder="1" applyAlignment="1">
      <alignment horizontal="center" vertical="center" textRotation="90" wrapText="1"/>
    </xf>
    <xf numFmtId="165" fontId="7" fillId="4" borderId="1" xfId="1" applyNumberFormat="1" applyFont="1" applyFill="1" applyBorder="1" applyAlignment="1">
      <alignment horizontal="center" vertical="center" textRotation="90" wrapText="1"/>
    </xf>
    <xf numFmtId="165" fontId="15" fillId="4" borderId="1" xfId="1" applyNumberFormat="1" applyFont="1" applyFill="1" applyBorder="1" applyAlignment="1">
      <alignment horizontal="center" vertical="center" textRotation="90" wrapText="1"/>
    </xf>
    <xf numFmtId="0" fontId="16" fillId="8" borderId="1" xfId="3" applyFont="1" applyFill="1" applyBorder="1" applyAlignment="1">
      <alignment horizontal="center" vertical="center" textRotation="90" wrapText="1"/>
    </xf>
    <xf numFmtId="0" fontId="7" fillId="8" borderId="1" xfId="3" applyFont="1" applyFill="1" applyBorder="1" applyAlignment="1">
      <alignment horizontal="center" vertical="center" textRotation="90" wrapText="1"/>
    </xf>
    <xf numFmtId="0" fontId="7" fillId="0" borderId="0" xfId="3" applyFont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 wrapText="1"/>
    </xf>
    <xf numFmtId="9" fontId="7" fillId="5" borderId="1" xfId="3" applyNumberFormat="1" applyFon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 wrapText="1"/>
    </xf>
    <xf numFmtId="0" fontId="8" fillId="5" borderId="1" xfId="3" applyFont="1" applyFill="1" applyBorder="1" applyAlignment="1">
      <alignment horizontal="center" vertical="center" wrapText="1"/>
    </xf>
    <xf numFmtId="0" fontId="16" fillId="5" borderId="1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center" vertical="center" wrapText="1"/>
    </xf>
    <xf numFmtId="9" fontId="14" fillId="5" borderId="1" xfId="2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/>
    </xf>
    <xf numFmtId="0" fontId="8" fillId="0" borderId="1" xfId="3" applyFont="1" applyBorder="1"/>
    <xf numFmtId="2" fontId="8" fillId="0" borderId="1" xfId="3" applyNumberFormat="1" applyFont="1" applyBorder="1" applyAlignment="1">
      <alignment vertical="center"/>
    </xf>
    <xf numFmtId="165" fontId="8" fillId="0" borderId="1" xfId="1" applyNumberFormat="1" applyFont="1" applyFill="1" applyBorder="1" applyAlignment="1">
      <alignment horizontal="right" vertical="center"/>
    </xf>
    <xf numFmtId="165" fontId="8" fillId="0" borderId="1" xfId="1" applyNumberFormat="1" applyFont="1" applyFill="1" applyBorder="1" applyAlignment="1">
      <alignment vertical="center"/>
    </xf>
    <xf numFmtId="9" fontId="8" fillId="0" borderId="1" xfId="2" applyFont="1" applyFill="1" applyBorder="1" applyAlignment="1">
      <alignment vertical="center"/>
    </xf>
    <xf numFmtId="166" fontId="8" fillId="0" borderId="1" xfId="3" applyNumberFormat="1" applyFont="1" applyBorder="1" applyAlignment="1">
      <alignment vertical="center"/>
    </xf>
    <xf numFmtId="2" fontId="8" fillId="0" borderId="1" xfId="2" applyNumberFormat="1" applyFont="1" applyFill="1" applyBorder="1" applyAlignment="1">
      <alignment horizontal="center" vertical="center" wrapText="1"/>
    </xf>
    <xf numFmtId="9" fontId="8" fillId="0" borderId="1" xfId="2" applyFont="1" applyFill="1" applyBorder="1" applyAlignment="1">
      <alignment horizontal="right" vertical="center"/>
    </xf>
    <xf numFmtId="1" fontId="17" fillId="10" borderId="1" xfId="4" applyNumberFormat="1" applyFont="1" applyFill="1" applyBorder="1" applyAlignment="1">
      <alignment horizontal="center" vertical="center" wrapText="1"/>
    </xf>
    <xf numFmtId="9" fontId="8" fillId="9" borderId="1" xfId="2" applyFont="1" applyFill="1" applyBorder="1" applyAlignment="1">
      <alignment horizontal="center" vertical="center" wrapText="1"/>
    </xf>
    <xf numFmtId="9" fontId="8" fillId="0" borderId="1" xfId="2" applyFont="1" applyFill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2" fontId="7" fillId="0" borderId="1" xfId="3" applyNumberFormat="1" applyFont="1" applyBorder="1"/>
    <xf numFmtId="167" fontId="8" fillId="0" borderId="1" xfId="2" applyNumberFormat="1" applyFont="1" applyFill="1" applyBorder="1" applyAlignment="1">
      <alignment horizontal="right" vertical="center"/>
    </xf>
    <xf numFmtId="167" fontId="8" fillId="0" borderId="1" xfId="2" applyNumberFormat="1" applyFont="1" applyFill="1" applyBorder="1" applyAlignment="1">
      <alignment vertical="center"/>
    </xf>
    <xf numFmtId="2" fontId="8" fillId="0" borderId="1" xfId="4" applyNumberFormat="1" applyFont="1" applyFill="1" applyBorder="1" applyAlignment="1">
      <alignment horizontal="center" vertical="center" wrapText="1"/>
    </xf>
    <xf numFmtId="164" fontId="8" fillId="0" borderId="1" xfId="1" applyFont="1" applyFill="1" applyBorder="1" applyAlignment="1">
      <alignment horizontal="right" vertical="center"/>
    </xf>
    <xf numFmtId="164" fontId="8" fillId="0" borderId="1" xfId="1" applyFont="1" applyFill="1" applyBorder="1" applyAlignment="1">
      <alignment vertical="center"/>
    </xf>
    <xf numFmtId="9" fontId="16" fillId="5" borderId="1" xfId="2" applyFont="1" applyFill="1" applyBorder="1" applyAlignment="1">
      <alignment horizontal="center" vertical="center" wrapText="1"/>
    </xf>
    <xf numFmtId="9" fontId="13" fillId="5" borderId="1" xfId="2" applyFont="1" applyFill="1" applyBorder="1" applyAlignment="1">
      <alignment horizontal="center" vertical="center" wrapText="1"/>
    </xf>
    <xf numFmtId="1" fontId="17" fillId="5" borderId="1" xfId="3" applyNumberFormat="1" applyFont="1" applyFill="1" applyBorder="1" applyAlignment="1">
      <alignment horizontal="center" vertical="center" wrapText="1"/>
    </xf>
    <xf numFmtId="9" fontId="7" fillId="5" borderId="1" xfId="3" applyNumberFormat="1" applyFont="1" applyFill="1" applyBorder="1" applyAlignment="1">
      <alignment horizontal="center" vertical="center" wrapText="1"/>
    </xf>
    <xf numFmtId="164" fontId="8" fillId="0" borderId="1" xfId="1" applyFont="1" applyFill="1" applyBorder="1"/>
    <xf numFmtId="9" fontId="8" fillId="0" borderId="1" xfId="2" applyFont="1" applyFill="1" applyBorder="1"/>
    <xf numFmtId="2" fontId="8" fillId="0" borderId="1" xfId="3" applyNumberFormat="1" applyFont="1" applyBorder="1"/>
    <xf numFmtId="0" fontId="16" fillId="0" borderId="1" xfId="3" applyFont="1" applyBorder="1"/>
    <xf numFmtId="165" fontId="8" fillId="5" borderId="1" xfId="1" applyNumberFormat="1" applyFont="1" applyFill="1" applyBorder="1" applyAlignment="1">
      <alignment horizontal="center" vertical="center" wrapText="1"/>
    </xf>
    <xf numFmtId="9" fontId="8" fillId="5" borderId="1" xfId="2" applyFont="1" applyFill="1" applyBorder="1" applyAlignment="1">
      <alignment horizontal="center" vertical="center" wrapText="1"/>
    </xf>
    <xf numFmtId="2" fontId="16" fillId="0" borderId="1" xfId="3" applyNumberFormat="1" applyFont="1" applyBorder="1"/>
    <xf numFmtId="0" fontId="7" fillId="6" borderId="1" xfId="3" applyFont="1" applyFill="1" applyBorder="1" applyAlignment="1">
      <alignment vertical="center"/>
    </xf>
    <xf numFmtId="0" fontId="7" fillId="6" borderId="1" xfId="3" applyFont="1" applyFill="1" applyBorder="1" applyAlignment="1">
      <alignment horizontal="left" vertical="center" wrapText="1"/>
    </xf>
    <xf numFmtId="9" fontId="7" fillId="6" borderId="1" xfId="3" applyNumberFormat="1" applyFont="1" applyFill="1" applyBorder="1" applyAlignment="1">
      <alignment horizontal="center" vertical="center"/>
    </xf>
    <xf numFmtId="0" fontId="7" fillId="6" borderId="1" xfId="3" applyFont="1" applyFill="1" applyBorder="1" applyAlignment="1">
      <alignment horizontal="center" vertical="center"/>
    </xf>
    <xf numFmtId="0" fontId="7" fillId="6" borderId="1" xfId="3" applyFont="1" applyFill="1" applyBorder="1" applyAlignment="1">
      <alignment horizontal="center" vertical="center" wrapText="1"/>
    </xf>
    <xf numFmtId="165" fontId="7" fillId="6" borderId="1" xfId="1" applyNumberFormat="1" applyFont="1" applyFill="1" applyBorder="1" applyAlignment="1">
      <alignment horizontal="center" vertical="center" wrapText="1"/>
    </xf>
    <xf numFmtId="0" fontId="12" fillId="6" borderId="1" xfId="3" applyFont="1" applyFill="1" applyBorder="1" applyAlignment="1">
      <alignment horizontal="center" vertical="center" wrapText="1"/>
    </xf>
    <xf numFmtId="10" fontId="17" fillId="6" borderId="1" xfId="2" applyNumberFormat="1" applyFont="1" applyFill="1" applyBorder="1" applyAlignment="1">
      <alignment horizontal="center" vertical="center" wrapText="1"/>
    </xf>
    <xf numFmtId="9" fontId="13" fillId="6" borderId="1" xfId="2" applyFont="1" applyFill="1" applyBorder="1" applyAlignment="1">
      <alignment horizontal="center" vertical="center" wrapText="1"/>
    </xf>
    <xf numFmtId="9" fontId="18" fillId="6" borderId="1" xfId="2" applyFont="1" applyFill="1" applyBorder="1" applyAlignment="1">
      <alignment horizontal="center" vertical="center" wrapText="1"/>
    </xf>
    <xf numFmtId="0" fontId="7" fillId="0" borderId="0" xfId="3" applyFont="1" applyAlignment="1">
      <alignment horizontal="left"/>
    </xf>
    <xf numFmtId="0" fontId="7" fillId="0" borderId="0" xfId="3" applyFont="1" applyAlignment="1">
      <alignment horizontal="center"/>
    </xf>
    <xf numFmtId="165" fontId="7" fillId="0" borderId="0" xfId="1" applyNumberFormat="1" applyFont="1"/>
    <xf numFmtId="0" fontId="12" fillId="0" borderId="0" xfId="3" applyFont="1"/>
    <xf numFmtId="0" fontId="12" fillId="7" borderId="0" xfId="3" applyFont="1" applyFill="1" applyAlignment="1">
      <alignment horizontal="center"/>
    </xf>
    <xf numFmtId="9" fontId="7" fillId="0" borderId="0" xfId="2" applyFont="1"/>
    <xf numFmtId="0" fontId="12" fillId="0" borderId="0" xfId="3" applyFont="1" applyAlignment="1">
      <alignment horizontal="center"/>
    </xf>
    <xf numFmtId="167" fontId="7" fillId="0" borderId="0" xfId="2" applyNumberFormat="1" applyFont="1" applyAlignment="1">
      <alignment horizontal="center" vertical="center"/>
    </xf>
    <xf numFmtId="9" fontId="8" fillId="0" borderId="1" xfId="3" applyNumberFormat="1" applyFont="1" applyBorder="1" applyAlignment="1">
      <alignment horizontal="center" vertical="center"/>
    </xf>
    <xf numFmtId="0" fontId="6" fillId="0" borderId="0" xfId="3" applyFont="1" applyAlignment="1">
      <alignment horizontal="left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0" xfId="3" applyFont="1" applyAlignment="1">
      <alignment horizontal="left"/>
    </xf>
    <xf numFmtId="0" fontId="14" fillId="9" borderId="2" xfId="3" applyFont="1" applyFill="1" applyBorder="1" applyAlignment="1">
      <alignment horizontal="center" vertical="center" textRotation="90" wrapText="1"/>
    </xf>
    <xf numFmtId="0" fontId="14" fillId="9" borderId="3" xfId="3" applyFont="1" applyFill="1" applyBorder="1" applyAlignment="1">
      <alignment horizontal="center" vertical="center" textRotation="90" wrapText="1"/>
    </xf>
    <xf numFmtId="0" fontId="10" fillId="0" borderId="0" xfId="3" quotePrefix="1" applyFont="1" applyAlignment="1">
      <alignment horizontal="left" vertical="center" wrapText="1"/>
    </xf>
    <xf numFmtId="0" fontId="10" fillId="0" borderId="0" xfId="3" applyFont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12" fillId="2" borderId="1" xfId="3" applyFont="1" applyFill="1" applyBorder="1" applyAlignment="1">
      <alignment horizontal="center"/>
    </xf>
    <xf numFmtId="0" fontId="12" fillId="3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9" fontId="8" fillId="0" borderId="2" xfId="3" applyNumberFormat="1" applyFont="1" applyBorder="1" applyAlignment="1">
      <alignment horizontal="center" vertical="center"/>
    </xf>
    <xf numFmtId="9" fontId="8" fillId="0" borderId="4" xfId="3" applyNumberFormat="1" applyFont="1" applyBorder="1" applyAlignment="1">
      <alignment horizontal="center" vertical="center"/>
    </xf>
    <xf numFmtId="9" fontId="8" fillId="0" borderId="3" xfId="3" applyNumberFormat="1" applyFont="1" applyBorder="1" applyAlignment="1">
      <alignment horizontal="center" vertical="center"/>
    </xf>
    <xf numFmtId="0" fontId="7" fillId="9" borderId="1" xfId="3" applyFont="1" applyFill="1" applyBorder="1" applyAlignment="1">
      <alignment horizontal="center" vertical="center" textRotation="90" wrapText="1"/>
    </xf>
    <xf numFmtId="0" fontId="12" fillId="4" borderId="1" xfId="3" applyFont="1" applyFill="1" applyBorder="1" applyAlignment="1">
      <alignment horizontal="center" vertical="center" wrapText="1"/>
    </xf>
    <xf numFmtId="0" fontId="13" fillId="9" borderId="1" xfId="3" applyFont="1" applyFill="1" applyBorder="1" applyAlignment="1">
      <alignment horizontal="center" vertical="center" textRotation="90" wrapText="1"/>
    </xf>
    <xf numFmtId="0" fontId="14" fillId="10" borderId="1" xfId="3" applyFont="1" applyFill="1" applyBorder="1" applyAlignment="1">
      <alignment horizontal="center" vertical="center" textRotation="90" wrapText="1"/>
    </xf>
    <xf numFmtId="0" fontId="14" fillId="9" borderId="1" xfId="3" applyFont="1" applyFill="1" applyBorder="1" applyAlignment="1">
      <alignment horizontal="center" vertical="center" textRotation="90" wrapText="1"/>
    </xf>
    <xf numFmtId="0" fontId="7" fillId="0" borderId="0" xfId="3" applyFont="1" applyAlignment="1">
      <alignment horizontal="left"/>
    </xf>
    <xf numFmtId="0" fontId="12" fillId="0" borderId="0" xfId="3" applyFont="1" applyAlignment="1">
      <alignment horizontal="left"/>
    </xf>
    <xf numFmtId="0" fontId="19" fillId="0" borderId="0" xfId="3" quotePrefix="1" applyFont="1" applyAlignment="1">
      <alignment horizontal="left" wrapText="1"/>
    </xf>
    <xf numFmtId="10" fontId="7" fillId="0" borderId="0" xfId="2" applyNumberFormat="1" applyFont="1" applyAlignment="1">
      <alignment horizontal="center" vertical="center"/>
    </xf>
  </cellXfs>
  <cellStyles count="6">
    <cellStyle name="Comma" xfId="1" builtinId="3"/>
    <cellStyle name="Normal" xfId="0" builtinId="0"/>
    <cellStyle name="Normal 2" xfId="5"/>
    <cellStyle name="Normal 2 3" xfId="3"/>
    <cellStyle name="Percent" xfId="2" builtinId="5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B1:U76"/>
  <sheetViews>
    <sheetView showGridLines="0" tabSelected="1" zoomScale="70" zoomScaleNormal="70" workbookViewId="0">
      <pane xSplit="7" ySplit="13" topLeftCell="H14" activePane="bottomRight" state="frozen"/>
      <selection pane="topRight" activeCell="H1" sqref="H1"/>
      <selection pane="bottomLeft" activeCell="A14" sqref="A14"/>
      <selection pane="bottomRight" activeCell="C19" sqref="C19:C22"/>
    </sheetView>
  </sheetViews>
  <sheetFormatPr defaultColWidth="9.109375" defaultRowHeight="20.399999999999999" x14ac:dyDescent="0.45"/>
  <cols>
    <col min="1" max="1" width="1.6640625" style="6" customWidth="1"/>
    <col min="2" max="2" width="4.44140625" style="6" customWidth="1"/>
    <col min="3" max="3" width="56.44140625" style="73" customWidth="1"/>
    <col min="4" max="4" width="10.5546875" style="6" bestFit="1" customWidth="1"/>
    <col min="5" max="5" width="6.6640625" style="74" customWidth="1"/>
    <col min="6" max="6" width="50.6640625" style="6" customWidth="1"/>
    <col min="7" max="7" width="13.44140625" style="6" customWidth="1"/>
    <col min="8" max="8" width="13" style="6" customWidth="1"/>
    <col min="9" max="9" width="13" style="75" customWidth="1"/>
    <col min="10" max="14" width="13" style="6" customWidth="1"/>
    <col min="15" max="15" width="12.44140625" style="76" customWidth="1"/>
    <col min="16" max="17" width="8.5546875" style="6" customWidth="1"/>
    <col min="18" max="18" width="16.44140625" style="6" bestFit="1" customWidth="1"/>
    <col min="19" max="19" width="32.88671875" style="6" customWidth="1"/>
    <col min="20" max="20" width="9.109375" style="6"/>
    <col min="21" max="21" width="9.109375" style="7"/>
    <col min="22" max="16384" width="9.109375" style="6"/>
  </cols>
  <sheetData>
    <row r="1" spans="2:19" x14ac:dyDescent="0.45">
      <c r="B1" s="76" t="s">
        <v>32</v>
      </c>
      <c r="C1" s="2"/>
      <c r="D1" s="3"/>
      <c r="E1" s="4"/>
      <c r="F1" s="3"/>
      <c r="G1" s="3"/>
      <c r="H1" s="3"/>
      <c r="I1" s="5"/>
      <c r="J1" s="3"/>
      <c r="K1" s="3"/>
      <c r="L1" s="3"/>
      <c r="M1" s="3"/>
      <c r="N1" s="3"/>
      <c r="O1" s="1"/>
      <c r="P1" s="3"/>
      <c r="Q1" s="3"/>
      <c r="R1" s="3"/>
      <c r="S1" s="3"/>
    </row>
    <row r="2" spans="2:19" ht="7.5" customHeight="1" x14ac:dyDescent="0.45">
      <c r="B2" s="3"/>
      <c r="C2" s="2"/>
      <c r="D2" s="3"/>
      <c r="E2" s="4"/>
      <c r="F2" s="3"/>
      <c r="G2" s="3"/>
      <c r="H2" s="3"/>
      <c r="I2" s="5"/>
      <c r="J2" s="3"/>
      <c r="K2" s="3"/>
      <c r="L2" s="3"/>
      <c r="M2" s="3"/>
      <c r="N2" s="3"/>
      <c r="O2" s="1"/>
      <c r="P2" s="3"/>
      <c r="Q2" s="3"/>
      <c r="R2" s="3"/>
      <c r="S2" s="3"/>
    </row>
    <row r="3" spans="2:19" s="14" customFormat="1" ht="16.5" customHeight="1" x14ac:dyDescent="0.25">
      <c r="B3" s="8" t="s">
        <v>33</v>
      </c>
      <c r="C3" s="9"/>
      <c r="D3" s="10"/>
      <c r="E3" s="10"/>
      <c r="F3" s="11"/>
      <c r="G3" s="11"/>
      <c r="H3" s="11"/>
      <c r="I3" s="12"/>
      <c r="J3" s="11"/>
      <c r="K3" s="11"/>
      <c r="L3" s="11"/>
      <c r="M3" s="11"/>
      <c r="N3" s="11"/>
      <c r="O3" s="13"/>
      <c r="P3" s="11"/>
      <c r="Q3" s="8"/>
      <c r="R3" s="8"/>
      <c r="S3" s="8"/>
    </row>
    <row r="4" spans="2:19" s="14" customFormat="1" ht="16.5" customHeight="1" x14ac:dyDescent="0.25">
      <c r="B4" s="8" t="s">
        <v>18</v>
      </c>
      <c r="C4" s="9"/>
      <c r="D4" s="10"/>
      <c r="E4" s="10"/>
      <c r="F4" s="11"/>
      <c r="G4" s="11"/>
      <c r="H4" s="11"/>
      <c r="I4" s="12"/>
      <c r="J4" s="11"/>
      <c r="K4" s="11"/>
      <c r="L4" s="11"/>
      <c r="M4" s="11"/>
      <c r="N4" s="11"/>
      <c r="O4" s="13"/>
      <c r="P4" s="11"/>
      <c r="Q4" s="8"/>
      <c r="R4" s="8"/>
      <c r="S4" s="8"/>
    </row>
    <row r="5" spans="2:19" s="14" customFormat="1" ht="16.5" customHeight="1" x14ac:dyDescent="0.25">
      <c r="B5" s="9" t="s">
        <v>21</v>
      </c>
      <c r="C5" s="9"/>
      <c r="D5" s="10"/>
      <c r="E5" s="10"/>
      <c r="F5" s="11"/>
      <c r="G5" s="11"/>
      <c r="H5" s="11"/>
      <c r="I5" s="12"/>
      <c r="J5" s="11"/>
      <c r="K5" s="11"/>
      <c r="L5" s="11"/>
      <c r="M5" s="11"/>
      <c r="N5" s="11"/>
      <c r="O5" s="13"/>
      <c r="P5" s="11"/>
      <c r="Q5" s="8"/>
      <c r="R5" s="8"/>
      <c r="S5" s="8"/>
    </row>
    <row r="6" spans="2:19" ht="16.5" customHeight="1" x14ac:dyDescent="0.45">
      <c r="B6" s="8" t="s">
        <v>20</v>
      </c>
      <c r="C6" s="2"/>
      <c r="D6" s="10"/>
      <c r="E6" s="10"/>
      <c r="F6" s="11"/>
      <c r="G6" s="15"/>
      <c r="H6" s="15"/>
      <c r="I6" s="16"/>
      <c r="J6" s="15"/>
      <c r="K6" s="15"/>
      <c r="L6" s="15"/>
      <c r="M6" s="15"/>
      <c r="N6" s="15"/>
      <c r="O6" s="17"/>
      <c r="P6" s="15"/>
      <c r="Q6" s="3"/>
      <c r="R6" s="3"/>
      <c r="S6" s="3"/>
    </row>
    <row r="7" spans="2:19" s="14" customFormat="1" x14ac:dyDescent="0.25">
      <c r="B7" s="8" t="s">
        <v>19</v>
      </c>
      <c r="C7" s="18"/>
      <c r="D7" s="10"/>
      <c r="E7" s="10"/>
      <c r="F7" s="87"/>
      <c r="G7" s="88"/>
      <c r="H7" s="88"/>
      <c r="I7" s="88"/>
      <c r="J7" s="88"/>
      <c r="K7" s="88"/>
      <c r="L7" s="88"/>
      <c r="M7" s="88"/>
      <c r="N7" s="88"/>
      <c r="O7" s="88"/>
      <c r="P7" s="88"/>
      <c r="Q7" s="8"/>
      <c r="R7" s="8"/>
      <c r="S7" s="8"/>
    </row>
    <row r="8" spans="2:19" s="14" customFormat="1" x14ac:dyDescent="0.25">
      <c r="B8" s="8" t="s">
        <v>17</v>
      </c>
      <c r="C8" s="18"/>
      <c r="D8" s="89" t="s">
        <v>27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</row>
    <row r="10" spans="2:19" ht="18.75" customHeight="1" x14ac:dyDescent="0.45">
      <c r="B10" s="90" t="s">
        <v>16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 t="s">
        <v>15</v>
      </c>
      <c r="P10" s="91"/>
      <c r="Q10" s="91"/>
      <c r="R10" s="91"/>
      <c r="S10" s="91"/>
    </row>
    <row r="11" spans="2:19" ht="21.75" customHeight="1" x14ac:dyDescent="0.45">
      <c r="B11" s="92" t="s">
        <v>0</v>
      </c>
      <c r="C11" s="93" t="s">
        <v>1</v>
      </c>
      <c r="D11" s="93" t="s">
        <v>22</v>
      </c>
      <c r="E11" s="92" t="s">
        <v>0</v>
      </c>
      <c r="F11" s="93" t="s">
        <v>2</v>
      </c>
      <c r="G11" s="93" t="s">
        <v>23</v>
      </c>
      <c r="H11" s="101" t="s">
        <v>4</v>
      </c>
      <c r="I11" s="101"/>
      <c r="J11" s="101"/>
      <c r="K11" s="101"/>
      <c r="L11" s="101" t="s">
        <v>5</v>
      </c>
      <c r="M11" s="101"/>
      <c r="N11" s="101"/>
      <c r="O11" s="102" t="s">
        <v>11</v>
      </c>
      <c r="P11" s="103" t="s">
        <v>12</v>
      </c>
      <c r="Q11" s="104" t="s">
        <v>14</v>
      </c>
      <c r="R11" s="85" t="s">
        <v>13</v>
      </c>
      <c r="S11" s="100" t="s">
        <v>24</v>
      </c>
    </row>
    <row r="12" spans="2:19" s="24" customFormat="1" ht="99" customHeight="1" x14ac:dyDescent="0.25">
      <c r="B12" s="92"/>
      <c r="C12" s="93"/>
      <c r="D12" s="93"/>
      <c r="E12" s="92"/>
      <c r="F12" s="93"/>
      <c r="G12" s="93"/>
      <c r="H12" s="19" t="s">
        <v>3</v>
      </c>
      <c r="I12" s="20" t="s">
        <v>7</v>
      </c>
      <c r="J12" s="21" t="s">
        <v>8</v>
      </c>
      <c r="K12" s="22" t="s">
        <v>10</v>
      </c>
      <c r="L12" s="23" t="s">
        <v>5</v>
      </c>
      <c r="M12" s="22" t="s">
        <v>6</v>
      </c>
      <c r="N12" s="22" t="s">
        <v>9</v>
      </c>
      <c r="O12" s="102"/>
      <c r="P12" s="103"/>
      <c r="Q12" s="104"/>
      <c r="R12" s="86"/>
      <c r="S12" s="100"/>
    </row>
    <row r="13" spans="2:19" s="24" customFormat="1" ht="19.5" customHeight="1" x14ac:dyDescent="0.25">
      <c r="B13" s="25"/>
      <c r="C13" s="26"/>
      <c r="D13" s="25"/>
      <c r="E13" s="25"/>
      <c r="F13" s="25"/>
      <c r="G13" s="27">
        <f>+SUM(G14:G17)</f>
        <v>1</v>
      </c>
      <c r="H13" s="26"/>
      <c r="I13" s="28"/>
      <c r="J13" s="29"/>
      <c r="K13" s="30"/>
      <c r="L13" s="26"/>
      <c r="M13" s="30"/>
      <c r="N13" s="30"/>
      <c r="O13" s="31"/>
      <c r="P13" s="26"/>
      <c r="Q13" s="26"/>
      <c r="R13" s="32">
        <f>SUM(R14:R17)</f>
        <v>1.0000000000000002</v>
      </c>
      <c r="S13" s="26"/>
    </row>
    <row r="14" spans="2:19" s="14" customFormat="1" ht="45" customHeight="1" x14ac:dyDescent="0.45">
      <c r="B14" s="94">
        <v>1</v>
      </c>
      <c r="C14" s="94" t="s">
        <v>31</v>
      </c>
      <c r="D14" s="97">
        <v>0.45</v>
      </c>
      <c r="E14" s="33">
        <v>1</v>
      </c>
      <c r="F14" s="34"/>
      <c r="G14" s="81">
        <v>0.25</v>
      </c>
      <c r="H14" s="35"/>
      <c r="I14" s="36"/>
      <c r="J14" s="37"/>
      <c r="K14" s="38"/>
      <c r="L14" s="39"/>
      <c r="M14" s="35"/>
      <c r="N14" s="40"/>
      <c r="O14" s="41">
        <v>0</v>
      </c>
      <c r="P14" s="42">
        <v>4</v>
      </c>
      <c r="Q14" s="43">
        <f>+VLOOKUP(P14,$N$36:$O$76,2,FALSE)</f>
        <v>1.0000000000000002</v>
      </c>
      <c r="R14" s="44">
        <f>Q14*G14</f>
        <v>0.25000000000000006</v>
      </c>
      <c r="S14" s="35"/>
    </row>
    <row r="15" spans="2:19" s="14" customFormat="1" ht="45" customHeight="1" x14ac:dyDescent="0.45">
      <c r="B15" s="95"/>
      <c r="C15" s="95"/>
      <c r="D15" s="98"/>
      <c r="E15" s="33">
        <v>2</v>
      </c>
      <c r="F15" s="34"/>
      <c r="G15" s="81">
        <v>0.25</v>
      </c>
      <c r="H15" s="46"/>
      <c r="I15" s="47"/>
      <c r="J15" s="48"/>
      <c r="K15" s="38"/>
      <c r="L15" s="39"/>
      <c r="M15" s="35"/>
      <c r="N15" s="40"/>
      <c r="O15" s="41">
        <v>0</v>
      </c>
      <c r="P15" s="42">
        <v>4</v>
      </c>
      <c r="Q15" s="43">
        <f>+VLOOKUP(P15,$N$36:$O$76,2,FALSE)</f>
        <v>1.0000000000000002</v>
      </c>
      <c r="R15" s="44">
        <f>Q15*G15</f>
        <v>0.25000000000000006</v>
      </c>
      <c r="S15" s="49"/>
    </row>
    <row r="16" spans="2:19" s="14" customFormat="1" ht="45" customHeight="1" x14ac:dyDescent="0.45">
      <c r="B16" s="95"/>
      <c r="C16" s="95"/>
      <c r="D16" s="98"/>
      <c r="E16" s="33">
        <v>3</v>
      </c>
      <c r="F16" s="34"/>
      <c r="G16" s="81">
        <v>0.25</v>
      </c>
      <c r="H16" s="46"/>
      <c r="I16" s="50"/>
      <c r="J16" s="51"/>
      <c r="K16" s="38"/>
      <c r="L16" s="39"/>
      <c r="M16" s="35"/>
      <c r="N16" s="40"/>
      <c r="O16" s="41">
        <v>0</v>
      </c>
      <c r="P16" s="42">
        <v>4</v>
      </c>
      <c r="Q16" s="43">
        <f>+VLOOKUP(P16,$N$36:$O$76,2,FALSE)</f>
        <v>1.0000000000000002</v>
      </c>
      <c r="R16" s="44">
        <f>Q16*G16</f>
        <v>0.25000000000000006</v>
      </c>
      <c r="S16" s="49"/>
    </row>
    <row r="17" spans="2:19" s="14" customFormat="1" ht="45" customHeight="1" x14ac:dyDescent="0.45">
      <c r="B17" s="96"/>
      <c r="C17" s="96"/>
      <c r="D17" s="99"/>
      <c r="E17" s="33">
        <v>4</v>
      </c>
      <c r="F17" s="34"/>
      <c r="G17" s="81">
        <v>0.25</v>
      </c>
      <c r="H17" s="46"/>
      <c r="I17" s="36"/>
      <c r="J17" s="37"/>
      <c r="K17" s="38"/>
      <c r="L17" s="39"/>
      <c r="M17" s="35"/>
      <c r="N17" s="40"/>
      <c r="O17" s="41">
        <v>0</v>
      </c>
      <c r="P17" s="42">
        <v>4</v>
      </c>
      <c r="Q17" s="43">
        <f>+VLOOKUP(P17,$N$36:$O$76,2,FALSE)</f>
        <v>1.0000000000000002</v>
      </c>
      <c r="R17" s="44">
        <f>Q17*G17</f>
        <v>0.25000000000000006</v>
      </c>
      <c r="S17" s="49"/>
    </row>
    <row r="18" spans="2:19" s="24" customFormat="1" x14ac:dyDescent="0.25">
      <c r="B18" s="25"/>
      <c r="C18" s="26"/>
      <c r="D18" s="25"/>
      <c r="E18" s="25"/>
      <c r="F18" s="25"/>
      <c r="G18" s="27">
        <f>+SUM(G19:G22)</f>
        <v>1</v>
      </c>
      <c r="H18" s="26"/>
      <c r="I18" s="28"/>
      <c r="J18" s="29"/>
      <c r="K18" s="52"/>
      <c r="L18" s="26"/>
      <c r="M18" s="30"/>
      <c r="N18" s="30"/>
      <c r="O18" s="53"/>
      <c r="P18" s="54"/>
      <c r="Q18" s="55"/>
      <c r="R18" s="32">
        <f>SUM(R19:R22)</f>
        <v>1</v>
      </c>
      <c r="S18" s="26"/>
    </row>
    <row r="19" spans="2:19" ht="45" customHeight="1" x14ac:dyDescent="0.45">
      <c r="B19" s="94">
        <f>+B14+1</f>
        <v>2</v>
      </c>
      <c r="C19" s="94" t="s">
        <v>40</v>
      </c>
      <c r="D19" s="97">
        <v>0.45</v>
      </c>
      <c r="E19" s="33">
        <v>1</v>
      </c>
      <c r="F19" s="34"/>
      <c r="G19" s="81">
        <v>0.35</v>
      </c>
      <c r="H19" s="46"/>
      <c r="I19" s="37"/>
      <c r="J19" s="56"/>
      <c r="K19" s="57"/>
      <c r="L19" s="39"/>
      <c r="M19" s="58"/>
      <c r="N19" s="40"/>
      <c r="O19" s="41">
        <v>0</v>
      </c>
      <c r="P19" s="42">
        <v>4</v>
      </c>
      <c r="Q19" s="43">
        <f>+VLOOKUP(P19,$N$36:$O$76,2,FALSE)</f>
        <v>1.0000000000000002</v>
      </c>
      <c r="R19" s="44">
        <f>Q19*G19</f>
        <v>0.35000000000000003</v>
      </c>
      <c r="S19" s="49"/>
    </row>
    <row r="20" spans="2:19" ht="45" customHeight="1" x14ac:dyDescent="0.45">
      <c r="B20" s="95"/>
      <c r="C20" s="95"/>
      <c r="D20" s="98"/>
      <c r="E20" s="33">
        <v>2</v>
      </c>
      <c r="F20" s="59"/>
      <c r="G20" s="81">
        <v>0.2</v>
      </c>
      <c r="H20" s="58"/>
      <c r="I20" s="37"/>
      <c r="J20" s="56"/>
      <c r="K20" s="57"/>
      <c r="L20" s="39"/>
      <c r="M20" s="58"/>
      <c r="N20" s="40"/>
      <c r="O20" s="41">
        <v>0</v>
      </c>
      <c r="P20" s="42">
        <v>4</v>
      </c>
      <c r="Q20" s="43">
        <f>+VLOOKUP(P20,$N$36:$O$76,2,FALSE)</f>
        <v>1.0000000000000002</v>
      </c>
      <c r="R20" s="44">
        <f>Q20*G20</f>
        <v>0.20000000000000007</v>
      </c>
      <c r="S20" s="49"/>
    </row>
    <row r="21" spans="2:19" ht="45" customHeight="1" x14ac:dyDescent="0.45">
      <c r="B21" s="95"/>
      <c r="C21" s="95"/>
      <c r="D21" s="98"/>
      <c r="E21" s="33">
        <v>3</v>
      </c>
      <c r="F21" s="59"/>
      <c r="G21" s="81">
        <v>0.15</v>
      </c>
      <c r="H21" s="58"/>
      <c r="I21" s="37"/>
      <c r="J21" s="56"/>
      <c r="K21" s="57"/>
      <c r="L21" s="39"/>
      <c r="M21" s="58"/>
      <c r="N21" s="40"/>
      <c r="O21" s="41">
        <v>0</v>
      </c>
      <c r="P21" s="42">
        <v>4</v>
      </c>
      <c r="Q21" s="43">
        <f>+VLOOKUP(P21,$N$36:$O$76,2,FALSE)</f>
        <v>1.0000000000000002</v>
      </c>
      <c r="R21" s="44">
        <f>Q21*G21</f>
        <v>0.15000000000000002</v>
      </c>
      <c r="S21" s="49"/>
    </row>
    <row r="22" spans="2:19" ht="45" customHeight="1" x14ac:dyDescent="0.45">
      <c r="B22" s="45"/>
      <c r="C22" s="96"/>
      <c r="D22" s="99"/>
      <c r="E22" s="33">
        <v>4</v>
      </c>
      <c r="F22" s="59"/>
      <c r="G22" s="81">
        <v>0.3</v>
      </c>
      <c r="H22" s="58"/>
      <c r="I22" s="37"/>
      <c r="J22" s="56"/>
      <c r="K22" s="57"/>
      <c r="L22" s="39"/>
      <c r="M22" s="58"/>
      <c r="N22" s="40"/>
      <c r="O22" s="41">
        <v>0</v>
      </c>
      <c r="P22" s="42">
        <v>4</v>
      </c>
      <c r="Q22" s="43">
        <f>+VLOOKUP(P22,$N$36:$O$76,2,FALSE)</f>
        <v>1.0000000000000002</v>
      </c>
      <c r="R22" s="44">
        <f>Q22*G22</f>
        <v>0.30000000000000004</v>
      </c>
      <c r="S22" s="49"/>
    </row>
    <row r="23" spans="2:19" s="24" customFormat="1" x14ac:dyDescent="0.25">
      <c r="B23" s="25"/>
      <c r="C23" s="26"/>
      <c r="D23" s="25"/>
      <c r="E23" s="25"/>
      <c r="F23" s="25"/>
      <c r="G23" s="27">
        <f>+SUM(G24:G27)</f>
        <v>1</v>
      </c>
      <c r="H23" s="26"/>
      <c r="I23" s="28"/>
      <c r="J23" s="29"/>
      <c r="K23" s="52"/>
      <c r="L23" s="26"/>
      <c r="M23" s="30"/>
      <c r="N23" s="30"/>
      <c r="O23" s="53"/>
      <c r="P23" s="54"/>
      <c r="Q23" s="55"/>
      <c r="R23" s="32">
        <f>SUM(R24:R27)</f>
        <v>1</v>
      </c>
      <c r="S23" s="26"/>
    </row>
    <row r="24" spans="2:19" ht="45" customHeight="1" x14ac:dyDescent="0.45">
      <c r="B24" s="94">
        <f>+B19+1</f>
        <v>3</v>
      </c>
      <c r="C24" s="94" t="s">
        <v>39</v>
      </c>
      <c r="D24" s="97">
        <v>0.05</v>
      </c>
      <c r="E24" s="33">
        <v>1</v>
      </c>
      <c r="F24" s="34"/>
      <c r="G24" s="81">
        <v>0.25</v>
      </c>
      <c r="H24" s="58"/>
      <c r="I24" s="37"/>
      <c r="J24" s="57"/>
      <c r="K24" s="57"/>
      <c r="L24" s="39"/>
      <c r="M24" s="58"/>
      <c r="N24" s="40"/>
      <c r="O24" s="41">
        <v>0</v>
      </c>
      <c r="P24" s="42">
        <v>4</v>
      </c>
      <c r="Q24" s="43">
        <f>+VLOOKUP(P24,$N$36:$O$76,2,FALSE)</f>
        <v>1.0000000000000002</v>
      </c>
      <c r="R24" s="44">
        <f>Q24*G24</f>
        <v>0.25000000000000006</v>
      </c>
      <c r="S24" s="49"/>
    </row>
    <row r="25" spans="2:19" ht="45" customHeight="1" x14ac:dyDescent="0.45">
      <c r="B25" s="95"/>
      <c r="C25" s="95"/>
      <c r="D25" s="98"/>
      <c r="E25" s="33">
        <v>2</v>
      </c>
      <c r="F25" s="34"/>
      <c r="G25" s="81">
        <v>0.25</v>
      </c>
      <c r="H25" s="58"/>
      <c r="I25" s="37"/>
      <c r="J25" s="58"/>
      <c r="K25" s="57"/>
      <c r="L25" s="39"/>
      <c r="M25" s="58"/>
      <c r="N25" s="40"/>
      <c r="O25" s="41">
        <v>0</v>
      </c>
      <c r="P25" s="42">
        <v>4</v>
      </c>
      <c r="Q25" s="43">
        <f>+VLOOKUP(P25,$N$36:$O$76,2,FALSE)</f>
        <v>1.0000000000000002</v>
      </c>
      <c r="R25" s="44">
        <f>Q25*G25</f>
        <v>0.25000000000000006</v>
      </c>
      <c r="S25" s="49"/>
    </row>
    <row r="26" spans="2:19" ht="45" customHeight="1" x14ac:dyDescent="0.45">
      <c r="B26" s="95"/>
      <c r="C26" s="95"/>
      <c r="D26" s="98"/>
      <c r="E26" s="33">
        <v>3</v>
      </c>
      <c r="F26" s="34"/>
      <c r="G26" s="81">
        <v>0.35</v>
      </c>
      <c r="H26" s="58"/>
      <c r="I26" s="37"/>
      <c r="J26" s="58"/>
      <c r="K26" s="57"/>
      <c r="L26" s="39"/>
      <c r="M26" s="58"/>
      <c r="N26" s="40"/>
      <c r="O26" s="41">
        <v>0</v>
      </c>
      <c r="P26" s="42">
        <v>4</v>
      </c>
      <c r="Q26" s="43">
        <f>+VLOOKUP(P26,$N$36:$O$76,2,FALSE)</f>
        <v>1.0000000000000002</v>
      </c>
      <c r="R26" s="44">
        <f>Q26*G26</f>
        <v>0.35000000000000003</v>
      </c>
      <c r="S26" s="49"/>
    </row>
    <row r="27" spans="2:19" ht="45" customHeight="1" x14ac:dyDescent="0.45">
      <c r="B27" s="95"/>
      <c r="C27" s="96"/>
      <c r="D27" s="98"/>
      <c r="E27" s="33">
        <v>4</v>
      </c>
      <c r="F27" s="34"/>
      <c r="G27" s="81">
        <v>0.15</v>
      </c>
      <c r="H27" s="58"/>
      <c r="I27" s="37"/>
      <c r="J27" s="58"/>
      <c r="K27" s="57"/>
      <c r="L27" s="39"/>
      <c r="M27" s="58"/>
      <c r="N27" s="40"/>
      <c r="O27" s="41">
        <v>0</v>
      </c>
      <c r="P27" s="42">
        <v>4</v>
      </c>
      <c r="Q27" s="43">
        <f>+VLOOKUP(P27,$N$36:$O$76,2,FALSE)</f>
        <v>1.0000000000000002</v>
      </c>
      <c r="R27" s="44">
        <f>Q27*G27</f>
        <v>0.15000000000000002</v>
      </c>
      <c r="S27" s="49"/>
    </row>
    <row r="28" spans="2:19" s="24" customFormat="1" x14ac:dyDescent="0.25">
      <c r="B28" s="25"/>
      <c r="C28" s="26"/>
      <c r="D28" s="25"/>
      <c r="E28" s="25"/>
      <c r="F28" s="25"/>
      <c r="G28" s="27">
        <f>+SUM(G29:G32)</f>
        <v>1</v>
      </c>
      <c r="H28" s="29"/>
      <c r="I28" s="60"/>
      <c r="J28" s="29"/>
      <c r="K28" s="61"/>
      <c r="L28" s="26"/>
      <c r="M28" s="30"/>
      <c r="N28" s="30"/>
      <c r="O28" s="53"/>
      <c r="P28" s="54"/>
      <c r="Q28" s="55"/>
      <c r="R28" s="32">
        <f>SUM(R29:R32)</f>
        <v>1</v>
      </c>
      <c r="S28" s="26"/>
    </row>
    <row r="29" spans="2:19" ht="45" customHeight="1" x14ac:dyDescent="0.45">
      <c r="B29" s="94">
        <f>+B24+1</f>
        <v>4</v>
      </c>
      <c r="C29" s="94" t="s">
        <v>38</v>
      </c>
      <c r="D29" s="97">
        <v>0.05</v>
      </c>
      <c r="E29" s="33">
        <v>1</v>
      </c>
      <c r="F29" s="34"/>
      <c r="G29" s="81">
        <v>0.6</v>
      </c>
      <c r="H29" s="58"/>
      <c r="I29" s="37"/>
      <c r="J29" s="58"/>
      <c r="K29" s="57"/>
      <c r="L29" s="39"/>
      <c r="M29" s="62"/>
      <c r="N29" s="40"/>
      <c r="O29" s="41">
        <v>0</v>
      </c>
      <c r="P29" s="42">
        <v>4</v>
      </c>
      <c r="Q29" s="43">
        <f>+VLOOKUP(P29,$N$36:$O$76,2,FALSE)</f>
        <v>1.0000000000000002</v>
      </c>
      <c r="R29" s="44">
        <f>Q29*G29</f>
        <v>0.60000000000000009</v>
      </c>
      <c r="S29" s="49"/>
    </row>
    <row r="30" spans="2:19" ht="45" customHeight="1" x14ac:dyDescent="0.45">
      <c r="B30" s="95"/>
      <c r="C30" s="95"/>
      <c r="D30" s="98"/>
      <c r="E30" s="33">
        <v>2</v>
      </c>
      <c r="F30" s="34"/>
      <c r="G30" s="81">
        <v>0.15</v>
      </c>
      <c r="H30" s="58"/>
      <c r="I30" s="37"/>
      <c r="J30" s="58"/>
      <c r="K30" s="57"/>
      <c r="L30" s="39"/>
      <c r="M30" s="62"/>
      <c r="N30" s="40"/>
      <c r="O30" s="41">
        <v>0</v>
      </c>
      <c r="P30" s="42">
        <v>4</v>
      </c>
      <c r="Q30" s="43">
        <f>+VLOOKUP(P30,$N$36:$O$76,2,FALSE)</f>
        <v>1.0000000000000002</v>
      </c>
      <c r="R30" s="44">
        <f>Q30*G30</f>
        <v>0.15000000000000002</v>
      </c>
      <c r="S30" s="49"/>
    </row>
    <row r="31" spans="2:19" ht="45" customHeight="1" x14ac:dyDescent="0.45">
      <c r="B31" s="95"/>
      <c r="C31" s="95"/>
      <c r="D31" s="98"/>
      <c r="E31" s="33">
        <v>3</v>
      </c>
      <c r="F31" s="34"/>
      <c r="G31" s="81">
        <v>0.1</v>
      </c>
      <c r="H31" s="58"/>
      <c r="I31" s="37"/>
      <c r="J31" s="58"/>
      <c r="K31" s="57"/>
      <c r="L31" s="39"/>
      <c r="M31" s="62"/>
      <c r="N31" s="40"/>
      <c r="O31" s="41">
        <v>0</v>
      </c>
      <c r="P31" s="42">
        <v>4</v>
      </c>
      <c r="Q31" s="43">
        <f>+VLOOKUP(P31,$N$36:$O$76,2,FALSE)</f>
        <v>1.0000000000000002</v>
      </c>
      <c r="R31" s="44">
        <f>Q31*G31</f>
        <v>0.10000000000000003</v>
      </c>
      <c r="S31" s="49"/>
    </row>
    <row r="32" spans="2:19" ht="45" customHeight="1" x14ac:dyDescent="0.45">
      <c r="B32" s="96"/>
      <c r="C32" s="96"/>
      <c r="D32" s="99"/>
      <c r="E32" s="33">
        <v>4</v>
      </c>
      <c r="F32" s="59"/>
      <c r="G32" s="81">
        <v>0.15</v>
      </c>
      <c r="H32" s="58"/>
      <c r="I32" s="37"/>
      <c r="J32" s="58"/>
      <c r="K32" s="57"/>
      <c r="L32" s="39"/>
      <c r="M32" s="62"/>
      <c r="N32" s="40"/>
      <c r="O32" s="41">
        <v>0</v>
      </c>
      <c r="P32" s="42">
        <v>4</v>
      </c>
      <c r="Q32" s="43">
        <f>+VLOOKUP(P32,$N$36:$O$76,2,FALSE)</f>
        <v>1.0000000000000002</v>
      </c>
      <c r="R32" s="44">
        <f>Q32*G32</f>
        <v>0.15000000000000002</v>
      </c>
      <c r="S32" s="49"/>
    </row>
    <row r="33" spans="2:19" s="24" customFormat="1" x14ac:dyDescent="0.25">
      <c r="B33" s="63"/>
      <c r="C33" s="64"/>
      <c r="D33" s="65">
        <f>SUM(D14:D32)</f>
        <v>1</v>
      </c>
      <c r="E33" s="66"/>
      <c r="F33" s="66"/>
      <c r="G33" s="65">
        <f>+AVERAGE(G13,G18,G23,G28)</f>
        <v>1</v>
      </c>
      <c r="H33" s="67"/>
      <c r="I33" s="68"/>
      <c r="J33" s="67"/>
      <c r="K33" s="67"/>
      <c r="L33" s="67"/>
      <c r="M33" s="67"/>
      <c r="N33" s="67"/>
      <c r="O33" s="69"/>
      <c r="P33" s="70"/>
      <c r="Q33" s="71"/>
      <c r="R33" s="72">
        <f>R13*D14+R18*D19+R23*D24+D29*R28</f>
        <v>1.0000000000000002</v>
      </c>
      <c r="S33" s="69"/>
    </row>
    <row r="35" spans="2:19" x14ac:dyDescent="0.45">
      <c r="N35" s="77" t="s">
        <v>25</v>
      </c>
      <c r="O35" s="77" t="s">
        <v>26</v>
      </c>
    </row>
    <row r="36" spans="2:19" x14ac:dyDescent="0.45">
      <c r="H36" s="75"/>
      <c r="J36" s="78"/>
      <c r="N36" s="79">
        <v>4</v>
      </c>
      <c r="O36" s="108">
        <f t="shared" ref="O36:O73" si="0">O37+1%</f>
        <v>1.0000000000000002</v>
      </c>
    </row>
    <row r="37" spans="2:19" x14ac:dyDescent="0.45">
      <c r="H37" s="75"/>
      <c r="J37" s="78"/>
      <c r="N37" s="79">
        <v>3.9</v>
      </c>
      <c r="O37" s="108">
        <f t="shared" si="0"/>
        <v>0.99000000000000032</v>
      </c>
    </row>
    <row r="38" spans="2:19" ht="18.75" customHeight="1" x14ac:dyDescent="0.45">
      <c r="B38" s="105" t="s">
        <v>28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N38" s="79">
        <v>3.8</v>
      </c>
      <c r="O38" s="108">
        <f t="shared" si="0"/>
        <v>0.98000000000000032</v>
      </c>
    </row>
    <row r="39" spans="2:19" ht="18.75" customHeight="1" x14ac:dyDescent="0.45">
      <c r="B39" s="105" t="s">
        <v>29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N39" s="79">
        <v>3.7</v>
      </c>
      <c r="O39" s="108">
        <f t="shared" si="0"/>
        <v>0.97000000000000031</v>
      </c>
    </row>
    <row r="40" spans="2:19" ht="18.75" customHeight="1" x14ac:dyDescent="0.45">
      <c r="B40" s="105" t="s">
        <v>30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N40" s="79">
        <v>3.6</v>
      </c>
      <c r="O40" s="108">
        <f t="shared" si="0"/>
        <v>0.9600000000000003</v>
      </c>
    </row>
    <row r="41" spans="2:19" ht="18.75" customHeight="1" x14ac:dyDescent="0.45"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N41" s="79">
        <v>3.5</v>
      </c>
      <c r="O41" s="108">
        <f t="shared" si="0"/>
        <v>0.95000000000000029</v>
      </c>
    </row>
    <row r="42" spans="2:19" ht="18.75" customHeight="1" x14ac:dyDescent="0.45"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N42" s="79">
        <v>3.4</v>
      </c>
      <c r="O42" s="108">
        <f t="shared" si="0"/>
        <v>0.94000000000000028</v>
      </c>
    </row>
    <row r="43" spans="2:19" ht="18.75" customHeight="1" x14ac:dyDescent="0.45"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79">
        <v>3.3</v>
      </c>
      <c r="O43" s="108">
        <f t="shared" si="0"/>
        <v>0.93000000000000027</v>
      </c>
    </row>
    <row r="44" spans="2:19" ht="18.75" customHeight="1" x14ac:dyDescent="0.45"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79">
        <v>3.2</v>
      </c>
      <c r="O44" s="108">
        <f t="shared" si="0"/>
        <v>0.92000000000000026</v>
      </c>
    </row>
    <row r="45" spans="2:19" ht="18.75" customHeight="1" x14ac:dyDescent="0.45"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79">
        <v>3.1</v>
      </c>
      <c r="O45" s="108">
        <f t="shared" si="0"/>
        <v>0.91000000000000025</v>
      </c>
    </row>
    <row r="46" spans="2:19" x14ac:dyDescent="0.45">
      <c r="N46" s="79">
        <v>3</v>
      </c>
      <c r="O46" s="108">
        <f t="shared" si="0"/>
        <v>0.90000000000000024</v>
      </c>
    </row>
    <row r="47" spans="2:19" x14ac:dyDescent="0.45">
      <c r="N47" s="79">
        <v>2.9</v>
      </c>
      <c r="O47" s="108">
        <f t="shared" si="0"/>
        <v>0.89000000000000024</v>
      </c>
    </row>
    <row r="48" spans="2:19" x14ac:dyDescent="0.45">
      <c r="N48" s="79">
        <v>2.8</v>
      </c>
      <c r="O48" s="108">
        <f t="shared" si="0"/>
        <v>0.88000000000000023</v>
      </c>
    </row>
    <row r="49" spans="14:15" x14ac:dyDescent="0.45">
      <c r="N49" s="79">
        <v>2.7</v>
      </c>
      <c r="O49" s="108">
        <f t="shared" si="0"/>
        <v>0.87000000000000022</v>
      </c>
    </row>
    <row r="50" spans="14:15" x14ac:dyDescent="0.45">
      <c r="N50" s="79">
        <v>2.6</v>
      </c>
      <c r="O50" s="108">
        <f t="shared" si="0"/>
        <v>0.86000000000000021</v>
      </c>
    </row>
    <row r="51" spans="14:15" x14ac:dyDescent="0.45">
      <c r="N51" s="79">
        <v>2.5</v>
      </c>
      <c r="O51" s="108">
        <f t="shared" si="0"/>
        <v>0.8500000000000002</v>
      </c>
    </row>
    <row r="52" spans="14:15" x14ac:dyDescent="0.45">
      <c r="N52" s="79">
        <v>2.4</v>
      </c>
      <c r="O52" s="108">
        <f t="shared" si="0"/>
        <v>0.84000000000000019</v>
      </c>
    </row>
    <row r="53" spans="14:15" x14ac:dyDescent="0.45">
      <c r="N53" s="79">
        <v>2.2999999999999998</v>
      </c>
      <c r="O53" s="108">
        <f t="shared" si="0"/>
        <v>0.83000000000000018</v>
      </c>
    </row>
    <row r="54" spans="14:15" x14ac:dyDescent="0.45">
      <c r="N54" s="79">
        <v>2.2000000000000002</v>
      </c>
      <c r="O54" s="108">
        <f t="shared" si="0"/>
        <v>0.82000000000000017</v>
      </c>
    </row>
    <row r="55" spans="14:15" x14ac:dyDescent="0.45">
      <c r="N55" s="79">
        <v>2.1</v>
      </c>
      <c r="O55" s="108">
        <f t="shared" si="0"/>
        <v>0.81000000000000016</v>
      </c>
    </row>
    <row r="56" spans="14:15" x14ac:dyDescent="0.45">
      <c r="N56" s="79">
        <v>2</v>
      </c>
      <c r="O56" s="108">
        <f t="shared" si="0"/>
        <v>0.80000000000000016</v>
      </c>
    </row>
    <row r="57" spans="14:15" x14ac:dyDescent="0.45">
      <c r="N57" s="79">
        <v>1.9</v>
      </c>
      <c r="O57" s="108">
        <f t="shared" si="0"/>
        <v>0.79000000000000015</v>
      </c>
    </row>
    <row r="58" spans="14:15" x14ac:dyDescent="0.45">
      <c r="N58" s="79">
        <v>1.8</v>
      </c>
      <c r="O58" s="108">
        <f t="shared" si="0"/>
        <v>0.78000000000000014</v>
      </c>
    </row>
    <row r="59" spans="14:15" x14ac:dyDescent="0.45">
      <c r="N59" s="79">
        <v>1.7</v>
      </c>
      <c r="O59" s="108">
        <f t="shared" si="0"/>
        <v>0.77000000000000013</v>
      </c>
    </row>
    <row r="60" spans="14:15" x14ac:dyDescent="0.45">
      <c r="N60" s="79">
        <v>1.6</v>
      </c>
      <c r="O60" s="108">
        <f t="shared" si="0"/>
        <v>0.76000000000000012</v>
      </c>
    </row>
    <row r="61" spans="14:15" x14ac:dyDescent="0.45">
      <c r="N61" s="79">
        <v>1.5</v>
      </c>
      <c r="O61" s="108">
        <f t="shared" si="0"/>
        <v>0.75000000000000011</v>
      </c>
    </row>
    <row r="62" spans="14:15" x14ac:dyDescent="0.45">
      <c r="N62" s="79">
        <v>1.4</v>
      </c>
      <c r="O62" s="108">
        <f t="shared" si="0"/>
        <v>0.7400000000000001</v>
      </c>
    </row>
    <row r="63" spans="14:15" x14ac:dyDescent="0.45">
      <c r="N63" s="79">
        <v>1.3</v>
      </c>
      <c r="O63" s="108">
        <f t="shared" si="0"/>
        <v>0.73000000000000009</v>
      </c>
    </row>
    <row r="64" spans="14:15" x14ac:dyDescent="0.45">
      <c r="N64" s="79">
        <v>1.2</v>
      </c>
      <c r="O64" s="108">
        <f t="shared" si="0"/>
        <v>0.72000000000000008</v>
      </c>
    </row>
    <row r="65" spans="14:15" x14ac:dyDescent="0.45">
      <c r="N65" s="79">
        <v>1.1000000000000001</v>
      </c>
      <c r="O65" s="108">
        <f t="shared" si="0"/>
        <v>0.71000000000000008</v>
      </c>
    </row>
    <row r="66" spans="14:15" x14ac:dyDescent="0.45">
      <c r="N66" s="79">
        <v>1</v>
      </c>
      <c r="O66" s="108">
        <f t="shared" si="0"/>
        <v>0.70000000000000007</v>
      </c>
    </row>
    <row r="67" spans="14:15" x14ac:dyDescent="0.45">
      <c r="N67" s="79">
        <v>0.9</v>
      </c>
      <c r="O67" s="108">
        <f t="shared" si="0"/>
        <v>0.69000000000000006</v>
      </c>
    </row>
    <row r="68" spans="14:15" x14ac:dyDescent="0.45">
      <c r="N68" s="79">
        <v>0.8</v>
      </c>
      <c r="O68" s="108">
        <f t="shared" si="0"/>
        <v>0.68</v>
      </c>
    </row>
    <row r="69" spans="14:15" x14ac:dyDescent="0.45">
      <c r="N69" s="79">
        <v>0.7</v>
      </c>
      <c r="O69" s="108">
        <f t="shared" si="0"/>
        <v>0.67</v>
      </c>
    </row>
    <row r="70" spans="14:15" x14ac:dyDescent="0.45">
      <c r="N70" s="79">
        <v>0.6</v>
      </c>
      <c r="O70" s="108">
        <f t="shared" si="0"/>
        <v>0.66</v>
      </c>
    </row>
    <row r="71" spans="14:15" x14ac:dyDescent="0.45">
      <c r="N71" s="79">
        <v>0.5</v>
      </c>
      <c r="O71" s="108">
        <f t="shared" si="0"/>
        <v>0.65</v>
      </c>
    </row>
    <row r="72" spans="14:15" x14ac:dyDescent="0.45">
      <c r="N72" s="79">
        <v>0.4</v>
      </c>
      <c r="O72" s="108">
        <f t="shared" si="0"/>
        <v>0.64</v>
      </c>
    </row>
    <row r="73" spans="14:15" x14ac:dyDescent="0.45">
      <c r="N73" s="79">
        <v>0.3</v>
      </c>
      <c r="O73" s="108">
        <f t="shared" si="0"/>
        <v>0.63</v>
      </c>
    </row>
    <row r="74" spans="14:15" x14ac:dyDescent="0.45">
      <c r="N74" s="79">
        <v>0.2</v>
      </c>
      <c r="O74" s="108">
        <f>O75+1%</f>
        <v>0.62</v>
      </c>
    </row>
    <row r="75" spans="14:15" x14ac:dyDescent="0.45">
      <c r="N75" s="79">
        <v>0.1</v>
      </c>
      <c r="O75" s="108">
        <v>0.61</v>
      </c>
    </row>
    <row r="76" spans="14:15" x14ac:dyDescent="0.45">
      <c r="N76" s="79">
        <v>0</v>
      </c>
      <c r="O76" s="108">
        <v>0</v>
      </c>
    </row>
  </sheetData>
  <mergeCells count="37">
    <mergeCell ref="B41:L41"/>
    <mergeCell ref="B42:L42"/>
    <mergeCell ref="B43:M43"/>
    <mergeCell ref="B44:M44"/>
    <mergeCell ref="B45:M45"/>
    <mergeCell ref="C29:C32"/>
    <mergeCell ref="B29:B32"/>
    <mergeCell ref="B38:L38"/>
    <mergeCell ref="B39:L39"/>
    <mergeCell ref="B40:L40"/>
    <mergeCell ref="B24:B27"/>
    <mergeCell ref="C24:C27"/>
    <mergeCell ref="D24:D27"/>
    <mergeCell ref="D29:D32"/>
    <mergeCell ref="S11:S12"/>
    <mergeCell ref="B14:B17"/>
    <mergeCell ref="C14:C17"/>
    <mergeCell ref="D14:D17"/>
    <mergeCell ref="B19:B21"/>
    <mergeCell ref="C19:C22"/>
    <mergeCell ref="D19:D22"/>
    <mergeCell ref="H11:K11"/>
    <mergeCell ref="L11:N11"/>
    <mergeCell ref="O11:O12"/>
    <mergeCell ref="P11:P12"/>
    <mergeCell ref="Q11:Q12"/>
    <mergeCell ref="R11:R12"/>
    <mergeCell ref="F7:P7"/>
    <mergeCell ref="D8:S8"/>
    <mergeCell ref="B10:N10"/>
    <mergeCell ref="O10:S10"/>
    <mergeCell ref="B11:B12"/>
    <mergeCell ref="C11:C12"/>
    <mergeCell ref="D11:D12"/>
    <mergeCell ref="E11:E12"/>
    <mergeCell ref="F11:F12"/>
    <mergeCell ref="G11:G12"/>
  </mergeCells>
  <pageMargins left="0.25" right="0.25" top="0.75" bottom="0.75" header="0.3" footer="0.3"/>
  <pageSetup paperSize="9"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B1:U76"/>
  <sheetViews>
    <sheetView showGridLines="0" zoomScale="70" zoomScaleNormal="70" workbookViewId="0">
      <pane xSplit="7" ySplit="13" topLeftCell="H14" activePane="bottomRight" state="frozen"/>
      <selection pane="topRight" activeCell="H1" sqref="H1"/>
      <selection pane="bottomLeft" activeCell="A14" sqref="A14"/>
      <selection pane="bottomRight" activeCell="C19" sqref="C19:C22"/>
    </sheetView>
  </sheetViews>
  <sheetFormatPr defaultColWidth="9.109375" defaultRowHeight="20.399999999999999" x14ac:dyDescent="0.45"/>
  <cols>
    <col min="1" max="1" width="1.6640625" style="6" customWidth="1"/>
    <col min="2" max="2" width="4.44140625" style="6" customWidth="1"/>
    <col min="3" max="3" width="56.44140625" style="84" customWidth="1"/>
    <col min="4" max="4" width="10.5546875" style="6" bestFit="1" customWidth="1"/>
    <col min="5" max="5" width="6.6640625" style="74" customWidth="1"/>
    <col min="6" max="6" width="50.6640625" style="6" customWidth="1"/>
    <col min="7" max="7" width="13.44140625" style="6" customWidth="1"/>
    <col min="8" max="8" width="13" style="6" customWidth="1"/>
    <col min="9" max="9" width="13" style="75" customWidth="1"/>
    <col min="10" max="14" width="13" style="6" customWidth="1"/>
    <col min="15" max="15" width="12.44140625" style="76" customWidth="1"/>
    <col min="16" max="17" width="8.5546875" style="6" customWidth="1"/>
    <col min="18" max="18" width="16.44140625" style="6" bestFit="1" customWidth="1"/>
    <col min="19" max="19" width="32.88671875" style="6" customWidth="1"/>
    <col min="20" max="20" width="9.109375" style="6"/>
    <col min="21" max="21" width="9.109375" style="7"/>
    <col min="22" max="16384" width="9.109375" style="6"/>
  </cols>
  <sheetData>
    <row r="1" spans="2:19" x14ac:dyDescent="0.45">
      <c r="B1" s="76" t="s">
        <v>37</v>
      </c>
      <c r="C1" s="2"/>
      <c r="D1" s="3"/>
      <c r="E1" s="4"/>
      <c r="F1" s="3"/>
      <c r="G1" s="3"/>
      <c r="H1" s="3"/>
      <c r="I1" s="5"/>
      <c r="J1" s="3"/>
      <c r="K1" s="3"/>
      <c r="L1" s="3"/>
      <c r="M1" s="3"/>
      <c r="N1" s="3"/>
      <c r="O1" s="1"/>
      <c r="P1" s="3"/>
      <c r="Q1" s="3"/>
      <c r="R1" s="3"/>
      <c r="S1" s="3"/>
    </row>
    <row r="2" spans="2:19" ht="7.5" customHeight="1" x14ac:dyDescent="0.45">
      <c r="B2" s="3"/>
      <c r="C2" s="2"/>
      <c r="D2" s="3"/>
      <c r="E2" s="4"/>
      <c r="F2" s="3"/>
      <c r="G2" s="3"/>
      <c r="H2" s="3"/>
      <c r="I2" s="5"/>
      <c r="J2" s="3"/>
      <c r="K2" s="3"/>
      <c r="L2" s="3"/>
      <c r="M2" s="3"/>
      <c r="N2" s="3"/>
      <c r="O2" s="1"/>
      <c r="P2" s="3"/>
      <c r="Q2" s="3"/>
      <c r="R2" s="3"/>
      <c r="S2" s="3"/>
    </row>
    <row r="3" spans="2:19" s="14" customFormat="1" ht="16.5" customHeight="1" x14ac:dyDescent="0.25">
      <c r="B3" s="8" t="s">
        <v>33</v>
      </c>
      <c r="C3" s="9"/>
      <c r="D3" s="10"/>
      <c r="E3" s="10"/>
      <c r="F3" s="11"/>
      <c r="G3" s="11"/>
      <c r="H3" s="11"/>
      <c r="I3" s="12"/>
      <c r="J3" s="11"/>
      <c r="K3" s="11"/>
      <c r="L3" s="11"/>
      <c r="M3" s="11"/>
      <c r="N3" s="11"/>
      <c r="O3" s="13"/>
      <c r="P3" s="11"/>
      <c r="Q3" s="8"/>
      <c r="R3" s="8"/>
      <c r="S3" s="8"/>
    </row>
    <row r="4" spans="2:19" s="14" customFormat="1" ht="16.5" customHeight="1" x14ac:dyDescent="0.25">
      <c r="B4" s="8" t="s">
        <v>18</v>
      </c>
      <c r="C4" s="9"/>
      <c r="D4" s="10"/>
      <c r="E4" s="10"/>
      <c r="F4" s="11"/>
      <c r="G4" s="11"/>
      <c r="H4" s="11"/>
      <c r="I4" s="12"/>
      <c r="J4" s="11"/>
      <c r="K4" s="11"/>
      <c r="L4" s="11"/>
      <c r="M4" s="11"/>
      <c r="N4" s="11"/>
      <c r="O4" s="13"/>
      <c r="P4" s="11"/>
      <c r="Q4" s="8"/>
      <c r="R4" s="8"/>
      <c r="S4" s="8"/>
    </row>
    <row r="5" spans="2:19" s="14" customFormat="1" ht="16.5" customHeight="1" x14ac:dyDescent="0.25">
      <c r="B5" s="9" t="s">
        <v>21</v>
      </c>
      <c r="C5" s="9"/>
      <c r="D5" s="10"/>
      <c r="E5" s="10"/>
      <c r="F5" s="11"/>
      <c r="G5" s="11"/>
      <c r="H5" s="11"/>
      <c r="I5" s="12"/>
      <c r="J5" s="11"/>
      <c r="K5" s="11"/>
      <c r="L5" s="11"/>
      <c r="M5" s="11"/>
      <c r="N5" s="11"/>
      <c r="O5" s="13"/>
      <c r="P5" s="11"/>
      <c r="Q5" s="8"/>
      <c r="R5" s="8"/>
      <c r="S5" s="8"/>
    </row>
    <row r="6" spans="2:19" ht="16.5" customHeight="1" x14ac:dyDescent="0.45">
      <c r="B6" s="8" t="s">
        <v>20</v>
      </c>
      <c r="C6" s="2"/>
      <c r="D6" s="10"/>
      <c r="E6" s="10"/>
      <c r="F6" s="11"/>
      <c r="G6" s="15"/>
      <c r="H6" s="15"/>
      <c r="I6" s="16"/>
      <c r="J6" s="15"/>
      <c r="K6" s="15"/>
      <c r="L6" s="15"/>
      <c r="M6" s="15"/>
      <c r="N6" s="15"/>
      <c r="O6" s="17"/>
      <c r="P6" s="15"/>
      <c r="Q6" s="3"/>
      <c r="R6" s="3"/>
      <c r="S6" s="3"/>
    </row>
    <row r="7" spans="2:19" s="14" customFormat="1" x14ac:dyDescent="0.25">
      <c r="B7" s="8" t="s">
        <v>19</v>
      </c>
      <c r="C7" s="82"/>
      <c r="D7" s="10"/>
      <c r="E7" s="10"/>
      <c r="F7" s="87"/>
      <c r="G7" s="88"/>
      <c r="H7" s="88"/>
      <c r="I7" s="88"/>
      <c r="J7" s="88"/>
      <c r="K7" s="88"/>
      <c r="L7" s="88"/>
      <c r="M7" s="88"/>
      <c r="N7" s="88"/>
      <c r="O7" s="88"/>
      <c r="P7" s="88"/>
      <c r="Q7" s="8"/>
      <c r="R7" s="8"/>
      <c r="S7" s="8"/>
    </row>
    <row r="8" spans="2:19" s="14" customFormat="1" x14ac:dyDescent="0.25">
      <c r="B8" s="8" t="s">
        <v>17</v>
      </c>
      <c r="C8" s="82"/>
      <c r="D8" s="89" t="s">
        <v>27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</row>
    <row r="10" spans="2:19" ht="18.75" customHeight="1" x14ac:dyDescent="0.45">
      <c r="B10" s="90" t="s">
        <v>16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1" t="s">
        <v>15</v>
      </c>
      <c r="P10" s="91"/>
      <c r="Q10" s="91"/>
      <c r="R10" s="91"/>
      <c r="S10" s="91"/>
    </row>
    <row r="11" spans="2:19" ht="21.75" customHeight="1" x14ac:dyDescent="0.45">
      <c r="B11" s="92" t="s">
        <v>0</v>
      </c>
      <c r="C11" s="93" t="s">
        <v>1</v>
      </c>
      <c r="D11" s="93" t="s">
        <v>22</v>
      </c>
      <c r="E11" s="92" t="s">
        <v>0</v>
      </c>
      <c r="F11" s="93" t="s">
        <v>2</v>
      </c>
      <c r="G11" s="93" t="s">
        <v>23</v>
      </c>
      <c r="H11" s="101" t="s">
        <v>4</v>
      </c>
      <c r="I11" s="101"/>
      <c r="J11" s="101"/>
      <c r="K11" s="101"/>
      <c r="L11" s="101" t="s">
        <v>5</v>
      </c>
      <c r="M11" s="101"/>
      <c r="N11" s="101"/>
      <c r="O11" s="102" t="s">
        <v>11</v>
      </c>
      <c r="P11" s="103" t="s">
        <v>12</v>
      </c>
      <c r="Q11" s="104" t="s">
        <v>14</v>
      </c>
      <c r="R11" s="85" t="s">
        <v>13</v>
      </c>
      <c r="S11" s="100" t="s">
        <v>24</v>
      </c>
    </row>
    <row r="12" spans="2:19" s="24" customFormat="1" ht="99" customHeight="1" x14ac:dyDescent="0.25">
      <c r="B12" s="92"/>
      <c r="C12" s="93"/>
      <c r="D12" s="93"/>
      <c r="E12" s="92"/>
      <c r="F12" s="93"/>
      <c r="G12" s="93"/>
      <c r="H12" s="19" t="s">
        <v>3</v>
      </c>
      <c r="I12" s="20" t="s">
        <v>7</v>
      </c>
      <c r="J12" s="21" t="s">
        <v>8</v>
      </c>
      <c r="K12" s="22" t="s">
        <v>10</v>
      </c>
      <c r="L12" s="23" t="s">
        <v>5</v>
      </c>
      <c r="M12" s="22" t="s">
        <v>6</v>
      </c>
      <c r="N12" s="22" t="s">
        <v>9</v>
      </c>
      <c r="O12" s="102"/>
      <c r="P12" s="103"/>
      <c r="Q12" s="104"/>
      <c r="R12" s="86"/>
      <c r="S12" s="100"/>
    </row>
    <row r="13" spans="2:19" s="24" customFormat="1" ht="19.5" customHeight="1" x14ac:dyDescent="0.25">
      <c r="B13" s="25"/>
      <c r="C13" s="26"/>
      <c r="D13" s="25"/>
      <c r="E13" s="25"/>
      <c r="F13" s="25"/>
      <c r="G13" s="27">
        <f>+SUM(G14:G17)</f>
        <v>1</v>
      </c>
      <c r="H13" s="26"/>
      <c r="I13" s="28"/>
      <c r="J13" s="29"/>
      <c r="K13" s="30"/>
      <c r="L13" s="26"/>
      <c r="M13" s="30"/>
      <c r="N13" s="30"/>
      <c r="O13" s="31"/>
      <c r="P13" s="26"/>
      <c r="Q13" s="26"/>
      <c r="R13" s="32">
        <f>SUM(R14:R17)</f>
        <v>1</v>
      </c>
      <c r="S13" s="26"/>
    </row>
    <row r="14" spans="2:19" s="14" customFormat="1" ht="45" customHeight="1" x14ac:dyDescent="0.45">
      <c r="B14" s="94">
        <v>1</v>
      </c>
      <c r="C14" s="94" t="s">
        <v>41</v>
      </c>
      <c r="D14" s="97">
        <v>0.45</v>
      </c>
      <c r="E14" s="33">
        <v>1</v>
      </c>
      <c r="F14" s="34"/>
      <c r="G14" s="81">
        <v>0.25</v>
      </c>
      <c r="H14" s="35"/>
      <c r="I14" s="36"/>
      <c r="J14" s="37"/>
      <c r="K14" s="38"/>
      <c r="L14" s="39"/>
      <c r="M14" s="35"/>
      <c r="N14" s="40"/>
      <c r="O14" s="41">
        <v>0</v>
      </c>
      <c r="P14" s="42">
        <v>4</v>
      </c>
      <c r="Q14" s="43">
        <f>+VLOOKUP(P14,$N$36:$O$76,2,FALSE)</f>
        <v>1</v>
      </c>
      <c r="R14" s="44">
        <f>Q14*G14</f>
        <v>0.25</v>
      </c>
      <c r="S14" s="35"/>
    </row>
    <row r="15" spans="2:19" s="14" customFormat="1" ht="45" customHeight="1" x14ac:dyDescent="0.45">
      <c r="B15" s="95"/>
      <c r="C15" s="95"/>
      <c r="D15" s="98"/>
      <c r="E15" s="33">
        <v>2</v>
      </c>
      <c r="F15" s="34"/>
      <c r="G15" s="81">
        <v>0.25</v>
      </c>
      <c r="H15" s="46"/>
      <c r="I15" s="47"/>
      <c r="J15" s="48"/>
      <c r="K15" s="38"/>
      <c r="L15" s="39"/>
      <c r="M15" s="35"/>
      <c r="N15" s="40"/>
      <c r="O15" s="41">
        <v>0</v>
      </c>
      <c r="P15" s="42">
        <v>4</v>
      </c>
      <c r="Q15" s="43">
        <f>+VLOOKUP(P15,$N$36:$O$76,2,FALSE)</f>
        <v>1</v>
      </c>
      <c r="R15" s="44">
        <f>Q15*G15</f>
        <v>0.25</v>
      </c>
      <c r="S15" s="49"/>
    </row>
    <row r="16" spans="2:19" s="14" customFormat="1" ht="45" customHeight="1" x14ac:dyDescent="0.45">
      <c r="B16" s="95"/>
      <c r="C16" s="95"/>
      <c r="D16" s="98"/>
      <c r="E16" s="33">
        <v>3</v>
      </c>
      <c r="F16" s="34"/>
      <c r="G16" s="81">
        <v>0.25</v>
      </c>
      <c r="H16" s="46"/>
      <c r="I16" s="50"/>
      <c r="J16" s="51"/>
      <c r="K16" s="38"/>
      <c r="L16" s="39"/>
      <c r="M16" s="35"/>
      <c r="N16" s="40"/>
      <c r="O16" s="41">
        <v>0</v>
      </c>
      <c r="P16" s="42">
        <v>4</v>
      </c>
      <c r="Q16" s="43">
        <f>+VLOOKUP(P16,$N$36:$O$76,2,FALSE)</f>
        <v>1</v>
      </c>
      <c r="R16" s="44">
        <f>Q16*G16</f>
        <v>0.25</v>
      </c>
      <c r="S16" s="49"/>
    </row>
    <row r="17" spans="2:19" s="14" customFormat="1" ht="45" customHeight="1" x14ac:dyDescent="0.45">
      <c r="B17" s="96"/>
      <c r="C17" s="96"/>
      <c r="D17" s="99"/>
      <c r="E17" s="33">
        <v>4</v>
      </c>
      <c r="F17" s="34"/>
      <c r="G17" s="81">
        <v>0.25</v>
      </c>
      <c r="H17" s="46"/>
      <c r="I17" s="36"/>
      <c r="J17" s="37"/>
      <c r="K17" s="38"/>
      <c r="L17" s="39"/>
      <c r="M17" s="35"/>
      <c r="N17" s="40"/>
      <c r="O17" s="41">
        <v>0</v>
      </c>
      <c r="P17" s="42">
        <v>4</v>
      </c>
      <c r="Q17" s="43">
        <f>+VLOOKUP(P17,$N$36:$O$76,2,FALSE)</f>
        <v>1</v>
      </c>
      <c r="R17" s="44">
        <f>Q17*G17</f>
        <v>0.25</v>
      </c>
      <c r="S17" s="49"/>
    </row>
    <row r="18" spans="2:19" s="24" customFormat="1" x14ac:dyDescent="0.25">
      <c r="B18" s="25"/>
      <c r="C18" s="26"/>
      <c r="D18" s="25"/>
      <c r="E18" s="25"/>
      <c r="F18" s="25"/>
      <c r="G18" s="27">
        <f>+SUM(G19:G22)</f>
        <v>1</v>
      </c>
      <c r="H18" s="26"/>
      <c r="I18" s="28"/>
      <c r="J18" s="29"/>
      <c r="K18" s="52"/>
      <c r="L18" s="26"/>
      <c r="M18" s="30"/>
      <c r="N18" s="30"/>
      <c r="O18" s="53"/>
      <c r="P18" s="54"/>
      <c r="Q18" s="55"/>
      <c r="R18" s="32">
        <f>SUM(R19:R22)</f>
        <v>1</v>
      </c>
      <c r="S18" s="26"/>
    </row>
    <row r="19" spans="2:19" ht="45" customHeight="1" x14ac:dyDescent="0.45">
      <c r="B19" s="94">
        <f>+B14+1</f>
        <v>2</v>
      </c>
      <c r="C19" s="94" t="s">
        <v>34</v>
      </c>
      <c r="D19" s="97">
        <v>0.45</v>
      </c>
      <c r="E19" s="33">
        <v>1</v>
      </c>
      <c r="F19" s="34"/>
      <c r="G19" s="81">
        <v>0.35</v>
      </c>
      <c r="H19" s="46"/>
      <c r="I19" s="37"/>
      <c r="J19" s="56"/>
      <c r="K19" s="57"/>
      <c r="L19" s="39"/>
      <c r="M19" s="58"/>
      <c r="N19" s="40"/>
      <c r="O19" s="41">
        <v>0</v>
      </c>
      <c r="P19" s="42">
        <v>4</v>
      </c>
      <c r="Q19" s="43">
        <f>+VLOOKUP(P19,$N$36:$O$76,2,FALSE)</f>
        <v>1</v>
      </c>
      <c r="R19" s="44">
        <f>Q19*G19</f>
        <v>0.35</v>
      </c>
      <c r="S19" s="49"/>
    </row>
    <row r="20" spans="2:19" ht="45" customHeight="1" x14ac:dyDescent="0.45">
      <c r="B20" s="95"/>
      <c r="C20" s="95"/>
      <c r="D20" s="98"/>
      <c r="E20" s="33">
        <v>2</v>
      </c>
      <c r="F20" s="59"/>
      <c r="G20" s="81">
        <v>0.2</v>
      </c>
      <c r="H20" s="58"/>
      <c r="I20" s="37"/>
      <c r="J20" s="56"/>
      <c r="K20" s="57"/>
      <c r="L20" s="39"/>
      <c r="M20" s="58"/>
      <c r="N20" s="40"/>
      <c r="O20" s="41">
        <v>0</v>
      </c>
      <c r="P20" s="42">
        <v>4</v>
      </c>
      <c r="Q20" s="43">
        <f>+VLOOKUP(P20,$N$36:$O$76,2,FALSE)</f>
        <v>1</v>
      </c>
      <c r="R20" s="44">
        <f>Q20*G20</f>
        <v>0.2</v>
      </c>
      <c r="S20" s="49"/>
    </row>
    <row r="21" spans="2:19" ht="45" customHeight="1" x14ac:dyDescent="0.45">
      <c r="B21" s="95"/>
      <c r="C21" s="95"/>
      <c r="D21" s="98"/>
      <c r="E21" s="33">
        <v>3</v>
      </c>
      <c r="F21" s="59"/>
      <c r="G21" s="81">
        <v>0.15</v>
      </c>
      <c r="H21" s="58"/>
      <c r="I21" s="37"/>
      <c r="J21" s="56"/>
      <c r="K21" s="57"/>
      <c r="L21" s="39"/>
      <c r="M21" s="58"/>
      <c r="N21" s="40"/>
      <c r="O21" s="41">
        <v>0</v>
      </c>
      <c r="P21" s="42">
        <v>4</v>
      </c>
      <c r="Q21" s="43">
        <f>+VLOOKUP(P21,$N$36:$O$76,2,FALSE)</f>
        <v>1</v>
      </c>
      <c r="R21" s="44">
        <f>Q21*G21</f>
        <v>0.15</v>
      </c>
      <c r="S21" s="49"/>
    </row>
    <row r="22" spans="2:19" ht="45" customHeight="1" x14ac:dyDescent="0.45">
      <c r="B22" s="83"/>
      <c r="C22" s="96"/>
      <c r="D22" s="99"/>
      <c r="E22" s="33">
        <v>4</v>
      </c>
      <c r="F22" s="59"/>
      <c r="G22" s="81">
        <v>0.3</v>
      </c>
      <c r="H22" s="58"/>
      <c r="I22" s="37"/>
      <c r="J22" s="56"/>
      <c r="K22" s="57"/>
      <c r="L22" s="39"/>
      <c r="M22" s="58"/>
      <c r="N22" s="40"/>
      <c r="O22" s="41">
        <v>0</v>
      </c>
      <c r="P22" s="42">
        <v>4</v>
      </c>
      <c r="Q22" s="43">
        <f>+VLOOKUP(P22,$N$36:$O$76,2,FALSE)</f>
        <v>1</v>
      </c>
      <c r="R22" s="44">
        <f>Q22*G22</f>
        <v>0.3</v>
      </c>
      <c r="S22" s="49"/>
    </row>
    <row r="23" spans="2:19" s="24" customFormat="1" x14ac:dyDescent="0.25">
      <c r="B23" s="25"/>
      <c r="C23" s="26"/>
      <c r="D23" s="25"/>
      <c r="E23" s="25"/>
      <c r="F23" s="25"/>
      <c r="G23" s="27">
        <f>+SUM(G24:G27)</f>
        <v>1</v>
      </c>
      <c r="H23" s="26"/>
      <c r="I23" s="28"/>
      <c r="J23" s="29"/>
      <c r="K23" s="52"/>
      <c r="L23" s="26"/>
      <c r="M23" s="30"/>
      <c r="N23" s="30"/>
      <c r="O23" s="53"/>
      <c r="P23" s="54"/>
      <c r="Q23" s="55"/>
      <c r="R23" s="32">
        <f>SUM(R24:R27)</f>
        <v>1</v>
      </c>
      <c r="S23" s="26"/>
    </row>
    <row r="24" spans="2:19" ht="45" customHeight="1" x14ac:dyDescent="0.45">
      <c r="B24" s="94">
        <f>+B19+1</f>
        <v>3</v>
      </c>
      <c r="C24" s="94" t="s">
        <v>35</v>
      </c>
      <c r="D24" s="97">
        <v>0.05</v>
      </c>
      <c r="E24" s="33">
        <v>1</v>
      </c>
      <c r="F24" s="34"/>
      <c r="G24" s="81">
        <v>0.25</v>
      </c>
      <c r="H24" s="58"/>
      <c r="I24" s="37"/>
      <c r="J24" s="57"/>
      <c r="K24" s="57"/>
      <c r="L24" s="39"/>
      <c r="M24" s="58"/>
      <c r="N24" s="40"/>
      <c r="O24" s="41">
        <v>0</v>
      </c>
      <c r="P24" s="42">
        <v>4</v>
      </c>
      <c r="Q24" s="43">
        <f>+VLOOKUP(P24,$N$36:$O$76,2,FALSE)</f>
        <v>1</v>
      </c>
      <c r="R24" s="44">
        <f>Q24*G24</f>
        <v>0.25</v>
      </c>
      <c r="S24" s="49"/>
    </row>
    <row r="25" spans="2:19" ht="45" customHeight="1" x14ac:dyDescent="0.45">
      <c r="B25" s="95"/>
      <c r="C25" s="95"/>
      <c r="D25" s="98"/>
      <c r="E25" s="33">
        <v>2</v>
      </c>
      <c r="F25" s="34"/>
      <c r="G25" s="81">
        <v>0.25</v>
      </c>
      <c r="H25" s="58"/>
      <c r="I25" s="37"/>
      <c r="J25" s="58"/>
      <c r="K25" s="57"/>
      <c r="L25" s="39"/>
      <c r="M25" s="58"/>
      <c r="N25" s="40"/>
      <c r="O25" s="41">
        <v>0</v>
      </c>
      <c r="P25" s="42">
        <v>4</v>
      </c>
      <c r="Q25" s="43">
        <f>+VLOOKUP(P25,$N$36:$O$76,2,FALSE)</f>
        <v>1</v>
      </c>
      <c r="R25" s="44">
        <f>Q25*G25</f>
        <v>0.25</v>
      </c>
      <c r="S25" s="49"/>
    </row>
    <row r="26" spans="2:19" ht="45" customHeight="1" x14ac:dyDescent="0.45">
      <c r="B26" s="95"/>
      <c r="C26" s="95"/>
      <c r="D26" s="98"/>
      <c r="E26" s="33">
        <v>3</v>
      </c>
      <c r="F26" s="34"/>
      <c r="G26" s="81">
        <v>0.35</v>
      </c>
      <c r="H26" s="58"/>
      <c r="I26" s="37"/>
      <c r="J26" s="58"/>
      <c r="K26" s="57"/>
      <c r="L26" s="39"/>
      <c r="M26" s="58"/>
      <c r="N26" s="40"/>
      <c r="O26" s="41">
        <v>0</v>
      </c>
      <c r="P26" s="42">
        <v>4</v>
      </c>
      <c r="Q26" s="43">
        <f>+VLOOKUP(P26,$N$36:$O$76,2,FALSE)</f>
        <v>1</v>
      </c>
      <c r="R26" s="44">
        <f>Q26*G26</f>
        <v>0.35</v>
      </c>
      <c r="S26" s="49"/>
    </row>
    <row r="27" spans="2:19" ht="45" customHeight="1" x14ac:dyDescent="0.45">
      <c r="B27" s="95"/>
      <c r="C27" s="96"/>
      <c r="D27" s="98"/>
      <c r="E27" s="33">
        <v>4</v>
      </c>
      <c r="F27" s="34"/>
      <c r="G27" s="81">
        <v>0.15</v>
      </c>
      <c r="H27" s="58"/>
      <c r="I27" s="37"/>
      <c r="J27" s="58"/>
      <c r="K27" s="57"/>
      <c r="L27" s="39"/>
      <c r="M27" s="58"/>
      <c r="N27" s="40"/>
      <c r="O27" s="41">
        <v>0</v>
      </c>
      <c r="P27" s="42">
        <v>4</v>
      </c>
      <c r="Q27" s="43">
        <f>+VLOOKUP(P27,$N$36:$O$76,2,FALSE)</f>
        <v>1</v>
      </c>
      <c r="R27" s="44">
        <f>Q27*G27</f>
        <v>0.15</v>
      </c>
      <c r="S27" s="49"/>
    </row>
    <row r="28" spans="2:19" s="24" customFormat="1" x14ac:dyDescent="0.25">
      <c r="B28" s="25"/>
      <c r="C28" s="26"/>
      <c r="D28" s="25"/>
      <c r="E28" s="25"/>
      <c r="F28" s="25"/>
      <c r="G28" s="27">
        <f>+SUM(G29:G32)</f>
        <v>1</v>
      </c>
      <c r="H28" s="29"/>
      <c r="I28" s="60"/>
      <c r="J28" s="29"/>
      <c r="K28" s="61"/>
      <c r="L28" s="26"/>
      <c r="M28" s="30"/>
      <c r="N28" s="30"/>
      <c r="O28" s="53"/>
      <c r="P28" s="54"/>
      <c r="Q28" s="55"/>
      <c r="R28" s="32">
        <f>SUM(R29:R32)</f>
        <v>1</v>
      </c>
      <c r="S28" s="26"/>
    </row>
    <row r="29" spans="2:19" ht="45" customHeight="1" x14ac:dyDescent="0.45">
      <c r="B29" s="94">
        <f>+B24+1</f>
        <v>4</v>
      </c>
      <c r="C29" s="94" t="s">
        <v>36</v>
      </c>
      <c r="D29" s="97">
        <v>0.05</v>
      </c>
      <c r="E29" s="33">
        <v>1</v>
      </c>
      <c r="F29" s="34"/>
      <c r="G29" s="81">
        <v>0.6</v>
      </c>
      <c r="H29" s="58"/>
      <c r="I29" s="37"/>
      <c r="J29" s="58"/>
      <c r="K29" s="57"/>
      <c r="L29" s="39"/>
      <c r="M29" s="62"/>
      <c r="N29" s="40"/>
      <c r="O29" s="41">
        <v>0</v>
      </c>
      <c r="P29" s="42">
        <v>4</v>
      </c>
      <c r="Q29" s="43">
        <f>+VLOOKUP(P29,$N$36:$O$76,2,FALSE)</f>
        <v>1</v>
      </c>
      <c r="R29" s="44">
        <f>Q29*G29</f>
        <v>0.6</v>
      </c>
      <c r="S29" s="49"/>
    </row>
    <row r="30" spans="2:19" ht="45" customHeight="1" x14ac:dyDescent="0.45">
      <c r="B30" s="95"/>
      <c r="C30" s="95"/>
      <c r="D30" s="98"/>
      <c r="E30" s="33">
        <v>2</v>
      </c>
      <c r="F30" s="34"/>
      <c r="G30" s="81">
        <v>0.15</v>
      </c>
      <c r="H30" s="58"/>
      <c r="I30" s="37"/>
      <c r="J30" s="58"/>
      <c r="K30" s="57"/>
      <c r="L30" s="39"/>
      <c r="M30" s="62"/>
      <c r="N30" s="40"/>
      <c r="O30" s="41">
        <v>0</v>
      </c>
      <c r="P30" s="42">
        <v>4</v>
      </c>
      <c r="Q30" s="43">
        <f>+VLOOKUP(P30,$N$36:$O$76,2,FALSE)</f>
        <v>1</v>
      </c>
      <c r="R30" s="44">
        <f>Q30*G30</f>
        <v>0.15</v>
      </c>
      <c r="S30" s="49"/>
    </row>
    <row r="31" spans="2:19" ht="45" customHeight="1" x14ac:dyDescent="0.45">
      <c r="B31" s="95"/>
      <c r="C31" s="95"/>
      <c r="D31" s="98"/>
      <c r="E31" s="33">
        <v>3</v>
      </c>
      <c r="F31" s="34"/>
      <c r="G31" s="81">
        <v>0.1</v>
      </c>
      <c r="H31" s="58"/>
      <c r="I31" s="37"/>
      <c r="J31" s="58"/>
      <c r="K31" s="57"/>
      <c r="L31" s="39"/>
      <c r="M31" s="62"/>
      <c r="N31" s="40"/>
      <c r="O31" s="41">
        <v>0</v>
      </c>
      <c r="P31" s="42">
        <v>4</v>
      </c>
      <c r="Q31" s="43">
        <f>+VLOOKUP(P31,$N$36:$O$76,2,FALSE)</f>
        <v>1</v>
      </c>
      <c r="R31" s="44">
        <f>Q31*G31</f>
        <v>0.1</v>
      </c>
      <c r="S31" s="49"/>
    </row>
    <row r="32" spans="2:19" ht="45" customHeight="1" x14ac:dyDescent="0.45">
      <c r="B32" s="96"/>
      <c r="C32" s="96"/>
      <c r="D32" s="99"/>
      <c r="E32" s="33">
        <v>4</v>
      </c>
      <c r="F32" s="59"/>
      <c r="G32" s="81">
        <v>0.15</v>
      </c>
      <c r="H32" s="58"/>
      <c r="I32" s="37"/>
      <c r="J32" s="58"/>
      <c r="K32" s="57"/>
      <c r="L32" s="39"/>
      <c r="M32" s="62"/>
      <c r="N32" s="40"/>
      <c r="O32" s="41">
        <v>0</v>
      </c>
      <c r="P32" s="42">
        <v>4</v>
      </c>
      <c r="Q32" s="43">
        <f>+VLOOKUP(P32,$N$36:$O$76,2,FALSE)</f>
        <v>1</v>
      </c>
      <c r="R32" s="44">
        <f>Q32*G32</f>
        <v>0.15</v>
      </c>
      <c r="S32" s="49"/>
    </row>
    <row r="33" spans="2:19" s="24" customFormat="1" x14ac:dyDescent="0.25">
      <c r="B33" s="63"/>
      <c r="C33" s="64"/>
      <c r="D33" s="65">
        <f>SUM(D14:D32)</f>
        <v>1</v>
      </c>
      <c r="E33" s="66"/>
      <c r="F33" s="66"/>
      <c r="G33" s="65">
        <f>+AVERAGE(G13,G18,G23,G28)</f>
        <v>1</v>
      </c>
      <c r="H33" s="67"/>
      <c r="I33" s="68"/>
      <c r="J33" s="67"/>
      <c r="K33" s="67"/>
      <c r="L33" s="67"/>
      <c r="M33" s="67"/>
      <c r="N33" s="67"/>
      <c r="O33" s="69"/>
      <c r="P33" s="70"/>
      <c r="Q33" s="71"/>
      <c r="R33" s="72">
        <f>R13*D14+R18*D19+R23*D24+D29*R28</f>
        <v>1</v>
      </c>
      <c r="S33" s="69"/>
    </row>
    <row r="35" spans="2:19" x14ac:dyDescent="0.45">
      <c r="N35" s="77" t="s">
        <v>25</v>
      </c>
      <c r="O35" s="77" t="s">
        <v>26</v>
      </c>
    </row>
    <row r="36" spans="2:19" x14ac:dyDescent="0.45">
      <c r="H36" s="75"/>
      <c r="J36" s="78"/>
      <c r="N36" s="79">
        <v>4</v>
      </c>
      <c r="O36" s="80">
        <v>1</v>
      </c>
    </row>
    <row r="37" spans="2:19" x14ac:dyDescent="0.45">
      <c r="H37" s="75"/>
      <c r="J37" s="78"/>
      <c r="N37" s="79">
        <v>3.9</v>
      </c>
      <c r="O37" s="80">
        <v>0.97499999999999998</v>
      </c>
    </row>
    <row r="38" spans="2:19" ht="18.75" customHeight="1" x14ac:dyDescent="0.45">
      <c r="B38" s="105" t="s">
        <v>28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N38" s="79">
        <v>3.8</v>
      </c>
      <c r="O38" s="80">
        <v>0.95</v>
      </c>
    </row>
    <row r="39" spans="2:19" ht="18.75" customHeight="1" x14ac:dyDescent="0.45">
      <c r="B39" s="105" t="s">
        <v>29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N39" s="79">
        <v>3.7</v>
      </c>
      <c r="O39" s="80">
        <v>0.92500000000000004</v>
      </c>
    </row>
    <row r="40" spans="2:19" ht="18.75" customHeight="1" x14ac:dyDescent="0.45">
      <c r="B40" s="105" t="s">
        <v>30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N40" s="79">
        <v>3.6</v>
      </c>
      <c r="O40" s="80">
        <v>0.9</v>
      </c>
    </row>
    <row r="41" spans="2:19" ht="18.75" customHeight="1" x14ac:dyDescent="0.45"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N41" s="79">
        <v>3.5</v>
      </c>
      <c r="O41" s="80">
        <v>0.875000000000001</v>
      </c>
    </row>
    <row r="42" spans="2:19" ht="18.75" customHeight="1" x14ac:dyDescent="0.45"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N42" s="79">
        <v>3.4</v>
      </c>
      <c r="O42" s="80">
        <v>0.85</v>
      </c>
    </row>
    <row r="43" spans="2:19" ht="18.75" customHeight="1" x14ac:dyDescent="0.45"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79">
        <v>3.3</v>
      </c>
      <c r="O43" s="80">
        <v>0.82499999999999996</v>
      </c>
    </row>
    <row r="44" spans="2:19" ht="18.75" customHeight="1" x14ac:dyDescent="0.45"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79">
        <v>3.2</v>
      </c>
      <c r="O44" s="80">
        <v>0.8</v>
      </c>
    </row>
    <row r="45" spans="2:19" ht="18.75" customHeight="1" x14ac:dyDescent="0.45"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79">
        <v>3.1</v>
      </c>
      <c r="O45" s="80">
        <v>0.77500000000000102</v>
      </c>
    </row>
    <row r="46" spans="2:19" x14ac:dyDescent="0.45">
      <c r="N46" s="79">
        <v>3</v>
      </c>
      <c r="O46" s="80">
        <v>0.750000000000001</v>
      </c>
    </row>
    <row r="47" spans="2:19" x14ac:dyDescent="0.45">
      <c r="N47" s="79">
        <v>2.9</v>
      </c>
      <c r="O47" s="80">
        <v>0.72500000000000098</v>
      </c>
    </row>
    <row r="48" spans="2:19" x14ac:dyDescent="0.45">
      <c r="N48" s="79">
        <v>2.8</v>
      </c>
      <c r="O48" s="80">
        <v>0.70000000000000095</v>
      </c>
    </row>
    <row r="49" spans="14:15" x14ac:dyDescent="0.45">
      <c r="N49" s="79">
        <v>2.7</v>
      </c>
      <c r="O49" s="80">
        <v>0.67500000000000104</v>
      </c>
    </row>
    <row r="50" spans="14:15" x14ac:dyDescent="0.45">
      <c r="N50" s="79">
        <v>2.6</v>
      </c>
      <c r="O50" s="80">
        <v>0.65000000000000102</v>
      </c>
    </row>
    <row r="51" spans="14:15" x14ac:dyDescent="0.45">
      <c r="N51" s="79">
        <v>2.5</v>
      </c>
      <c r="O51" s="80">
        <v>0.625000000000001</v>
      </c>
    </row>
    <row r="52" spans="14:15" x14ac:dyDescent="0.45">
      <c r="N52" s="79">
        <v>2.4</v>
      </c>
      <c r="O52" s="80">
        <v>0.60000000000000198</v>
      </c>
    </row>
    <row r="53" spans="14:15" x14ac:dyDescent="0.45">
      <c r="N53" s="79">
        <v>2.2999999999999998</v>
      </c>
      <c r="O53" s="80">
        <v>0.57500000000000195</v>
      </c>
    </row>
    <row r="54" spans="14:15" x14ac:dyDescent="0.45">
      <c r="N54" s="79">
        <v>2.2000000000000002</v>
      </c>
      <c r="O54" s="80">
        <v>0.55000000000000204</v>
      </c>
    </row>
    <row r="55" spans="14:15" x14ac:dyDescent="0.45">
      <c r="N55" s="79">
        <v>2.1</v>
      </c>
      <c r="O55" s="80">
        <v>0.52500000000000202</v>
      </c>
    </row>
    <row r="56" spans="14:15" x14ac:dyDescent="0.45">
      <c r="N56" s="79">
        <v>2</v>
      </c>
      <c r="O56" s="80">
        <v>0.500000000000002</v>
      </c>
    </row>
    <row r="57" spans="14:15" x14ac:dyDescent="0.45">
      <c r="N57" s="79">
        <v>1.9</v>
      </c>
      <c r="O57" s="80">
        <v>0.47500000000000198</v>
      </c>
    </row>
    <row r="58" spans="14:15" x14ac:dyDescent="0.45">
      <c r="N58" s="79">
        <v>1.8</v>
      </c>
      <c r="O58" s="80">
        <v>0.45000000000000201</v>
      </c>
    </row>
    <row r="59" spans="14:15" x14ac:dyDescent="0.45">
      <c r="N59" s="79">
        <v>1.7</v>
      </c>
      <c r="O59" s="80">
        <v>0.42500000000000199</v>
      </c>
    </row>
    <row r="60" spans="14:15" x14ac:dyDescent="0.45">
      <c r="N60" s="79">
        <v>1.6</v>
      </c>
      <c r="O60" s="80">
        <v>0.40000000000000202</v>
      </c>
    </row>
    <row r="61" spans="14:15" x14ac:dyDescent="0.45">
      <c r="N61" s="79">
        <v>1.5</v>
      </c>
      <c r="O61" s="80">
        <v>0.375000000000002</v>
      </c>
    </row>
    <row r="62" spans="14:15" x14ac:dyDescent="0.45">
      <c r="N62" s="79">
        <v>1.4</v>
      </c>
      <c r="O62" s="80">
        <v>0.35000000000000198</v>
      </c>
    </row>
    <row r="63" spans="14:15" x14ac:dyDescent="0.45">
      <c r="N63" s="79">
        <v>1.3</v>
      </c>
      <c r="O63" s="80">
        <v>0.32500000000000201</v>
      </c>
    </row>
    <row r="64" spans="14:15" x14ac:dyDescent="0.45">
      <c r="N64" s="79">
        <v>1.2</v>
      </c>
      <c r="O64" s="80">
        <v>0.30000000000000299</v>
      </c>
    </row>
    <row r="65" spans="14:15" x14ac:dyDescent="0.45">
      <c r="N65" s="79">
        <v>1.1000000000000001</v>
      </c>
      <c r="O65" s="80">
        <v>0.27500000000000302</v>
      </c>
    </row>
    <row r="66" spans="14:15" x14ac:dyDescent="0.45">
      <c r="N66" s="79">
        <v>1</v>
      </c>
      <c r="O66" s="80">
        <v>0.250000000000003</v>
      </c>
    </row>
    <row r="67" spans="14:15" x14ac:dyDescent="0.45">
      <c r="N67" s="79">
        <v>0.9</v>
      </c>
      <c r="O67" s="80">
        <v>0.225000000000003</v>
      </c>
    </row>
    <row r="68" spans="14:15" x14ac:dyDescent="0.45">
      <c r="N68" s="79">
        <v>0.8</v>
      </c>
      <c r="O68" s="80">
        <v>0.20000000000000301</v>
      </c>
    </row>
    <row r="69" spans="14:15" x14ac:dyDescent="0.45">
      <c r="N69" s="79">
        <v>0.7</v>
      </c>
      <c r="O69" s="80">
        <v>0.17500000000000299</v>
      </c>
    </row>
    <row r="70" spans="14:15" x14ac:dyDescent="0.45">
      <c r="N70" s="79">
        <v>0.6</v>
      </c>
      <c r="O70" s="80">
        <v>0.15000000000000299</v>
      </c>
    </row>
    <row r="71" spans="14:15" x14ac:dyDescent="0.45">
      <c r="N71" s="79">
        <v>0.5</v>
      </c>
      <c r="O71" s="80">
        <v>0.125000000000003</v>
      </c>
    </row>
    <row r="72" spans="14:15" x14ac:dyDescent="0.45">
      <c r="N72" s="79">
        <v>0.4</v>
      </c>
      <c r="O72" s="80">
        <v>0.100000000000003</v>
      </c>
    </row>
    <row r="73" spans="14:15" x14ac:dyDescent="0.45">
      <c r="N73" s="79">
        <v>0.3</v>
      </c>
      <c r="O73" s="80">
        <v>7.5000000000002995E-2</v>
      </c>
    </row>
    <row r="74" spans="14:15" x14ac:dyDescent="0.45">
      <c r="N74" s="79">
        <v>0.2</v>
      </c>
      <c r="O74" s="80">
        <v>5.0000000000002903E-2</v>
      </c>
    </row>
    <row r="75" spans="14:15" x14ac:dyDescent="0.45">
      <c r="N75" s="79">
        <v>0.1</v>
      </c>
      <c r="O75" s="80">
        <v>2.5000000000003901E-2</v>
      </c>
    </row>
    <row r="76" spans="14:15" x14ac:dyDescent="0.45">
      <c r="N76" s="79">
        <v>0</v>
      </c>
      <c r="O76" s="80">
        <v>0</v>
      </c>
    </row>
  </sheetData>
  <mergeCells count="37">
    <mergeCell ref="F7:P7"/>
    <mergeCell ref="D8:S8"/>
    <mergeCell ref="B10:N10"/>
    <mergeCell ref="O10:S10"/>
    <mergeCell ref="B11:B12"/>
    <mergeCell ref="C11:C12"/>
    <mergeCell ref="D11:D12"/>
    <mergeCell ref="E11:E12"/>
    <mergeCell ref="F11:F12"/>
    <mergeCell ref="G11:G12"/>
    <mergeCell ref="S11:S12"/>
    <mergeCell ref="B14:B17"/>
    <mergeCell ref="C14:C17"/>
    <mergeCell ref="D14:D17"/>
    <mergeCell ref="B19:B21"/>
    <mergeCell ref="C19:C22"/>
    <mergeCell ref="D19:D22"/>
    <mergeCell ref="H11:K11"/>
    <mergeCell ref="L11:N11"/>
    <mergeCell ref="O11:O12"/>
    <mergeCell ref="P11:P12"/>
    <mergeCell ref="Q11:Q12"/>
    <mergeCell ref="R11:R12"/>
    <mergeCell ref="B24:B27"/>
    <mergeCell ref="C24:C27"/>
    <mergeCell ref="D24:D27"/>
    <mergeCell ref="B29:B32"/>
    <mergeCell ref="C29:C32"/>
    <mergeCell ref="D29:D32"/>
    <mergeCell ref="B44:M44"/>
    <mergeCell ref="B45:M45"/>
    <mergeCell ref="B38:L38"/>
    <mergeCell ref="B39:L39"/>
    <mergeCell ref="B40:L40"/>
    <mergeCell ref="B41:L41"/>
    <mergeCell ref="B42:L42"/>
    <mergeCell ref="B43:M43"/>
  </mergeCells>
  <pageMargins left="0.25" right="0.25" top="0.75" bottom="0.75" header="0.3" footer="0.3"/>
  <pageSetup paperSize="9" scale="75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8D3285DF1BC24382D5EDF17FBD82E6" ma:contentTypeVersion="17" ma:contentTypeDescription="Create a new document." ma:contentTypeScope="" ma:versionID="d358d8ea49df0c7b34089cda4f7d836d">
  <xsd:schema xmlns:xsd="http://www.w3.org/2001/XMLSchema" xmlns:xs="http://www.w3.org/2001/XMLSchema" xmlns:p="http://schemas.microsoft.com/office/2006/metadata/properties" xmlns:ns2="dc258a55-eb3f-4790-bddb-9d4d68c0ca36" xmlns:ns3="1a2c3442-0983-4492-b73e-021fab4a29a2" targetNamespace="http://schemas.microsoft.com/office/2006/metadata/properties" ma:root="true" ma:fieldsID="12c811692ed30c15b664e73acbe4a708" ns2:_="" ns3:_="">
    <xsd:import namespace="dc258a55-eb3f-4790-bddb-9d4d68c0ca36"/>
    <xsd:import namespace="1a2c3442-0983-4492-b73e-021fab4a2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58a55-eb3f-4790-bddb-9d4d68c0ca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6347646-65fb-4432-a2c0-956803e755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c3442-0983-4492-b73e-021fab4a29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009f2fe-dfb7-44ee-8547-531df6dcc2dc}" ma:internalName="TaxCatchAll" ma:showField="CatchAllData" ma:web="1a2c3442-0983-4492-b73e-021fab4a29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2c3442-0983-4492-b73e-021fab4a29a2" xsi:nil="true"/>
    <lcf76f155ced4ddcb4097134ff3c332f xmlns="dc258a55-eb3f-4790-bddb-9d4d68c0ca3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64C2D3-EA20-4BD1-8FC7-4773858AC5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258a55-eb3f-4790-bddb-9d4d68c0ca36"/>
    <ds:schemaRef ds:uri="1a2c3442-0983-4492-b73e-021fab4a2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32CD00-9C7B-4F9F-8CEE-F78A00C5BE53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1a2c3442-0983-4492-b73e-021fab4a29a2"/>
    <ds:schemaRef ds:uri="dc258a55-eb3f-4790-bddb-9d4d68c0ca36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2E8BE84-4DE9-4F9C-95AD-9A4D9795661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9e6994b-0242-4364-83db-a7727f7d5359}" enabled="1" method="Standard" siteId="{ca63e652-8b2e-4e0e-8b69-1fd46774bde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Employees</vt:lpstr>
      <vt:lpstr>New Employees_mgl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Эрдэнэ-Очир Баасанжав</dc:creator>
  <cp:lastModifiedBy>Bolortuya Tseveendorj</cp:lastModifiedBy>
  <cp:revision/>
  <cp:lastPrinted>2018-10-12T00:52:05Z</cp:lastPrinted>
  <dcterms:created xsi:type="dcterms:W3CDTF">2016-02-17T12:02:52Z</dcterms:created>
  <dcterms:modified xsi:type="dcterms:W3CDTF">2023-11-06T03:50:13Z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0x010100568D3285DF1BC24382D5EDF17FBD82E6</vt:lpwstr>
  </property>
  <property fmtid="{D5CDD505-2E9C-101B-9397-08002B2CF9AE}" pid="3" name="MediaServiceImageTags">
    <vt:lpwstr/>
  </property>
</Properties>
</file>