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" sheetId="1" r:id="rId3"/>
    <sheet state="visible" name="Lab2" sheetId="2" r:id="rId4"/>
    <sheet state="visible" name="Lab3" sheetId="3" r:id="rId5"/>
    <sheet state="visible" name="Lab4" sheetId="4" r:id="rId6"/>
    <sheet state="visible" name="Lab5" sheetId="5" r:id="rId7"/>
    <sheet state="visible" name="Lab6" sheetId="6" r:id="rId8"/>
    <sheet state="visible" name="Lab7" sheetId="7" r:id="rId9"/>
    <sheet state="visible" name="Lab8" sheetId="8" r:id="rId10"/>
    <sheet state="visible" name="Lab9" sheetId="9" r:id="rId11"/>
  </sheets>
  <definedNames/>
  <calcPr/>
</workbook>
</file>

<file path=xl/sharedStrings.xml><?xml version="1.0" encoding="utf-8"?>
<sst xmlns="http://schemas.openxmlformats.org/spreadsheetml/2006/main" count="601" uniqueCount="72">
  <si>
    <t>LAB3</t>
  </si>
  <si>
    <t>Semester-long totals</t>
  </si>
  <si>
    <t>LAB2</t>
  </si>
  <si>
    <t>ECE 4723/6723 Defect Worksheet - Version 1.1</t>
  </si>
  <si>
    <t>Hourly Rate</t>
  </si>
  <si>
    <t>Team Name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</si>
  <si>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</si>
  <si>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</si>
  <si>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</si>
  <si>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</si>
  <si>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</si>
  <si>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</si>
  <si>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</si>
  <si>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</si>
  <si>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</si>
  <si>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</si>
  <si>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</si>
  <si>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</si>
  <si>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</si>
  <si>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</si>
  <si>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</si>
  <si>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</si>
  <si>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</si>
  <si>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</si>
  <si>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</si>
  <si>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</si>
  <si>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</si>
  <si>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</si>
  <si>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</si>
  <si>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</si>
  <si>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</si>
  <si>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</si>
  <si>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</si>
  <si>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</si>
  <si>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</si>
  <si>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</si>
  <si>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</si>
  <si>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</si>
  <si>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</si>
  <si>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</si>
  <si>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</si>
  <si>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</si>
  <si>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</si>
  <si>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</si>
  <si>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</si>
  <si>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</si>
  <si>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</si>
  <si>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</si>
  <si>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</si>
  <si>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</si>
  <si>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</si>
  <si>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</si>
  <si>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</si>
  <si>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</si>
  <si>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</si>
  <si>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</si>
  <si>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</si>
  <si>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</si>
  <si>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</si>
  <si>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</si>
  <si>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</si>
  <si>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</si>
  <si>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</si>
  <si>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</si>
  <si>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</si>
  <si>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LAB4</t>
  </si>
  <si>
    <t>LAB5</t>
  </si>
  <si>
    <t>Team totals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</si>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</sst>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\$#,##0_);[Red]&quot;($&quot;#,##0\)"/>
    <numFmt numFmtId="166" formatCode="\$#,##0.00"/>
  </numFmts>
  <fonts count="5">
    <font>
      <sz val="10.0"/>
      <color rgb="FF000000"/>
      <name val="Arial"/>
    </font>
    <font>
      <b/>
      <sz val="16.0"/>
      <name val="Arial"/>
    </font>
    <font>
      <sz val="12.0"/>
      <name val="Arial"/>
    </font>
    <font>
      <b/>
      <sz val="14.0"/>
      <name val="Arial"/>
    </font>
    <font>
      <b/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1" fillId="4" fontId="2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0" fillId="0" fontId="3" numFmtId="164" xfId="0" applyAlignment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" fillId="2" fontId="2" numFmtId="0" xfId="0" applyAlignment="1" applyBorder="1" applyFont="1">
      <alignment vertical="center"/>
    </xf>
    <xf borderId="1" fillId="5" fontId="2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vertical="center"/>
    </xf>
    <xf borderId="3" fillId="2" fontId="2" numFmtId="0" xfId="0" applyAlignment="1" applyBorder="1" applyFont="1">
      <alignment horizontal="center" vertical="center"/>
    </xf>
    <xf borderId="2" fillId="6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shrinkToFit="0" vertical="center" wrapText="1"/>
    </xf>
    <xf borderId="3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6" fontId="2" numFmtId="164" xfId="0" applyAlignment="1" applyBorder="1" applyFont="1" applyNumberFormat="1">
      <alignment horizontal="center" vertical="center"/>
    </xf>
    <xf borderId="3" fillId="2" fontId="2" numFmtId="164" xfId="0" applyAlignment="1" applyBorder="1" applyFont="1" applyNumberFormat="1">
      <alignment horizontal="center" vertical="center"/>
    </xf>
    <xf borderId="5" fillId="2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readingOrder="0" vertical="center"/>
    </xf>
    <xf borderId="5" fillId="6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vertical="center"/>
    </xf>
    <xf borderId="1" fillId="4" fontId="2" numFmtId="164" xfId="0" applyAlignment="1" applyBorder="1" applyFont="1" applyNumberFormat="1">
      <alignment horizontal="center" vertical="center"/>
    </xf>
    <xf borderId="8" fillId="4" fontId="2" numFmtId="0" xfId="0" applyAlignment="1" applyBorder="1" applyFon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9" fillId="4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vertical="center"/>
    </xf>
    <xf borderId="11" fillId="3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3" fillId="4" fontId="2" numFmtId="166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4" numFmtId="0" xfId="0" applyFont="1"/>
    <xf borderId="0" fillId="0" fontId="0" numFmtId="0" xfId="0" applyFont="1"/>
    <xf borderId="8" fillId="4" fontId="2" numFmtId="0" xfId="0" applyAlignment="1" applyBorder="1" applyFont="1">
      <alignment vertical="center"/>
    </xf>
    <xf borderId="2" fillId="6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5"/>
      <c r="Z1" s="3"/>
      <c r="AA1" s="8"/>
      <c r="AB1" s="10"/>
      <c r="AC1" s="10"/>
      <c r="AD1" s="10" t="s">
        <v>4</v>
      </c>
      <c r="AE1" s="8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4" t="s">
        <v>5</v>
      </c>
      <c r="B2" s="9"/>
      <c r="C2" s="9"/>
      <c r="D2" s="16" t="s">
        <v>6</v>
      </c>
      <c r="E2" s="9"/>
      <c r="F2" s="9"/>
      <c r="G2" s="17"/>
      <c r="H2" s="17"/>
      <c r="I2" s="17"/>
      <c r="J2" s="17"/>
      <c r="K2" s="17"/>
      <c r="L2" s="19" t="s">
        <v>7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9"/>
      <c r="Y2" s="12"/>
      <c r="Z2" s="9"/>
      <c r="AA2" s="21"/>
      <c r="AB2" s="17"/>
      <c r="AC2" s="17"/>
      <c r="AD2" s="22">
        <v>125.0</v>
      </c>
      <c r="AE2" s="21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4" t="s">
        <v>8</v>
      </c>
      <c r="B3" s="15"/>
      <c r="C3" s="15"/>
      <c r="D3" s="16" t="s">
        <v>9</v>
      </c>
      <c r="E3" s="15"/>
      <c r="F3" s="15"/>
      <c r="G3" s="24"/>
      <c r="H3" s="24"/>
      <c r="I3" s="24"/>
      <c r="J3" s="24"/>
      <c r="K3" s="24"/>
      <c r="L3" s="19" t="s">
        <v>10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15"/>
      <c r="Y3" s="18"/>
      <c r="Z3" s="15"/>
      <c r="AA3" s="26"/>
      <c r="AB3" s="24"/>
      <c r="AC3" s="24"/>
      <c r="AD3" s="24"/>
      <c r="AE3" s="26"/>
      <c r="AF3" s="9"/>
      <c r="AG3" s="15"/>
      <c r="AO3" s="9"/>
    </row>
    <row r="4" ht="15.0" customHeight="1">
      <c r="A4" s="14" t="s">
        <v>11</v>
      </c>
      <c r="B4" s="9"/>
      <c r="C4" s="9"/>
      <c r="D4" s="16" t="s">
        <v>12</v>
      </c>
      <c r="E4" s="9"/>
      <c r="F4" s="9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9"/>
      <c r="Y4" s="12"/>
      <c r="Z4" s="9"/>
      <c r="AA4" s="21"/>
      <c r="AB4" s="17"/>
      <c r="AC4" s="17"/>
      <c r="AD4" s="17"/>
      <c r="AE4" s="21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4" t="s">
        <v>13</v>
      </c>
      <c r="B5" s="9"/>
      <c r="C5" s="9"/>
      <c r="D5" s="16" t="s">
        <v>14</v>
      </c>
      <c r="E5" s="9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9"/>
      <c r="Y5" s="12"/>
      <c r="Z5" s="9"/>
      <c r="AA5" s="21"/>
      <c r="AB5" s="17"/>
      <c r="AC5" s="17"/>
      <c r="AD5" s="17"/>
      <c r="AE5" s="21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4" t="s">
        <v>15</v>
      </c>
      <c r="B6" s="9"/>
      <c r="C6" s="9"/>
      <c r="D6" s="16" t="s">
        <v>16</v>
      </c>
      <c r="E6" s="9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9"/>
      <c r="Y6" s="12"/>
      <c r="Z6" s="9"/>
      <c r="AA6" s="21"/>
      <c r="AB6" s="17"/>
      <c r="AC6" s="17"/>
      <c r="AD6" s="17"/>
      <c r="AE6" s="21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4" t="s">
        <v>17</v>
      </c>
      <c r="B7" s="9"/>
      <c r="C7" s="9"/>
      <c r="D7" s="16" t="s">
        <v>18</v>
      </c>
      <c r="E7" s="9"/>
      <c r="F7" s="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9"/>
      <c r="Y7" s="12"/>
      <c r="Z7" s="9"/>
      <c r="AA7" s="21"/>
      <c r="AB7" s="17"/>
      <c r="AC7" s="17"/>
      <c r="AD7" s="17"/>
      <c r="AE7" s="21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2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9"/>
      <c r="Y8" s="12"/>
      <c r="Z8" s="9"/>
      <c r="AA8" s="21"/>
      <c r="AB8" s="17"/>
      <c r="AC8" s="17"/>
      <c r="AD8" s="17"/>
      <c r="AE8" s="21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2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9"/>
      <c r="Y9" s="12"/>
      <c r="Z9" s="9"/>
      <c r="AA9" s="21"/>
      <c r="AB9" s="17"/>
      <c r="AC9" s="17"/>
      <c r="AD9" s="17"/>
      <c r="AE9" s="21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31" t="str">
        <f t="shared" ref="A10:A15" si="1">D2</f>
        <v>Team GG</v>
      </c>
      <c r="B10" s="33" t="s">
        <v>19</v>
      </c>
      <c r="C10" s="35" t="s">
        <v>20</v>
      </c>
      <c r="D10" s="36" t="s">
        <v>21</v>
      </c>
      <c r="E10" s="36" t="s">
        <v>22</v>
      </c>
      <c r="F10" s="36" t="s">
        <v>23</v>
      </c>
      <c r="G10" s="36" t="s">
        <v>24</v>
      </c>
      <c r="H10" s="36" t="s">
        <v>25</v>
      </c>
      <c r="I10" s="36" t="s">
        <v>26</v>
      </c>
      <c r="J10" s="36" t="s">
        <v>27</v>
      </c>
      <c r="K10" s="36" t="s">
        <v>28</v>
      </c>
      <c r="L10" s="36" t="s">
        <v>29</v>
      </c>
      <c r="M10" s="36" t="s">
        <v>30</v>
      </c>
      <c r="N10" s="36" t="s">
        <v>31</v>
      </c>
      <c r="O10" s="36" t="s">
        <v>32</v>
      </c>
      <c r="P10" s="36" t="s">
        <v>33</v>
      </c>
      <c r="Q10" s="36" t="s">
        <v>34</v>
      </c>
      <c r="R10" s="36" t="s">
        <v>35</v>
      </c>
      <c r="S10" s="36" t="s">
        <v>36</v>
      </c>
      <c r="T10" s="36" t="s">
        <v>37</v>
      </c>
      <c r="U10" s="36" t="s">
        <v>38</v>
      </c>
      <c r="V10" s="36" t="s">
        <v>39</v>
      </c>
      <c r="W10" s="36" t="s">
        <v>40</v>
      </c>
      <c r="X10" s="37"/>
      <c r="Y10" s="38"/>
      <c r="Z10" s="37"/>
      <c r="AA10" s="39" t="s">
        <v>41</v>
      </c>
      <c r="AB10" s="35" t="s">
        <v>42</v>
      </c>
      <c r="AC10" s="35" t="s">
        <v>43</v>
      </c>
      <c r="AD10" s="35" t="s">
        <v>44</v>
      </c>
      <c r="AE10" s="44" t="s">
        <v>45</v>
      </c>
      <c r="AF10" s="9"/>
      <c r="AG10" s="15"/>
      <c r="AO10" s="9"/>
    </row>
    <row r="11" ht="15.0" customHeight="1">
      <c r="A11" s="45" t="str">
        <f t="shared" si="1"/>
        <v>Christian Bush</v>
      </c>
      <c r="B11" s="47">
        <f>'Lab2'!B11+'Lab3'!B11+'Lab4'!B11+'Lab5'!B11+'Lab6'!B11+'Lab7'!B11+'Lab8'!B11+'Lab9'!B11</f>
        <v>45</v>
      </c>
      <c r="C11" s="47">
        <f>'Lab2'!C11+'Lab3'!C11+'Lab4'!C11+'Lab5'!C11+'Lab6'!C11+'Lab7'!C11+'Lab8'!C11+'Lab9'!C11</f>
        <v>726</v>
      </c>
      <c r="D11" s="47">
        <f>'Lab2'!D11+'Lab3'!D11+'Lab4'!D11+'Lab5'!D11+'Lab6'!D11+'Lab7'!D11+'Lab8'!D11+'Lab9'!D11</f>
        <v>0</v>
      </c>
      <c r="E11" s="47">
        <f>'Lab2'!E11+'Lab3'!E11+'Lab4'!E11+'Lab5'!E11+'Lab6'!E11+'Lab7'!E11+'Lab8'!E11+'Lab9'!E11</f>
        <v>4</v>
      </c>
      <c r="F11" s="47">
        <f>'Lab2'!F11+'Lab3'!F11+'Lab4'!F11+'Lab5'!F11+'Lab6'!F11+'Lab7'!F11+'Lab8'!F11+'Lab9'!F11</f>
        <v>0</v>
      </c>
      <c r="G11" s="47">
        <f>'Lab2'!G11+'Lab3'!G11+'Lab4'!G11+'Lab5'!G11+'Lab6'!G11+'Lab7'!G11+'Lab8'!G11+'Lab9'!G11</f>
        <v>0</v>
      </c>
      <c r="H11" s="47">
        <f>'Lab2'!H11+'Lab3'!H11+'Lab4'!H11+'Lab5'!H11+'Lab6'!H11+'Lab7'!H11+'Lab8'!H11+'Lab9'!H11</f>
        <v>0</v>
      </c>
      <c r="I11" s="47">
        <f>'Lab2'!I11+'Lab3'!I11+'Lab4'!I11+'Lab5'!I11+'Lab6'!I11+'Lab7'!I11+'Lab8'!I11+'Lab9'!I11</f>
        <v>0</v>
      </c>
      <c r="J11" s="47">
        <f>'Lab2'!J11+'Lab3'!J11+'Lab4'!J11+'Lab5'!J11+'Lab6'!J11+'Lab7'!J11+'Lab8'!J11+'Lab9'!J11</f>
        <v>0</v>
      </c>
      <c r="K11" s="47">
        <f>'Lab2'!K11+'Lab3'!K11+'Lab4'!K11+'Lab5'!K11+'Lab6'!K11+'Lab7'!K11+'Lab8'!K11+'Lab9'!K11</f>
        <v>0</v>
      </c>
      <c r="L11" s="47">
        <f>'Lab2'!L11+'Lab3'!L11+'Lab4'!L11+'Lab5'!L11+'Lab6'!L11+'Lab7'!L11+'Lab8'!L11+'Lab9'!L11</f>
        <v>1</v>
      </c>
      <c r="M11" s="47">
        <f>'Lab2'!M11+'Lab3'!M11+'Lab4'!M11+'Lab5'!M11+'Lab6'!M11+'Lab7'!M11+'Lab8'!M11+'Lab9'!M11</f>
        <v>1</v>
      </c>
      <c r="N11" s="47">
        <f>'Lab2'!N11+'Lab3'!N11+'Lab4'!N11+'Lab5'!N11+'Lab6'!N11+'Lab7'!N11+'Lab8'!N11+'Lab9'!N11</f>
        <v>0</v>
      </c>
      <c r="O11" s="47">
        <f>'Lab2'!O11+'Lab3'!O11+'Lab4'!O11+'Lab5'!O11+'Lab6'!O11+'Lab7'!O11+'Lab8'!O11+'Lab9'!O11</f>
        <v>0</v>
      </c>
      <c r="P11" s="47">
        <f>'Lab2'!P11+'Lab3'!P11+'Lab4'!P11+'Lab5'!P11+'Lab6'!P11+'Lab7'!P11+'Lab8'!P11+'Lab9'!P11</f>
        <v>0</v>
      </c>
      <c r="Q11" s="47">
        <f>'Lab2'!Q11+'Lab3'!Q11+'Lab4'!Q11+'Lab5'!Q11+'Lab6'!Q11+'Lab7'!Q11+'Lab8'!Q11+'Lab9'!Q11</f>
        <v>0</v>
      </c>
      <c r="R11" s="47">
        <f>'Lab2'!R11+'Lab3'!R11+'Lab4'!R11+'Lab5'!R11+'Lab6'!R11+'Lab7'!R11+'Lab8'!R11+'Lab9'!R11</f>
        <v>0</v>
      </c>
      <c r="S11" s="47">
        <f>'Lab2'!S11+'Lab3'!S11+'Lab4'!S11+'Lab5'!S11+'Lab6'!S11+'Lab7'!S11+'Lab8'!S11+'Lab9'!S11</f>
        <v>1</v>
      </c>
      <c r="T11" s="47">
        <f>'Lab2'!T11+'Lab3'!T11+'Lab4'!T11+'Lab5'!T11+'Lab6'!T11+'Lab7'!T11+'Lab8'!T11+'Lab9'!T11</f>
        <v>0</v>
      </c>
      <c r="U11" s="47">
        <f>'Lab2'!U11+'Lab3'!U11+'Lab4'!U11+'Lab5'!U11+'Lab6'!U11+'Lab7'!U11+'Lab8'!U11+'Lab9'!U11</f>
        <v>0</v>
      </c>
      <c r="V11" s="47">
        <f>'Lab2'!V11+'Lab3'!V11+'Lab4'!V11+'Lab5'!V11+'Lab6'!V11+'Lab7'!V11+'Lab8'!V11+'Lab9'!V11</f>
        <v>0</v>
      </c>
      <c r="W11" s="47">
        <f>'Lab2'!W11+'Lab3'!W11+'Lab4'!W11+'Lab5'!W11+'Lab6'!W11+'Lab7'!W11+'Lab8'!W11+'Lab9'!W11</f>
        <v>1</v>
      </c>
      <c r="X11" s="9"/>
      <c r="Y11" s="12"/>
      <c r="Z11" s="9"/>
      <c r="AA11" s="46">
        <f t="shared" ref="AA11:AA16" si="2">IF(C11=0,"",(C11/B11)*8)</f>
        <v>129.0666667</v>
      </c>
      <c r="AB11" s="48">
        <f t="shared" ref="AB11:AB16" si="3">$AD$2*B11</f>
        <v>5625</v>
      </c>
      <c r="AC11" s="48">
        <f t="shared" ref="AC11:AC16" si="4">IF(C11=0,"",AB11/C11)</f>
        <v>7.747933884</v>
      </c>
      <c r="AD11" s="48">
        <f t="shared" ref="AD11:AD16" si="5">IF(C11=0,"",AB11/(D11+E11))</f>
        <v>1406.25</v>
      </c>
      <c r="AE11" s="49">
        <f t="shared" ref="AE11:AE16" si="6">IF(C11=0,"",1000*((E11+D11)/C11))</f>
        <v>5.509641873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61" t="str">
        <f t="shared" si="1"/>
        <v>Spencer Callicott</v>
      </c>
      <c r="B12" s="47">
        <f>'Lab2'!B12+'Lab3'!B12+'Lab4'!B12+'Lab5'!B12+'Lab6'!B12+'Lab7'!B12+'Lab8'!B12+'Lab9'!B12</f>
        <v>48</v>
      </c>
      <c r="C12" s="47">
        <f>'Lab2'!C12+'Lab3'!C12+'Lab4'!C12+'Lab5'!C12+'Lab6'!C12+'Lab7'!C12+'Lab8'!C12+'Lab9'!C12</f>
        <v>3392</v>
      </c>
      <c r="D12" s="47">
        <f>'Lab2'!D12+'Lab3'!D12+'Lab4'!D12+'Lab5'!D12+'Lab6'!D12+'Lab7'!D12+'Lab8'!D12+'Lab9'!D12</f>
        <v>0</v>
      </c>
      <c r="E12" s="47">
        <f>'Lab2'!E12+'Lab3'!E12+'Lab4'!E12+'Lab5'!E12+'Lab6'!E12+'Lab7'!E12+'Lab8'!E12+'Lab9'!E12</f>
        <v>3</v>
      </c>
      <c r="F12" s="47">
        <f>'Lab2'!F12+'Lab3'!F12+'Lab4'!F12+'Lab5'!F12+'Lab6'!F12+'Lab7'!F12+'Lab8'!F12+'Lab9'!F12</f>
        <v>1</v>
      </c>
      <c r="G12" s="47">
        <f>'Lab2'!G12+'Lab3'!G12+'Lab4'!G12+'Lab5'!G12+'Lab6'!G12+'Lab7'!G12+'Lab8'!G12+'Lab9'!G12</f>
        <v>0</v>
      </c>
      <c r="H12" s="47">
        <f>'Lab2'!H12+'Lab3'!H12+'Lab4'!H12+'Lab5'!H12+'Lab6'!H12+'Lab7'!H12+'Lab8'!H12+'Lab9'!H12</f>
        <v>0</v>
      </c>
      <c r="I12" s="47">
        <f>'Lab2'!I12+'Lab3'!I12+'Lab4'!I12+'Lab5'!I12+'Lab6'!I12+'Lab7'!I12+'Lab8'!I12+'Lab9'!I12</f>
        <v>1</v>
      </c>
      <c r="J12" s="47">
        <f>'Lab2'!J12+'Lab3'!J12+'Lab4'!J12+'Lab5'!J12+'Lab6'!J12+'Lab7'!J12+'Lab8'!J12+'Lab9'!J12</f>
        <v>0</v>
      </c>
      <c r="K12" s="47">
        <f>'Lab2'!K12+'Lab3'!K12+'Lab4'!K12+'Lab5'!K12+'Lab6'!K12+'Lab7'!K12+'Lab8'!K12+'Lab9'!K12</f>
        <v>0</v>
      </c>
      <c r="L12" s="47">
        <f>'Lab2'!L12+'Lab3'!L12+'Lab4'!L12+'Lab5'!L12+'Lab6'!L12+'Lab7'!L12+'Lab8'!L12+'Lab9'!L12</f>
        <v>0</v>
      </c>
      <c r="M12" s="47">
        <f>'Lab2'!M12+'Lab3'!M12+'Lab4'!M12+'Lab5'!M12+'Lab6'!M12+'Lab7'!M12+'Lab8'!M12+'Lab9'!M12</f>
        <v>0</v>
      </c>
      <c r="N12" s="47">
        <f>'Lab2'!N12+'Lab3'!N12+'Lab4'!N12+'Lab5'!N12+'Lab6'!N12+'Lab7'!N12+'Lab8'!N12+'Lab9'!N12</f>
        <v>0</v>
      </c>
      <c r="O12" s="47">
        <f>'Lab2'!O12+'Lab3'!O12+'Lab4'!O12+'Lab5'!O12+'Lab6'!O12+'Lab7'!O12+'Lab8'!O12+'Lab9'!O12</f>
        <v>0</v>
      </c>
      <c r="P12" s="47">
        <f>'Lab2'!P12+'Lab3'!P12+'Lab4'!P12+'Lab5'!P12+'Lab6'!P12+'Lab7'!P12+'Lab8'!P12+'Lab9'!P12</f>
        <v>1</v>
      </c>
      <c r="Q12" s="47">
        <f>'Lab2'!Q12+'Lab3'!Q12+'Lab4'!Q12+'Lab5'!Q12+'Lab6'!Q12+'Lab7'!Q12+'Lab8'!Q12+'Lab9'!Q12</f>
        <v>0</v>
      </c>
      <c r="R12" s="47">
        <f>'Lab2'!R12+'Lab3'!R12+'Lab4'!R12+'Lab5'!R12+'Lab6'!R12+'Lab7'!R12+'Lab8'!R12+'Lab9'!R12</f>
        <v>0</v>
      </c>
      <c r="S12" s="47">
        <f>'Lab2'!S12+'Lab3'!S12+'Lab4'!S12+'Lab5'!S12+'Lab6'!S12+'Lab7'!S12+'Lab8'!S12+'Lab9'!S12</f>
        <v>1</v>
      </c>
      <c r="T12" s="47">
        <f>'Lab2'!T12+'Lab3'!T12+'Lab4'!T12+'Lab5'!T12+'Lab6'!T12+'Lab7'!T12+'Lab8'!T12+'Lab9'!T12</f>
        <v>0</v>
      </c>
      <c r="U12" s="47">
        <f>'Lab2'!U12+'Lab3'!U12+'Lab4'!U12+'Lab5'!U12+'Lab6'!U12+'Lab7'!U12+'Lab8'!U12+'Lab9'!U12</f>
        <v>0</v>
      </c>
      <c r="V12" s="47">
        <f>'Lab2'!V12+'Lab3'!V12+'Lab4'!V12+'Lab5'!V12+'Lab6'!V12+'Lab7'!V12+'Lab8'!V12+'Lab9'!V12</f>
        <v>0</v>
      </c>
      <c r="W12" s="47">
        <f>'Lab2'!W12+'Lab3'!W12+'Lab4'!W12+'Lab5'!W12+'Lab6'!W12+'Lab7'!W12+'Lab8'!W12+'Lab9'!W12</f>
        <v>0</v>
      </c>
      <c r="X12" s="9"/>
      <c r="Y12" s="12"/>
      <c r="Z12" s="9"/>
      <c r="AA12" s="46">
        <f t="shared" si="2"/>
        <v>565.3333333</v>
      </c>
      <c r="AB12" s="48">
        <f t="shared" si="3"/>
        <v>6000</v>
      </c>
      <c r="AC12" s="48">
        <f t="shared" si="4"/>
        <v>1.768867925</v>
      </c>
      <c r="AD12" s="48">
        <f t="shared" si="5"/>
        <v>2000</v>
      </c>
      <c r="AE12" s="49">
        <f t="shared" si="6"/>
        <v>0.8844339623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61" t="str">
        <f t="shared" si="1"/>
        <v>Will Carroll</v>
      </c>
      <c r="B13" s="47">
        <f>'Lab2'!B13+'Lab3'!B13+'Lab4'!B13+'Lab5'!B13+'Lab6'!B13+'Lab7'!B13+'Lab8'!B13+'Lab9'!B13</f>
        <v>59</v>
      </c>
      <c r="C13" s="47">
        <f>'Lab2'!C13+'Lab3'!C13+'Lab4'!C13+'Lab5'!C13+'Lab6'!C13+'Lab7'!C13+'Lab8'!C13+'Lab9'!C13</f>
        <v>4389</v>
      </c>
      <c r="D13" s="47">
        <f>'Lab2'!D13+'Lab3'!D13+'Lab4'!D13+'Lab5'!D13+'Lab6'!D13+'Lab7'!D13+'Lab8'!D13+'Lab9'!D13</f>
        <v>0</v>
      </c>
      <c r="E13" s="47">
        <f>'Lab2'!E13+'Lab3'!E13+'Lab4'!E13+'Lab5'!E13+'Lab6'!E13+'Lab7'!E13+'Lab8'!E13+'Lab9'!E13</f>
        <v>1</v>
      </c>
      <c r="F13" s="47">
        <f>'Lab2'!F13+'Lab3'!F13+'Lab4'!F13+'Lab5'!F13+'Lab6'!F13+'Lab7'!F13+'Lab8'!F13+'Lab9'!F13</f>
        <v>0</v>
      </c>
      <c r="G13" s="47">
        <f>'Lab2'!G13+'Lab3'!G13+'Lab4'!G13+'Lab5'!G13+'Lab6'!G13+'Lab7'!G13+'Lab8'!G13+'Lab9'!G13</f>
        <v>0</v>
      </c>
      <c r="H13" s="47">
        <f>'Lab2'!H13+'Lab3'!H13+'Lab4'!H13+'Lab5'!H13+'Lab6'!H13+'Lab7'!H13+'Lab8'!H13+'Lab9'!H13</f>
        <v>0</v>
      </c>
      <c r="I13" s="47">
        <f>'Lab2'!I13+'Lab3'!I13+'Lab4'!I13+'Lab5'!I13+'Lab6'!I13+'Lab7'!I13+'Lab8'!I13+'Lab9'!I13</f>
        <v>0</v>
      </c>
      <c r="J13" s="47">
        <f>'Lab2'!J13+'Lab3'!J13+'Lab4'!J13+'Lab5'!J13+'Lab6'!J13+'Lab7'!J13+'Lab8'!J13+'Lab9'!J13</f>
        <v>0</v>
      </c>
      <c r="K13" s="47">
        <f>'Lab2'!K13+'Lab3'!K13+'Lab4'!K13+'Lab5'!K13+'Lab6'!K13+'Lab7'!K13+'Lab8'!K13+'Lab9'!K13</f>
        <v>0</v>
      </c>
      <c r="L13" s="47">
        <f>'Lab2'!L13+'Lab3'!L13+'Lab4'!L13+'Lab5'!L13+'Lab6'!L13+'Lab7'!L13+'Lab8'!L13+'Lab9'!L13</f>
        <v>0</v>
      </c>
      <c r="M13" s="47">
        <f>'Lab2'!M13+'Lab3'!M13+'Lab4'!M13+'Lab5'!M13+'Lab6'!M13+'Lab7'!M13+'Lab8'!M13+'Lab9'!M13</f>
        <v>0</v>
      </c>
      <c r="N13" s="47">
        <f>'Lab2'!N13+'Lab3'!N13+'Lab4'!N13+'Lab5'!N13+'Lab6'!N13+'Lab7'!N13+'Lab8'!N13+'Lab9'!N13</f>
        <v>0</v>
      </c>
      <c r="O13" s="47">
        <f>'Lab2'!O13+'Lab3'!O13+'Lab4'!O13+'Lab5'!O13+'Lab6'!O13+'Lab7'!O13+'Lab8'!O13+'Lab9'!O13</f>
        <v>0</v>
      </c>
      <c r="P13" s="47">
        <f>'Lab2'!P13+'Lab3'!P13+'Lab4'!P13+'Lab5'!P13+'Lab6'!P13+'Lab7'!P13+'Lab8'!P13+'Lab9'!P13</f>
        <v>0</v>
      </c>
      <c r="Q13" s="47">
        <f>'Lab2'!Q13+'Lab3'!Q13+'Lab4'!Q13+'Lab5'!Q13+'Lab6'!Q13+'Lab7'!Q13+'Lab8'!Q13+'Lab9'!Q13</f>
        <v>0</v>
      </c>
      <c r="R13" s="47">
        <f>'Lab2'!R13+'Lab3'!R13+'Lab4'!R13+'Lab5'!R13+'Lab6'!R13+'Lab7'!R13+'Lab8'!R13+'Lab9'!R13</f>
        <v>0</v>
      </c>
      <c r="S13" s="47">
        <f>'Lab2'!S13+'Lab3'!S13+'Lab4'!S13+'Lab5'!S13+'Lab6'!S13+'Lab7'!S13+'Lab8'!S13+'Lab9'!S13</f>
        <v>0</v>
      </c>
      <c r="T13" s="47">
        <f>'Lab2'!T13+'Lab3'!T13+'Lab4'!T13+'Lab5'!T13+'Lab6'!T13+'Lab7'!T13+'Lab8'!T13+'Lab9'!T13</f>
        <v>0</v>
      </c>
      <c r="U13" s="47">
        <f>'Lab2'!U13+'Lab3'!U13+'Lab4'!U13+'Lab5'!U13+'Lab6'!U13+'Lab7'!U13+'Lab8'!U13+'Lab9'!U13</f>
        <v>0</v>
      </c>
      <c r="V13" s="47">
        <f>'Lab2'!V13+'Lab3'!V13+'Lab4'!V13+'Lab5'!V13+'Lab6'!V13+'Lab7'!V13+'Lab8'!V13+'Lab9'!V13</f>
        <v>0</v>
      </c>
      <c r="W13" s="47">
        <f>'Lab2'!W13+'Lab3'!W13+'Lab4'!W13+'Lab5'!W13+'Lab6'!W13+'Lab7'!W13+'Lab8'!W13+'Lab9'!W13</f>
        <v>1</v>
      </c>
      <c r="X13" s="9"/>
      <c r="Y13" s="12"/>
      <c r="Z13" s="9"/>
      <c r="AA13" s="46">
        <f t="shared" si="2"/>
        <v>595.1186441</v>
      </c>
      <c r="AB13" s="48">
        <f t="shared" si="3"/>
        <v>7375</v>
      </c>
      <c r="AC13" s="48">
        <f t="shared" si="4"/>
        <v>1.680337207</v>
      </c>
      <c r="AD13" s="48">
        <f t="shared" si="5"/>
        <v>7375</v>
      </c>
      <c r="AE13" s="49">
        <f t="shared" si="6"/>
        <v>0.2278423331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66" t="str">
        <f t="shared" si="1"/>
        <v>Landon Casey</v>
      </c>
      <c r="B14" s="47">
        <f>'Lab2'!B14+'Lab3'!B14+'Lab4'!B14+'Lab5'!B14+'Lab6'!B14+'Lab7'!B14+'Lab8'!B14+'Lab9'!B14</f>
        <v>29</v>
      </c>
      <c r="C14" s="47">
        <f>'Lab2'!C14+'Lab3'!C14+'Lab4'!C14+'Lab5'!C14+'Lab6'!C14+'Lab7'!C14+'Lab8'!C14+'Lab9'!C14</f>
        <v>205</v>
      </c>
      <c r="D14" s="47">
        <f>'Lab2'!D14+'Lab3'!D14+'Lab4'!D14+'Lab5'!D14+'Lab6'!D14+'Lab7'!D14+'Lab8'!D14+'Lab9'!D14</f>
        <v>0</v>
      </c>
      <c r="E14" s="47">
        <f>'Lab2'!E14+'Lab3'!E14+'Lab4'!E14+'Lab5'!E14+'Lab6'!E14+'Lab7'!E14+'Lab8'!E14+'Lab9'!E14</f>
        <v>0</v>
      </c>
      <c r="F14" s="47">
        <f>'Lab2'!F14+'Lab3'!F14+'Lab4'!F14+'Lab5'!F14+'Lab6'!F14+'Lab7'!F14+'Lab8'!F14+'Lab9'!F14</f>
        <v>0</v>
      </c>
      <c r="G14" s="47">
        <f>'Lab2'!G14+'Lab3'!G14+'Lab4'!G14+'Lab5'!G14+'Lab6'!G14+'Lab7'!G14+'Lab8'!G14+'Lab9'!G14</f>
        <v>0</v>
      </c>
      <c r="H14" s="47">
        <f>'Lab2'!H14+'Lab3'!H14+'Lab4'!H14+'Lab5'!H14+'Lab6'!H14+'Lab7'!H14+'Lab8'!H14+'Lab9'!H14</f>
        <v>0</v>
      </c>
      <c r="I14" s="47">
        <f>'Lab2'!I14+'Lab3'!I14+'Lab4'!I14+'Lab5'!I14+'Lab6'!I14+'Lab7'!I14+'Lab8'!I14+'Lab9'!I14</f>
        <v>0</v>
      </c>
      <c r="J14" s="47">
        <f>'Lab2'!J14+'Lab3'!J14+'Lab4'!J14+'Lab5'!J14+'Lab6'!J14+'Lab7'!J14+'Lab8'!J14+'Lab9'!J14</f>
        <v>0</v>
      </c>
      <c r="K14" s="47">
        <f>'Lab2'!K14+'Lab3'!K14+'Lab4'!K14+'Lab5'!K14+'Lab6'!K14+'Lab7'!K14+'Lab8'!K14+'Lab9'!K14</f>
        <v>0</v>
      </c>
      <c r="L14" s="47">
        <f>'Lab2'!L14+'Lab3'!L14+'Lab4'!L14+'Lab5'!L14+'Lab6'!L14+'Lab7'!L14+'Lab8'!L14+'Lab9'!L14</f>
        <v>0</v>
      </c>
      <c r="M14" s="47">
        <f>'Lab2'!M14+'Lab3'!M14+'Lab4'!M14+'Lab5'!M14+'Lab6'!M14+'Lab7'!M14+'Lab8'!M14+'Lab9'!M14</f>
        <v>0</v>
      </c>
      <c r="N14" s="47">
        <f>'Lab2'!N14+'Lab3'!N14+'Lab4'!N14+'Lab5'!N14+'Lab6'!N14+'Lab7'!N14+'Lab8'!N14+'Lab9'!N14</f>
        <v>0</v>
      </c>
      <c r="O14" s="47">
        <f>'Lab2'!O14+'Lab3'!O14+'Lab4'!O14+'Lab5'!O14+'Lab6'!O14+'Lab7'!O14+'Lab8'!O14+'Lab9'!O14</f>
        <v>0</v>
      </c>
      <c r="P14" s="47">
        <f>'Lab2'!P14+'Lab3'!P14+'Lab4'!P14+'Lab5'!P14+'Lab6'!P14+'Lab7'!P14+'Lab8'!P14+'Lab9'!P14</f>
        <v>0</v>
      </c>
      <c r="Q14" s="47">
        <f>'Lab2'!Q14+'Lab3'!Q14+'Lab4'!Q14+'Lab5'!Q14+'Lab6'!Q14+'Lab7'!Q14+'Lab8'!Q14+'Lab9'!Q14</f>
        <v>0</v>
      </c>
      <c r="R14" s="47">
        <f>'Lab2'!R14+'Lab3'!R14+'Lab4'!R14+'Lab5'!R14+'Lab6'!R14+'Lab7'!R14+'Lab8'!R14+'Lab9'!R14</f>
        <v>0</v>
      </c>
      <c r="S14" s="47">
        <f>'Lab2'!S14+'Lab3'!S14+'Lab4'!S14+'Lab5'!S14+'Lab6'!S14+'Lab7'!S14+'Lab8'!S14+'Lab9'!S14</f>
        <v>0</v>
      </c>
      <c r="T14" s="47">
        <f>'Lab2'!T14+'Lab3'!T14+'Lab4'!T14+'Lab5'!T14+'Lab6'!T14+'Lab7'!T14+'Lab8'!T14+'Lab9'!T14</f>
        <v>0</v>
      </c>
      <c r="U14" s="47">
        <f>'Lab2'!U14+'Lab3'!U14+'Lab4'!U14+'Lab5'!U14+'Lab6'!U14+'Lab7'!U14+'Lab8'!U14+'Lab9'!U14</f>
        <v>0</v>
      </c>
      <c r="V14" s="47">
        <f>'Lab2'!V14+'Lab3'!V14+'Lab4'!V14+'Lab5'!V14+'Lab6'!V14+'Lab7'!V14+'Lab8'!V14+'Lab9'!V14</f>
        <v>0</v>
      </c>
      <c r="W14" s="47">
        <f>'Lab2'!W14+'Lab3'!W14+'Lab4'!W14+'Lab5'!W14+'Lab6'!W14+'Lab7'!W14+'Lab8'!W14+'Lab9'!W14</f>
        <v>0</v>
      </c>
      <c r="X14" s="9"/>
      <c r="Y14" s="12"/>
      <c r="Z14" s="9"/>
      <c r="AA14" s="46">
        <f t="shared" si="2"/>
        <v>56.55172414</v>
      </c>
      <c r="AB14" s="48">
        <f t="shared" si="3"/>
        <v>3625</v>
      </c>
      <c r="AC14" s="48">
        <f t="shared" si="4"/>
        <v>17.68292683</v>
      </c>
      <c r="AD14" s="48" t="str">
        <f t="shared" si="5"/>
        <v>#DIV/0!</v>
      </c>
      <c r="AE14" s="49">
        <f t="shared" si="6"/>
        <v>0</v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66" t="str">
        <f t="shared" si="1"/>
        <v>Jack Fletcher</v>
      </c>
      <c r="B15" s="47">
        <f>'Lab2'!B15+'Lab3'!B15+'Lab4'!B15+'Lab5'!B15+'Lab6'!B15+'Lab7'!B15+'Lab8'!B15+'Lab9'!B15</f>
        <v>32</v>
      </c>
      <c r="C15" s="47">
        <f>'Lab2'!C15+'Lab3'!C15+'Lab4'!C15+'Lab5'!C15+'Lab6'!C15+'Lab7'!C15+'Lab8'!C15+'Lab9'!C15</f>
        <v>674</v>
      </c>
      <c r="D15" s="47">
        <f>'Lab2'!D15+'Lab3'!D15+'Lab4'!D15+'Lab5'!D15+'Lab6'!D15+'Lab7'!D15+'Lab8'!D15+'Lab9'!D15</f>
        <v>0</v>
      </c>
      <c r="E15" s="47">
        <f>'Lab2'!E15+'Lab3'!E15+'Lab4'!E15+'Lab5'!E15+'Lab6'!E15+'Lab7'!E15+'Lab8'!E15+'Lab9'!E15</f>
        <v>1</v>
      </c>
      <c r="F15" s="47">
        <f>'Lab2'!F15+'Lab3'!F15+'Lab4'!F15+'Lab5'!F15+'Lab6'!F15+'Lab7'!F15+'Lab8'!F15+'Lab9'!F15</f>
        <v>0</v>
      </c>
      <c r="G15" s="47">
        <f>'Lab2'!G15+'Lab3'!G15+'Lab4'!G15+'Lab5'!G15+'Lab6'!G15+'Lab7'!G15+'Lab8'!G15+'Lab9'!G15</f>
        <v>0</v>
      </c>
      <c r="H15" s="47">
        <f>'Lab2'!H15+'Lab3'!H15+'Lab4'!H15+'Lab5'!H15+'Lab6'!H15+'Lab7'!H15+'Lab8'!H15+'Lab9'!H15</f>
        <v>0</v>
      </c>
      <c r="I15" s="47">
        <f>'Lab2'!I15+'Lab3'!I15+'Lab4'!I15+'Lab5'!I15+'Lab6'!I15+'Lab7'!I15+'Lab8'!I15+'Lab9'!I15</f>
        <v>0</v>
      </c>
      <c r="J15" s="47">
        <f>'Lab2'!J15+'Lab3'!J15+'Lab4'!J15+'Lab5'!J15+'Lab6'!J15+'Lab7'!J15+'Lab8'!J15+'Lab9'!J15</f>
        <v>0</v>
      </c>
      <c r="K15" s="47">
        <f>'Lab2'!K15+'Lab3'!K15+'Lab4'!K15+'Lab5'!K15+'Lab6'!K15+'Lab7'!K15+'Lab8'!K15+'Lab9'!K15</f>
        <v>1</v>
      </c>
      <c r="L15" s="47">
        <f>'Lab2'!L15+'Lab3'!L15+'Lab4'!L15+'Lab5'!L15+'Lab6'!L15+'Lab7'!L15+'Lab8'!L15+'Lab9'!L15</f>
        <v>0</v>
      </c>
      <c r="M15" s="47">
        <f>'Lab2'!M15+'Lab3'!M15+'Lab4'!M15+'Lab5'!M15+'Lab6'!M15+'Lab7'!M15+'Lab8'!M15+'Lab9'!M15</f>
        <v>0</v>
      </c>
      <c r="N15" s="47">
        <f>'Lab2'!N15+'Lab3'!N15+'Lab4'!N15+'Lab5'!N15+'Lab6'!N15+'Lab7'!N15+'Lab8'!N15+'Lab9'!N15</f>
        <v>0</v>
      </c>
      <c r="O15" s="47">
        <f>'Lab2'!O15+'Lab3'!O15+'Lab4'!O15+'Lab5'!O15+'Lab6'!O15+'Lab7'!O15+'Lab8'!O15+'Lab9'!O15</f>
        <v>0</v>
      </c>
      <c r="P15" s="47">
        <f>'Lab2'!P15+'Lab3'!P15+'Lab4'!P15+'Lab5'!P15+'Lab6'!P15+'Lab7'!P15+'Lab8'!P15+'Lab9'!P15</f>
        <v>0</v>
      </c>
      <c r="Q15" s="47">
        <f>'Lab2'!Q15+'Lab3'!Q15+'Lab4'!Q15+'Lab5'!Q15+'Lab6'!Q15+'Lab7'!Q15+'Lab8'!Q15+'Lab9'!Q15</f>
        <v>0</v>
      </c>
      <c r="R15" s="47">
        <f>'Lab2'!R15+'Lab3'!R15+'Lab4'!R15+'Lab5'!R15+'Lab6'!R15+'Lab7'!R15+'Lab8'!R15+'Lab9'!R15</f>
        <v>0</v>
      </c>
      <c r="S15" s="47">
        <f>'Lab2'!S15+'Lab3'!S15+'Lab4'!S15+'Lab5'!S15+'Lab6'!S15+'Lab7'!S15+'Lab8'!S15+'Lab9'!S15</f>
        <v>0</v>
      </c>
      <c r="T15" s="47">
        <f>'Lab2'!T15+'Lab3'!T15+'Lab4'!T15+'Lab5'!T15+'Lab6'!T15+'Lab7'!T15+'Lab8'!T15+'Lab9'!T15</f>
        <v>0</v>
      </c>
      <c r="U15" s="47">
        <f>'Lab2'!U15+'Lab3'!U15+'Lab4'!U15+'Lab5'!U15+'Lab6'!U15+'Lab7'!U15+'Lab8'!U15+'Lab9'!U15</f>
        <v>0</v>
      </c>
      <c r="V15" s="47">
        <f>'Lab2'!V15+'Lab3'!V15+'Lab4'!V15+'Lab5'!V15+'Lab6'!V15+'Lab7'!V15+'Lab8'!V15+'Lab9'!V15</f>
        <v>0</v>
      </c>
      <c r="W15" s="47">
        <f>'Lab2'!W15+'Lab3'!W15+'Lab4'!W15+'Lab5'!W15+'Lab6'!W15+'Lab7'!W15+'Lab8'!W15+'Lab9'!W15</f>
        <v>0</v>
      </c>
      <c r="X15" s="9"/>
      <c r="Y15" s="12"/>
      <c r="Z15" s="9"/>
      <c r="AA15" s="46">
        <f t="shared" si="2"/>
        <v>168.5</v>
      </c>
      <c r="AB15" s="48">
        <f t="shared" si="3"/>
        <v>4000</v>
      </c>
      <c r="AC15" s="48">
        <f t="shared" si="4"/>
        <v>5.934718101</v>
      </c>
      <c r="AD15" s="48">
        <f t="shared" si="5"/>
        <v>4000</v>
      </c>
      <c r="AE15" s="49">
        <f t="shared" si="6"/>
        <v>1.483679525</v>
      </c>
      <c r="AF15" s="25"/>
      <c r="AG15" s="9"/>
      <c r="AH15" s="9"/>
      <c r="AI15" s="9"/>
      <c r="AJ15" s="9"/>
      <c r="AK15" s="25"/>
      <c r="AL15" s="27"/>
      <c r="AM15" s="27"/>
      <c r="AN15" s="25"/>
      <c r="AO15" s="9"/>
    </row>
    <row r="16" ht="15.0" customHeight="1">
      <c r="A16" s="67" t="s">
        <v>67</v>
      </c>
      <c r="B16" s="54">
        <f t="shared" ref="B16:W16" si="7">SUM(B11:B14)</f>
        <v>181</v>
      </c>
      <c r="C16" s="55">
        <f t="shared" si="7"/>
        <v>8712</v>
      </c>
      <c r="D16" s="55">
        <f t="shared" si="7"/>
        <v>0</v>
      </c>
      <c r="E16" s="55">
        <f t="shared" si="7"/>
        <v>8</v>
      </c>
      <c r="F16" s="55">
        <f t="shared" si="7"/>
        <v>1</v>
      </c>
      <c r="G16" s="55">
        <f t="shared" si="7"/>
        <v>0</v>
      </c>
      <c r="H16" s="55">
        <f t="shared" si="7"/>
        <v>0</v>
      </c>
      <c r="I16" s="55">
        <f t="shared" si="7"/>
        <v>1</v>
      </c>
      <c r="J16" s="55">
        <f t="shared" si="7"/>
        <v>0</v>
      </c>
      <c r="K16" s="55">
        <f t="shared" si="7"/>
        <v>0</v>
      </c>
      <c r="L16" s="55">
        <f t="shared" si="7"/>
        <v>1</v>
      </c>
      <c r="M16" s="55">
        <f t="shared" si="7"/>
        <v>1</v>
      </c>
      <c r="N16" s="55">
        <f t="shared" si="7"/>
        <v>0</v>
      </c>
      <c r="O16" s="55">
        <f t="shared" si="7"/>
        <v>0</v>
      </c>
      <c r="P16" s="55">
        <f t="shared" si="7"/>
        <v>1</v>
      </c>
      <c r="Q16" s="55">
        <f t="shared" si="7"/>
        <v>0</v>
      </c>
      <c r="R16" s="55">
        <f t="shared" si="7"/>
        <v>0</v>
      </c>
      <c r="S16" s="55">
        <f t="shared" si="7"/>
        <v>2</v>
      </c>
      <c r="T16" s="55">
        <f t="shared" si="7"/>
        <v>0</v>
      </c>
      <c r="U16" s="55">
        <f t="shared" si="7"/>
        <v>0</v>
      </c>
      <c r="V16" s="55">
        <f t="shared" si="7"/>
        <v>0</v>
      </c>
      <c r="W16" s="55">
        <f t="shared" si="7"/>
        <v>2</v>
      </c>
      <c r="X16" s="56"/>
      <c r="Y16" s="57"/>
      <c r="Z16" s="56"/>
      <c r="AA16" s="58">
        <f t="shared" si="2"/>
        <v>385.0607735</v>
      </c>
      <c r="AB16" s="59">
        <f t="shared" si="3"/>
        <v>22625</v>
      </c>
      <c r="AC16" s="59">
        <f t="shared" si="4"/>
        <v>2.596992654</v>
      </c>
      <c r="AD16" s="59">
        <f t="shared" si="5"/>
        <v>2828.125</v>
      </c>
      <c r="AE16" s="60">
        <f t="shared" si="6"/>
        <v>0.9182736455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6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63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63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6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63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63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63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63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63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63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63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63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63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63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63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63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63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63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63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63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63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63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6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63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63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6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6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6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6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6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6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6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6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6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63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6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6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6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6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6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6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6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6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6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6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6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6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6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6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6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6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6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6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6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6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6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6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6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6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6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6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6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6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6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6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6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6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6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6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6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6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6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6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63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6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custom" allowBlank="1" showInputMessage="1" showErrorMessage="1" prompt=" - Text string length must be between 0 and 30 characters" sqref="D2:D7">
      <formula1>AND(GTE(LEN(D2),MIN((0),(30))),LTE(LEN(D2),MAX((0),(30))))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43">
        <v>6.0</v>
      </c>
      <c r="C11" s="16">
        <v>59.0</v>
      </c>
      <c r="D11" s="9"/>
      <c r="E11" s="16">
        <v>2.0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6">
        <v>1.0</v>
      </c>
      <c r="T11" s="9"/>
      <c r="U11" s="9"/>
      <c r="V11" s="9"/>
      <c r="W11" s="16">
        <v>1.0</v>
      </c>
      <c r="X11" s="9"/>
      <c r="Y11" s="12"/>
      <c r="Z11" s="9"/>
      <c r="AA11" s="46">
        <f t="shared" ref="AA11:AA16" si="1">IF(C11=0,"",(C11/B11)*8)</f>
        <v>78.66666667</v>
      </c>
      <c r="AB11" s="48">
        <f>Indiv!$AD$2*B11</f>
        <v>750</v>
      </c>
      <c r="AC11" s="48">
        <f t="shared" ref="AC11:AC16" si="2">IF(C11=0,"",AB11/C11)</f>
        <v>12.71186441</v>
      </c>
      <c r="AD11" s="48">
        <f t="shared" ref="AD11:AD16" si="3">IF(C11=0,"",AB11/(D11+E11))</f>
        <v>375</v>
      </c>
      <c r="AE11" s="49">
        <f t="shared" ref="AE11:AE16" si="4">IF(C11=0,"",1000*((E11+D11)/C11))</f>
        <v>33.89830508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43">
        <v>6.0</v>
      </c>
      <c r="C12" s="9">
        <f>62+46+59+75</f>
        <v>242</v>
      </c>
      <c r="D12" s="9"/>
      <c r="E12" s="16">
        <v>3.0</v>
      </c>
      <c r="F12" s="16">
        <v>1.0</v>
      </c>
      <c r="G12" s="9"/>
      <c r="H12" s="9"/>
      <c r="I12" s="16">
        <v>1.0</v>
      </c>
      <c r="J12" s="9"/>
      <c r="K12" s="9"/>
      <c r="L12" s="9"/>
      <c r="M12" s="9"/>
      <c r="N12" s="9"/>
      <c r="O12" s="9"/>
      <c r="P12" s="16">
        <v>1.0</v>
      </c>
      <c r="Q12" s="9"/>
      <c r="R12" s="9"/>
      <c r="S12" s="16">
        <v>1.0</v>
      </c>
      <c r="T12" s="9"/>
      <c r="U12" s="9"/>
      <c r="V12" s="9"/>
      <c r="W12" s="9"/>
      <c r="X12" s="9"/>
      <c r="Y12" s="12"/>
      <c r="Z12" s="9"/>
      <c r="AA12" s="46">
        <f t="shared" si="1"/>
        <v>322.6666667</v>
      </c>
      <c r="AB12" s="48">
        <f>Indiv!$AD$2*B12</f>
        <v>750</v>
      </c>
      <c r="AC12" s="48">
        <f t="shared" si="2"/>
        <v>3.099173554</v>
      </c>
      <c r="AD12" s="48">
        <f t="shared" si="3"/>
        <v>250</v>
      </c>
      <c r="AE12" s="49">
        <f t="shared" si="4"/>
        <v>12.39669421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43">
        <v>6.0</v>
      </c>
      <c r="C13" s="16">
        <v>60.0</v>
      </c>
      <c r="D13" s="9"/>
      <c r="E13" s="16">
        <v>1.0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6">
        <v>1.0</v>
      </c>
      <c r="X13" s="9"/>
      <c r="Y13" s="12"/>
      <c r="Z13" s="9"/>
      <c r="AA13" s="46">
        <f t="shared" si="1"/>
        <v>80</v>
      </c>
      <c r="AB13" s="48">
        <f>Indiv!$AD$2*B13</f>
        <v>750</v>
      </c>
      <c r="AC13" s="48">
        <f t="shared" si="2"/>
        <v>12.5</v>
      </c>
      <c r="AD13" s="48">
        <f t="shared" si="3"/>
        <v>750</v>
      </c>
      <c r="AE13" s="49">
        <f t="shared" si="4"/>
        <v>16.66666667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>
        <v>6.0</v>
      </c>
      <c r="C14" s="16">
        <v>10.0</v>
      </c>
      <c r="D14" s="9"/>
      <c r="E14" s="16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>
        <f t="shared" si="1"/>
        <v>13.33333333</v>
      </c>
      <c r="AB14" s="48">
        <f>Indiv!$AD$2*B14</f>
        <v>750</v>
      </c>
      <c r="AC14" s="48">
        <f t="shared" si="2"/>
        <v>75</v>
      </c>
      <c r="AD14" s="48" t="str">
        <f t="shared" si="3"/>
        <v>#DIV/0!</v>
      </c>
      <c r="AE14" s="49">
        <f t="shared" si="4"/>
        <v>0</v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43">
        <v>6.0</v>
      </c>
      <c r="C15" s="16">
        <v>15.0</v>
      </c>
      <c r="D15" s="9"/>
      <c r="E15" s="16">
        <v>0.0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>
        <f t="shared" si="1"/>
        <v>20</v>
      </c>
      <c r="AB15" s="48">
        <f>Indiv!$AD$2*B15</f>
        <v>750</v>
      </c>
      <c r="AC15" s="48">
        <f t="shared" si="2"/>
        <v>50</v>
      </c>
      <c r="AD15" s="48" t="str">
        <f t="shared" si="3"/>
        <v>#DIV/0!</v>
      </c>
      <c r="AE15" s="49">
        <f t="shared" si="4"/>
        <v>0</v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C16" si="5">SUM(B11:B15)</f>
        <v>30</v>
      </c>
      <c r="C16" s="55">
        <f t="shared" si="5"/>
        <v>386</v>
      </c>
      <c r="D16" s="55">
        <f>SUM(D11:D14)</f>
        <v>0</v>
      </c>
      <c r="E16" s="55">
        <f>SUM(E11:E15)</f>
        <v>6</v>
      </c>
      <c r="F16" s="55">
        <f t="shared" ref="F16:W16" si="6">SUM(F11:F14)</f>
        <v>1</v>
      </c>
      <c r="G16" s="55">
        <f t="shared" si="6"/>
        <v>0</v>
      </c>
      <c r="H16" s="55">
        <f t="shared" si="6"/>
        <v>0</v>
      </c>
      <c r="I16" s="55">
        <f t="shared" si="6"/>
        <v>1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1</v>
      </c>
      <c r="Q16" s="55">
        <f t="shared" si="6"/>
        <v>0</v>
      </c>
      <c r="R16" s="55">
        <f t="shared" si="6"/>
        <v>0</v>
      </c>
      <c r="S16" s="55">
        <f t="shared" si="6"/>
        <v>2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2</v>
      </c>
      <c r="X16" s="56"/>
      <c r="Y16" s="57"/>
      <c r="Z16" s="56"/>
      <c r="AA16" s="58">
        <f t="shared" si="1"/>
        <v>102.9333333</v>
      </c>
      <c r="AB16" s="59">
        <f>AB11+AB12+AB13+AB14+AB15</f>
        <v>3750</v>
      </c>
      <c r="AC16" s="59">
        <f t="shared" si="2"/>
        <v>9.715025907</v>
      </c>
      <c r="AD16" s="59">
        <f t="shared" si="3"/>
        <v>625</v>
      </c>
      <c r="AE16" s="60">
        <f t="shared" si="4"/>
        <v>15.54404145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43">
        <v>10.0</v>
      </c>
      <c r="C11" s="16">
        <v>117.0</v>
      </c>
      <c r="D11" s="9"/>
      <c r="E11" s="16">
        <v>0.0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>
        <f t="shared" ref="AA11:AA16" si="1">IF(C11=0,"",(C11/B11)*8)</f>
        <v>93.6</v>
      </c>
      <c r="AB11" s="48">
        <f>Indiv!$AD$2*B11</f>
        <v>1250</v>
      </c>
      <c r="AC11" s="48">
        <f t="shared" ref="AC11:AC16" si="2">IF(C11=0,"",AB11/C11)</f>
        <v>10.68376068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43">
        <v>16.0</v>
      </c>
      <c r="C12" s="16">
        <v>1677.0</v>
      </c>
      <c r="D12" s="9"/>
      <c r="E12" s="16">
        <v>0.0</v>
      </c>
      <c r="F12" s="16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>
        <f t="shared" si="1"/>
        <v>838.5</v>
      </c>
      <c r="AB12" s="48">
        <f>Indiv!$AD$2*B12</f>
        <v>2000</v>
      </c>
      <c r="AC12" s="48">
        <f t="shared" si="2"/>
        <v>1.192605844</v>
      </c>
      <c r="AD12" s="48" t="str">
        <f t="shared" si="3"/>
        <v>#DIV/0!</v>
      </c>
      <c r="AE12" s="49">
        <f t="shared" si="4"/>
        <v>0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43">
        <v>12.0</v>
      </c>
      <c r="C13" s="16">
        <v>2321.0</v>
      </c>
      <c r="D13" s="16"/>
      <c r="E13" s="16">
        <v>0.0</v>
      </c>
      <c r="F13" s="16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6"/>
      <c r="X13" s="9"/>
      <c r="Y13" s="12"/>
      <c r="Z13" s="9"/>
      <c r="AA13" s="46">
        <f t="shared" si="1"/>
        <v>1547.333333</v>
      </c>
      <c r="AB13" s="48">
        <f>Indiv!$AD$2*B13</f>
        <v>1500</v>
      </c>
      <c r="AC13" s="48">
        <f t="shared" si="2"/>
        <v>0.6462731581</v>
      </c>
      <c r="AD13" s="48" t="str">
        <f t="shared" si="3"/>
        <v>#DIV/0!</v>
      </c>
      <c r="AE13" s="49">
        <f t="shared" si="4"/>
        <v>0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>
        <v>8.0</v>
      </c>
      <c r="C14" s="16">
        <v>161.0</v>
      </c>
      <c r="D14" s="9"/>
      <c r="E14" s="16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>
        <f t="shared" si="1"/>
        <v>161</v>
      </c>
      <c r="AB14" s="48">
        <f>Indiv!$AD$2*B14</f>
        <v>1000</v>
      </c>
      <c r="AC14" s="48">
        <f t="shared" si="2"/>
        <v>6.211180124</v>
      </c>
      <c r="AD14" s="48" t="str">
        <f t="shared" si="3"/>
        <v>#DIV/0!</v>
      </c>
      <c r="AE14" s="49">
        <f t="shared" si="4"/>
        <v>0</v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43">
        <v>8.0</v>
      </c>
      <c r="C15" s="16">
        <v>250.0</v>
      </c>
      <c r="D15" s="9"/>
      <c r="E15" s="16">
        <v>0.0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>
        <f t="shared" si="1"/>
        <v>250</v>
      </c>
      <c r="AB15" s="48">
        <f>Indiv!$AD$2*B15</f>
        <v>1000</v>
      </c>
      <c r="AC15" s="48">
        <f t="shared" si="2"/>
        <v>4</v>
      </c>
      <c r="AD15" s="48" t="str">
        <f t="shared" si="3"/>
        <v>#DIV/0!</v>
      </c>
      <c r="AE15" s="49">
        <f t="shared" si="4"/>
        <v>0</v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C16" si="5">SUM(B11:B15)</f>
        <v>54</v>
      </c>
      <c r="C16" s="55">
        <f t="shared" si="5"/>
        <v>4526</v>
      </c>
      <c r="D16" s="55">
        <f>SUM(D11:D14)</f>
        <v>0</v>
      </c>
      <c r="E16" s="55">
        <f>SUM(E11:E15)</f>
        <v>0</v>
      </c>
      <c r="F16" s="55">
        <f t="shared" ref="F16:W16" si="6">SUM(F11:F14)</f>
        <v>0</v>
      </c>
      <c r="G16" s="55">
        <f t="shared" si="6"/>
        <v>0</v>
      </c>
      <c r="H16" s="55">
        <f t="shared" si="6"/>
        <v>0</v>
      </c>
      <c r="I16" s="55">
        <f t="shared" si="6"/>
        <v>0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0</v>
      </c>
      <c r="Q16" s="55">
        <f t="shared" si="6"/>
        <v>0</v>
      </c>
      <c r="R16" s="55">
        <f t="shared" si="6"/>
        <v>0</v>
      </c>
      <c r="S16" s="55">
        <f t="shared" si="6"/>
        <v>0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0</v>
      </c>
      <c r="X16" s="56"/>
      <c r="Y16" s="57"/>
      <c r="Z16" s="56"/>
      <c r="AA16" s="58">
        <f t="shared" si="1"/>
        <v>670.5185185</v>
      </c>
      <c r="AB16" s="59">
        <f>AB11+AB12+AB13+AB14+AB15</f>
        <v>6750</v>
      </c>
      <c r="AC16" s="59">
        <f t="shared" si="2"/>
        <v>1.49138312</v>
      </c>
      <c r="AD16" s="59" t="str">
        <f t="shared" si="3"/>
        <v>#DIV/0!</v>
      </c>
      <c r="AE16" s="60">
        <f t="shared" si="4"/>
        <v>0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43">
        <v>10.0</v>
      </c>
      <c r="C11" s="16">
        <v>225.0</v>
      </c>
      <c r="D11" s="9"/>
      <c r="E11" s="16">
        <v>0.0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>
        <f t="shared" ref="AA11:AA16" si="1">IF(C11=0,"",(C11/B11)*8)</f>
        <v>180</v>
      </c>
      <c r="AB11" s="48">
        <f>Indiv!$AD$2*B11</f>
        <v>1250</v>
      </c>
      <c r="AC11" s="48">
        <f t="shared" ref="AC11:AC16" si="2">IF(C11=0,"",AB11/C11)</f>
        <v>5.555555556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43">
        <v>8.0</v>
      </c>
      <c r="C12" s="16">
        <v>843.0</v>
      </c>
      <c r="D12" s="9"/>
      <c r="E12" s="16">
        <v>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>
        <f t="shared" si="1"/>
        <v>843</v>
      </c>
      <c r="AB12" s="48">
        <f>Indiv!$AD$2*B12</f>
        <v>1000</v>
      </c>
      <c r="AC12" s="48">
        <f t="shared" si="2"/>
        <v>1.18623962</v>
      </c>
      <c r="AD12" s="48" t="str">
        <f t="shared" si="3"/>
        <v>#DIV/0!</v>
      </c>
      <c r="AE12" s="49">
        <f t="shared" si="4"/>
        <v>0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43">
        <v>15.0</v>
      </c>
      <c r="C13" s="16">
        <v>1421.0</v>
      </c>
      <c r="D13" s="16"/>
      <c r="E13" s="16">
        <v>0.0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>
        <f t="shared" si="1"/>
        <v>757.8666667</v>
      </c>
      <c r="AB13" s="48">
        <f>Indiv!$AD$2*B13</f>
        <v>1875</v>
      </c>
      <c r="AC13" s="48">
        <f t="shared" si="2"/>
        <v>1.319493315</v>
      </c>
      <c r="AD13" s="48" t="str">
        <f t="shared" si="3"/>
        <v>#DIV/0!</v>
      </c>
      <c r="AE13" s="49">
        <f t="shared" si="4"/>
        <v>0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>
        <v>8.0</v>
      </c>
      <c r="C14" s="16">
        <v>34.0</v>
      </c>
      <c r="D14" s="9"/>
      <c r="E14" s="16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>
        <f t="shared" si="1"/>
        <v>34</v>
      </c>
      <c r="AB14" s="48">
        <f>Indiv!$AD$2*B14</f>
        <v>1000</v>
      </c>
      <c r="AC14" s="48">
        <f t="shared" si="2"/>
        <v>29.41176471</v>
      </c>
      <c r="AD14" s="48" t="str">
        <f t="shared" si="3"/>
        <v>#DIV/0!</v>
      </c>
      <c r="AE14" s="49">
        <f t="shared" si="4"/>
        <v>0</v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43">
        <v>8.0</v>
      </c>
      <c r="C15" s="16">
        <v>182.0</v>
      </c>
      <c r="D15" s="9"/>
      <c r="E15" s="16">
        <v>0.0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>
        <f t="shared" si="1"/>
        <v>182</v>
      </c>
      <c r="AB15" s="48">
        <f>Indiv!$AD$2*B15</f>
        <v>1000</v>
      </c>
      <c r="AC15" s="48">
        <f t="shared" si="2"/>
        <v>5.494505495</v>
      </c>
      <c r="AD15" s="48" t="str">
        <f t="shared" si="3"/>
        <v>#DIV/0!</v>
      </c>
      <c r="AE15" s="49">
        <f t="shared" si="4"/>
        <v>0</v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W16" si="5">SUM(B11:B14)</f>
        <v>41</v>
      </c>
      <c r="C16" s="55">
        <f t="shared" si="5"/>
        <v>2523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1"/>
        <v>492.2926829</v>
      </c>
      <c r="AB16" s="59">
        <f>AB11+AB12+AB13+AB14+AB15</f>
        <v>6125</v>
      </c>
      <c r="AC16" s="59">
        <f t="shared" si="2"/>
        <v>2.427665478</v>
      </c>
      <c r="AD16" s="59" t="str">
        <f t="shared" si="3"/>
        <v>#DIV/0!</v>
      </c>
      <c r="AE16" s="60">
        <f t="shared" si="4"/>
        <v>0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43">
        <v>11.0</v>
      </c>
      <c r="C11" s="16">
        <v>225.0</v>
      </c>
      <c r="D11" s="9"/>
      <c r="E11" s="16">
        <v>0.0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>
        <f t="shared" ref="AA11:AA16" si="1">IF(C11=0,"",(C11/B11)*8)</f>
        <v>163.6363636</v>
      </c>
      <c r="AB11" s="48">
        <f>Indiv!$AD$2*B11</f>
        <v>1375</v>
      </c>
      <c r="AC11" s="48">
        <f t="shared" ref="AC11:AC16" si="2">IF(C11=0,"",AB11/C11)</f>
        <v>6.111111111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43">
        <v>6.0</v>
      </c>
      <c r="C12" s="16">
        <v>209.0</v>
      </c>
      <c r="D12" s="9"/>
      <c r="E12" s="16">
        <v>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>
        <f t="shared" si="1"/>
        <v>278.6666667</v>
      </c>
      <c r="AB12" s="48">
        <f>Indiv!$AD$2*B12</f>
        <v>750</v>
      </c>
      <c r="AC12" s="48">
        <f t="shared" si="2"/>
        <v>3.588516746</v>
      </c>
      <c r="AD12" s="48" t="str">
        <f t="shared" si="3"/>
        <v>#DIV/0!</v>
      </c>
      <c r="AE12" s="49">
        <f t="shared" si="4"/>
        <v>0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43">
        <v>15.0</v>
      </c>
      <c r="C13" s="16">
        <v>352.0</v>
      </c>
      <c r="D13" s="16"/>
      <c r="E13" s="16">
        <v>0.0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>
        <f t="shared" si="1"/>
        <v>187.7333333</v>
      </c>
      <c r="AB13" s="48">
        <f>Indiv!$AD$2*B13</f>
        <v>1875</v>
      </c>
      <c r="AC13" s="48">
        <f t="shared" si="2"/>
        <v>5.326704545</v>
      </c>
      <c r="AD13" s="48" t="str">
        <f t="shared" si="3"/>
        <v>#DIV/0!</v>
      </c>
      <c r="AE13" s="49">
        <f t="shared" si="4"/>
        <v>0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>
        <v>2.0</v>
      </c>
      <c r="C14" s="16">
        <v>0.0</v>
      </c>
      <c r="D14" s="9"/>
      <c r="E14" s="16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 t="str">
        <f t="shared" si="1"/>
        <v/>
      </c>
      <c r="AB14" s="48">
        <f>Indiv!$AD$2*B14</f>
        <v>250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43">
        <v>1.0</v>
      </c>
      <c r="C15" s="16">
        <v>32.0</v>
      </c>
      <c r="D15" s="9"/>
      <c r="E15" s="16">
        <v>0.0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>
        <f t="shared" si="1"/>
        <v>256</v>
      </c>
      <c r="AB15" s="48">
        <f>Indiv!$AD$2*B15</f>
        <v>125</v>
      </c>
      <c r="AC15" s="48">
        <f t="shared" si="2"/>
        <v>3.90625</v>
      </c>
      <c r="AD15" s="48" t="str">
        <f t="shared" si="3"/>
        <v>#DIV/0!</v>
      </c>
      <c r="AE15" s="49">
        <f t="shared" si="4"/>
        <v>0</v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W16" si="5">SUM(B11:B14)</f>
        <v>34</v>
      </c>
      <c r="C16" s="55">
        <f t="shared" si="5"/>
        <v>786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1"/>
        <v>184.9411765</v>
      </c>
      <c r="AB16" s="59">
        <f>AB11+AB12+AB13+AB14+AB15</f>
        <v>4375</v>
      </c>
      <c r="AC16" s="59">
        <f t="shared" si="2"/>
        <v>5.566157761</v>
      </c>
      <c r="AD16" s="59" t="str">
        <f t="shared" si="3"/>
        <v>#DIV/0!</v>
      </c>
      <c r="AE16" s="60">
        <f t="shared" si="4"/>
        <v>0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43">
        <v>8.0</v>
      </c>
      <c r="C11" s="16">
        <v>100.0</v>
      </c>
      <c r="D11" s="16"/>
      <c r="E11" s="16">
        <v>2.0</v>
      </c>
      <c r="F11" s="9"/>
      <c r="G11" s="9"/>
      <c r="H11" s="9"/>
      <c r="I11" s="9"/>
      <c r="J11" s="9"/>
      <c r="K11" s="9"/>
      <c r="L11" s="16">
        <v>1.0</v>
      </c>
      <c r="M11" s="16">
        <v>1.0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>
        <f t="shared" ref="AA11:AA16" si="1">IF(C11=0,"",(C11/B11)*8)</f>
        <v>100</v>
      </c>
      <c r="AB11" s="48">
        <f>Indiv!$AD$2*B11</f>
        <v>1000</v>
      </c>
      <c r="AC11" s="48">
        <f t="shared" ref="AC11:AC16" si="2">IF(C11=0,"",AB11/C11)</f>
        <v>10</v>
      </c>
      <c r="AD11" s="48">
        <f t="shared" ref="AD11:AD16" si="3">IF(C11=0,"",AB11/(D11+E11))</f>
        <v>500</v>
      </c>
      <c r="AE11" s="49">
        <f t="shared" ref="AE11:AE16" si="4">IF(C11=0,"",1000*((E11+D11)/C11))</f>
        <v>20</v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43">
        <v>12.0</v>
      </c>
      <c r="C12" s="16">
        <v>421.0</v>
      </c>
      <c r="D12" s="9"/>
      <c r="E12" s="16">
        <v>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>
        <f t="shared" si="1"/>
        <v>280.6666667</v>
      </c>
      <c r="AB12" s="48">
        <f>Indiv!$AD$2*B12</f>
        <v>1500</v>
      </c>
      <c r="AC12" s="48">
        <f t="shared" si="2"/>
        <v>3.562945368</v>
      </c>
      <c r="AD12" s="48" t="str">
        <f t="shared" si="3"/>
        <v>#DIV/0!</v>
      </c>
      <c r="AE12" s="49">
        <f t="shared" si="4"/>
        <v>0</v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43">
        <v>11.0</v>
      </c>
      <c r="C13" s="16">
        <v>235.0</v>
      </c>
      <c r="D13" s="9"/>
      <c r="E13" s="16">
        <v>0.0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>
        <f t="shared" si="1"/>
        <v>170.9090909</v>
      </c>
      <c r="AB13" s="48">
        <f>Indiv!$AD$2*B13</f>
        <v>1375</v>
      </c>
      <c r="AC13" s="48">
        <f t="shared" si="2"/>
        <v>5.85106383</v>
      </c>
      <c r="AD13" s="48" t="str">
        <f t="shared" si="3"/>
        <v>#DIV/0!</v>
      </c>
      <c r="AE13" s="49">
        <f t="shared" si="4"/>
        <v>0</v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>
        <v>5.0</v>
      </c>
      <c r="C14" s="16">
        <v>0.0</v>
      </c>
      <c r="D14" s="9"/>
      <c r="E14" s="16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 t="str">
        <f t="shared" si="1"/>
        <v/>
      </c>
      <c r="AB14" s="48">
        <f>Indiv!$AD$2*B14</f>
        <v>625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43">
        <v>9.0</v>
      </c>
      <c r="C15" s="16">
        <v>195.0</v>
      </c>
      <c r="D15" s="9"/>
      <c r="E15" s="16">
        <v>1.0</v>
      </c>
      <c r="F15" s="9"/>
      <c r="G15" s="9"/>
      <c r="H15" s="9"/>
      <c r="I15" s="9"/>
      <c r="J15" s="9"/>
      <c r="K15" s="16">
        <v>1.0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>
        <f t="shared" si="1"/>
        <v>173.3333333</v>
      </c>
      <c r="AB15" s="48">
        <f>Indiv!$AD$2*B15</f>
        <v>1125</v>
      </c>
      <c r="AC15" s="48">
        <f t="shared" si="2"/>
        <v>5.769230769</v>
      </c>
      <c r="AD15" s="48">
        <f t="shared" si="3"/>
        <v>1125</v>
      </c>
      <c r="AE15" s="49">
        <f t="shared" si="4"/>
        <v>5.128205128</v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C16" si="5">SUM(B11:B15)</f>
        <v>45</v>
      </c>
      <c r="C16" s="55">
        <f t="shared" si="5"/>
        <v>951</v>
      </c>
      <c r="D16" s="55">
        <f>SUM(D11:D14)</f>
        <v>0</v>
      </c>
      <c r="E16" s="55">
        <f>SUM(E11:E15)</f>
        <v>3</v>
      </c>
      <c r="F16" s="55">
        <f t="shared" ref="F16:J16" si="6">SUM(F11:F14)</f>
        <v>0</v>
      </c>
      <c r="G16" s="55">
        <f t="shared" si="6"/>
        <v>0</v>
      </c>
      <c r="H16" s="55">
        <f t="shared" si="6"/>
        <v>0</v>
      </c>
      <c r="I16" s="55">
        <f t="shared" si="6"/>
        <v>0</v>
      </c>
      <c r="J16" s="55">
        <f t="shared" si="6"/>
        <v>0</v>
      </c>
      <c r="K16" s="55">
        <f>SUM(K11:K15)</f>
        <v>1</v>
      </c>
      <c r="L16" s="55">
        <f t="shared" ref="L16:W16" si="7">SUM(L11:L14)</f>
        <v>1</v>
      </c>
      <c r="M16" s="55">
        <f t="shared" si="7"/>
        <v>1</v>
      </c>
      <c r="N16" s="55">
        <f t="shared" si="7"/>
        <v>0</v>
      </c>
      <c r="O16" s="55">
        <f t="shared" si="7"/>
        <v>0</v>
      </c>
      <c r="P16" s="55">
        <f t="shared" si="7"/>
        <v>0</v>
      </c>
      <c r="Q16" s="55">
        <f t="shared" si="7"/>
        <v>0</v>
      </c>
      <c r="R16" s="55">
        <f t="shared" si="7"/>
        <v>0</v>
      </c>
      <c r="S16" s="55">
        <f t="shared" si="7"/>
        <v>0</v>
      </c>
      <c r="T16" s="55">
        <f t="shared" si="7"/>
        <v>0</v>
      </c>
      <c r="U16" s="55">
        <f t="shared" si="7"/>
        <v>0</v>
      </c>
      <c r="V16" s="55">
        <f t="shared" si="7"/>
        <v>0</v>
      </c>
      <c r="W16" s="55">
        <f t="shared" si="7"/>
        <v>0</v>
      </c>
      <c r="X16" s="56"/>
      <c r="Y16" s="57"/>
      <c r="Z16" s="56"/>
      <c r="AA16" s="58">
        <f t="shared" si="1"/>
        <v>169.0666667</v>
      </c>
      <c r="AB16" s="59">
        <f>AB11+AB12+AB13+AB14+AB15</f>
        <v>5625</v>
      </c>
      <c r="AC16" s="59">
        <f t="shared" si="2"/>
        <v>5.914826498</v>
      </c>
      <c r="AD16" s="59">
        <f t="shared" si="3"/>
        <v>1875</v>
      </c>
      <c r="AE16" s="60">
        <f t="shared" si="4"/>
        <v>3.154574132</v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6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6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6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6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6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6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6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6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7"/>
      <c r="AC1" s="7"/>
      <c r="AD1" s="7"/>
      <c r="AE1" s="6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ht="15.0" customHeight="1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8"/>
      <c r="Z3" s="15"/>
      <c r="AA3" s="20"/>
      <c r="AB3" s="15"/>
      <c r="AC3" s="15"/>
      <c r="AD3" s="15"/>
      <c r="AE3" s="20"/>
      <c r="AF3" s="9"/>
      <c r="AG3" s="15"/>
      <c r="AO3" s="9"/>
    </row>
    <row r="4" ht="15.0" customHeight="1">
      <c r="A4" s="1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2"/>
      <c r="Z4" s="9"/>
      <c r="AA4" s="13"/>
      <c r="AB4" s="9"/>
      <c r="AC4" s="9"/>
      <c r="AD4" s="9"/>
      <c r="AE4" s="13"/>
      <c r="AF4" s="9"/>
      <c r="AG4" s="9"/>
      <c r="AH4" s="9"/>
      <c r="AI4" s="23"/>
      <c r="AJ4" s="23"/>
      <c r="AK4" s="9"/>
      <c r="AL4" s="9"/>
      <c r="AM4" s="9"/>
      <c r="AN4" s="9"/>
      <c r="AO4" s="9"/>
    </row>
    <row r="5" ht="15.0" customHeight="1">
      <c r="A5" s="1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2"/>
      <c r="Z5" s="9"/>
      <c r="AA5" s="13"/>
      <c r="AB5" s="9"/>
      <c r="AC5" s="9"/>
      <c r="AD5" s="9"/>
      <c r="AE5" s="13"/>
      <c r="AF5" s="25"/>
      <c r="AG5" s="9"/>
      <c r="AH5" s="9"/>
      <c r="AI5" s="9"/>
      <c r="AJ5" s="9"/>
      <c r="AK5" s="25"/>
      <c r="AL5" s="27"/>
      <c r="AM5" s="27"/>
      <c r="AN5" s="25"/>
      <c r="AO5" s="9"/>
    </row>
    <row r="6" ht="15.0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2"/>
      <c r="Z6" s="9"/>
      <c r="AA6" s="13"/>
      <c r="AB6" s="9"/>
      <c r="AC6" s="9"/>
      <c r="AD6" s="9"/>
      <c r="AE6" s="13"/>
      <c r="AF6" s="25"/>
      <c r="AG6" s="9"/>
      <c r="AH6" s="9"/>
      <c r="AI6" s="9"/>
      <c r="AJ6" s="9"/>
      <c r="AK6" s="9"/>
      <c r="AL6" s="27"/>
      <c r="AM6" s="27"/>
      <c r="AN6" s="9"/>
      <c r="AO6" s="9"/>
    </row>
    <row r="7" ht="15.0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9"/>
      <c r="AA7" s="13"/>
      <c r="AB7" s="9"/>
      <c r="AC7" s="9"/>
      <c r="AD7" s="9"/>
      <c r="AE7" s="13"/>
      <c r="AF7" s="25"/>
      <c r="AG7" s="9"/>
      <c r="AH7" s="9"/>
      <c r="AI7" s="9"/>
      <c r="AJ7" s="9"/>
      <c r="AK7" s="25"/>
      <c r="AL7" s="27"/>
      <c r="AM7" s="27"/>
      <c r="AN7" s="25"/>
      <c r="AO7" s="9"/>
    </row>
    <row r="8" ht="15.0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2"/>
      <c r="Z8" s="9"/>
      <c r="AA8" s="13"/>
      <c r="AB8" s="9"/>
      <c r="AC8" s="9"/>
      <c r="AD8" s="9"/>
      <c r="AE8" s="13"/>
      <c r="AF8" s="25"/>
      <c r="AG8" s="9"/>
      <c r="AH8" s="9"/>
      <c r="AI8" s="9"/>
      <c r="AJ8" s="9"/>
      <c r="AK8" s="25"/>
      <c r="AL8" s="27"/>
      <c r="AM8" s="27"/>
      <c r="AN8" s="25"/>
      <c r="AO8" s="9"/>
    </row>
    <row r="9" ht="15.0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2"/>
      <c r="Z9" s="9"/>
      <c r="AA9" s="13"/>
      <c r="AB9" s="9"/>
      <c r="AC9" s="9"/>
      <c r="AD9" s="9"/>
      <c r="AE9" s="13"/>
      <c r="AF9" s="25"/>
      <c r="AG9" s="9"/>
      <c r="AH9" s="9"/>
      <c r="AI9" s="9"/>
      <c r="AJ9" s="9"/>
      <c r="AK9" s="9"/>
      <c r="AL9" s="9"/>
      <c r="AM9" s="9"/>
      <c r="AN9" s="9"/>
      <c r="AO9" s="9"/>
    </row>
    <row r="10" ht="15.0" customHeight="1">
      <c r="A10" s="29" t="str">
        <f>Indiv!D2</f>
        <v>Team GG</v>
      </c>
      <c r="B10" s="30" t="s">
        <v>19</v>
      </c>
      <c r="C10" s="32" t="s">
        <v>20</v>
      </c>
      <c r="D10" s="34" t="s">
        <v>21</v>
      </c>
      <c r="E10" s="34" t="s">
        <v>22</v>
      </c>
      <c r="F10" s="34" t="s">
        <v>23</v>
      </c>
      <c r="G10" s="34" t="s">
        <v>24</v>
      </c>
      <c r="H10" s="34" t="s">
        <v>25</v>
      </c>
      <c r="I10" s="34" t="s">
        <v>26</v>
      </c>
      <c r="J10" s="34" t="s">
        <v>27</v>
      </c>
      <c r="K10" s="34" t="s">
        <v>28</v>
      </c>
      <c r="L10" s="34" t="s">
        <v>29</v>
      </c>
      <c r="M10" s="34" t="s">
        <v>30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36</v>
      </c>
      <c r="T10" s="34" t="s">
        <v>37</v>
      </c>
      <c r="U10" s="34" t="s">
        <v>38</v>
      </c>
      <c r="V10" s="34" t="s">
        <v>39</v>
      </c>
      <c r="W10" s="34" t="s">
        <v>40</v>
      </c>
      <c r="X10" s="37"/>
      <c r="Y10" s="38"/>
      <c r="Z10" s="37"/>
      <c r="AA10" s="40" t="s">
        <v>41</v>
      </c>
      <c r="AB10" s="32" t="s">
        <v>42</v>
      </c>
      <c r="AC10" s="32" t="s">
        <v>43</v>
      </c>
      <c r="AD10" s="32" t="s">
        <v>44</v>
      </c>
      <c r="AE10" s="41" t="s">
        <v>45</v>
      </c>
      <c r="AF10" s="9"/>
      <c r="AG10" s="15"/>
      <c r="AO10" s="9"/>
    </row>
    <row r="11" ht="15.0" customHeight="1">
      <c r="A11" s="42" t="str">
        <f>Indiv!D3</f>
        <v>Christian Bush</v>
      </c>
      <c r="B11" s="6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2"/>
      <c r="Z11" s="9"/>
      <c r="AA11" s="46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9"/>
      <c r="AG11" s="9"/>
      <c r="AH11" s="9"/>
      <c r="AI11" s="23"/>
      <c r="AJ11" s="23"/>
      <c r="AK11" s="9"/>
      <c r="AL11" s="9"/>
      <c r="AM11" s="9"/>
      <c r="AN11" s="9"/>
      <c r="AO11" s="9"/>
    </row>
    <row r="12" ht="15.0" customHeight="1">
      <c r="A12" s="50" t="str">
        <f>Indiv!D4</f>
        <v>Spencer Callicott</v>
      </c>
      <c r="B12" s="6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9"/>
      <c r="AA12" s="46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9"/>
      <c r="AH12" s="9"/>
      <c r="AI12" s="9"/>
      <c r="AJ12" s="9"/>
      <c r="AK12" s="9"/>
      <c r="AL12" s="27"/>
      <c r="AM12" s="27"/>
      <c r="AN12" s="9"/>
      <c r="AO12" s="9"/>
    </row>
    <row r="13" ht="15.0" customHeight="1">
      <c r="A13" s="50" t="str">
        <f>Indiv!D5</f>
        <v>Will Carroll</v>
      </c>
      <c r="B13" s="6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2"/>
      <c r="Z13" s="9"/>
      <c r="AA13" s="46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9"/>
      <c r="AH13" s="9"/>
      <c r="AI13" s="9"/>
      <c r="AJ13" s="9"/>
      <c r="AK13" s="9"/>
      <c r="AL13" s="27"/>
      <c r="AM13" s="27"/>
      <c r="AN13" s="25"/>
      <c r="AO13" s="9"/>
    </row>
    <row r="14" ht="15.0" customHeight="1">
      <c r="A14" s="51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2"/>
      <c r="Z14" s="9"/>
      <c r="AA14" s="46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9"/>
      <c r="AH14" s="9"/>
      <c r="AI14" s="9"/>
      <c r="AJ14" s="9"/>
      <c r="AK14" s="9"/>
      <c r="AL14" s="27"/>
      <c r="AM14" s="27"/>
      <c r="AN14" s="9"/>
      <c r="AO14" s="9"/>
    </row>
    <row r="15" ht="15.0" customHeight="1">
      <c r="A15" s="51" t="str">
        <f>Indiv!D7</f>
        <v>Jack Fletcher</v>
      </c>
      <c r="B15" s="6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2"/>
      <c r="Z15" s="9"/>
      <c r="AA15" s="46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9"/>
      <c r="AH15" s="9"/>
      <c r="AI15" s="9"/>
      <c r="AJ15" s="9"/>
      <c r="AK15" s="9"/>
      <c r="AL15" s="27"/>
      <c r="AM15" s="27"/>
      <c r="AN15" s="9"/>
      <c r="AO15" s="9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9"/>
      <c r="AH16" s="9"/>
      <c r="AI16" s="9"/>
      <c r="AJ16" s="9"/>
      <c r="AK16" s="25"/>
      <c r="AL16" s="27"/>
      <c r="AM16" s="27"/>
      <c r="AN16" s="25"/>
      <c r="AO16" s="9"/>
    </row>
    <row r="17" ht="15.0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9"/>
      <c r="AA17" s="13"/>
      <c r="AB17" s="9"/>
      <c r="AC17" s="9"/>
      <c r="AD17" s="9"/>
      <c r="AE17" s="13"/>
      <c r="AF17" s="25"/>
      <c r="AG17" s="9"/>
      <c r="AH17" s="9"/>
      <c r="AI17" s="9"/>
      <c r="AJ17" s="9"/>
      <c r="AK17" s="25"/>
      <c r="AL17" s="27"/>
      <c r="AM17" s="27"/>
      <c r="AN17" s="25"/>
      <c r="AO17" s="9"/>
    </row>
    <row r="18" ht="15.0" customHeight="1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20"/>
      <c r="AB18" s="15"/>
      <c r="AC18" s="15"/>
      <c r="AD18" s="15"/>
      <c r="AE18" s="20"/>
      <c r="AF18" s="9"/>
      <c r="AG18" s="15"/>
      <c r="AO18" s="9"/>
    </row>
    <row r="19" ht="15.0" customHeight="1">
      <c r="A19" s="11"/>
      <c r="B19" s="9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3"/>
      <c r="AB19" s="9"/>
      <c r="AC19" s="9"/>
      <c r="AD19" s="9"/>
      <c r="AE19" s="13"/>
      <c r="AF19" s="9"/>
      <c r="AG19" s="9"/>
      <c r="AH19" s="9"/>
      <c r="AI19" s="23"/>
      <c r="AJ19" s="23"/>
      <c r="AK19" s="9"/>
      <c r="AL19" s="9"/>
      <c r="AM19" s="9"/>
      <c r="AN19" s="9"/>
      <c r="AO19" s="9"/>
    </row>
    <row r="20" ht="15.0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2"/>
      <c r="Z20" s="9"/>
      <c r="AA20" s="13"/>
      <c r="AB20" s="27"/>
      <c r="AC20" s="27"/>
      <c r="AD20" s="27"/>
      <c r="AE20" s="13"/>
      <c r="AF20" s="25"/>
      <c r="AG20" s="9"/>
      <c r="AH20" s="9"/>
      <c r="AI20" s="9"/>
      <c r="AJ20" s="9"/>
      <c r="AK20" s="9"/>
      <c r="AL20" s="27"/>
      <c r="AM20" s="27"/>
      <c r="AN20" s="25"/>
      <c r="AO20" s="9"/>
    </row>
    <row r="21" ht="15.0" customHeight="1">
      <c r="A21" s="11"/>
      <c r="B21" s="9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3"/>
      <c r="AB21" s="9"/>
      <c r="AC21" s="9"/>
      <c r="AD21" s="9"/>
      <c r="AE21" s="13"/>
      <c r="AF21" s="25"/>
      <c r="AG21" s="9"/>
      <c r="AH21" s="9"/>
      <c r="AI21" s="9"/>
      <c r="AJ21" s="9"/>
      <c r="AK21" s="9"/>
      <c r="AL21" s="27"/>
      <c r="AM21" s="27"/>
      <c r="AN21" s="9"/>
      <c r="AO21" s="9"/>
    </row>
    <row r="22" ht="15.0" customHeight="1">
      <c r="A22" s="11"/>
      <c r="B22" s="9" t="s">
        <v>24</v>
      </c>
      <c r="C22" s="63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9"/>
      <c r="AA22" s="13"/>
      <c r="AB22" s="27"/>
      <c r="AC22" s="27"/>
      <c r="AD22" s="27"/>
      <c r="AE22" s="13"/>
      <c r="AF22" s="25"/>
      <c r="AG22" s="9"/>
      <c r="AH22" s="9"/>
      <c r="AI22" s="9"/>
      <c r="AJ22" s="9"/>
      <c r="AK22" s="25"/>
      <c r="AL22" s="27"/>
      <c r="AM22" s="27"/>
      <c r="AN22" s="25"/>
      <c r="AO22" s="9"/>
    </row>
    <row r="23" ht="15.0" customHeight="1">
      <c r="A23" s="11"/>
      <c r="B23" s="9" t="s">
        <v>25</v>
      </c>
      <c r="C23" s="63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2"/>
      <c r="Z23" s="9"/>
      <c r="AA23" s="13"/>
      <c r="AB23" s="27"/>
      <c r="AC23" s="27"/>
      <c r="AD23" s="27"/>
      <c r="AE23" s="13"/>
      <c r="AF23" s="25"/>
      <c r="AG23" s="9"/>
      <c r="AH23" s="9"/>
      <c r="AI23" s="9"/>
      <c r="AJ23" s="9"/>
      <c r="AK23" s="25"/>
      <c r="AL23" s="27"/>
      <c r="AM23" s="27"/>
      <c r="AN23" s="25"/>
      <c r="AO23" s="9"/>
    </row>
    <row r="24" ht="15.0" customHeight="1">
      <c r="A24" s="11"/>
      <c r="B24" s="9" t="s">
        <v>26</v>
      </c>
      <c r="C24" s="63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13"/>
      <c r="AB24" s="27"/>
      <c r="AC24" s="27"/>
      <c r="AD24" s="27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0" customHeight="1">
      <c r="A25" s="11"/>
      <c r="B25" s="9" t="s">
        <v>27</v>
      </c>
      <c r="C25" s="63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2"/>
      <c r="Z25" s="9"/>
      <c r="AA25" s="13"/>
      <c r="AB25" s="27"/>
      <c r="AC25" s="27"/>
      <c r="AD25" s="27"/>
      <c r="AE25" s="13"/>
      <c r="AF25" s="9"/>
      <c r="AG25" s="15"/>
      <c r="AO25" s="9"/>
    </row>
    <row r="26" ht="15.0" customHeight="1">
      <c r="A26" s="11"/>
      <c r="B26" s="9" t="s">
        <v>28</v>
      </c>
      <c r="C26" s="63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9"/>
      <c r="AA26" s="13"/>
      <c r="AB26" s="27"/>
      <c r="AC26" s="27"/>
      <c r="AD26" s="27"/>
      <c r="AE26" s="13"/>
      <c r="AF26" s="9"/>
      <c r="AG26" s="9"/>
      <c r="AH26" s="9"/>
      <c r="AI26" s="23"/>
      <c r="AJ26" s="23"/>
      <c r="AK26" s="9"/>
      <c r="AL26" s="9"/>
      <c r="AM26" s="9"/>
      <c r="AN26" s="9"/>
      <c r="AO26" s="9"/>
    </row>
    <row r="27" ht="15.0" customHeight="1">
      <c r="A27" s="11"/>
      <c r="B27" s="9" t="s">
        <v>29</v>
      </c>
      <c r="C27" s="63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9"/>
      <c r="AA27" s="13"/>
      <c r="AB27" s="27"/>
      <c r="AC27" s="27"/>
      <c r="AD27" s="27"/>
      <c r="AE27" s="13"/>
      <c r="AF27" s="25"/>
      <c r="AG27" s="9"/>
      <c r="AH27" s="9"/>
      <c r="AI27" s="9"/>
      <c r="AJ27" s="9"/>
      <c r="AK27" s="25"/>
      <c r="AL27" s="27"/>
      <c r="AM27" s="27"/>
      <c r="AN27" s="25"/>
      <c r="AO27" s="9"/>
    </row>
    <row r="28" ht="15.0" customHeight="1">
      <c r="A28" s="11"/>
      <c r="B28" s="9" t="s">
        <v>30</v>
      </c>
      <c r="C28" s="63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9"/>
      <c r="AA28" s="13"/>
      <c r="AB28" s="27"/>
      <c r="AC28" s="27"/>
      <c r="AD28" s="27"/>
      <c r="AE28" s="13"/>
      <c r="AF28" s="25"/>
      <c r="AG28" s="9"/>
      <c r="AH28" s="9"/>
      <c r="AI28" s="9"/>
      <c r="AJ28" s="9"/>
      <c r="AK28" s="9"/>
      <c r="AL28" s="27"/>
      <c r="AM28" s="27"/>
      <c r="AN28" s="25"/>
      <c r="AO28" s="9"/>
    </row>
    <row r="29" ht="15.0" customHeight="1">
      <c r="A29" s="11"/>
      <c r="B29" s="9" t="s">
        <v>31</v>
      </c>
      <c r="C29" s="63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2"/>
      <c r="Z29" s="9"/>
      <c r="AA29" s="13"/>
      <c r="AB29" s="27"/>
      <c r="AC29" s="27"/>
      <c r="AD29" s="27"/>
      <c r="AE29" s="13"/>
      <c r="AF29" s="25"/>
      <c r="AG29" s="9"/>
      <c r="AH29" s="9"/>
      <c r="AI29" s="9"/>
      <c r="AJ29" s="9"/>
      <c r="AK29" s="25"/>
      <c r="AL29" s="27"/>
      <c r="AM29" s="27"/>
      <c r="AN29" s="25"/>
      <c r="AO29" s="9"/>
    </row>
    <row r="30" ht="15.0" customHeight="1">
      <c r="A30" s="11"/>
      <c r="B30" s="9" t="s">
        <v>32</v>
      </c>
      <c r="C30" s="63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2"/>
      <c r="Z30" s="9"/>
      <c r="AA30" s="13"/>
      <c r="AB30" s="27"/>
      <c r="AC30" s="27"/>
      <c r="AD30" s="27"/>
      <c r="AE30" s="13"/>
      <c r="AF30" s="25"/>
      <c r="AG30" s="9"/>
      <c r="AH30" s="9"/>
      <c r="AI30" s="9"/>
      <c r="AJ30" s="9"/>
      <c r="AK30" s="25"/>
      <c r="AL30" s="27"/>
      <c r="AM30" s="27"/>
      <c r="AN30" s="25"/>
      <c r="AO30" s="9"/>
    </row>
    <row r="31" ht="15.0" customHeight="1">
      <c r="A31" s="11"/>
      <c r="B31" s="9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0" customHeight="1">
      <c r="A32" s="11"/>
      <c r="B32" s="9" t="s">
        <v>34</v>
      </c>
      <c r="C32" s="63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2"/>
      <c r="Z32" s="9"/>
      <c r="AA32" s="13"/>
      <c r="AB32" s="27"/>
      <c r="AC32" s="27"/>
      <c r="AD32" s="27"/>
      <c r="AE32" s="13"/>
      <c r="AF32" s="9"/>
      <c r="AG32" s="15"/>
      <c r="AO32" s="9"/>
    </row>
    <row r="33" ht="15.0" customHeight="1">
      <c r="A33" s="11"/>
      <c r="B33" s="9" t="s">
        <v>35</v>
      </c>
      <c r="C33" s="63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2"/>
      <c r="Z33" s="9"/>
      <c r="AA33" s="13"/>
      <c r="AB33" s="27"/>
      <c r="AC33" s="27"/>
      <c r="AD33" s="27"/>
      <c r="AE33" s="13"/>
      <c r="AF33" s="9"/>
      <c r="AG33" s="9"/>
      <c r="AH33" s="9"/>
      <c r="AI33" s="23"/>
      <c r="AJ33" s="23"/>
      <c r="AK33" s="9"/>
      <c r="AL33" s="9"/>
      <c r="AM33" s="9"/>
      <c r="AN33" s="9"/>
      <c r="AO33" s="9"/>
    </row>
    <row r="34" ht="15.0" customHeight="1">
      <c r="A34" s="11"/>
      <c r="B34" s="9" t="s">
        <v>36</v>
      </c>
      <c r="C34" s="63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2"/>
      <c r="Z34" s="9"/>
      <c r="AA34" s="13"/>
      <c r="AB34" s="27"/>
      <c r="AC34" s="27"/>
      <c r="AD34" s="27"/>
      <c r="AE34" s="13"/>
      <c r="AF34" s="9"/>
      <c r="AG34" s="9"/>
      <c r="AH34" s="9"/>
      <c r="AI34" s="9"/>
      <c r="AJ34" s="9"/>
      <c r="AK34" s="9"/>
      <c r="AL34" s="27"/>
      <c r="AM34" s="27"/>
      <c r="AN34" s="9"/>
      <c r="AO34" s="9"/>
    </row>
    <row r="35" ht="15.0" customHeight="1">
      <c r="A35" s="11"/>
      <c r="B35" s="9" t="s">
        <v>37</v>
      </c>
      <c r="C35" s="63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2"/>
      <c r="Z35" s="9"/>
      <c r="AA35" s="13"/>
      <c r="AB35" s="27"/>
      <c r="AC35" s="27"/>
      <c r="AD35" s="27"/>
      <c r="AE35" s="13"/>
      <c r="AF35" s="9"/>
      <c r="AG35" s="9"/>
      <c r="AH35" s="9"/>
      <c r="AI35" s="9"/>
      <c r="AJ35" s="9"/>
      <c r="AK35" s="9"/>
      <c r="AL35" s="27"/>
      <c r="AM35" s="27"/>
      <c r="AN35" s="25"/>
      <c r="AO35" s="9"/>
    </row>
    <row r="36" ht="15.0" customHeight="1">
      <c r="A36" s="11"/>
      <c r="B36" s="9" t="s">
        <v>38</v>
      </c>
      <c r="C36" s="63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2"/>
      <c r="Z36" s="9"/>
      <c r="AA36" s="13"/>
      <c r="AB36" s="27"/>
      <c r="AC36" s="27"/>
      <c r="AD36" s="27"/>
      <c r="AE36" s="13"/>
      <c r="AF36" s="9"/>
      <c r="AG36" s="9"/>
      <c r="AH36" s="9"/>
      <c r="AI36" s="9"/>
      <c r="AJ36" s="9"/>
      <c r="AK36" s="9"/>
      <c r="AL36" s="27"/>
      <c r="AM36" s="27"/>
      <c r="AN36" s="25"/>
      <c r="AO36" s="9"/>
    </row>
    <row r="37" ht="15.0" customHeight="1">
      <c r="A37" s="11"/>
      <c r="B37" s="9" t="s">
        <v>39</v>
      </c>
      <c r="C37" s="63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2"/>
      <c r="Z37" s="9"/>
      <c r="AA37" s="13"/>
      <c r="AB37" s="27"/>
      <c r="AC37" s="27"/>
      <c r="AD37" s="27"/>
      <c r="AE37" s="13"/>
      <c r="AF37" s="9"/>
      <c r="AG37" s="9"/>
      <c r="AH37" s="9"/>
      <c r="AI37" s="9"/>
      <c r="AJ37" s="9"/>
      <c r="AK37" s="25"/>
      <c r="AL37" s="27"/>
      <c r="AM37" s="27"/>
      <c r="AN37" s="25"/>
      <c r="AO37" s="9"/>
    </row>
    <row r="38" ht="15.0" customHeight="1">
      <c r="A38" s="11"/>
      <c r="B38" s="9" t="s">
        <v>40</v>
      </c>
      <c r="C38" s="63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2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0" customHeight="1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5"/>
      <c r="AA39" s="20"/>
      <c r="AB39" s="15"/>
      <c r="AC39" s="15"/>
      <c r="AD39" s="15"/>
      <c r="AE39" s="20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0" customHeight="1">
      <c r="A40" s="11"/>
      <c r="B40" s="9"/>
      <c r="C40" s="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0" customHeight="1">
      <c r="A41" s="11"/>
      <c r="B41" s="9"/>
      <c r="C41" s="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0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2"/>
      <c r="Z42" s="9"/>
      <c r="AA42" s="13"/>
      <c r="AB42" s="27"/>
      <c r="AC42" s="27"/>
      <c r="AD42" s="27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0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9"/>
      <c r="AA43" s="13"/>
      <c r="AB43" s="27"/>
      <c r="AC43" s="27"/>
      <c r="AD43" s="27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0" customHeight="1">
      <c r="A44" s="1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9"/>
      <c r="AA44" s="13"/>
      <c r="AB44" s="27"/>
      <c r="AC44" s="27"/>
      <c r="AD44" s="27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0" customHeight="1">
      <c r="A45" s="1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2"/>
      <c r="Z45" s="9"/>
      <c r="AA45" s="13"/>
      <c r="AB45" s="27"/>
      <c r="AC45" s="27"/>
      <c r="AD45" s="27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0" customHeight="1">
      <c r="A46" s="1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9"/>
      <c r="AA46" s="13"/>
      <c r="AB46" s="27"/>
      <c r="AC46" s="27"/>
      <c r="AD46" s="27"/>
      <c r="AE46" s="13"/>
      <c r="AF46" s="9"/>
      <c r="AG46" s="9"/>
      <c r="AH46" s="9"/>
      <c r="AI46" s="9"/>
      <c r="AJ46" s="9"/>
      <c r="AM46" s="9"/>
      <c r="AN46" s="9"/>
      <c r="AO46" s="9"/>
    </row>
    <row r="47" ht="15.0" customHeight="1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2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0" customHeight="1">
      <c r="A48" s="1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0" customHeight="1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0" customHeight="1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0" customHeight="1">
      <c r="A51" s="11"/>
      <c r="B51" s="9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3"/>
      <c r="AB51" s="9"/>
      <c r="AC51" s="9"/>
      <c r="AD51" s="9"/>
      <c r="AE51" s="13"/>
      <c r="AF51" s="9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2"/>
      <c r="Z52" s="9"/>
      <c r="AA52" s="13"/>
      <c r="AB52" s="27"/>
      <c r="AC52" s="27"/>
      <c r="AD52" s="27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0" customHeight="1">
      <c r="A53" s="1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2"/>
      <c r="Z53" s="9"/>
      <c r="AA53" s="13"/>
      <c r="AB53" s="27"/>
      <c r="AC53" s="27"/>
      <c r="AD53" s="27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0" customHeight="1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2"/>
      <c r="Z54" s="9"/>
      <c r="AA54" s="13"/>
      <c r="AB54" s="27"/>
      <c r="AC54" s="27"/>
      <c r="AD54" s="27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0" customHeight="1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9"/>
      <c r="AA55" s="13"/>
      <c r="AB55" s="27"/>
      <c r="AC55" s="27"/>
      <c r="AD55" s="27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0" customHeight="1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2"/>
      <c r="Z56" s="9"/>
      <c r="AA56" s="13"/>
      <c r="AB56" s="27"/>
      <c r="AC56" s="27"/>
      <c r="AD56" s="27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0" customHeight="1">
      <c r="A57" s="1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0" customHeight="1">
      <c r="A58" s="1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2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0" customHeight="1">
      <c r="A59" s="1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2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0" customHeight="1">
      <c r="A61" s="1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2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0" customHeight="1">
      <c r="A62" s="1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2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0" customHeight="1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2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0" customHeight="1">
      <c r="A64" s="1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2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0" customHeight="1">
      <c r="A65" s="1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2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0" customHeight="1">
      <c r="A66" s="1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2"/>
      <c r="Z66" s="9"/>
      <c r="AA66" s="13"/>
      <c r="AB66" s="27"/>
      <c r="AC66" s="27"/>
      <c r="AD66" s="27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0" customHeight="1">
      <c r="A67" s="1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2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0" customHeight="1">
      <c r="A68" s="1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2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0" customHeight="1">
      <c r="A69" s="1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2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0" customHeight="1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2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0" customHeight="1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2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0" customHeight="1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2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0" customHeight="1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2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0" customHeight="1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2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0" customHeight="1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2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0" customHeight="1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2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0" customHeight="1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2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0" customHeight="1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2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0" customHeight="1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2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0" customHeight="1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2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0" customHeight="1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2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0" customHeight="1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2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0" customHeight="1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2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0" customHeight="1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2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0" customHeight="1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0" customHeight="1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2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0" customHeight="1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2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0" customHeight="1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2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0" customHeight="1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2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0" customHeight="1">
      <c r="A90" s="11"/>
      <c r="B90" s="9"/>
      <c r="C90" s="6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2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0" customHeight="1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