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C:\Workspace\Tools\AutoHub\datas\mastersheet\"/>
    </mc:Choice>
  </mc:AlternateContent>
  <xr:revisionPtr revIDLastSave="0" documentId="13_ncr:1_{CDD60552-2684-46E1-95C9-35764DE67030}" xr6:coauthVersionLast="47" xr6:coauthVersionMax="47" xr10:uidLastSave="{00000000-0000-0000-0000-000000000000}"/>
  <bookViews>
    <workbookView xWindow="1950" yWindow="1950" windowWidth="21600" windowHeight="11835" activeTab="1" xr2:uid="{287B7087-B8C3-483B-8615-16E7FDDFEF13}"/>
  </bookViews>
  <sheets>
    <sheet name="WorkFlow_Detail" sheetId="4" r:id="rId1"/>
    <sheet name="Master sheet" sheetId="5" r:id="rId2"/>
    <sheet name="Q&amp;A" sheetId="6" r:id="rId3"/>
    <sheet name="Term" sheetId="3" r:id="rId4"/>
    <sheet name="Hist" sheetId="2" r:id="rId5"/>
  </sheets>
  <externalReferences>
    <externalReference r:id="rId6"/>
  </externalReferences>
  <definedNames>
    <definedName name="_xlnm._FilterDatabase" localSheetId="1" hidden="1">'Master sheet'!$A$10:$CZ$58</definedName>
    <definedName name="_Toc126346436" localSheetId="3">Term!$B$2</definedName>
    <definedName name="_Toc126346437" localSheetId="3">Term!$B$3</definedName>
    <definedName name="_Toc126346438" localSheetId="3">Term!$B$10</definedName>
    <definedName name="_Toc126346439" localSheetId="3">Term!$B$22</definedName>
    <definedName name="_Toc126346440" localSheetId="3">Term!$B$31</definedName>
    <definedName name="_Toc126346441" localSheetId="3">Term!$B$38</definedName>
    <definedName name="_Toc126346442" localSheetId="3">Term!$B$40</definedName>
    <definedName name="_Toc126346443" localSheetId="3">Term!$B$42</definedName>
    <definedName name="_Toc126346444" localSheetId="3">Term!$B$44</definedName>
    <definedName name="_Toc126346445" localSheetId="3">Term!$B$46</definedName>
    <definedName name="_Toc126346446" localSheetId="3">Term!$B$48</definedName>
    <definedName name="_Toc126346447" localSheetId="3">Term!$B$50</definedName>
    <definedName name="projectMonth">[1]Tabelle1!#REF!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Q64" i="5" l="1"/>
  <c r="CN64" i="5"/>
  <c r="CM64" i="5"/>
  <c r="BH64" i="5"/>
  <c r="BG64" i="5"/>
  <c r="BF64" i="5"/>
  <c r="BE64" i="5"/>
  <c r="BC64" i="5"/>
  <c r="AZ64" i="5"/>
  <c r="AY64" i="5"/>
  <c r="AW64" i="5"/>
  <c r="AV64" i="5"/>
  <c r="AU64" i="5"/>
  <c r="AT64" i="5"/>
  <c r="AP64" i="5"/>
  <c r="AO64" i="5"/>
  <c r="AN64" i="5"/>
  <c r="AL64" i="5"/>
  <c r="AK64" i="5"/>
  <c r="AJ64" i="5"/>
  <c r="AI64" i="5"/>
  <c r="AH64" i="5"/>
  <c r="AG64" i="5"/>
  <c r="AF64" i="5"/>
  <c r="AE64" i="5"/>
  <c r="AD64" i="5"/>
  <c r="AC64" i="5"/>
  <c r="AB64" i="5"/>
  <c r="AA64" i="5"/>
  <c r="Z64" i="5"/>
  <c r="Y64" i="5"/>
  <c r="X64" i="5"/>
  <c r="W64" i="5"/>
  <c r="V64" i="5"/>
  <c r="U64" i="5"/>
  <c r="T64" i="5"/>
  <c r="B64" i="5"/>
  <c r="CS63" i="5"/>
  <c r="CB63" i="5"/>
  <c r="CA63" i="5"/>
  <c r="BW63" i="5"/>
  <c r="CK63" i="5" s="1"/>
  <c r="BV63" i="5"/>
  <c r="CJ63" i="5" s="1"/>
  <c r="BU63" i="5"/>
  <c r="CI63" i="5" s="1"/>
  <c r="BT63" i="5"/>
  <c r="CH63" i="5" s="1"/>
  <c r="BS63" i="5"/>
  <c r="CG63" i="5" s="1"/>
  <c r="BR63" i="5"/>
  <c r="CF63" i="5" s="1"/>
  <c r="BQ63" i="5"/>
  <c r="CE63" i="5" s="1"/>
  <c r="BP63" i="5"/>
  <c r="CD63" i="5" s="1"/>
  <c r="BO63" i="5"/>
  <c r="CC63" i="5" s="1"/>
  <c r="BN63" i="5"/>
  <c r="BM63" i="5"/>
  <c r="BL63" i="5"/>
  <c r="BZ63" i="5" s="1"/>
  <c r="BK63" i="5"/>
  <c r="BY63" i="5" s="1"/>
  <c r="BJ63" i="5"/>
  <c r="BX63" i="5" s="1"/>
  <c r="CS62" i="5"/>
  <c r="CI62" i="5"/>
  <c r="BW62" i="5"/>
  <c r="CK62" i="5" s="1"/>
  <c r="BV62" i="5"/>
  <c r="CJ62" i="5" s="1"/>
  <c r="BU62" i="5"/>
  <c r="BT62" i="5"/>
  <c r="CH62" i="5" s="1"/>
  <c r="BS62" i="5"/>
  <c r="CG62" i="5" s="1"/>
  <c r="BR62" i="5"/>
  <c r="CF62" i="5" s="1"/>
  <c r="BQ62" i="5"/>
  <c r="CE62" i="5" s="1"/>
  <c r="BP62" i="5"/>
  <c r="CD62" i="5" s="1"/>
  <c r="BO62" i="5"/>
  <c r="CC62" i="5" s="1"/>
  <c r="BN62" i="5"/>
  <c r="CB62" i="5" s="1"/>
  <c r="BM62" i="5"/>
  <c r="CA62" i="5" s="1"/>
  <c r="BL62" i="5"/>
  <c r="BZ62" i="5" s="1"/>
  <c r="BK62" i="5"/>
  <c r="BY62" i="5" s="1"/>
  <c r="BJ62" i="5"/>
  <c r="BX62" i="5" s="1"/>
  <c r="BD62" i="5"/>
  <c r="BD64" i="5" s="1"/>
  <c r="AX62" i="5"/>
  <c r="AX64" i="5" s="1"/>
  <c r="AS62" i="5"/>
  <c r="AS64" i="5" s="1"/>
  <c r="AR62" i="5"/>
  <c r="AR64" i="5" s="1"/>
  <c r="AQ62" i="5"/>
  <c r="AQ64" i="5" s="1"/>
  <c r="AM62" i="5"/>
  <c r="AM64" i="5" s="1"/>
  <c r="B62" i="5"/>
  <c r="CQ61" i="5"/>
  <c r="CN61" i="5"/>
  <c r="CM61" i="5"/>
  <c r="BH61" i="5"/>
  <c r="BG61" i="5"/>
  <c r="BF61" i="5"/>
  <c r="BE61" i="5"/>
  <c r="BC61" i="5"/>
  <c r="AZ61" i="5"/>
  <c r="AY61" i="5"/>
  <c r="AW61" i="5"/>
  <c r="AV61" i="5"/>
  <c r="AU61" i="5"/>
  <c r="AT61" i="5"/>
  <c r="AP61" i="5"/>
  <c r="AO61" i="5"/>
  <c r="AN61" i="5"/>
  <c r="AL61" i="5"/>
  <c r="AK61" i="5"/>
  <c r="AJ61" i="5"/>
  <c r="AI61" i="5"/>
  <c r="AH61" i="5"/>
  <c r="AG61" i="5"/>
  <c r="AF61" i="5"/>
  <c r="AE61" i="5"/>
  <c r="AD61" i="5"/>
  <c r="AC61" i="5"/>
  <c r="AB61" i="5"/>
  <c r="AA61" i="5"/>
  <c r="Z61" i="5"/>
  <c r="Y61" i="5"/>
  <c r="X61" i="5"/>
  <c r="W61" i="5"/>
  <c r="V61" i="5"/>
  <c r="U61" i="5"/>
  <c r="T61" i="5"/>
  <c r="CS60" i="5"/>
  <c r="BW60" i="5"/>
  <c r="CK60" i="5" s="1"/>
  <c r="BV60" i="5"/>
  <c r="CJ60" i="5" s="1"/>
  <c r="BU60" i="5"/>
  <c r="CI60" i="5" s="1"/>
  <c r="BT60" i="5"/>
  <c r="CH60" i="5" s="1"/>
  <c r="BS60" i="5"/>
  <c r="CG60" i="5" s="1"/>
  <c r="BR60" i="5"/>
  <c r="CF60" i="5" s="1"/>
  <c r="BQ60" i="5"/>
  <c r="CE60" i="5" s="1"/>
  <c r="BP60" i="5"/>
  <c r="CD60" i="5" s="1"/>
  <c r="BO60" i="5"/>
  <c r="CC60" i="5" s="1"/>
  <c r="BN60" i="5"/>
  <c r="CB60" i="5" s="1"/>
  <c r="BM60" i="5"/>
  <c r="CA60" i="5" s="1"/>
  <c r="BL60" i="5"/>
  <c r="BZ60" i="5" s="1"/>
  <c r="BK60" i="5"/>
  <c r="BY60" i="5" s="1"/>
  <c r="BJ60" i="5"/>
  <c r="BX60" i="5" s="1"/>
  <c r="CS59" i="5"/>
  <c r="BW59" i="5"/>
  <c r="CK59" i="5" s="1"/>
  <c r="BV59" i="5"/>
  <c r="CJ59" i="5" s="1"/>
  <c r="BU59" i="5"/>
  <c r="CI59" i="5" s="1"/>
  <c r="BT59" i="5"/>
  <c r="CH59" i="5" s="1"/>
  <c r="BS59" i="5"/>
  <c r="CG59" i="5" s="1"/>
  <c r="BR59" i="5"/>
  <c r="CF59" i="5" s="1"/>
  <c r="BQ59" i="5"/>
  <c r="CE59" i="5" s="1"/>
  <c r="BP59" i="5"/>
  <c r="CD59" i="5" s="1"/>
  <c r="BO59" i="5"/>
  <c r="CC59" i="5" s="1"/>
  <c r="BN59" i="5"/>
  <c r="CB59" i="5" s="1"/>
  <c r="BM59" i="5"/>
  <c r="CA59" i="5" s="1"/>
  <c r="BL59" i="5"/>
  <c r="BZ59" i="5" s="1"/>
  <c r="BK59" i="5"/>
  <c r="BY59" i="5" s="1"/>
  <c r="BJ59" i="5"/>
  <c r="BX59" i="5" s="1"/>
  <c r="BD59" i="5"/>
  <c r="BD61" i="5" s="1"/>
  <c r="AX59" i="5"/>
  <c r="AX61" i="5" s="1"/>
  <c r="AS59" i="5"/>
  <c r="AS61" i="5" s="1"/>
  <c r="AR59" i="5"/>
  <c r="AR61" i="5" s="1"/>
  <c r="AQ59" i="5"/>
  <c r="AQ61" i="5" s="1"/>
  <c r="AM59" i="5"/>
  <c r="AM61" i="5" s="1"/>
  <c r="AR56" i="5"/>
  <c r="AR58" i="5" s="1"/>
  <c r="AR53" i="5"/>
  <c r="AR55" i="5" s="1"/>
  <c r="AR50" i="5"/>
  <c r="AR52" i="5" s="1"/>
  <c r="AR47" i="5"/>
  <c r="AR49" i="5" s="1"/>
  <c r="AR44" i="5"/>
  <c r="AR46" i="5" s="1"/>
  <c r="AR41" i="5"/>
  <c r="AR43" i="5" s="1"/>
  <c r="AT46" i="5"/>
  <c r="AU46" i="5"/>
  <c r="AT49" i="5"/>
  <c r="AU49" i="5"/>
  <c r="AT52" i="5"/>
  <c r="AU52" i="5"/>
  <c r="AT55" i="5"/>
  <c r="AU55" i="5"/>
  <c r="AM41" i="5"/>
  <c r="AM43" i="5" s="1"/>
  <c r="AQ41" i="5"/>
  <c r="AQ43" i="5" s="1"/>
  <c r="AS41" i="5"/>
  <c r="AS43" i="5" s="1"/>
  <c r="AX41" i="5"/>
  <c r="AX43" i="5" s="1"/>
  <c r="BD41" i="5"/>
  <c r="BD43" i="5" s="1"/>
  <c r="BJ41" i="5"/>
  <c r="BX41" i="5" s="1"/>
  <c r="BK41" i="5"/>
  <c r="BY41" i="5" s="1"/>
  <c r="BL41" i="5"/>
  <c r="BZ41" i="5" s="1"/>
  <c r="BM41" i="5"/>
  <c r="CA41" i="5" s="1"/>
  <c r="BN41" i="5"/>
  <c r="CB41" i="5" s="1"/>
  <c r="BO41" i="5"/>
  <c r="CC41" i="5" s="1"/>
  <c r="BP41" i="5"/>
  <c r="CD41" i="5" s="1"/>
  <c r="BQ41" i="5"/>
  <c r="CE41" i="5" s="1"/>
  <c r="BR41" i="5"/>
  <c r="CF41" i="5" s="1"/>
  <c r="BS41" i="5"/>
  <c r="CG41" i="5" s="1"/>
  <c r="BT41" i="5"/>
  <c r="CH41" i="5" s="1"/>
  <c r="BU41" i="5"/>
  <c r="CI41" i="5" s="1"/>
  <c r="BV41" i="5"/>
  <c r="CJ41" i="5" s="1"/>
  <c r="BW41" i="5"/>
  <c r="CK41" i="5" s="1"/>
  <c r="CS41" i="5"/>
  <c r="CS38" i="5"/>
  <c r="BW38" i="5"/>
  <c r="CK38" i="5" s="1"/>
  <c r="BV38" i="5"/>
  <c r="CJ38" i="5" s="1"/>
  <c r="BU38" i="5"/>
  <c r="CI38" i="5" s="1"/>
  <c r="BT38" i="5"/>
  <c r="CH38" i="5" s="1"/>
  <c r="BS38" i="5"/>
  <c r="CG38" i="5" s="1"/>
  <c r="BR38" i="5"/>
  <c r="CF38" i="5" s="1"/>
  <c r="BQ38" i="5"/>
  <c r="CE38" i="5" s="1"/>
  <c r="BP38" i="5"/>
  <c r="CD38" i="5" s="1"/>
  <c r="BO38" i="5"/>
  <c r="CC38" i="5" s="1"/>
  <c r="BN38" i="5"/>
  <c r="CB38" i="5" s="1"/>
  <c r="BM38" i="5"/>
  <c r="CA38" i="5" s="1"/>
  <c r="BL38" i="5"/>
  <c r="BZ38" i="5" s="1"/>
  <c r="BK38" i="5"/>
  <c r="BY38" i="5" s="1"/>
  <c r="BJ38" i="5"/>
  <c r="BX38" i="5" s="1"/>
  <c r="BD38" i="5"/>
  <c r="BD40" i="5" s="1"/>
  <c r="AX38" i="5"/>
  <c r="AX40" i="5" s="1"/>
  <c r="AS38" i="5"/>
  <c r="AS40" i="5" s="1"/>
  <c r="AR38" i="5"/>
  <c r="AR40" i="5" s="1"/>
  <c r="AQ38" i="5"/>
  <c r="AQ40" i="5" s="1"/>
  <c r="AM38" i="5"/>
  <c r="AM40" i="5" s="1"/>
  <c r="CQ37" i="5"/>
  <c r="CN37" i="5"/>
  <c r="CM37" i="5"/>
  <c r="BH37" i="5"/>
  <c r="BG37" i="5"/>
  <c r="BF37" i="5"/>
  <c r="BE37" i="5"/>
  <c r="BC37" i="5"/>
  <c r="AZ37" i="5"/>
  <c r="AY37" i="5"/>
  <c r="AW37" i="5"/>
  <c r="AV37" i="5"/>
  <c r="AU37" i="5"/>
  <c r="AT37" i="5"/>
  <c r="AP37" i="5"/>
  <c r="AO37" i="5"/>
  <c r="AN37" i="5"/>
  <c r="AL37" i="5"/>
  <c r="AK37" i="5"/>
  <c r="AJ37" i="5"/>
  <c r="AI37" i="5"/>
  <c r="AH37" i="5"/>
  <c r="AG37" i="5"/>
  <c r="AF37" i="5"/>
  <c r="AE37" i="5"/>
  <c r="AD37" i="5"/>
  <c r="AC37" i="5"/>
  <c r="AB37" i="5"/>
  <c r="AA37" i="5"/>
  <c r="Z37" i="5"/>
  <c r="Y37" i="5"/>
  <c r="X37" i="5"/>
  <c r="W37" i="5"/>
  <c r="V37" i="5"/>
  <c r="U37" i="5"/>
  <c r="T37" i="5"/>
  <c r="CS36" i="5"/>
  <c r="BW36" i="5"/>
  <c r="CK36" i="5" s="1"/>
  <c r="BV36" i="5"/>
  <c r="CJ36" i="5" s="1"/>
  <c r="BU36" i="5"/>
  <c r="CI36" i="5" s="1"/>
  <c r="BT36" i="5"/>
  <c r="CH36" i="5" s="1"/>
  <c r="BS36" i="5"/>
  <c r="CG36" i="5" s="1"/>
  <c r="BR36" i="5"/>
  <c r="CF36" i="5" s="1"/>
  <c r="BQ36" i="5"/>
  <c r="CE36" i="5" s="1"/>
  <c r="BP36" i="5"/>
  <c r="CD36" i="5" s="1"/>
  <c r="BO36" i="5"/>
  <c r="CC36" i="5" s="1"/>
  <c r="BN36" i="5"/>
  <c r="CB36" i="5" s="1"/>
  <c r="BM36" i="5"/>
  <c r="CA36" i="5" s="1"/>
  <c r="BL36" i="5"/>
  <c r="BZ36" i="5" s="1"/>
  <c r="BK36" i="5"/>
  <c r="BY36" i="5" s="1"/>
  <c r="BJ36" i="5"/>
  <c r="BX36" i="5" s="1"/>
  <c r="CS35" i="5"/>
  <c r="BW35" i="5"/>
  <c r="CK35" i="5" s="1"/>
  <c r="BV35" i="5"/>
  <c r="CJ35" i="5" s="1"/>
  <c r="BU35" i="5"/>
  <c r="CI35" i="5" s="1"/>
  <c r="BT35" i="5"/>
  <c r="CH35" i="5" s="1"/>
  <c r="BS35" i="5"/>
  <c r="CG35" i="5" s="1"/>
  <c r="BR35" i="5"/>
  <c r="CF35" i="5" s="1"/>
  <c r="BQ35" i="5"/>
  <c r="CE35" i="5" s="1"/>
  <c r="BP35" i="5"/>
  <c r="CD35" i="5" s="1"/>
  <c r="BO35" i="5"/>
  <c r="CC35" i="5" s="1"/>
  <c r="BN35" i="5"/>
  <c r="CB35" i="5" s="1"/>
  <c r="BM35" i="5"/>
  <c r="CA35" i="5" s="1"/>
  <c r="BL35" i="5"/>
  <c r="BZ35" i="5" s="1"/>
  <c r="BK35" i="5"/>
  <c r="BY35" i="5" s="1"/>
  <c r="BJ35" i="5"/>
  <c r="BX35" i="5" s="1"/>
  <c r="BD35" i="5"/>
  <c r="BD37" i="5" s="1"/>
  <c r="AX35" i="5"/>
  <c r="AX37" i="5" s="1"/>
  <c r="AS35" i="5"/>
  <c r="AS37" i="5" s="1"/>
  <c r="AR35" i="5"/>
  <c r="AR37" i="5" s="1"/>
  <c r="AQ35" i="5"/>
  <c r="AQ37" i="5" s="1"/>
  <c r="AM35" i="5"/>
  <c r="AM37" i="5" s="1"/>
  <c r="CQ34" i="5"/>
  <c r="CN34" i="5"/>
  <c r="CM34" i="5"/>
  <c r="BH34" i="5"/>
  <c r="BG34" i="5"/>
  <c r="BF34" i="5"/>
  <c r="BE34" i="5"/>
  <c r="BC34" i="5"/>
  <c r="AZ34" i="5"/>
  <c r="AY34" i="5"/>
  <c r="AW34" i="5"/>
  <c r="AV34" i="5"/>
  <c r="AU34" i="5"/>
  <c r="AT34" i="5"/>
  <c r="AP34" i="5"/>
  <c r="AO34" i="5"/>
  <c r="AN34" i="5"/>
  <c r="AL34" i="5"/>
  <c r="AK34" i="5"/>
  <c r="AJ34" i="5"/>
  <c r="AI34" i="5"/>
  <c r="AH34" i="5"/>
  <c r="AG34" i="5"/>
  <c r="AF34" i="5"/>
  <c r="AE34" i="5"/>
  <c r="AD34" i="5"/>
  <c r="AC34" i="5"/>
  <c r="AB34" i="5"/>
  <c r="AA34" i="5"/>
  <c r="Z34" i="5"/>
  <c r="Y34" i="5"/>
  <c r="X34" i="5"/>
  <c r="W34" i="5"/>
  <c r="V34" i="5"/>
  <c r="U34" i="5"/>
  <c r="T34" i="5"/>
  <c r="CS33" i="5"/>
  <c r="BW33" i="5"/>
  <c r="CK33" i="5" s="1"/>
  <c r="BV33" i="5"/>
  <c r="CJ33" i="5" s="1"/>
  <c r="BU33" i="5"/>
  <c r="CI33" i="5" s="1"/>
  <c r="BT33" i="5"/>
  <c r="CH33" i="5" s="1"/>
  <c r="BS33" i="5"/>
  <c r="CG33" i="5" s="1"/>
  <c r="BR33" i="5"/>
  <c r="CF33" i="5" s="1"/>
  <c r="BQ33" i="5"/>
  <c r="CE33" i="5" s="1"/>
  <c r="BP33" i="5"/>
  <c r="CD33" i="5" s="1"/>
  <c r="BO33" i="5"/>
  <c r="CC33" i="5" s="1"/>
  <c r="BN33" i="5"/>
  <c r="CB33" i="5" s="1"/>
  <c r="BM33" i="5"/>
  <c r="CA33" i="5" s="1"/>
  <c r="BL33" i="5"/>
  <c r="BZ33" i="5" s="1"/>
  <c r="BK33" i="5"/>
  <c r="BY33" i="5" s="1"/>
  <c r="BJ33" i="5"/>
  <c r="BX33" i="5" s="1"/>
  <c r="CS32" i="5"/>
  <c r="BW32" i="5"/>
  <c r="CK32" i="5" s="1"/>
  <c r="BV32" i="5"/>
  <c r="CJ32" i="5" s="1"/>
  <c r="BU32" i="5"/>
  <c r="CI32" i="5" s="1"/>
  <c r="BT32" i="5"/>
  <c r="CH32" i="5" s="1"/>
  <c r="BS32" i="5"/>
  <c r="CG32" i="5" s="1"/>
  <c r="BR32" i="5"/>
  <c r="CF32" i="5" s="1"/>
  <c r="BQ32" i="5"/>
  <c r="CE32" i="5" s="1"/>
  <c r="BP32" i="5"/>
  <c r="CD32" i="5" s="1"/>
  <c r="BO32" i="5"/>
  <c r="CC32" i="5" s="1"/>
  <c r="BN32" i="5"/>
  <c r="CB32" i="5" s="1"/>
  <c r="BM32" i="5"/>
  <c r="CA32" i="5" s="1"/>
  <c r="BL32" i="5"/>
  <c r="BZ32" i="5" s="1"/>
  <c r="BK32" i="5"/>
  <c r="BY32" i="5" s="1"/>
  <c r="BJ32" i="5"/>
  <c r="BX32" i="5" s="1"/>
  <c r="BD32" i="5"/>
  <c r="BD34" i="5" s="1"/>
  <c r="AX32" i="5"/>
  <c r="AX34" i="5" s="1"/>
  <c r="AS32" i="5"/>
  <c r="AS34" i="5" s="1"/>
  <c r="AR32" i="5"/>
  <c r="AR34" i="5" s="1"/>
  <c r="AQ32" i="5"/>
  <c r="AQ34" i="5" s="1"/>
  <c r="AM32" i="5"/>
  <c r="AM34" i="5" s="1"/>
  <c r="CQ31" i="5"/>
  <c r="CN31" i="5"/>
  <c r="CM31" i="5"/>
  <c r="BH31" i="5"/>
  <c r="BG31" i="5"/>
  <c r="BF31" i="5"/>
  <c r="BE31" i="5"/>
  <c r="BC31" i="5"/>
  <c r="AZ31" i="5"/>
  <c r="AY31" i="5"/>
  <c r="AW31" i="5"/>
  <c r="AV31" i="5"/>
  <c r="AU31" i="5"/>
  <c r="AT31" i="5"/>
  <c r="AP31" i="5"/>
  <c r="AO31" i="5"/>
  <c r="AN31" i="5"/>
  <c r="AL31" i="5"/>
  <c r="AK31" i="5"/>
  <c r="AJ31" i="5"/>
  <c r="AI31" i="5"/>
  <c r="AH31" i="5"/>
  <c r="AG31" i="5"/>
  <c r="AF31" i="5"/>
  <c r="AE31" i="5"/>
  <c r="AD31" i="5"/>
  <c r="AC31" i="5"/>
  <c r="AB31" i="5"/>
  <c r="AA31" i="5"/>
  <c r="Z31" i="5"/>
  <c r="Y31" i="5"/>
  <c r="X31" i="5"/>
  <c r="W31" i="5"/>
  <c r="V31" i="5"/>
  <c r="U31" i="5"/>
  <c r="T31" i="5"/>
  <c r="CS30" i="5"/>
  <c r="BW30" i="5"/>
  <c r="CK30" i="5" s="1"/>
  <c r="BV30" i="5"/>
  <c r="CJ30" i="5" s="1"/>
  <c r="BU30" i="5"/>
  <c r="CI30" i="5" s="1"/>
  <c r="BT30" i="5"/>
  <c r="CH30" i="5" s="1"/>
  <c r="BS30" i="5"/>
  <c r="CG30" i="5" s="1"/>
  <c r="BR30" i="5"/>
  <c r="CF30" i="5" s="1"/>
  <c r="BQ30" i="5"/>
  <c r="CE30" i="5" s="1"/>
  <c r="BP30" i="5"/>
  <c r="CD30" i="5" s="1"/>
  <c r="BO30" i="5"/>
  <c r="CC30" i="5" s="1"/>
  <c r="BN30" i="5"/>
  <c r="CB30" i="5" s="1"/>
  <c r="BM30" i="5"/>
  <c r="CA30" i="5" s="1"/>
  <c r="BL30" i="5"/>
  <c r="BZ30" i="5" s="1"/>
  <c r="BK30" i="5"/>
  <c r="BY30" i="5" s="1"/>
  <c r="BJ30" i="5"/>
  <c r="BX30" i="5" s="1"/>
  <c r="CS29" i="5"/>
  <c r="BW29" i="5"/>
  <c r="CK29" i="5" s="1"/>
  <c r="BV29" i="5"/>
  <c r="CJ29" i="5" s="1"/>
  <c r="BU29" i="5"/>
  <c r="CI29" i="5" s="1"/>
  <c r="BT29" i="5"/>
  <c r="CH29" i="5" s="1"/>
  <c r="BS29" i="5"/>
  <c r="CG29" i="5" s="1"/>
  <c r="BR29" i="5"/>
  <c r="CF29" i="5" s="1"/>
  <c r="BQ29" i="5"/>
  <c r="CE29" i="5" s="1"/>
  <c r="BP29" i="5"/>
  <c r="CD29" i="5" s="1"/>
  <c r="BO29" i="5"/>
  <c r="CC29" i="5" s="1"/>
  <c r="BN29" i="5"/>
  <c r="CB29" i="5" s="1"/>
  <c r="BM29" i="5"/>
  <c r="CA29" i="5" s="1"/>
  <c r="BL29" i="5"/>
  <c r="BZ29" i="5" s="1"/>
  <c r="BK29" i="5"/>
  <c r="BY29" i="5" s="1"/>
  <c r="BJ29" i="5"/>
  <c r="BX29" i="5" s="1"/>
  <c r="BD29" i="5"/>
  <c r="BD31" i="5" s="1"/>
  <c r="AX29" i="5"/>
  <c r="AX31" i="5" s="1"/>
  <c r="AS29" i="5"/>
  <c r="AS31" i="5" s="1"/>
  <c r="AR29" i="5"/>
  <c r="AR31" i="5" s="1"/>
  <c r="AQ29" i="5"/>
  <c r="AQ31" i="5" s="1"/>
  <c r="AM29" i="5"/>
  <c r="AM31" i="5" s="1"/>
  <c r="CQ28" i="5"/>
  <c r="CN28" i="5"/>
  <c r="CM28" i="5"/>
  <c r="BH28" i="5"/>
  <c r="BG28" i="5"/>
  <c r="BF28" i="5"/>
  <c r="BE28" i="5"/>
  <c r="BC28" i="5"/>
  <c r="AZ28" i="5"/>
  <c r="AY28" i="5"/>
  <c r="AW28" i="5"/>
  <c r="AV28" i="5"/>
  <c r="AU28" i="5"/>
  <c r="AT28" i="5"/>
  <c r="AP28" i="5"/>
  <c r="AO28" i="5"/>
  <c r="AN28" i="5"/>
  <c r="AL28" i="5"/>
  <c r="AK28" i="5"/>
  <c r="AJ28" i="5"/>
  <c r="AI28" i="5"/>
  <c r="AH28" i="5"/>
  <c r="AG28" i="5"/>
  <c r="AF28" i="5"/>
  <c r="AE28" i="5"/>
  <c r="AD28" i="5"/>
  <c r="AC28" i="5"/>
  <c r="AB28" i="5"/>
  <c r="AA28" i="5"/>
  <c r="Z28" i="5"/>
  <c r="Y28" i="5"/>
  <c r="X28" i="5"/>
  <c r="W28" i="5"/>
  <c r="V28" i="5"/>
  <c r="U28" i="5"/>
  <c r="T28" i="5"/>
  <c r="CS27" i="5"/>
  <c r="BW27" i="5"/>
  <c r="CK27" i="5" s="1"/>
  <c r="BV27" i="5"/>
  <c r="CJ27" i="5" s="1"/>
  <c r="BU27" i="5"/>
  <c r="CI27" i="5" s="1"/>
  <c r="BT27" i="5"/>
  <c r="CH27" i="5" s="1"/>
  <c r="BS27" i="5"/>
  <c r="CG27" i="5" s="1"/>
  <c r="BR27" i="5"/>
  <c r="CF27" i="5" s="1"/>
  <c r="BQ27" i="5"/>
  <c r="CE27" i="5" s="1"/>
  <c r="BP27" i="5"/>
  <c r="CD27" i="5" s="1"/>
  <c r="BO27" i="5"/>
  <c r="CC27" i="5" s="1"/>
  <c r="BN27" i="5"/>
  <c r="CB27" i="5" s="1"/>
  <c r="BM27" i="5"/>
  <c r="CA27" i="5" s="1"/>
  <c r="BL27" i="5"/>
  <c r="BZ27" i="5" s="1"/>
  <c r="BK27" i="5"/>
  <c r="BY27" i="5" s="1"/>
  <c r="BJ27" i="5"/>
  <c r="BX27" i="5" s="1"/>
  <c r="CS26" i="5"/>
  <c r="BW26" i="5"/>
  <c r="CK26" i="5" s="1"/>
  <c r="BV26" i="5"/>
  <c r="CJ26" i="5" s="1"/>
  <c r="BU26" i="5"/>
  <c r="CI26" i="5" s="1"/>
  <c r="BT26" i="5"/>
  <c r="CH26" i="5" s="1"/>
  <c r="BS26" i="5"/>
  <c r="CG26" i="5" s="1"/>
  <c r="BR26" i="5"/>
  <c r="CF26" i="5" s="1"/>
  <c r="BQ26" i="5"/>
  <c r="CE26" i="5" s="1"/>
  <c r="BP26" i="5"/>
  <c r="CD26" i="5" s="1"/>
  <c r="BO26" i="5"/>
  <c r="CC26" i="5" s="1"/>
  <c r="BN26" i="5"/>
  <c r="CB26" i="5" s="1"/>
  <c r="BM26" i="5"/>
  <c r="CA26" i="5" s="1"/>
  <c r="BL26" i="5"/>
  <c r="BZ26" i="5" s="1"/>
  <c r="BK26" i="5"/>
  <c r="BY26" i="5" s="1"/>
  <c r="BJ26" i="5"/>
  <c r="BX26" i="5" s="1"/>
  <c r="BD26" i="5"/>
  <c r="BD28" i="5" s="1"/>
  <c r="AX26" i="5"/>
  <c r="AX28" i="5" s="1"/>
  <c r="AS26" i="5"/>
  <c r="AS28" i="5" s="1"/>
  <c r="AR26" i="5"/>
  <c r="AR28" i="5" s="1"/>
  <c r="AQ26" i="5"/>
  <c r="AQ28" i="5" s="1"/>
  <c r="AM26" i="5"/>
  <c r="AM28" i="5" s="1"/>
  <c r="CQ25" i="5"/>
  <c r="CN25" i="5"/>
  <c r="CM25" i="5"/>
  <c r="BH25" i="5"/>
  <c r="BG25" i="5"/>
  <c r="BF25" i="5"/>
  <c r="BE25" i="5"/>
  <c r="BC25" i="5"/>
  <c r="AZ25" i="5"/>
  <c r="AY25" i="5"/>
  <c r="AW25" i="5"/>
  <c r="AV25" i="5"/>
  <c r="AU25" i="5"/>
  <c r="AT25" i="5"/>
  <c r="AP25" i="5"/>
  <c r="AO25" i="5"/>
  <c r="AN25" i="5"/>
  <c r="AL25" i="5"/>
  <c r="AK25" i="5"/>
  <c r="AJ25" i="5"/>
  <c r="AI25" i="5"/>
  <c r="AH25" i="5"/>
  <c r="AG25" i="5"/>
  <c r="AF25" i="5"/>
  <c r="AE25" i="5"/>
  <c r="AD25" i="5"/>
  <c r="AC25" i="5"/>
  <c r="AB25" i="5"/>
  <c r="AA25" i="5"/>
  <c r="Z25" i="5"/>
  <c r="Y25" i="5"/>
  <c r="X25" i="5"/>
  <c r="W25" i="5"/>
  <c r="V25" i="5"/>
  <c r="U25" i="5"/>
  <c r="T25" i="5"/>
  <c r="CS24" i="5"/>
  <c r="BW24" i="5"/>
  <c r="CK24" i="5" s="1"/>
  <c r="BV24" i="5"/>
  <c r="CJ24" i="5" s="1"/>
  <c r="BU24" i="5"/>
  <c r="CI24" i="5" s="1"/>
  <c r="BT24" i="5"/>
  <c r="CH24" i="5" s="1"/>
  <c r="BS24" i="5"/>
  <c r="CG24" i="5" s="1"/>
  <c r="BR24" i="5"/>
  <c r="CF24" i="5" s="1"/>
  <c r="BQ24" i="5"/>
  <c r="CE24" i="5" s="1"/>
  <c r="BP24" i="5"/>
  <c r="CD24" i="5" s="1"/>
  <c r="BO24" i="5"/>
  <c r="CC24" i="5" s="1"/>
  <c r="BN24" i="5"/>
  <c r="CB24" i="5" s="1"/>
  <c r="BM24" i="5"/>
  <c r="CA24" i="5" s="1"/>
  <c r="BL24" i="5"/>
  <c r="BZ24" i="5" s="1"/>
  <c r="BK24" i="5"/>
  <c r="BY24" i="5" s="1"/>
  <c r="BJ24" i="5"/>
  <c r="BX24" i="5" s="1"/>
  <c r="CS23" i="5"/>
  <c r="BW23" i="5"/>
  <c r="CK23" i="5" s="1"/>
  <c r="BV23" i="5"/>
  <c r="CJ23" i="5" s="1"/>
  <c r="BU23" i="5"/>
  <c r="CI23" i="5" s="1"/>
  <c r="BT23" i="5"/>
  <c r="CH23" i="5" s="1"/>
  <c r="BS23" i="5"/>
  <c r="CG23" i="5" s="1"/>
  <c r="BR23" i="5"/>
  <c r="CF23" i="5" s="1"/>
  <c r="BQ23" i="5"/>
  <c r="CE23" i="5" s="1"/>
  <c r="BP23" i="5"/>
  <c r="CD23" i="5" s="1"/>
  <c r="BO23" i="5"/>
  <c r="CC23" i="5" s="1"/>
  <c r="BN23" i="5"/>
  <c r="CB23" i="5" s="1"/>
  <c r="BM23" i="5"/>
  <c r="CA23" i="5" s="1"/>
  <c r="BL23" i="5"/>
  <c r="BZ23" i="5" s="1"/>
  <c r="BK23" i="5"/>
  <c r="BY23" i="5" s="1"/>
  <c r="BJ23" i="5"/>
  <c r="BX23" i="5" s="1"/>
  <c r="BD23" i="5"/>
  <c r="BD25" i="5" s="1"/>
  <c r="AX23" i="5"/>
  <c r="AX25" i="5" s="1"/>
  <c r="AS23" i="5"/>
  <c r="AS25" i="5" s="1"/>
  <c r="AR23" i="5"/>
  <c r="AR25" i="5" s="1"/>
  <c r="AQ23" i="5"/>
  <c r="AQ25" i="5" s="1"/>
  <c r="AM23" i="5"/>
  <c r="AM25" i="5" s="1"/>
  <c r="CQ58" i="5"/>
  <c r="CN58" i="5"/>
  <c r="CM58" i="5"/>
  <c r="BH58" i="5"/>
  <c r="BG58" i="5"/>
  <c r="BF58" i="5"/>
  <c r="BE58" i="5"/>
  <c r="BC58" i="5"/>
  <c r="AZ58" i="5"/>
  <c r="AY58" i="5"/>
  <c r="AW58" i="5"/>
  <c r="AV58" i="5"/>
  <c r="AU58" i="5"/>
  <c r="AT58" i="5"/>
  <c r="AP58" i="5"/>
  <c r="AO58" i="5"/>
  <c r="AN58" i="5"/>
  <c r="AL58" i="5"/>
  <c r="AK58" i="5"/>
  <c r="AJ58" i="5"/>
  <c r="AI58" i="5"/>
  <c r="AH58" i="5"/>
  <c r="AG58" i="5"/>
  <c r="AF58" i="5"/>
  <c r="AE58" i="5"/>
  <c r="AD58" i="5"/>
  <c r="AC58" i="5"/>
  <c r="AB58" i="5"/>
  <c r="AA58" i="5"/>
  <c r="Z58" i="5"/>
  <c r="Y58" i="5"/>
  <c r="X58" i="5"/>
  <c r="W58" i="5"/>
  <c r="V58" i="5"/>
  <c r="U58" i="5"/>
  <c r="T58" i="5"/>
  <c r="CS57" i="5"/>
  <c r="BW57" i="5"/>
  <c r="CK57" i="5" s="1"/>
  <c r="BV57" i="5"/>
  <c r="CJ57" i="5" s="1"/>
  <c r="BU57" i="5"/>
  <c r="CI57" i="5" s="1"/>
  <c r="BT57" i="5"/>
  <c r="CH57" i="5" s="1"/>
  <c r="BS57" i="5"/>
  <c r="CG57" i="5" s="1"/>
  <c r="BR57" i="5"/>
  <c r="CF57" i="5" s="1"/>
  <c r="BQ57" i="5"/>
  <c r="CE57" i="5" s="1"/>
  <c r="BP57" i="5"/>
  <c r="CD57" i="5" s="1"/>
  <c r="BO57" i="5"/>
  <c r="CC57" i="5" s="1"/>
  <c r="BN57" i="5"/>
  <c r="CB57" i="5" s="1"/>
  <c r="BM57" i="5"/>
  <c r="CA57" i="5" s="1"/>
  <c r="BL57" i="5"/>
  <c r="BZ57" i="5" s="1"/>
  <c r="BK57" i="5"/>
  <c r="BY57" i="5" s="1"/>
  <c r="BJ57" i="5"/>
  <c r="BX57" i="5" s="1"/>
  <c r="CS56" i="5"/>
  <c r="BW56" i="5"/>
  <c r="CK56" i="5" s="1"/>
  <c r="BV56" i="5"/>
  <c r="CJ56" i="5" s="1"/>
  <c r="BU56" i="5"/>
  <c r="CI56" i="5" s="1"/>
  <c r="BT56" i="5"/>
  <c r="CH56" i="5" s="1"/>
  <c r="BS56" i="5"/>
  <c r="CG56" i="5" s="1"/>
  <c r="BR56" i="5"/>
  <c r="CF56" i="5" s="1"/>
  <c r="BQ56" i="5"/>
  <c r="CE56" i="5" s="1"/>
  <c r="BP56" i="5"/>
  <c r="CD56" i="5" s="1"/>
  <c r="BO56" i="5"/>
  <c r="CC56" i="5" s="1"/>
  <c r="BN56" i="5"/>
  <c r="CB56" i="5" s="1"/>
  <c r="BM56" i="5"/>
  <c r="CA56" i="5" s="1"/>
  <c r="BL56" i="5"/>
  <c r="BZ56" i="5" s="1"/>
  <c r="BK56" i="5"/>
  <c r="BY56" i="5" s="1"/>
  <c r="BJ56" i="5"/>
  <c r="BX56" i="5" s="1"/>
  <c r="BD56" i="5"/>
  <c r="BD58" i="5" s="1"/>
  <c r="AX56" i="5"/>
  <c r="AX58" i="5" s="1"/>
  <c r="AS56" i="5"/>
  <c r="AS58" i="5" s="1"/>
  <c r="AQ56" i="5"/>
  <c r="AQ58" i="5" s="1"/>
  <c r="AM56" i="5"/>
  <c r="AM58" i="5" s="1"/>
  <c r="CQ55" i="5"/>
  <c r="CN55" i="5"/>
  <c r="CM55" i="5"/>
  <c r="BH55" i="5"/>
  <c r="BG55" i="5"/>
  <c r="BF55" i="5"/>
  <c r="BE55" i="5"/>
  <c r="BC55" i="5"/>
  <c r="AZ55" i="5"/>
  <c r="AY55" i="5"/>
  <c r="AW55" i="5"/>
  <c r="AV55" i="5"/>
  <c r="AP55" i="5"/>
  <c r="AO55" i="5"/>
  <c r="AN55" i="5"/>
  <c r="AL55" i="5"/>
  <c r="AK55" i="5"/>
  <c r="AJ55" i="5"/>
  <c r="AI55" i="5"/>
  <c r="AH55" i="5"/>
  <c r="AG55" i="5"/>
  <c r="AF55" i="5"/>
  <c r="AE55" i="5"/>
  <c r="AD55" i="5"/>
  <c r="AC55" i="5"/>
  <c r="AB55" i="5"/>
  <c r="AA55" i="5"/>
  <c r="Z55" i="5"/>
  <c r="Y55" i="5"/>
  <c r="X55" i="5"/>
  <c r="W55" i="5"/>
  <c r="V55" i="5"/>
  <c r="U55" i="5"/>
  <c r="T55" i="5"/>
  <c r="CS54" i="5"/>
  <c r="BW54" i="5"/>
  <c r="CK54" i="5" s="1"/>
  <c r="BV54" i="5"/>
  <c r="CJ54" i="5" s="1"/>
  <c r="BU54" i="5"/>
  <c r="CI54" i="5" s="1"/>
  <c r="BT54" i="5"/>
  <c r="CH54" i="5" s="1"/>
  <c r="BS54" i="5"/>
  <c r="CG54" i="5" s="1"/>
  <c r="BR54" i="5"/>
  <c r="CF54" i="5" s="1"/>
  <c r="BQ54" i="5"/>
  <c r="CE54" i="5" s="1"/>
  <c r="BP54" i="5"/>
  <c r="CD54" i="5" s="1"/>
  <c r="BO54" i="5"/>
  <c r="CC54" i="5" s="1"/>
  <c r="BN54" i="5"/>
  <c r="CB54" i="5" s="1"/>
  <c r="BM54" i="5"/>
  <c r="CA54" i="5" s="1"/>
  <c r="BL54" i="5"/>
  <c r="BZ54" i="5" s="1"/>
  <c r="BK54" i="5"/>
  <c r="BY54" i="5" s="1"/>
  <c r="BJ54" i="5"/>
  <c r="BX54" i="5" s="1"/>
  <c r="CS53" i="5"/>
  <c r="BW53" i="5"/>
  <c r="CK53" i="5" s="1"/>
  <c r="BV53" i="5"/>
  <c r="CJ53" i="5" s="1"/>
  <c r="BU53" i="5"/>
  <c r="CI53" i="5" s="1"/>
  <c r="BT53" i="5"/>
  <c r="CH53" i="5" s="1"/>
  <c r="BS53" i="5"/>
  <c r="CG53" i="5" s="1"/>
  <c r="BR53" i="5"/>
  <c r="CF53" i="5" s="1"/>
  <c r="BQ53" i="5"/>
  <c r="CE53" i="5" s="1"/>
  <c r="BP53" i="5"/>
  <c r="CD53" i="5" s="1"/>
  <c r="BO53" i="5"/>
  <c r="CC53" i="5" s="1"/>
  <c r="BN53" i="5"/>
  <c r="CB53" i="5" s="1"/>
  <c r="BM53" i="5"/>
  <c r="CA53" i="5" s="1"/>
  <c r="BL53" i="5"/>
  <c r="BZ53" i="5" s="1"/>
  <c r="BK53" i="5"/>
  <c r="BY53" i="5" s="1"/>
  <c r="BJ53" i="5"/>
  <c r="BX53" i="5" s="1"/>
  <c r="BD53" i="5"/>
  <c r="BD55" i="5" s="1"/>
  <c r="AX53" i="5"/>
  <c r="AX55" i="5" s="1"/>
  <c r="AS53" i="5"/>
  <c r="AS55" i="5" s="1"/>
  <c r="AQ53" i="5"/>
  <c r="AQ55" i="5" s="1"/>
  <c r="AM53" i="5"/>
  <c r="AM55" i="5" s="1"/>
  <c r="CQ52" i="5"/>
  <c r="CN52" i="5"/>
  <c r="CM52" i="5"/>
  <c r="BH52" i="5"/>
  <c r="BG52" i="5"/>
  <c r="BF52" i="5"/>
  <c r="BE52" i="5"/>
  <c r="BC52" i="5"/>
  <c r="AZ52" i="5"/>
  <c r="AY52" i="5"/>
  <c r="AW52" i="5"/>
  <c r="AV52" i="5"/>
  <c r="AP52" i="5"/>
  <c r="AO52" i="5"/>
  <c r="AN52" i="5"/>
  <c r="AL52" i="5"/>
  <c r="AK52" i="5"/>
  <c r="AJ52" i="5"/>
  <c r="AI52" i="5"/>
  <c r="AH52" i="5"/>
  <c r="AG52" i="5"/>
  <c r="AF52" i="5"/>
  <c r="AE52" i="5"/>
  <c r="AD52" i="5"/>
  <c r="AC52" i="5"/>
  <c r="AB52" i="5"/>
  <c r="AA52" i="5"/>
  <c r="Z52" i="5"/>
  <c r="Y52" i="5"/>
  <c r="X52" i="5"/>
  <c r="W52" i="5"/>
  <c r="V52" i="5"/>
  <c r="U52" i="5"/>
  <c r="T52" i="5"/>
  <c r="CS51" i="5"/>
  <c r="BW51" i="5"/>
  <c r="CK51" i="5" s="1"/>
  <c r="BV51" i="5"/>
  <c r="CJ51" i="5" s="1"/>
  <c r="BU51" i="5"/>
  <c r="CI51" i="5" s="1"/>
  <c r="BT51" i="5"/>
  <c r="CH51" i="5" s="1"/>
  <c r="BS51" i="5"/>
  <c r="CG51" i="5" s="1"/>
  <c r="BR51" i="5"/>
  <c r="CF51" i="5" s="1"/>
  <c r="BQ51" i="5"/>
  <c r="CE51" i="5" s="1"/>
  <c r="BP51" i="5"/>
  <c r="CD51" i="5" s="1"/>
  <c r="BO51" i="5"/>
  <c r="CC51" i="5" s="1"/>
  <c r="BN51" i="5"/>
  <c r="CB51" i="5" s="1"/>
  <c r="BM51" i="5"/>
  <c r="CA51" i="5" s="1"/>
  <c r="BL51" i="5"/>
  <c r="BZ51" i="5" s="1"/>
  <c r="BK51" i="5"/>
  <c r="BY51" i="5" s="1"/>
  <c r="BJ51" i="5"/>
  <c r="BX51" i="5" s="1"/>
  <c r="CS50" i="5"/>
  <c r="BW50" i="5"/>
  <c r="CK50" i="5" s="1"/>
  <c r="BV50" i="5"/>
  <c r="CJ50" i="5" s="1"/>
  <c r="BU50" i="5"/>
  <c r="CI50" i="5" s="1"/>
  <c r="BT50" i="5"/>
  <c r="CH50" i="5" s="1"/>
  <c r="BS50" i="5"/>
  <c r="CG50" i="5" s="1"/>
  <c r="BR50" i="5"/>
  <c r="CF50" i="5" s="1"/>
  <c r="BQ50" i="5"/>
  <c r="CE50" i="5" s="1"/>
  <c r="BP50" i="5"/>
  <c r="CD50" i="5" s="1"/>
  <c r="BO50" i="5"/>
  <c r="CC50" i="5" s="1"/>
  <c r="BN50" i="5"/>
  <c r="CB50" i="5" s="1"/>
  <c r="BM50" i="5"/>
  <c r="CA50" i="5" s="1"/>
  <c r="BL50" i="5"/>
  <c r="BZ50" i="5" s="1"/>
  <c r="BK50" i="5"/>
  <c r="BY50" i="5" s="1"/>
  <c r="BJ50" i="5"/>
  <c r="BX50" i="5" s="1"/>
  <c r="BD50" i="5"/>
  <c r="BD52" i="5" s="1"/>
  <c r="AX50" i="5"/>
  <c r="AX52" i="5" s="1"/>
  <c r="AS50" i="5"/>
  <c r="AS52" i="5" s="1"/>
  <c r="AQ50" i="5"/>
  <c r="AQ52" i="5" s="1"/>
  <c r="AM50" i="5"/>
  <c r="AM52" i="5" s="1"/>
  <c r="CQ49" i="5"/>
  <c r="CN49" i="5"/>
  <c r="CM49" i="5"/>
  <c r="BH49" i="5"/>
  <c r="BG49" i="5"/>
  <c r="BF49" i="5"/>
  <c r="BE49" i="5"/>
  <c r="BC49" i="5"/>
  <c r="AZ49" i="5"/>
  <c r="AY49" i="5"/>
  <c r="AW49" i="5"/>
  <c r="AV49" i="5"/>
  <c r="AP49" i="5"/>
  <c r="AO49" i="5"/>
  <c r="AN49" i="5"/>
  <c r="AL49" i="5"/>
  <c r="AK49" i="5"/>
  <c r="AJ49" i="5"/>
  <c r="AI49" i="5"/>
  <c r="AH49" i="5"/>
  <c r="AG49" i="5"/>
  <c r="AF49" i="5"/>
  <c r="AE49" i="5"/>
  <c r="AD49" i="5"/>
  <c r="AC49" i="5"/>
  <c r="AB49" i="5"/>
  <c r="AA49" i="5"/>
  <c r="Z49" i="5"/>
  <c r="Y49" i="5"/>
  <c r="X49" i="5"/>
  <c r="W49" i="5"/>
  <c r="V49" i="5"/>
  <c r="U49" i="5"/>
  <c r="T49" i="5"/>
  <c r="CS48" i="5"/>
  <c r="BW48" i="5"/>
  <c r="CK48" i="5" s="1"/>
  <c r="BV48" i="5"/>
  <c r="CJ48" i="5" s="1"/>
  <c r="BU48" i="5"/>
  <c r="CI48" i="5" s="1"/>
  <c r="BT48" i="5"/>
  <c r="CH48" i="5" s="1"/>
  <c r="BS48" i="5"/>
  <c r="CG48" i="5" s="1"/>
  <c r="BR48" i="5"/>
  <c r="CF48" i="5" s="1"/>
  <c r="BQ48" i="5"/>
  <c r="CE48" i="5" s="1"/>
  <c r="BP48" i="5"/>
  <c r="CD48" i="5" s="1"/>
  <c r="BO48" i="5"/>
  <c r="CC48" i="5" s="1"/>
  <c r="BN48" i="5"/>
  <c r="CB48" i="5" s="1"/>
  <c r="BM48" i="5"/>
  <c r="CA48" i="5" s="1"/>
  <c r="BL48" i="5"/>
  <c r="BZ48" i="5" s="1"/>
  <c r="BK48" i="5"/>
  <c r="BY48" i="5" s="1"/>
  <c r="BJ48" i="5"/>
  <c r="BX48" i="5" s="1"/>
  <c r="CS47" i="5"/>
  <c r="BW47" i="5"/>
  <c r="CK47" i="5" s="1"/>
  <c r="BV47" i="5"/>
  <c r="CJ47" i="5" s="1"/>
  <c r="BU47" i="5"/>
  <c r="CI47" i="5" s="1"/>
  <c r="BT47" i="5"/>
  <c r="CH47" i="5" s="1"/>
  <c r="BS47" i="5"/>
  <c r="CG47" i="5" s="1"/>
  <c r="BR47" i="5"/>
  <c r="CF47" i="5" s="1"/>
  <c r="BQ47" i="5"/>
  <c r="CE47" i="5" s="1"/>
  <c r="BP47" i="5"/>
  <c r="CD47" i="5" s="1"/>
  <c r="BO47" i="5"/>
  <c r="CC47" i="5" s="1"/>
  <c r="BN47" i="5"/>
  <c r="CB47" i="5" s="1"/>
  <c r="BM47" i="5"/>
  <c r="CA47" i="5" s="1"/>
  <c r="BL47" i="5"/>
  <c r="BZ47" i="5" s="1"/>
  <c r="BK47" i="5"/>
  <c r="BY47" i="5" s="1"/>
  <c r="BJ47" i="5"/>
  <c r="BX47" i="5" s="1"/>
  <c r="BD47" i="5"/>
  <c r="BD49" i="5" s="1"/>
  <c r="AX47" i="5"/>
  <c r="AX49" i="5" s="1"/>
  <c r="AS47" i="5"/>
  <c r="AS49" i="5" s="1"/>
  <c r="AQ47" i="5"/>
  <c r="AQ49" i="5" s="1"/>
  <c r="AM47" i="5"/>
  <c r="AM49" i="5" s="1"/>
  <c r="CQ46" i="5"/>
  <c r="CN46" i="5"/>
  <c r="CM46" i="5"/>
  <c r="BH46" i="5"/>
  <c r="BG46" i="5"/>
  <c r="BF46" i="5"/>
  <c r="BE46" i="5"/>
  <c r="BC46" i="5"/>
  <c r="AZ46" i="5"/>
  <c r="AY46" i="5"/>
  <c r="AW46" i="5"/>
  <c r="AV46" i="5"/>
  <c r="AP46" i="5"/>
  <c r="AO46" i="5"/>
  <c r="AN46" i="5"/>
  <c r="AL46" i="5"/>
  <c r="AK46" i="5"/>
  <c r="AJ46" i="5"/>
  <c r="AI46" i="5"/>
  <c r="AH46" i="5"/>
  <c r="AG46" i="5"/>
  <c r="AF46" i="5"/>
  <c r="AE46" i="5"/>
  <c r="AD46" i="5"/>
  <c r="AC46" i="5"/>
  <c r="AB46" i="5"/>
  <c r="AA46" i="5"/>
  <c r="Z46" i="5"/>
  <c r="Y46" i="5"/>
  <c r="X46" i="5"/>
  <c r="W46" i="5"/>
  <c r="V46" i="5"/>
  <c r="U46" i="5"/>
  <c r="T46" i="5"/>
  <c r="CS45" i="5"/>
  <c r="BW45" i="5"/>
  <c r="CK45" i="5" s="1"/>
  <c r="BV45" i="5"/>
  <c r="CJ45" i="5" s="1"/>
  <c r="BU45" i="5"/>
  <c r="CI45" i="5" s="1"/>
  <c r="BT45" i="5"/>
  <c r="CH45" i="5" s="1"/>
  <c r="BS45" i="5"/>
  <c r="CG45" i="5" s="1"/>
  <c r="BR45" i="5"/>
  <c r="CF45" i="5" s="1"/>
  <c r="BQ45" i="5"/>
  <c r="CE45" i="5" s="1"/>
  <c r="BP45" i="5"/>
  <c r="CD45" i="5" s="1"/>
  <c r="BO45" i="5"/>
  <c r="CC45" i="5" s="1"/>
  <c r="BN45" i="5"/>
  <c r="CB45" i="5" s="1"/>
  <c r="BM45" i="5"/>
  <c r="CA45" i="5" s="1"/>
  <c r="BL45" i="5"/>
  <c r="BZ45" i="5" s="1"/>
  <c r="BK45" i="5"/>
  <c r="BY45" i="5" s="1"/>
  <c r="BJ45" i="5"/>
  <c r="BX45" i="5" s="1"/>
  <c r="CS44" i="5"/>
  <c r="BW44" i="5"/>
  <c r="CK44" i="5" s="1"/>
  <c r="BV44" i="5"/>
  <c r="CJ44" i="5" s="1"/>
  <c r="BU44" i="5"/>
  <c r="CI44" i="5" s="1"/>
  <c r="BT44" i="5"/>
  <c r="CH44" i="5" s="1"/>
  <c r="BS44" i="5"/>
  <c r="CG44" i="5" s="1"/>
  <c r="BR44" i="5"/>
  <c r="CF44" i="5" s="1"/>
  <c r="BQ44" i="5"/>
  <c r="CE44" i="5" s="1"/>
  <c r="BP44" i="5"/>
  <c r="CD44" i="5" s="1"/>
  <c r="BO44" i="5"/>
  <c r="CC44" i="5" s="1"/>
  <c r="BN44" i="5"/>
  <c r="CB44" i="5" s="1"/>
  <c r="BM44" i="5"/>
  <c r="CA44" i="5" s="1"/>
  <c r="BL44" i="5"/>
  <c r="BZ44" i="5" s="1"/>
  <c r="BK44" i="5"/>
  <c r="BY44" i="5" s="1"/>
  <c r="BJ44" i="5"/>
  <c r="BX44" i="5" s="1"/>
  <c r="BD44" i="5"/>
  <c r="BD46" i="5" s="1"/>
  <c r="AX44" i="5"/>
  <c r="AX46" i="5" s="1"/>
  <c r="AS44" i="5"/>
  <c r="AS46" i="5" s="1"/>
  <c r="AQ44" i="5"/>
  <c r="AQ46" i="5" s="1"/>
  <c r="AM44" i="5"/>
  <c r="AM46" i="5" s="1"/>
  <c r="CQ43" i="5"/>
  <c r="CN43" i="5"/>
  <c r="CM43" i="5"/>
  <c r="BH43" i="5"/>
  <c r="BG43" i="5"/>
  <c r="BF43" i="5"/>
  <c r="BE43" i="5"/>
  <c r="BC43" i="5"/>
  <c r="AZ43" i="5"/>
  <c r="AY43" i="5"/>
  <c r="AW43" i="5"/>
  <c r="AV43" i="5"/>
  <c r="AU43" i="5"/>
  <c r="AT43" i="5"/>
  <c r="AP43" i="5"/>
  <c r="AO43" i="5"/>
  <c r="AN43" i="5"/>
  <c r="AL43" i="5"/>
  <c r="AK43" i="5"/>
  <c r="AJ43" i="5"/>
  <c r="AI43" i="5"/>
  <c r="AH43" i="5"/>
  <c r="AG43" i="5"/>
  <c r="AF43" i="5"/>
  <c r="AE43" i="5"/>
  <c r="AD43" i="5"/>
  <c r="AC43" i="5"/>
  <c r="AB43" i="5"/>
  <c r="AA43" i="5"/>
  <c r="Z43" i="5"/>
  <c r="Y43" i="5"/>
  <c r="X43" i="5"/>
  <c r="W43" i="5"/>
  <c r="V43" i="5"/>
  <c r="U43" i="5"/>
  <c r="T43" i="5"/>
  <c r="CS42" i="5"/>
  <c r="BW42" i="5"/>
  <c r="CK42" i="5" s="1"/>
  <c r="BV42" i="5"/>
  <c r="CJ42" i="5" s="1"/>
  <c r="BU42" i="5"/>
  <c r="CI42" i="5" s="1"/>
  <c r="BT42" i="5"/>
  <c r="CH42" i="5" s="1"/>
  <c r="BS42" i="5"/>
  <c r="CG42" i="5" s="1"/>
  <c r="BR42" i="5"/>
  <c r="CF42" i="5" s="1"/>
  <c r="BQ42" i="5"/>
  <c r="CE42" i="5" s="1"/>
  <c r="BP42" i="5"/>
  <c r="CD42" i="5" s="1"/>
  <c r="BO42" i="5"/>
  <c r="CC42" i="5" s="1"/>
  <c r="BN42" i="5"/>
  <c r="CB42" i="5" s="1"/>
  <c r="BM42" i="5"/>
  <c r="CA42" i="5" s="1"/>
  <c r="BL42" i="5"/>
  <c r="BZ42" i="5" s="1"/>
  <c r="BK42" i="5"/>
  <c r="BY42" i="5" s="1"/>
  <c r="BJ42" i="5"/>
  <c r="BX42" i="5" s="1"/>
  <c r="CQ40" i="5"/>
  <c r="CN40" i="5"/>
  <c r="CM40" i="5"/>
  <c r="BH40" i="5"/>
  <c r="BG40" i="5"/>
  <c r="BF40" i="5"/>
  <c r="BE40" i="5"/>
  <c r="BC40" i="5"/>
  <c r="AZ40" i="5"/>
  <c r="AY40" i="5"/>
  <c r="AW40" i="5"/>
  <c r="AV40" i="5"/>
  <c r="AU40" i="5"/>
  <c r="AT40" i="5"/>
  <c r="AP40" i="5"/>
  <c r="AO40" i="5"/>
  <c r="AN40" i="5"/>
  <c r="AL40" i="5"/>
  <c r="AK40" i="5"/>
  <c r="AJ40" i="5"/>
  <c r="AI40" i="5"/>
  <c r="AH40" i="5"/>
  <c r="AG40" i="5"/>
  <c r="AF40" i="5"/>
  <c r="AE40" i="5"/>
  <c r="AD40" i="5"/>
  <c r="AC40" i="5"/>
  <c r="AB40" i="5"/>
  <c r="AA40" i="5"/>
  <c r="Z40" i="5"/>
  <c r="Y40" i="5"/>
  <c r="X40" i="5"/>
  <c r="W40" i="5"/>
  <c r="V40" i="5"/>
  <c r="U40" i="5"/>
  <c r="T40" i="5"/>
  <c r="CS39" i="5"/>
  <c r="BW39" i="5"/>
  <c r="CK39" i="5" s="1"/>
  <c r="BV39" i="5"/>
  <c r="CJ39" i="5" s="1"/>
  <c r="BU39" i="5"/>
  <c r="CI39" i="5" s="1"/>
  <c r="BT39" i="5"/>
  <c r="CH39" i="5" s="1"/>
  <c r="BS39" i="5"/>
  <c r="CG39" i="5" s="1"/>
  <c r="BR39" i="5"/>
  <c r="CF39" i="5" s="1"/>
  <c r="BQ39" i="5"/>
  <c r="CE39" i="5" s="1"/>
  <c r="BP39" i="5"/>
  <c r="CD39" i="5" s="1"/>
  <c r="BO39" i="5"/>
  <c r="CC39" i="5" s="1"/>
  <c r="BN39" i="5"/>
  <c r="CB39" i="5" s="1"/>
  <c r="BM39" i="5"/>
  <c r="CA39" i="5" s="1"/>
  <c r="BL39" i="5"/>
  <c r="BZ39" i="5" s="1"/>
  <c r="BK39" i="5"/>
  <c r="BY39" i="5" s="1"/>
  <c r="BJ39" i="5"/>
  <c r="BX39" i="5" s="1"/>
  <c r="CQ22" i="5"/>
  <c r="CN22" i="5"/>
  <c r="CM22" i="5"/>
  <c r="BH22" i="5"/>
  <c r="BG22" i="5"/>
  <c r="BF22" i="5"/>
  <c r="BE22" i="5"/>
  <c r="BC22" i="5"/>
  <c r="AZ22" i="5"/>
  <c r="AY22" i="5"/>
  <c r="AW22" i="5"/>
  <c r="AV22" i="5"/>
  <c r="AU22" i="5"/>
  <c r="AT22" i="5"/>
  <c r="AP22" i="5"/>
  <c r="AO22" i="5"/>
  <c r="AN22" i="5"/>
  <c r="AL22" i="5"/>
  <c r="AK22" i="5"/>
  <c r="AJ22" i="5"/>
  <c r="AI22" i="5"/>
  <c r="AH22" i="5"/>
  <c r="AG22" i="5"/>
  <c r="AF22" i="5"/>
  <c r="AE22" i="5"/>
  <c r="AD22" i="5"/>
  <c r="AC22" i="5"/>
  <c r="AB22" i="5"/>
  <c r="AA22" i="5"/>
  <c r="Z22" i="5"/>
  <c r="Y22" i="5"/>
  <c r="X22" i="5"/>
  <c r="W22" i="5"/>
  <c r="V22" i="5"/>
  <c r="U22" i="5"/>
  <c r="T22" i="5"/>
  <c r="CS21" i="5"/>
  <c r="BW21" i="5"/>
  <c r="CK21" i="5" s="1"/>
  <c r="BV21" i="5"/>
  <c r="CJ21" i="5" s="1"/>
  <c r="BU21" i="5"/>
  <c r="CI21" i="5" s="1"/>
  <c r="BT21" i="5"/>
  <c r="CH21" i="5" s="1"/>
  <c r="BS21" i="5"/>
  <c r="CG21" i="5" s="1"/>
  <c r="BR21" i="5"/>
  <c r="CF21" i="5" s="1"/>
  <c r="BQ21" i="5"/>
  <c r="CE21" i="5" s="1"/>
  <c r="BP21" i="5"/>
  <c r="CD21" i="5" s="1"/>
  <c r="BO21" i="5"/>
  <c r="CC21" i="5" s="1"/>
  <c r="BN21" i="5"/>
  <c r="CB21" i="5" s="1"/>
  <c r="BM21" i="5"/>
  <c r="CA21" i="5" s="1"/>
  <c r="BL21" i="5"/>
  <c r="BZ21" i="5" s="1"/>
  <c r="BK21" i="5"/>
  <c r="BY21" i="5" s="1"/>
  <c r="BJ21" i="5"/>
  <c r="BX21" i="5" s="1"/>
  <c r="BD21" i="5"/>
  <c r="CS20" i="5"/>
  <c r="BW20" i="5"/>
  <c r="CK20" i="5" s="1"/>
  <c r="BV20" i="5"/>
  <c r="CJ20" i="5" s="1"/>
  <c r="BU20" i="5"/>
  <c r="CI20" i="5" s="1"/>
  <c r="BT20" i="5"/>
  <c r="CH20" i="5" s="1"/>
  <c r="BS20" i="5"/>
  <c r="CG20" i="5" s="1"/>
  <c r="BR20" i="5"/>
  <c r="CF20" i="5" s="1"/>
  <c r="BQ20" i="5"/>
  <c r="CE20" i="5" s="1"/>
  <c r="BP20" i="5"/>
  <c r="CD20" i="5" s="1"/>
  <c r="BO20" i="5"/>
  <c r="CC20" i="5" s="1"/>
  <c r="BN20" i="5"/>
  <c r="CB20" i="5" s="1"/>
  <c r="BM20" i="5"/>
  <c r="CA20" i="5"/>
  <c r="BL20" i="5"/>
  <c r="BZ20" i="5" s="1"/>
  <c r="BK20" i="5"/>
  <c r="BY20" i="5" s="1"/>
  <c r="BJ20" i="5"/>
  <c r="BX20" i="5" s="1"/>
  <c r="BD20" i="5"/>
  <c r="AX20" i="5"/>
  <c r="AX22" i="5" s="1"/>
  <c r="AS20" i="5"/>
  <c r="AS22" i="5" s="1"/>
  <c r="AR20" i="5"/>
  <c r="AR22" i="5" s="1"/>
  <c r="AQ20" i="5"/>
  <c r="AQ22" i="5" s="1"/>
  <c r="AM20" i="5"/>
  <c r="AM22" i="5" s="1"/>
  <c r="CQ19" i="5"/>
  <c r="CN19" i="5"/>
  <c r="CM19" i="5"/>
  <c r="BH19" i="5"/>
  <c r="BG19" i="5"/>
  <c r="BF19" i="5"/>
  <c r="BE19" i="5"/>
  <c r="BC19" i="5"/>
  <c r="AZ19" i="5"/>
  <c r="AY19" i="5"/>
  <c r="AW19" i="5"/>
  <c r="AV19" i="5"/>
  <c r="AU19" i="5"/>
  <c r="AT19" i="5"/>
  <c r="AP19" i="5"/>
  <c r="AO19" i="5"/>
  <c r="AN19" i="5"/>
  <c r="AL19" i="5"/>
  <c r="AK19" i="5"/>
  <c r="AJ19" i="5"/>
  <c r="AI19" i="5"/>
  <c r="AH19" i="5"/>
  <c r="AG19" i="5"/>
  <c r="AF19" i="5"/>
  <c r="AE19" i="5"/>
  <c r="AD19" i="5"/>
  <c r="AC19" i="5"/>
  <c r="AB19" i="5"/>
  <c r="AA19" i="5"/>
  <c r="Z19" i="5"/>
  <c r="Y19" i="5"/>
  <c r="X19" i="5"/>
  <c r="W19" i="5"/>
  <c r="V19" i="5"/>
  <c r="U19" i="5"/>
  <c r="T19" i="5"/>
  <c r="CS18" i="5"/>
  <c r="BW18" i="5"/>
  <c r="CK18" i="5" s="1"/>
  <c r="BV18" i="5"/>
  <c r="CJ18" i="5" s="1"/>
  <c r="BU18" i="5"/>
  <c r="CI18" i="5" s="1"/>
  <c r="BT18" i="5"/>
  <c r="CH18" i="5" s="1"/>
  <c r="BS18" i="5"/>
  <c r="CG18" i="5" s="1"/>
  <c r="BR18" i="5"/>
  <c r="CF18" i="5" s="1"/>
  <c r="BQ18" i="5"/>
  <c r="CE18" i="5" s="1"/>
  <c r="BP18" i="5"/>
  <c r="CD18" i="5" s="1"/>
  <c r="BO18" i="5"/>
  <c r="CC18" i="5" s="1"/>
  <c r="BN18" i="5"/>
  <c r="CB18" i="5" s="1"/>
  <c r="BM18" i="5"/>
  <c r="CA18" i="5" s="1"/>
  <c r="BL18" i="5"/>
  <c r="BZ18" i="5" s="1"/>
  <c r="BK18" i="5"/>
  <c r="BY18" i="5" s="1"/>
  <c r="BJ18" i="5"/>
  <c r="BX18" i="5" s="1"/>
  <c r="BD18" i="5"/>
  <c r="CS17" i="5"/>
  <c r="BW17" i="5"/>
  <c r="CK17" i="5" s="1"/>
  <c r="BV17" i="5"/>
  <c r="CJ17" i="5" s="1"/>
  <c r="BU17" i="5"/>
  <c r="CI17" i="5" s="1"/>
  <c r="BT17" i="5"/>
  <c r="CH17" i="5" s="1"/>
  <c r="BS17" i="5"/>
  <c r="CG17" i="5" s="1"/>
  <c r="BR17" i="5"/>
  <c r="CF17" i="5" s="1"/>
  <c r="BQ17" i="5"/>
  <c r="CE17" i="5" s="1"/>
  <c r="BP17" i="5"/>
  <c r="CD17" i="5" s="1"/>
  <c r="BO17" i="5"/>
  <c r="CC17" i="5" s="1"/>
  <c r="BN17" i="5"/>
  <c r="CB17" i="5" s="1"/>
  <c r="BM17" i="5"/>
  <c r="CA17" i="5" s="1"/>
  <c r="BL17" i="5"/>
  <c r="BZ17" i="5" s="1"/>
  <c r="BK17" i="5"/>
  <c r="BY17" i="5" s="1"/>
  <c r="BJ17" i="5"/>
  <c r="BX17" i="5" s="1"/>
  <c r="BD17" i="5"/>
  <c r="AX17" i="5"/>
  <c r="AX19" i="5" s="1"/>
  <c r="AS17" i="5"/>
  <c r="AS19" i="5" s="1"/>
  <c r="AR17" i="5"/>
  <c r="AR19" i="5" s="1"/>
  <c r="AQ17" i="5"/>
  <c r="AQ19" i="5" s="1"/>
  <c r="AM17" i="5"/>
  <c r="AM19" i="5" s="1"/>
  <c r="BW10" i="5"/>
  <c r="CK10" i="5" s="1"/>
  <c r="BV10" i="5"/>
  <c r="CJ10" i="5" s="1"/>
  <c r="BU10" i="5"/>
  <c r="CI10" i="5" s="1"/>
  <c r="BT10" i="5"/>
  <c r="CH10" i="5" s="1"/>
  <c r="BS10" i="5"/>
  <c r="CG10" i="5" s="1"/>
  <c r="BR10" i="5"/>
  <c r="CF10" i="5" s="1"/>
  <c r="BQ10" i="5"/>
  <c r="CE10" i="5" s="1"/>
  <c r="BP10" i="5"/>
  <c r="CD10" i="5" s="1"/>
  <c r="BO10" i="5"/>
  <c r="CC10" i="5" s="1"/>
  <c r="BN10" i="5"/>
  <c r="CB10" i="5" s="1"/>
  <c r="BM10" i="5"/>
  <c r="CA10" i="5" s="1"/>
  <c r="BL10" i="5"/>
  <c r="BZ10" i="5" s="1"/>
  <c r="BK10" i="5"/>
  <c r="BY10" i="5" s="1"/>
  <c r="BJ10" i="5"/>
  <c r="BX10" i="5" s="1"/>
  <c r="BJ8" i="5"/>
  <c r="BX8" i="5" s="1"/>
  <c r="BE10" i="5"/>
  <c r="BD10" i="5"/>
  <c r="AS10" i="5"/>
  <c r="AR10" i="5"/>
  <c r="AQ10" i="5"/>
  <c r="B16" i="5"/>
  <c r="B19" i="5" s="1"/>
  <c r="B22" i="5" s="1"/>
  <c r="B25" i="5" s="1"/>
  <c r="B28" i="5" s="1"/>
  <c r="B31" i="5" s="1"/>
  <c r="B34" i="5" s="1"/>
  <c r="B37" i="5" s="1"/>
  <c r="B40" i="5" s="1"/>
  <c r="B43" i="5" s="1"/>
  <c r="B46" i="5" s="1"/>
  <c r="B49" i="5" s="1"/>
  <c r="B52" i="5" s="1"/>
  <c r="B55" i="5" s="1"/>
  <c r="B58" i="5" s="1"/>
  <c r="B61" i="5" s="1"/>
  <c r="B15" i="5"/>
  <c r="B18" i="5" s="1"/>
  <c r="B21" i="5" s="1"/>
  <c r="B24" i="5" s="1"/>
  <c r="B27" i="5" s="1"/>
  <c r="B30" i="5" s="1"/>
  <c r="B33" i="5" s="1"/>
  <c r="B36" i="5" s="1"/>
  <c r="B39" i="5" s="1"/>
  <c r="B42" i="5" s="1"/>
  <c r="B45" i="5" s="1"/>
  <c r="B48" i="5" s="1"/>
  <c r="B51" i="5" s="1"/>
  <c r="B54" i="5" s="1"/>
  <c r="B57" i="5" s="1"/>
  <c r="B60" i="5" s="1"/>
  <c r="B63" i="5" s="1"/>
  <c r="B14" i="5"/>
  <c r="B17" i="5" s="1"/>
  <c r="B20" i="5" s="1"/>
  <c r="B23" i="5" s="1"/>
  <c r="B26" i="5" s="1"/>
  <c r="B29" i="5" s="1"/>
  <c r="B32" i="5" s="1"/>
  <c r="B35" i="5" s="1"/>
  <c r="B38" i="5" s="1"/>
  <c r="B41" i="5" s="1"/>
  <c r="B44" i="5" s="1"/>
  <c r="B47" i="5" s="1"/>
  <c r="B50" i="5" s="1"/>
  <c r="B53" i="5" s="1"/>
  <c r="B56" i="5" s="1"/>
  <c r="B59" i="5" s="1"/>
  <c r="CQ16" i="5"/>
  <c r="CN16" i="5"/>
  <c r="CM16" i="5"/>
  <c r="BH16" i="5"/>
  <c r="BG16" i="5"/>
  <c r="BF16" i="5"/>
  <c r="BE16" i="5"/>
  <c r="BC16" i="5"/>
  <c r="AZ16" i="5"/>
  <c r="AY16" i="5"/>
  <c r="AW16" i="5"/>
  <c r="AV16" i="5"/>
  <c r="AU16" i="5"/>
  <c r="AT16" i="5"/>
  <c r="AP16" i="5"/>
  <c r="AO16" i="5"/>
  <c r="AN16" i="5"/>
  <c r="AL16" i="5"/>
  <c r="AK16" i="5"/>
  <c r="AJ16" i="5"/>
  <c r="AI16" i="5"/>
  <c r="AH16" i="5"/>
  <c r="AG16" i="5"/>
  <c r="AF16" i="5"/>
  <c r="AE16" i="5"/>
  <c r="AD16" i="5"/>
  <c r="AC16" i="5"/>
  <c r="AB16" i="5"/>
  <c r="AA16" i="5"/>
  <c r="Z16" i="5"/>
  <c r="Y16" i="5"/>
  <c r="X16" i="5"/>
  <c r="W16" i="5"/>
  <c r="V16" i="5"/>
  <c r="U16" i="5"/>
  <c r="T16" i="5"/>
  <c r="BW15" i="5"/>
  <c r="CK15" i="5" s="1"/>
  <c r="BV15" i="5"/>
  <c r="CJ15" i="5" s="1"/>
  <c r="BU15" i="5"/>
  <c r="CI15" i="5" s="1"/>
  <c r="BT15" i="5"/>
  <c r="CH15" i="5" s="1"/>
  <c r="BS15" i="5"/>
  <c r="CG15" i="5" s="1"/>
  <c r="BR15" i="5"/>
  <c r="CF15" i="5" s="1"/>
  <c r="BQ15" i="5"/>
  <c r="CE15" i="5" s="1"/>
  <c r="BP15" i="5"/>
  <c r="CD15" i="5" s="1"/>
  <c r="BO15" i="5"/>
  <c r="CC15" i="5" s="1"/>
  <c r="BN15" i="5"/>
  <c r="CB15" i="5" s="1"/>
  <c r="BM15" i="5"/>
  <c r="CA15" i="5" s="1"/>
  <c r="BL15" i="5"/>
  <c r="BZ15" i="5" s="1"/>
  <c r="BK15" i="5"/>
  <c r="BY15" i="5" s="1"/>
  <c r="BJ15" i="5"/>
  <c r="BX15" i="5" s="1"/>
  <c r="CS15" i="5"/>
  <c r="BD15" i="5"/>
  <c r="BW14" i="5"/>
  <c r="CK14" i="5" s="1"/>
  <c r="BV14" i="5"/>
  <c r="CJ14" i="5" s="1"/>
  <c r="BU14" i="5"/>
  <c r="CI14" i="5" s="1"/>
  <c r="BT14" i="5"/>
  <c r="CH14" i="5" s="1"/>
  <c r="BS14" i="5"/>
  <c r="CG14" i="5" s="1"/>
  <c r="BR14" i="5"/>
  <c r="CF14" i="5" s="1"/>
  <c r="BQ14" i="5"/>
  <c r="CE14" i="5" s="1"/>
  <c r="BP14" i="5"/>
  <c r="CD14" i="5" s="1"/>
  <c r="BO14" i="5"/>
  <c r="CC14" i="5" s="1"/>
  <c r="BN14" i="5"/>
  <c r="CB14" i="5" s="1"/>
  <c r="BM14" i="5"/>
  <c r="CA14" i="5" s="1"/>
  <c r="BL14" i="5"/>
  <c r="BZ14" i="5" s="1"/>
  <c r="BK14" i="5"/>
  <c r="BY14" i="5" s="1"/>
  <c r="BJ14" i="5"/>
  <c r="BX14" i="5" s="1"/>
  <c r="CS14" i="5"/>
  <c r="BD14" i="5"/>
  <c r="AX14" i="5"/>
  <c r="AX16" i="5" s="1"/>
  <c r="AS14" i="5"/>
  <c r="AS16" i="5" s="1"/>
  <c r="AR14" i="5"/>
  <c r="AR16" i="5" s="1"/>
  <c r="AQ14" i="5"/>
  <c r="AQ16" i="5" s="1"/>
  <c r="AM14" i="5"/>
  <c r="AM16" i="5" s="1"/>
  <c r="T13" i="5"/>
  <c r="CQ13" i="5"/>
  <c r="CN13" i="5"/>
  <c r="CM13" i="5"/>
  <c r="AZ13" i="5"/>
  <c r="AY13" i="5"/>
  <c r="AW13" i="5"/>
  <c r="AV13" i="5"/>
  <c r="AU13" i="5"/>
  <c r="AT13" i="5"/>
  <c r="AP13" i="5"/>
  <c r="AO13" i="5"/>
  <c r="AN13" i="5"/>
  <c r="AL13" i="5"/>
  <c r="BH13" i="5"/>
  <c r="BG13" i="5"/>
  <c r="BF13" i="5"/>
  <c r="BE13" i="5"/>
  <c r="BC13" i="5"/>
  <c r="AK13" i="5"/>
  <c r="AJ13" i="5"/>
  <c r="AI13" i="5"/>
  <c r="AH13" i="5"/>
  <c r="AG13" i="5"/>
  <c r="AF13" i="5"/>
  <c r="AE13" i="5"/>
  <c r="AD13" i="5"/>
  <c r="AC13" i="5"/>
  <c r="AB13" i="5"/>
  <c r="AA13" i="5"/>
  <c r="Z13" i="5"/>
  <c r="Y13" i="5"/>
  <c r="X13" i="5"/>
  <c r="W13" i="5"/>
  <c r="V13" i="5"/>
  <c r="U13" i="5"/>
  <c r="BW12" i="5"/>
  <c r="CK12" i="5" s="1"/>
  <c r="BV12" i="5"/>
  <c r="CJ12" i="5" s="1"/>
  <c r="BU12" i="5"/>
  <c r="CI12" i="5" s="1"/>
  <c r="BT12" i="5"/>
  <c r="CH12" i="5" s="1"/>
  <c r="BS12" i="5"/>
  <c r="CG12" i="5" s="1"/>
  <c r="BR12" i="5"/>
  <c r="CF12" i="5" s="1"/>
  <c r="BQ12" i="5"/>
  <c r="CE12" i="5" s="1"/>
  <c r="BP12" i="5"/>
  <c r="CD12" i="5" s="1"/>
  <c r="BO12" i="5"/>
  <c r="CC12" i="5" s="1"/>
  <c r="BN12" i="5"/>
  <c r="CB12" i="5" s="1"/>
  <c r="BM12" i="5"/>
  <c r="CA12" i="5" s="1"/>
  <c r="BL12" i="5"/>
  <c r="BZ12" i="5" s="1"/>
  <c r="BK12" i="5"/>
  <c r="BY12" i="5" s="1"/>
  <c r="BJ12" i="5"/>
  <c r="BX12" i="5" s="1"/>
  <c r="CS12" i="5"/>
  <c r="BD12" i="5"/>
  <c r="BW11" i="5"/>
  <c r="CK11" i="5" s="1"/>
  <c r="BV11" i="5"/>
  <c r="CJ11" i="5" s="1"/>
  <c r="BU11" i="5"/>
  <c r="CI11" i="5" s="1"/>
  <c r="BT11" i="5"/>
  <c r="CH11" i="5" s="1"/>
  <c r="BS11" i="5"/>
  <c r="CG11" i="5" s="1"/>
  <c r="BR11" i="5"/>
  <c r="CF11" i="5" s="1"/>
  <c r="BQ11" i="5"/>
  <c r="CE11" i="5" s="1"/>
  <c r="BP11" i="5"/>
  <c r="CD11" i="5" s="1"/>
  <c r="BO11" i="5"/>
  <c r="CC11" i="5" s="1"/>
  <c r="BN11" i="5"/>
  <c r="CB11" i="5" s="1"/>
  <c r="BM11" i="5"/>
  <c r="CA11" i="5" s="1"/>
  <c r="BL11" i="5"/>
  <c r="BZ11" i="5" s="1"/>
  <c r="BK11" i="5"/>
  <c r="BY11" i="5" s="1"/>
  <c r="BJ11" i="5"/>
  <c r="BX11" i="5" s="1"/>
  <c r="CS11" i="5"/>
  <c r="BD11" i="5"/>
  <c r="AX11" i="5"/>
  <c r="AX13" i="5" s="1"/>
  <c r="AS11" i="5"/>
  <c r="AS13" i="5" s="1"/>
  <c r="AR11" i="5"/>
  <c r="AR13" i="5" s="1"/>
  <c r="AQ11" i="5"/>
  <c r="AQ13" i="5" s="1"/>
  <c r="AM11" i="5"/>
  <c r="AM13" i="5" s="1"/>
  <c r="CS9" i="5"/>
  <c r="BD9" i="5"/>
  <c r="AX9" i="5"/>
  <c r="AS9" i="5"/>
  <c r="AR9" i="5"/>
  <c r="AQ9" i="5"/>
  <c r="AM9" i="5"/>
  <c r="BW9" i="5"/>
  <c r="CK9" i="5" s="1"/>
  <c r="BV9" i="5"/>
  <c r="CJ9" i="5" s="1"/>
  <c r="BU9" i="5"/>
  <c r="CI9" i="5" s="1"/>
  <c r="BT9" i="5"/>
  <c r="CH9" i="5" s="1"/>
  <c r="BS9" i="5"/>
  <c r="CG9" i="5" s="1"/>
  <c r="BR9" i="5"/>
  <c r="CF9" i="5" s="1"/>
  <c r="BQ9" i="5"/>
  <c r="CE9" i="5" s="1"/>
  <c r="BP9" i="5"/>
  <c r="CD9" i="5" s="1"/>
  <c r="BO9" i="5"/>
  <c r="CC9" i="5" s="1"/>
  <c r="BN9" i="5"/>
  <c r="CB9" i="5" s="1"/>
  <c r="BM9" i="5"/>
  <c r="CA9" i="5" s="1"/>
  <c r="BL9" i="5"/>
  <c r="BZ9" i="5" s="1"/>
  <c r="BK9" i="5"/>
  <c r="BY9" i="5" s="1"/>
  <c r="BJ9" i="5"/>
  <c r="BX9" i="5" s="1"/>
  <c r="BW8" i="5"/>
  <c r="CK8" i="5" s="1"/>
  <c r="BV8" i="5"/>
  <c r="CJ8" i="5" s="1"/>
  <c r="BU8" i="5"/>
  <c r="CI8" i="5" s="1"/>
  <c r="BT8" i="5"/>
  <c r="CH8" i="5" s="1"/>
  <c r="BS8" i="5"/>
  <c r="CG8" i="5" s="1"/>
  <c r="BR8" i="5"/>
  <c r="CF8" i="5" s="1"/>
  <c r="BQ8" i="5"/>
  <c r="CE8" i="5" s="1"/>
  <c r="BP8" i="5"/>
  <c r="CD8" i="5" s="1"/>
  <c r="BO8" i="5"/>
  <c r="CC8" i="5" s="1"/>
  <c r="BN8" i="5"/>
  <c r="CB8" i="5" s="1"/>
  <c r="BM8" i="5"/>
  <c r="CA8" i="5" s="1"/>
  <c r="BL8" i="5"/>
  <c r="BZ8" i="5" s="1"/>
  <c r="BK8" i="5"/>
  <c r="BY8" i="5" s="1"/>
  <c r="CS8" i="5"/>
  <c r="AR8" i="5"/>
  <c r="BD8" i="5"/>
  <c r="AX8" i="5"/>
  <c r="AS8" i="5"/>
  <c r="AQ8" i="5"/>
  <c r="AM8" i="5"/>
  <c r="CL62" i="5" l="1"/>
  <c r="CL64" i="5" s="1"/>
  <c r="O62" i="5" s="1"/>
  <c r="CL59" i="5"/>
  <c r="CL61" i="5" s="1"/>
  <c r="O59" i="5" s="1"/>
  <c r="CL8" i="5"/>
  <c r="CL10" i="5"/>
  <c r="CL9" i="5"/>
  <c r="BD13" i="5"/>
  <c r="BD16" i="5"/>
  <c r="BD22" i="5"/>
  <c r="BD19" i="5"/>
  <c r="CL20" i="5"/>
  <c r="CL21" i="5"/>
  <c r="CL47" i="5"/>
  <c r="CL49" i="5" s="1"/>
  <c r="O47" i="5" s="1"/>
  <c r="CL23" i="5"/>
  <c r="CL25" i="5" s="1"/>
  <c r="O23" i="5" s="1"/>
  <c r="CL32" i="5"/>
  <c r="CL34" i="5" s="1"/>
  <c r="O32" i="5" s="1"/>
  <c r="CL11" i="5"/>
  <c r="CL12" i="5"/>
  <c r="O10" i="5"/>
  <c r="CL50" i="5"/>
  <c r="CL52" i="5" s="1"/>
  <c r="O50" i="5" s="1"/>
  <c r="CL35" i="5"/>
  <c r="CL37" i="5" s="1"/>
  <c r="O35" i="5" s="1"/>
  <c r="CL15" i="5"/>
  <c r="CL53" i="5"/>
  <c r="CL55" i="5" s="1"/>
  <c r="O53" i="5" s="1"/>
  <c r="CL26" i="5"/>
  <c r="CL28" i="5" s="1"/>
  <c r="O26" i="5" s="1"/>
  <c r="CL14" i="5"/>
  <c r="CL18" i="5"/>
  <c r="CL56" i="5"/>
  <c r="CL58" i="5" s="1"/>
  <c r="O56" i="5" s="1"/>
  <c r="CL29" i="5"/>
  <c r="CL31" i="5" s="1"/>
  <c r="O29" i="5" s="1"/>
  <c r="CL17" i="5"/>
  <c r="CL44" i="5"/>
  <c r="CL46" i="5" s="1"/>
  <c r="O44" i="5" s="1"/>
  <c r="CL38" i="5"/>
  <c r="CL40" i="5" s="1"/>
  <c r="O38" i="5" s="1"/>
  <c r="CL41" i="5"/>
  <c r="CL43" i="5" s="1"/>
  <c r="O41" i="5" s="1"/>
  <c r="CL16" i="5" l="1"/>
  <c r="O14" i="5" s="1"/>
  <c r="CL19" i="5"/>
  <c r="O17" i="5" s="1"/>
  <c r="CL13" i="5"/>
  <c r="O11" i="5" s="1"/>
  <c r="CL22" i="5"/>
  <c r="O20"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tc={16D54EA7-A3E7-4FBF-853B-BA0D472FC8A2}</author>
    <author>Pham Thi Phuong Loan (MS/EJV5-PS)</author>
  </authors>
  <commentList>
    <comment ref="CN7" authorId="0" shapeId="0" xr:uid="{16D54EA7-A3E7-4FBF-853B-BA0D472FC8A2}">
      <text>
        <t>[Threaded comment]
Your version of Excel allows you to read this threaded comment; however, any edits to it will get removed if the file is opened in a newer version of Excel. Learn more: https://go.microsoft.com/fwlink/?linkid=870924
Comment:
    Data input to this field is diff. btw Mx17&amp;MG1.
Example: 
Info sheet/SeccCoeff3_Boot : 
2023 020B 9010 
For Mx17, byte order is inverted:
2302 0B02 1090
For MG1, byte order is the same:
2023 020B 9010</t>
      </text>
    </comment>
    <comment ref="AR41" authorId="1" shapeId="0" xr:uid="{6ADC2DBB-16AD-48CE-9CB7-2578D4B88B8E}">
      <text>
        <r>
          <rPr>
            <b/>
            <sz val="9"/>
            <color indexed="81"/>
            <rFont val="Tahoma"/>
            <charset val="1"/>
          </rPr>
          <t>Pham Thi Phuong Loan (MS/EJV5-PS):</t>
        </r>
        <r>
          <rPr>
            <sz val="9"/>
            <color indexed="81"/>
            <rFont val="Tahoma"/>
            <charset val="1"/>
          </rPr>
          <t xml:space="preserve">
formula change as discuss ed as template rev2</t>
        </r>
      </text>
    </comment>
    <comment ref="CM41" authorId="1" shapeId="0" xr:uid="{18435770-2DD0-44F7-84E3-6393B138A267}">
      <text>
        <r>
          <rPr>
            <b/>
            <sz val="9"/>
            <color indexed="81"/>
            <rFont val="Tahoma"/>
            <charset val="1"/>
          </rPr>
          <t>Pham Thi Phuong Loan (MS/EJV5-PS):</t>
        </r>
        <r>
          <rPr>
            <sz val="9"/>
            <color indexed="81"/>
            <rFont val="Tahoma"/>
            <charset val="1"/>
          </rPr>
          <t xml:space="preserve">
change to 0x00000000 from rev2</t>
        </r>
      </text>
    </comment>
  </commentList>
</comments>
</file>

<file path=xl/sharedStrings.xml><?xml version="1.0" encoding="utf-8"?>
<sst xmlns="http://schemas.openxmlformats.org/spreadsheetml/2006/main" count="3139" uniqueCount="673">
  <si>
    <t>HONDA 62XS CONTAINER</t>
  </si>
  <si>
    <t>General info</t>
  </si>
  <si>
    <t>No.</t>
  </si>
  <si>
    <t>Variant info</t>
  </si>
  <si>
    <t>Delivery Type</t>
  </si>
  <si>
    <t>Release Class</t>
  </si>
  <si>
    <t>Limitations</t>
  </si>
  <si>
    <t>Is Bosch responsible for data integration?</t>
  </si>
  <si>
    <t>Vehicle Model</t>
  </si>
  <si>
    <t>Power (kW)</t>
  </si>
  <si>
    <t>Displace-ment</t>
  </si>
  <si>
    <t>Model year</t>
  </si>
  <si>
    <t>Engine family</t>
  </si>
  <si>
    <t>Emission norm</t>
  </si>
  <si>
    <t>Transmission type</t>
  </si>
  <si>
    <t>Market</t>
  </si>
  <si>
    <t>Num. Of Cylinder</t>
  </si>
  <si>
    <t>Proj No./ (1st part,
Cust. Code No.)</t>
  </si>
  <si>
    <t>Cust. HW part No.</t>
  </si>
  <si>
    <t>Car info
(opt)</t>
  </si>
  <si>
    <t>Cusomer name</t>
  </si>
  <si>
    <t>Lead plant</t>
  </si>
  <si>
    <t>Indi Spec</t>
  </si>
  <si>
    <t>Family Name</t>
  </si>
  <si>
    <t>FSWID Project version</t>
  </si>
  <si>
    <t>FSWID Program version</t>
  </si>
  <si>
    <t xml:space="preserve">TP Level </t>
  </si>
  <si>
    <t>ECU default ID</t>
  </si>
  <si>
    <t>ECU rewriting ID</t>
  </si>
  <si>
    <t>Production</t>
  </si>
  <si>
    <t>Same name as Dataset</t>
  </si>
  <si>
    <t>Content History</t>
  </si>
  <si>
    <t>Date</t>
  </si>
  <si>
    <t>Author</t>
  </si>
  <si>
    <t>Change descriptions</t>
  </si>
  <si>
    <t>Template History</t>
  </si>
  <si>
    <t>Pham Thi Phuong Loan (MS/EJV4-PS)</t>
  </si>
  <si>
    <t>Initial version for 62XS project</t>
  </si>
  <si>
    <t>PROCONVE L8</t>
  </si>
  <si>
    <t>Program and Data</t>
  </si>
  <si>
    <t>Plant Introduction</t>
  </si>
  <si>
    <r>
      <t>o</t>
    </r>
    <r>
      <rPr>
        <sz val="7"/>
        <color rgb="FF1F3763"/>
        <rFont val="Times New Roman"/>
        <family val="1"/>
      </rPr>
      <t xml:space="preserve">    </t>
    </r>
    <r>
      <rPr>
        <b/>
        <u/>
        <sz val="10"/>
        <color rgb="FF1F3763"/>
        <rFont val="Bosch Office Sans"/>
      </rPr>
      <t>Delivery Type:</t>
    </r>
  </si>
  <si>
    <t>The delivery type describes to whom we release. The selections decide about consequences, necessary actions.</t>
  </si>
  <si>
    <t>Options</t>
  </si>
  <si>
    <t>Description</t>
  </si>
  <si>
    <t>The flash container will be forwarded to Bosch ECU plant</t>
  </si>
  <si>
    <t>Customer EOL Flashing</t>
  </si>
  <si>
    <t>The flash container will be forwarded to Customer for end of line flashing at vehicle plant</t>
  </si>
  <si>
    <t>Plant + customer EOL</t>
  </si>
  <si>
    <t>The flash container will be forwarded to Bosch, Bosch ECU and Customer vehicle plant</t>
  </si>
  <si>
    <r>
      <t>o</t>
    </r>
    <r>
      <rPr>
        <sz val="7"/>
        <color rgb="FF1F3763"/>
        <rFont val="Times New Roman"/>
        <family val="1"/>
      </rPr>
      <t xml:space="preserve">    </t>
    </r>
    <r>
      <rPr>
        <b/>
        <u/>
        <sz val="10"/>
        <color rgb="FF1F3763"/>
        <rFont val="Bosch Office Sans"/>
      </rPr>
      <t>Release Class</t>
    </r>
  </si>
  <si>
    <t>The release class describes how the product can be used. The selections decide about consequences, necessary actions.</t>
  </si>
  <si>
    <t>D-Muster</t>
  </si>
  <si>
    <t xml:space="preserve">D-Sample Release, Initial Sample with test report for the customer as basis for release for series production delivery, not for end customer usage </t>
  </si>
  <si>
    <t>Pilot</t>
  </si>
  <si>
    <t xml:space="preserve">Similar like Pre-production, Pilot series to prove out production robustness, not for end customer usage </t>
  </si>
  <si>
    <t>Pre-Production</t>
  </si>
  <si>
    <t>To do production preparation in customer vehicle plant only; no end customer use intended and allowed</t>
  </si>
  <si>
    <t>Production, ready to use for end customer</t>
  </si>
  <si>
    <t>Field Fix</t>
  </si>
  <si>
    <t>A fix for an issue occurred in field, to update a previously delivered production release, ready to use for end customer</t>
  </si>
  <si>
    <t>Customer service</t>
  </si>
  <si>
    <t>A fix based on customer request, to update a previously delivered production release, ready to use for end customer</t>
  </si>
  <si>
    <t>EWAK</t>
  </si>
  <si>
    <t>To do production preparation in RB ECU plant only; no end customer use intended and allowed</t>
  </si>
  <si>
    <t>Test</t>
  </si>
  <si>
    <t>Only for testing, not allowed for production, production preparation or end customer use</t>
  </si>
  <si>
    <r>
      <t>o</t>
    </r>
    <r>
      <rPr>
        <sz val="7"/>
        <color rgb="FF1F3763"/>
        <rFont val="Times New Roman"/>
        <family val="1"/>
      </rPr>
      <t xml:space="preserve">    </t>
    </r>
    <r>
      <rPr>
        <b/>
        <u/>
        <sz val="10"/>
        <color rgb="FF1F3763"/>
        <rFont val="Bosch Office Sans"/>
      </rPr>
      <t>Release Scope</t>
    </r>
  </si>
  <si>
    <t>The delivery type describes what do we release. The selections decide about consequences, necessary actions.</t>
  </si>
  <si>
    <t>Data</t>
  </si>
  <si>
    <t>Calibration data only will be released</t>
  </si>
  <si>
    <t>Application SW and Calibration data will be released</t>
  </si>
  <si>
    <t>Program</t>
  </si>
  <si>
    <t>Application SW only will be released</t>
  </si>
  <si>
    <t>Basis software</t>
  </si>
  <si>
    <t>Base SW only will be released</t>
  </si>
  <si>
    <t>Boot software</t>
  </si>
  <si>
    <t>Boot SW only will be released</t>
  </si>
  <si>
    <r>
      <t>o</t>
    </r>
    <r>
      <rPr>
        <sz val="7"/>
        <color rgb="FF1F3763"/>
        <rFont val="Times New Roman"/>
        <family val="1"/>
      </rPr>
      <t xml:space="preserve">    </t>
    </r>
    <r>
      <rPr>
        <b/>
        <u/>
        <sz val="10"/>
        <color rgb="FF1F3763"/>
        <rFont val="Bosch Office Sans"/>
      </rPr>
      <t>Limitations</t>
    </r>
  </si>
  <si>
    <t>Are there limitations to operate the vehicle applied, e.g. max speed limit, max engine revolution, limit, gear shift limit?</t>
  </si>
  <si>
    <t>NO</t>
  </si>
  <si>
    <t>This series release has no limitation, can be fully operated.</t>
  </si>
  <si>
    <t>YES – LIMITED</t>
  </si>
  <si>
    <t>This series release has limitations, to avoid full operation. This release is not allowed for end customer use, must be re-flashed in all cases.</t>
  </si>
  <si>
    <t>YES - NO START</t>
  </si>
  <si>
    <t>This series release has limitations, applied through no start configuration or calibration data. The SW cannot be operated and must be re-flashed in any case.</t>
  </si>
  <si>
    <r>
      <t>o</t>
    </r>
    <r>
      <rPr>
        <sz val="7"/>
        <color rgb="FF1F3763"/>
        <rFont val="Times New Roman"/>
        <family val="1"/>
      </rPr>
      <t xml:space="preserve">    </t>
    </r>
    <r>
      <rPr>
        <b/>
        <u/>
        <sz val="10"/>
        <color rgb="FF1F3763"/>
        <rFont val="Bosch Office Sans"/>
      </rPr>
      <t>Limitation Description</t>
    </r>
  </si>
  <si>
    <t>Please describe in detail how limitations of vehicle operation has to be applied. This information is in-line with the information to be sent to customer.</t>
  </si>
  <si>
    <r>
      <t>o</t>
    </r>
    <r>
      <rPr>
        <sz val="7"/>
        <color rgb="FF1F3763"/>
        <rFont val="Times New Roman"/>
        <family val="1"/>
      </rPr>
      <t xml:space="preserve">    </t>
    </r>
    <r>
      <rPr>
        <b/>
        <u/>
        <sz val="10"/>
        <color rgb="FF1F3763"/>
        <rFont val="Bosch Office Sans"/>
      </rPr>
      <t>Safety Monitoring SW by RB</t>
    </r>
  </si>
  <si>
    <t>Safety Monitoring SW by RB</t>
  </si>
  <si>
    <r>
      <t>o</t>
    </r>
    <r>
      <rPr>
        <sz val="7"/>
        <color rgb="FF1F3763"/>
        <rFont val="Times New Roman"/>
        <family val="1"/>
      </rPr>
      <t xml:space="preserve">    </t>
    </r>
    <r>
      <rPr>
        <b/>
        <u/>
        <sz val="10"/>
        <color rgb="FF1F3763"/>
        <rFont val="Bosch Office Sans"/>
      </rPr>
      <t>Is Bosch responsible for data integration?</t>
    </r>
  </si>
  <si>
    <t>Is Bosch responsible for calibration data integration, means merging all calibration to one data set? The selections decides about consequences, necessary actions, e.g. data assessment of final system test.</t>
  </si>
  <si>
    <r>
      <t>o</t>
    </r>
    <r>
      <rPr>
        <sz val="7"/>
        <color rgb="FF1F3763"/>
        <rFont val="Times New Roman"/>
        <family val="1"/>
      </rPr>
      <t xml:space="preserve">    </t>
    </r>
    <r>
      <rPr>
        <b/>
        <u/>
        <sz val="10"/>
        <color rgb="FF1F3763"/>
        <rFont val="Bosch Office Sans"/>
      </rPr>
      <t>Has Bosch responsibility for Safety Calibration?</t>
    </r>
  </si>
  <si>
    <t>This field is used to identify whether Bosch is  responsible for safety monitoring calibration? The selections decide about consequences, necessary actions, e.g. ECU-MST.</t>
  </si>
  <si>
    <r>
      <t>o</t>
    </r>
    <r>
      <rPr>
        <sz val="7"/>
        <color rgb="FF1F3763"/>
        <rFont val="Times New Roman"/>
        <family val="1"/>
      </rPr>
      <t xml:space="preserve">    </t>
    </r>
    <r>
      <rPr>
        <b/>
        <u/>
        <sz val="10"/>
        <color rgb="FF1F3763"/>
        <rFont val="Bosch Office Sans"/>
      </rPr>
      <t>Has Bosch Cal Data Responsibility beside Safety Calibration?</t>
    </r>
  </si>
  <si>
    <t>This field is used to identify whether Bosch is responsible for any calibration beside safety monitoring calibration? The selections decide about consequences, necessary actions.</t>
  </si>
  <si>
    <r>
      <t>o</t>
    </r>
    <r>
      <rPr>
        <sz val="7"/>
        <color rgb="FF1F3763"/>
        <rFont val="Times New Roman"/>
        <family val="1"/>
      </rPr>
      <t xml:space="preserve">    </t>
    </r>
    <r>
      <rPr>
        <b/>
        <u/>
        <sz val="10"/>
        <color rgb="FF1F3763"/>
        <rFont val="Bosch Office Sans"/>
      </rPr>
      <t>Functional limitations are mentioned in clear text in the release documentation</t>
    </r>
  </si>
  <si>
    <t>The way to limit the operation of the vehicle or system is described in release notes towards customer. Activating this check box confirms this.</t>
  </si>
  <si>
    <r>
      <t>o</t>
    </r>
    <r>
      <rPr>
        <sz val="7"/>
        <color rgb="FF1F3763"/>
        <rFont val="Times New Roman"/>
        <family val="1"/>
      </rPr>
      <t xml:space="preserve">    </t>
    </r>
    <r>
      <rPr>
        <b/>
        <u/>
        <sz val="10"/>
        <color rgb="FF1F3763"/>
        <rFont val="Bosch Office Sans"/>
      </rPr>
      <t>Functional Safety is ensured in the non-limited area</t>
    </r>
  </si>
  <si>
    <t>Functional Safety requirements are met in the non-limited area, confirmed by safety monitoring team. Activating this check box confirms this.</t>
  </si>
  <si>
    <r>
      <t>1.</t>
    </r>
    <r>
      <rPr>
        <sz val="14"/>
        <color rgb="FF2F5496"/>
        <rFont val="Times New Roman"/>
        <family val="1"/>
      </rPr>
      <t xml:space="preserve">    </t>
    </r>
    <r>
      <rPr>
        <sz val="14"/>
        <color rgb="FF2F5496"/>
        <rFont val="Bosch Office Sans"/>
      </rPr>
      <t>The webFLOW Configurator fields:</t>
    </r>
  </si>
  <si>
    <t xml:space="preserve">1. Configurator items </t>
  </si>
  <si>
    <r>
      <t>2.</t>
    </r>
    <r>
      <rPr>
        <sz val="14"/>
        <color rgb="FF2F5496"/>
        <rFont val="Times New Roman"/>
        <family val="1"/>
      </rPr>
      <t xml:space="preserve">    </t>
    </r>
    <r>
      <rPr>
        <sz val="14"/>
        <color rgb="FF2F5496"/>
        <rFont val="Bosch Office Sans"/>
      </rPr>
      <t>WebFLOW General Info:</t>
    </r>
  </si>
  <si>
    <r>
      <t>o</t>
    </r>
    <r>
      <rPr>
        <sz val="7"/>
        <color rgb="FF1F3763"/>
        <rFont val="Times New Roman"/>
        <family val="1"/>
      </rPr>
      <t xml:space="preserve">    </t>
    </r>
    <r>
      <rPr>
        <b/>
        <u/>
        <sz val="10"/>
        <color rgb="FF1F3763"/>
        <rFont val="Bosch Office Sans"/>
      </rPr>
      <t>Model:</t>
    </r>
  </si>
  <si>
    <t>For 62XS project =&gt; 62XS</t>
  </si>
  <si>
    <r>
      <t>o</t>
    </r>
    <r>
      <rPr>
        <sz val="7"/>
        <color rgb="FF1F3763"/>
        <rFont val="Times New Roman"/>
        <family val="1"/>
      </rPr>
      <t xml:space="preserve">    </t>
    </r>
    <r>
      <rPr>
        <b/>
        <u/>
        <sz val="10"/>
        <color rgb="FF1F3763"/>
        <rFont val="Bosch Office Sans"/>
      </rPr>
      <t>Power [kW]:</t>
    </r>
  </si>
  <si>
    <t>AP2_City_62XS_MY27_MG1_Internal_KickOff_2023-12-04.pptx Page 3.</t>
  </si>
  <si>
    <t>93</t>
  </si>
  <si>
    <t>AP2_City_62XS_MY27_MG1_Internal_KickOff_2023-12-04.pptx Page 6.</t>
  </si>
  <si>
    <r>
      <t>o</t>
    </r>
    <r>
      <rPr>
        <sz val="7"/>
        <color rgb="FF1F3763"/>
        <rFont val="Times New Roman"/>
        <family val="1"/>
      </rPr>
      <t xml:space="preserve">    </t>
    </r>
    <r>
      <rPr>
        <b/>
        <u/>
        <sz val="10"/>
        <color rgb="FF1F3763"/>
        <rFont val="Bosch Office Sans"/>
      </rPr>
      <t>Immo-bilizer:</t>
    </r>
  </si>
  <si>
    <t>1.5</t>
  </si>
  <si>
    <r>
      <t>o</t>
    </r>
    <r>
      <rPr>
        <sz val="7"/>
        <color rgb="FF1F3763"/>
        <rFont val="Times New Roman"/>
        <family val="1"/>
      </rPr>
      <t xml:space="preserve">    </t>
    </r>
    <r>
      <rPr>
        <b/>
        <u/>
        <sz val="10"/>
        <color rgb="FF1F3763"/>
        <rFont val="Bosch Office Sans"/>
      </rPr>
      <t>Displacement:</t>
    </r>
    <r>
      <rPr>
        <sz val="10"/>
        <color rgb="FF1F3763"/>
        <rFont val="Courier New"/>
        <family val="3"/>
      </rPr>
      <t xml:space="preserve"> (Displacement in liter)</t>
    </r>
  </si>
  <si>
    <r>
      <t>o</t>
    </r>
    <r>
      <rPr>
        <sz val="7"/>
        <color rgb="FF1F3763"/>
        <rFont val="Times New Roman"/>
        <family val="1"/>
      </rPr>
      <t xml:space="preserve">    </t>
    </r>
    <r>
      <rPr>
        <b/>
        <u/>
        <sz val="10"/>
        <color rgb="FF1F3763"/>
        <rFont val="Bosch Office Sans"/>
      </rPr>
      <t>Model Year:</t>
    </r>
  </si>
  <si>
    <t>Example value: 2009</t>
  </si>
  <si>
    <t xml:space="preserve">Model year of car </t>
  </si>
  <si>
    <t>62XS project: 2026</t>
  </si>
  <si>
    <r>
      <t>o</t>
    </r>
    <r>
      <rPr>
        <sz val="7"/>
        <color rgb="FF1F3763"/>
        <rFont val="Times New Roman"/>
        <family val="1"/>
      </rPr>
      <t xml:space="preserve">    </t>
    </r>
    <r>
      <rPr>
        <b/>
        <u/>
        <sz val="10"/>
        <color rgb="FF1F3763"/>
        <rFont val="Bosch Office Sans"/>
      </rPr>
      <t>Engine family:</t>
    </r>
  </si>
  <si>
    <r>
      <t>o</t>
    </r>
    <r>
      <rPr>
        <sz val="7"/>
        <color rgb="FF1F3763"/>
        <rFont val="Times New Roman"/>
        <family val="1"/>
      </rPr>
      <t xml:space="preserve">    </t>
    </r>
    <r>
      <rPr>
        <b/>
        <u/>
        <sz val="10"/>
        <color rgb="FF1F3763"/>
        <rFont val="Bosch Office Sans"/>
      </rPr>
      <t>Emission norm:</t>
    </r>
  </si>
  <si>
    <r>
      <t>o</t>
    </r>
    <r>
      <rPr>
        <sz val="7"/>
        <color rgb="FF1F3763"/>
        <rFont val="Times New Roman"/>
        <family val="1"/>
      </rPr>
      <t xml:space="preserve">    </t>
    </r>
    <r>
      <rPr>
        <b/>
        <u/>
        <sz val="10"/>
        <color rgb="FF1F3763"/>
        <rFont val="Bosch Office Sans"/>
      </rPr>
      <t>Transmission type:</t>
    </r>
  </si>
  <si>
    <t>62XS project: CVT</t>
  </si>
  <si>
    <t>62XS project: PROCONVE L8</t>
  </si>
  <si>
    <r>
      <t>o</t>
    </r>
    <r>
      <rPr>
        <sz val="7"/>
        <color rgb="FF1F3763"/>
        <rFont val="Times New Roman"/>
        <family val="1"/>
      </rPr>
      <t xml:space="preserve">    </t>
    </r>
    <r>
      <rPr>
        <b/>
        <u/>
        <sz val="10"/>
        <color rgb="FF1F3763"/>
        <rFont val="Bosch Office Sans"/>
      </rPr>
      <t>Market:</t>
    </r>
  </si>
  <si>
    <r>
      <t>o</t>
    </r>
    <r>
      <rPr>
        <sz val="7"/>
        <color rgb="FF1F3763"/>
        <rFont val="Times New Roman"/>
        <family val="1"/>
      </rPr>
      <t xml:space="preserve">    </t>
    </r>
    <r>
      <rPr>
        <b/>
        <u/>
        <sz val="10"/>
        <color rgb="FF1F3763"/>
        <rFont val="Bosch Office Sans"/>
      </rPr>
      <t>Number of cylinders:</t>
    </r>
  </si>
  <si>
    <t>62XS project: Brazil</t>
  </si>
  <si>
    <t>62XS project: 4</t>
  </si>
  <si>
    <t>2. Webflow General Info</t>
  </si>
  <si>
    <t>3. Bosch logisic info</t>
  </si>
  <si>
    <r>
      <t>3.</t>
    </r>
    <r>
      <rPr>
        <sz val="14"/>
        <color rgb="FF2F5496"/>
        <rFont val="Times New Roman"/>
        <family val="1"/>
      </rPr>
      <t xml:space="preserve">    </t>
    </r>
    <r>
      <rPr>
        <sz val="14"/>
        <color rgb="FF2F5496"/>
        <rFont val="Bosch Office Sans"/>
      </rPr>
      <t>Bosch logisic info:</t>
    </r>
  </si>
  <si>
    <r>
      <t>o</t>
    </r>
    <r>
      <rPr>
        <sz val="7"/>
        <color rgb="FF1F3763"/>
        <rFont val="Times New Roman"/>
        <family val="1"/>
      </rPr>
      <t xml:space="preserve">    </t>
    </r>
    <r>
      <rPr>
        <b/>
        <u/>
        <sz val="10"/>
        <color rgb="FF1F3763"/>
        <rFont val="Bosch Office Sans"/>
      </rPr>
      <t>Proj No./ (1st part,
Cust. Code No.):</t>
    </r>
  </si>
  <si>
    <t>Honda project always use Project code "159"</t>
  </si>
  <si>
    <r>
      <t>o</t>
    </r>
    <r>
      <rPr>
        <sz val="7"/>
        <color rgb="FF1F3763"/>
        <rFont val="Times New Roman"/>
        <family val="1"/>
      </rPr>
      <t xml:space="preserve">    </t>
    </r>
    <r>
      <rPr>
        <b/>
        <u/>
        <sz val="10"/>
        <color rgb="FF1F3763"/>
        <rFont val="Bosch Office Sans"/>
      </rPr>
      <t>Project number (2nd part, Project Code Number) :</t>
    </r>
  </si>
  <si>
    <t>Example value: 378056SAT010</t>
  </si>
  <si>
    <r>
      <t>o</t>
    </r>
    <r>
      <rPr>
        <sz val="7"/>
        <color rgb="FF1F3763"/>
        <rFont val="Times New Roman"/>
        <family val="1"/>
      </rPr>
      <t xml:space="preserve">    </t>
    </r>
    <r>
      <rPr>
        <b/>
        <u/>
        <sz val="10"/>
        <color rgb="FF1F3763"/>
        <rFont val="Bosch Office Sans"/>
      </rPr>
      <t>Hardware part number :</t>
    </r>
  </si>
  <si>
    <t>It starts with 0281 for DS projects and with 0261 for GS projects.</t>
  </si>
  <si>
    <t>Bosch Hardware identification number</t>
  </si>
  <si>
    <r>
      <t>o</t>
    </r>
    <r>
      <rPr>
        <sz val="7"/>
        <color rgb="FF1F3763"/>
        <rFont val="Times New Roman"/>
        <family val="1"/>
      </rPr>
      <t xml:space="preserve">    </t>
    </r>
    <r>
      <rPr>
        <b/>
        <u/>
        <sz val="10"/>
        <color rgb="FF1F3763"/>
        <rFont val="Bosch Office Sans"/>
      </rPr>
      <t>Development number :</t>
    </r>
  </si>
  <si>
    <t>Bosch Hardware identification number during development phase</t>
  </si>
  <si>
    <t>It starts with 0281B for DS projects and with 0261B for GS projects. Hybrid projects may start with 0437B.</t>
  </si>
  <si>
    <t>Example value: 0261S107UR</t>
  </si>
  <si>
    <t>Example value: 0261B00B3D</t>
  </si>
  <si>
    <t>Ask HW team to get this value</t>
  </si>
  <si>
    <t>4. Customer logisic info</t>
  </si>
  <si>
    <r>
      <t>4.</t>
    </r>
    <r>
      <rPr>
        <sz val="14"/>
        <color rgb="FF2F5496"/>
        <rFont val="Times New Roman"/>
        <family val="1"/>
      </rPr>
      <t xml:space="preserve">    </t>
    </r>
    <r>
      <rPr>
        <sz val="14"/>
        <color rgb="FF2F5496"/>
        <rFont val="Bosch Office Sans"/>
      </rPr>
      <t>Customer logisic info:</t>
    </r>
  </si>
  <si>
    <r>
      <t>o</t>
    </r>
    <r>
      <rPr>
        <sz val="7"/>
        <color rgb="FF1F3763"/>
        <rFont val="Times New Roman"/>
        <family val="1"/>
      </rPr>
      <t xml:space="preserve">    </t>
    </r>
    <r>
      <rPr>
        <b/>
        <u/>
        <sz val="10"/>
        <color rgb="FF1F3763"/>
        <rFont val="Bosch Office Sans"/>
      </rPr>
      <t>Customer order number:</t>
    </r>
  </si>
  <si>
    <t>Not required in MG1 Gasoline project. However, Honda project usually keep same as "Customer order number" and remove "-"</t>
  </si>
  <si>
    <r>
      <t>o</t>
    </r>
    <r>
      <rPr>
        <sz val="7"/>
        <color rgb="FF1F3763"/>
        <rFont val="Times New Roman"/>
        <family val="1"/>
      </rPr>
      <t xml:space="preserve">    </t>
    </r>
    <r>
      <rPr>
        <b/>
        <u/>
        <sz val="10"/>
        <color rgb="FF1F3763"/>
        <rFont val="Bosch Office Sans"/>
      </rPr>
      <t>Customer hardware part number:</t>
    </r>
  </si>
  <si>
    <r>
      <t>o</t>
    </r>
    <r>
      <rPr>
        <sz val="7"/>
        <color rgb="FF1F3763"/>
        <rFont val="Times New Roman"/>
        <family val="1"/>
      </rPr>
      <t xml:space="preserve">    </t>
    </r>
    <r>
      <rPr>
        <b/>
        <u/>
        <sz val="10"/>
        <color rgb="FF1F3763"/>
        <rFont val="Bosch Office Sans"/>
      </rPr>
      <t>Customer software part number:</t>
    </r>
  </si>
  <si>
    <t>Example value: 10SW111889</t>
  </si>
  <si>
    <t>Honda project usually use Container name</t>
  </si>
  <si>
    <r>
      <t>o</t>
    </r>
    <r>
      <rPr>
        <sz val="7"/>
        <color rgb="FF1F3763"/>
        <rFont val="Times New Roman"/>
        <family val="1"/>
      </rPr>
      <t xml:space="preserve">    </t>
    </r>
    <r>
      <rPr>
        <b/>
        <u/>
        <sz val="10"/>
        <color rgb="FF1F3763"/>
        <rFont val="Bosch Office Sans"/>
      </rPr>
      <t>Car:</t>
    </r>
  </si>
  <si>
    <t>Optional information only, usually fill "Car"</t>
  </si>
  <si>
    <t>Example value: Car / AMAZE / CITY</t>
  </si>
  <si>
    <r>
      <t>o</t>
    </r>
    <r>
      <rPr>
        <sz val="7"/>
        <color rgb="FF1F3763"/>
        <rFont val="Times New Roman"/>
        <family val="1"/>
      </rPr>
      <t xml:space="preserve">    </t>
    </r>
    <r>
      <rPr>
        <b/>
        <u/>
        <sz val="10"/>
        <color rgb="FF1F3763"/>
        <rFont val="Bosch Office Sans"/>
      </rPr>
      <t>Lead plant:</t>
    </r>
  </si>
  <si>
    <t>Example value: SaW</t>
  </si>
  <si>
    <t xml:space="preserve">Lead plant for the release. For test releases SiP_test has to be used as lead plant. </t>
  </si>
  <si>
    <t xml:space="preserve">SiP_test will provide formal correct numbers without wasting real numbers. Alos this leadplant will exclude those jobs from quality monitoring (spot checks…). </t>
  </si>
  <si>
    <t xml:space="preserve">SaW (Salzgitter Werk) is the German meaning of SzP (Salzgitter plant). For most projects this is the lead plant. </t>
  </si>
  <si>
    <t>Exceptions are there for hybrid projects, for which RtW2 (Reutlingen Werk) is the lead plant. Additional production plants can get documented by import from HIS (refer to frame Hardware/Plant information).</t>
  </si>
  <si>
    <r>
      <t>o</t>
    </r>
    <r>
      <rPr>
        <sz val="7"/>
        <color rgb="FF1F3763"/>
        <rFont val="Times New Roman"/>
        <family val="1"/>
      </rPr>
      <t xml:space="preserve">    </t>
    </r>
    <r>
      <rPr>
        <b/>
        <u/>
        <sz val="10"/>
        <color rgb="FF1F3763"/>
        <rFont val="Bosch Office Sans"/>
      </rPr>
      <t>ECR number:</t>
    </r>
  </si>
  <si>
    <t>Bosch number of engineering request slip (Änderungsscheinnummer).</t>
  </si>
  <si>
    <t xml:space="preserve">Automatic selection happens via pushing the button ‘Import from pool’ next to the field. </t>
  </si>
  <si>
    <t>The number is taken from a number pool, which depends on the chosen ‘Lead plant’.</t>
  </si>
  <si>
    <t xml:space="preserve">Selection will only be possible, if ‘Lead plant’ is chosen and ‘FSW_Container creation required’ is set to ‘yes’. </t>
  </si>
  <si>
    <t>There is no number pool available for lead plant RtW2 (Reutlingen Werk).</t>
  </si>
  <si>
    <t>Example value: 1039T42251</t>
  </si>
  <si>
    <t>5. Ident Number</t>
  </si>
  <si>
    <r>
      <t>5.</t>
    </r>
    <r>
      <rPr>
        <sz val="14"/>
        <color rgb="FF2F5496"/>
        <rFont val="Times New Roman"/>
        <family val="1"/>
      </rPr>
      <t xml:space="preserve">    </t>
    </r>
    <r>
      <rPr>
        <sz val="14"/>
        <color rgb="FF2F5496"/>
        <rFont val="Bosch Office Sans"/>
      </rPr>
      <t>Ident Number:</t>
    </r>
  </si>
  <si>
    <r>
      <t>o</t>
    </r>
    <r>
      <rPr>
        <sz val="7"/>
        <color rgb="FF1F3763"/>
        <rFont val="Times New Roman"/>
        <family val="1"/>
      </rPr>
      <t xml:space="preserve">    </t>
    </r>
    <r>
      <rPr>
        <b/>
        <u/>
        <sz val="10"/>
        <color rgb="FF1F3763"/>
        <rFont val="Bosch Office Sans"/>
      </rPr>
      <t>Software part number :</t>
    </r>
  </si>
  <si>
    <t xml:space="preserve">Software part number for the release. The number is taken from a number pool, which depends on the chosen ‘Lead plant’. </t>
  </si>
  <si>
    <t>Automatic selection happen via pushing the button ‘Import from pool’ next to the field. Selection will only be possible, if ‘Lead plant’ is chosen.</t>
  </si>
  <si>
    <t>Program version</t>
  </si>
  <si>
    <r>
      <t>o</t>
    </r>
    <r>
      <rPr>
        <sz val="7"/>
        <color rgb="FF1F3763"/>
        <rFont val="Times New Roman"/>
        <family val="1"/>
      </rPr>
      <t xml:space="preserve">    </t>
    </r>
    <r>
      <rPr>
        <b/>
        <u/>
        <sz val="10"/>
        <color rgb="FF1F3763"/>
        <rFont val="Bosch Office Sans"/>
      </rPr>
      <t>Program version :</t>
    </r>
  </si>
  <si>
    <t>Program version in Nestor or SDOM</t>
  </si>
  <si>
    <t>Example: MG1CA020_6SAA_V064_TPROT</t>
  </si>
  <si>
    <r>
      <t>o</t>
    </r>
    <r>
      <rPr>
        <sz val="7"/>
        <color rgb="FF1F3763"/>
        <rFont val="Times New Roman"/>
        <family val="1"/>
      </rPr>
      <t xml:space="preserve">    </t>
    </r>
    <r>
      <rPr>
        <b/>
        <u/>
        <sz val="10"/>
        <color rgb="FF1F3763"/>
        <rFont val="Bosch Office Sans"/>
      </rPr>
      <t>Data version :</t>
    </r>
  </si>
  <si>
    <t>Example: MG1CA020_6SAA_V064_N_TPROT_CVT_IND_ZX_MM167_HPT.hex</t>
  </si>
  <si>
    <t>6. ECU info</t>
  </si>
  <si>
    <r>
      <t>6.</t>
    </r>
    <r>
      <rPr>
        <sz val="14"/>
        <color rgb="FF2F5496"/>
        <rFont val="Times New Roman"/>
        <family val="1"/>
      </rPr>
      <t xml:space="preserve">    </t>
    </r>
    <r>
      <rPr>
        <sz val="14"/>
        <color rgb="FF2F5496"/>
        <rFont val="Bosch Office Sans"/>
      </rPr>
      <t>ECU info:</t>
    </r>
  </si>
  <si>
    <r>
      <t>o</t>
    </r>
    <r>
      <rPr>
        <sz val="7"/>
        <color rgb="FF1F3763"/>
        <rFont val="Times New Roman"/>
        <family val="1"/>
      </rPr>
      <t xml:space="preserve">    </t>
    </r>
    <r>
      <rPr>
        <b/>
        <u/>
        <sz val="10"/>
        <color rgb="FF1F3763"/>
        <rFont val="Bosch Office Sans"/>
      </rPr>
      <t>Specification-ID for PAV (INDI_SPEC):</t>
    </r>
  </si>
  <si>
    <t>Specification ID of the ECU Individualization Specification</t>
  </si>
  <si>
    <t>Ask PSecM to get the correct version of IndiSpec</t>
  </si>
  <si>
    <t>Example: Honda_MG1CA020_IndiSpec_01</t>
  </si>
  <si>
    <r>
      <t>o</t>
    </r>
    <r>
      <rPr>
        <sz val="7"/>
        <color rgb="FF1F3763"/>
        <rFont val="Times New Roman"/>
        <family val="1"/>
      </rPr>
      <t xml:space="preserve">    </t>
    </r>
    <r>
      <rPr>
        <b/>
        <u/>
        <sz val="10"/>
        <color rgb="FF1F3763"/>
        <rFont val="Bosch Office Sans"/>
      </rPr>
      <t xml:space="preserve"> Family name (FAM_NAME) :</t>
    </r>
  </si>
  <si>
    <t>For 62XS project: MG1CS022</t>
  </si>
  <si>
    <r>
      <t>o</t>
    </r>
    <r>
      <rPr>
        <sz val="7"/>
        <color rgb="FF1F3763"/>
        <rFont val="Times New Roman"/>
        <family val="1"/>
      </rPr>
      <t xml:space="preserve">    </t>
    </r>
    <r>
      <rPr>
        <b/>
        <u/>
        <sz val="10"/>
        <color rgb="FF1F3763"/>
        <rFont val="Bosch Office Sans"/>
      </rPr>
      <t>FSWID Project version :</t>
    </r>
  </si>
  <si>
    <r>
      <t>o</t>
    </r>
    <r>
      <rPr>
        <sz val="7"/>
        <color rgb="FF1F3763"/>
        <rFont val="Times New Roman"/>
        <family val="1"/>
      </rPr>
      <t xml:space="preserve">    </t>
    </r>
    <r>
      <rPr>
        <b/>
        <u/>
        <sz val="10"/>
        <color rgb="FF1F3763"/>
        <rFont val="Bosch Office Sans"/>
      </rPr>
      <t>FSWID Program version :</t>
    </r>
  </si>
  <si>
    <t>Project code in 4 characters</t>
  </si>
  <si>
    <t>For 62XS project: 62XS</t>
  </si>
  <si>
    <t>Example: V020</t>
  </si>
  <si>
    <t>PVER version which is used to create container (in 4 characters)</t>
  </si>
  <si>
    <r>
      <t>o</t>
    </r>
    <r>
      <rPr>
        <sz val="7"/>
        <color rgb="FF1F3763"/>
        <rFont val="Times New Roman"/>
        <family val="1"/>
      </rPr>
      <t xml:space="preserve">    </t>
    </r>
    <r>
      <rPr>
        <b/>
        <u/>
        <sz val="10"/>
        <color rgb="FF1F3763"/>
        <rFont val="Bosch Office Sans"/>
      </rPr>
      <t>TP Level :</t>
    </r>
  </si>
  <si>
    <t>Depend on each event. in MG1 project, to be decided base on ECU Info sheet from Customer</t>
  </si>
  <si>
    <t>62XS is MG1 project. If Tuning Protection is "INACTIVE" =&gt; TP level 3. "ACTIVE" =&gt; TP level 9</t>
  </si>
  <si>
    <t>7. Customer</t>
  </si>
  <si>
    <r>
      <t>7.</t>
    </r>
    <r>
      <rPr>
        <sz val="14"/>
        <color rgb="FF2F5496"/>
        <rFont val="Times New Roman"/>
        <family val="1"/>
      </rPr>
      <t xml:space="preserve">    </t>
    </r>
    <r>
      <rPr>
        <sz val="14"/>
        <color rgb="FF2F5496"/>
        <rFont val="Bosch Office Sans"/>
      </rPr>
      <t>Customer:</t>
    </r>
  </si>
  <si>
    <r>
      <t>o</t>
    </r>
    <r>
      <rPr>
        <sz val="7"/>
        <color rgb="FF1F3763"/>
        <rFont val="Times New Roman"/>
        <family val="1"/>
      </rPr>
      <t xml:space="preserve">    </t>
    </r>
    <r>
      <rPr>
        <b/>
        <u/>
        <sz val="10"/>
        <color rgb="FF1F3763"/>
        <rFont val="Bosch Office Sans"/>
      </rPr>
      <t>ECU default ID:</t>
    </r>
  </si>
  <si>
    <r>
      <t>o</t>
    </r>
    <r>
      <rPr>
        <sz val="7"/>
        <color rgb="FF1F3763"/>
        <rFont val="Times New Roman"/>
        <family val="1"/>
      </rPr>
      <t xml:space="preserve">    </t>
    </r>
    <r>
      <rPr>
        <b/>
        <u/>
        <sz val="10"/>
        <color rgb="FF1F3763"/>
        <rFont val="Bosch Office Sans"/>
      </rPr>
      <t>ECU progam ID:</t>
    </r>
  </si>
  <si>
    <t>In hex format. Honda project use : FFFFEFFFFFEE0E000000</t>
  </si>
  <si>
    <t>Example value : 33373830352D3653412D54373230</t>
  </si>
  <si>
    <t>ASCII: 37805-6SA-T720</t>
  </si>
  <si>
    <t>DEC: 51 55 56 48 53 45 54 83 65 45 84 55 50 48</t>
  </si>
  <si>
    <r>
      <t>o</t>
    </r>
    <r>
      <rPr>
        <sz val="7"/>
        <color rgb="FF1F3763"/>
        <rFont val="Times New Roman"/>
        <family val="1"/>
      </rPr>
      <t xml:space="preserve">    </t>
    </r>
    <r>
      <rPr>
        <b/>
        <u/>
        <sz val="10"/>
        <color rgb="FF1F3763"/>
        <rFont val="Bosch Office Sans"/>
      </rPr>
      <t>ECU rewriting ID:</t>
    </r>
  </si>
  <si>
    <t>In hex format. Honda project use : 00000000</t>
  </si>
  <si>
    <t xml:space="preserve">Security coefficient </t>
  </si>
  <si>
    <r>
      <t>o</t>
    </r>
    <r>
      <rPr>
        <sz val="7"/>
        <color rgb="FF1F3763"/>
        <rFont val="Times New Roman"/>
        <family val="1"/>
      </rPr>
      <t xml:space="preserve">    </t>
    </r>
    <r>
      <rPr>
        <b/>
        <u/>
        <sz val="10"/>
        <color rgb="FF1F3763"/>
        <rFont val="Bosch Office Sans"/>
      </rPr>
      <t>Security coefficient:</t>
    </r>
  </si>
  <si>
    <t>In hex format. Same as (SecuAcs_numS1_C, SecuAcs_numS2_C, SecuAcs_numS3_C) from calibrated hex</t>
  </si>
  <si>
    <t xml:space="preserve">    SecuAcs_numS2_C = DEC 523 = 0x020B</t>
  </si>
  <si>
    <t xml:space="preserve">    SecuAcs_numS3_C = DEC 36880 = 0x9010</t>
  </si>
  <si>
    <t xml:space="preserve">    SecuAcs_numS1_C = DEC 8227 = 0x2023</t>
  </si>
  <si>
    <r>
      <t>o</t>
    </r>
    <r>
      <rPr>
        <sz val="7"/>
        <color rgb="FF1F3763"/>
        <rFont val="Times New Roman"/>
        <family val="1"/>
      </rPr>
      <t xml:space="preserve">    </t>
    </r>
    <r>
      <rPr>
        <b/>
        <u/>
        <sz val="10"/>
        <color rgb="FF1F3763"/>
        <rFont val="Bosch Office Sans"/>
      </rPr>
      <t>SW version:</t>
    </r>
  </si>
  <si>
    <t>New concept from 62XS project</t>
  </si>
  <si>
    <t>To distinguish if there is 2 container is created within 1 day (1 hex)</t>
  </si>
  <si>
    <t>Initial value = 01 and to be increase in case another container is created base on same hex</t>
  </si>
  <si>
    <r>
      <t>o</t>
    </r>
    <r>
      <rPr>
        <sz val="7"/>
        <color rgb="FF1F3763"/>
        <rFont val="Times New Roman"/>
        <family val="1"/>
      </rPr>
      <t xml:space="preserve">    </t>
    </r>
    <r>
      <rPr>
        <b/>
        <u/>
        <sz val="10"/>
        <color rgb="FF1F3763"/>
        <rFont val="Bosch Office Sans"/>
      </rPr>
      <t>Component ID :</t>
    </r>
  </si>
  <si>
    <t>New concept. To be used in the future. At current please leave it blank</t>
  </si>
  <si>
    <t>WebFlow Instance</t>
  </si>
  <si>
    <t>Customer</t>
  </si>
  <si>
    <t>(Honda)</t>
  </si>
  <si>
    <t>CAL</t>
  </si>
  <si>
    <t>SW project team</t>
  </si>
  <si>
    <t>ECH, EJV</t>
  </si>
  <si>
    <t>SWPD</t>
  </si>
  <si>
    <t>ECU PjM</t>
  </si>
  <si>
    <t>SPjM</t>
  </si>
  <si>
    <t>Container team</t>
  </si>
  <si>
    <t>Reference estimation: 1 day/ container + SRD</t>
  </si>
  <si>
    <t>Reference estimation: 1 day</t>
  </si>
  <si>
    <t>Series support team</t>
  </si>
  <si>
    <t>PS-EC/EHB6 Series Production Support (PS-EC/EHB6) &lt;Series.Production.Support.DGSECEHB6@de.bosch.com&gt;</t>
  </si>
  <si>
    <t>HW Product Development</t>
  </si>
  <si>
    <t>Plant team</t>
  </si>
  <si>
    <t>Sale team</t>
  </si>
  <si>
    <t>(*1)</t>
  </si>
  <si>
    <t>Container release information template</t>
  </si>
  <si>
    <t>62XS project: AP2 FFV</t>
  </si>
  <si>
    <t>Refer to ECU Info sheet</t>
  </si>
  <si>
    <t>In hex format, Refer to ECU Info sheet + double check with I14229_numProgID_CA in calibrated hex</t>
  </si>
  <si>
    <t>This field is different between Mx17 and MG1 project</t>
  </si>
  <si>
    <t>For MG1, byte order is the same: =&gt; Input value = 2023020B9010</t>
  </si>
  <si>
    <t>For Mx17, byte order is inverted: =&gt; Input value = 23200B021090</t>
  </si>
  <si>
    <t>-</t>
  </si>
  <si>
    <t>For 62XS project =&gt; IMMO6</t>
  </si>
  <si>
    <t>62XS Development Requirement Document for Kick Off Meeting Rev08_.pptx Page 64.</t>
  </si>
  <si>
    <t>Requirement or Implementation?</t>
  </si>
  <si>
    <t>Release Scope</t>
  </si>
  <si>
    <t>IMPL</t>
  </si>
  <si>
    <t>Has Bosch responsibility for Safety Calibration?</t>
  </si>
  <si>
    <t>Has Bosch Cal Data Responsibility beside Safety Calibration?</t>
  </si>
  <si>
    <t>V030</t>
  </si>
  <si>
    <t>0261S10A2Y</t>
  </si>
  <si>
    <t>37820-62X-MD10-M6</t>
  </si>
  <si>
    <t>CMP</t>
  </si>
  <si>
    <t>10SW125836</t>
  </si>
  <si>
    <t>Date</t>
    <phoneticPr fontId="18"/>
  </si>
  <si>
    <t>REQ</t>
    <phoneticPr fontId="18"/>
  </si>
  <si>
    <t>Project name</t>
    <phoneticPr fontId="18"/>
  </si>
  <si>
    <t>62XS</t>
    <phoneticPr fontId="18"/>
  </si>
  <si>
    <t>HONDA GDI</t>
  </si>
  <si>
    <t>Project No</t>
    <phoneticPr fontId="18"/>
  </si>
  <si>
    <t>AP4</t>
  </si>
  <si>
    <t>MED17.9.3</t>
    <phoneticPr fontId="18"/>
  </si>
  <si>
    <t>Civic</t>
  </si>
  <si>
    <t>-</t>
    <phoneticPr fontId="18"/>
  </si>
  <si>
    <t>MY22</t>
    <phoneticPr fontId="18"/>
  </si>
  <si>
    <t>CHINA</t>
    <phoneticPr fontId="18"/>
  </si>
  <si>
    <t>66VA</t>
    <phoneticPr fontId="18"/>
  </si>
  <si>
    <t>CVT</t>
    <phoneticPr fontId="18"/>
  </si>
  <si>
    <t>MT</t>
    <phoneticPr fontId="18"/>
  </si>
  <si>
    <t>Gen6</t>
    <phoneticPr fontId="18"/>
  </si>
  <si>
    <t>China6b</t>
    <phoneticPr fontId="18"/>
  </si>
  <si>
    <t>SOP</t>
    <phoneticPr fontId="18"/>
  </si>
  <si>
    <t>66VA - MP4 container  with TP active</t>
    <phoneticPr fontId="18"/>
  </si>
  <si>
    <t>ReFlash for DAN-0/MP0</t>
    <phoneticPr fontId="18"/>
  </si>
  <si>
    <t>V2</t>
    <phoneticPr fontId="18"/>
  </si>
  <si>
    <t>0261B00CE7-00</t>
    <phoneticPr fontId="18"/>
  </si>
  <si>
    <t>WF198418</t>
  </si>
  <si>
    <t>0261S109UU</t>
    <phoneticPr fontId="18"/>
  </si>
  <si>
    <t>0261B00C5R</t>
  </si>
  <si>
    <t>SW ECR number</t>
    <phoneticPr fontId="18"/>
  </si>
  <si>
    <t>Container Checksum  from Flow5</t>
    <phoneticPr fontId="18"/>
  </si>
  <si>
    <t>E31347E3</t>
  </si>
  <si>
    <t>9706E761</t>
  </si>
  <si>
    <t>PAV No.
(input by HW team)</t>
    <phoneticPr fontId="18"/>
  </si>
  <si>
    <t>37805-62X-MD10</t>
  </si>
  <si>
    <t>37805-66V-H010</t>
  </si>
  <si>
    <t>DWG NO. (I14229_numCompID_CA)</t>
    <phoneticPr fontId="18"/>
  </si>
  <si>
    <t>Prog_ID_Boot (Initial Software ID in hex )</t>
  </si>
  <si>
    <t>02-27-43-00-01</t>
  </si>
  <si>
    <t>D7805-62X-MD10</t>
  </si>
  <si>
    <t>30-22-05-00-1C</t>
  </si>
  <si>
    <t>37805-66V-H040</t>
  </si>
  <si>
    <t>Field 11
Field 16
PART NO.</t>
  </si>
  <si>
    <t>Field 12
EC MARK
Field 13
EU Mark</t>
  </si>
  <si>
    <t>Field 13
Field 14
SS ID</t>
  </si>
  <si>
    <t>37820-62X-MD1</t>
  </si>
  <si>
    <t>7C8</t>
  </si>
  <si>
    <t>41X</t>
  </si>
  <si>
    <t>37820-66V-H05</t>
  </si>
  <si>
    <t>UJQ</t>
  </si>
  <si>
    <t>ASCII CODE OF PROG_ID_BOOT
(Please refer to "Initial Software ID" - Column AC)</t>
    <phoneticPr fontId="18"/>
  </si>
  <si>
    <t>HEX VALUES FOR ASCII CODE OF PROG_ID (Input to the FLOW tag PROG_ID_BOOT)</t>
    <phoneticPr fontId="18"/>
  </si>
  <si>
    <t>4F4349561344</t>
    <phoneticPr fontId="18"/>
  </si>
  <si>
    <t>FFFFFFFFFFFF</t>
    <phoneticPr fontId="18"/>
  </si>
  <si>
    <t>Security Key 
identifier
(SecuAcs_numCustTyp10SC_C)</t>
    <phoneticPr fontId="18"/>
  </si>
  <si>
    <t>Prototype</t>
  </si>
  <si>
    <t>NA</t>
    <phoneticPr fontId="18"/>
  </si>
  <si>
    <t>2025/9/12
Baba
Komagamine</t>
    <phoneticPr fontId="18"/>
  </si>
  <si>
    <t>Web Flow Request Phase Review</t>
    <phoneticPr fontId="18"/>
  </si>
  <si>
    <t>Execution Phase Review</t>
    <phoneticPr fontId="18"/>
  </si>
  <si>
    <t>[Before WebFlowCreation]
Put Date and participants</t>
    <phoneticPr fontId="18"/>
  </si>
  <si>
    <t>[After WebFlowCreation]
Put Date and participants</t>
    <phoneticPr fontId="18"/>
  </si>
  <si>
    <t>[After ContainerCreation]
Put Date and participants</t>
    <phoneticPr fontId="18"/>
  </si>
  <si>
    <t xml:space="preserve">Security Key </t>
    <phoneticPr fontId="18"/>
  </si>
  <si>
    <t>62XS
Example</t>
    <phoneticPr fontId="18"/>
  </si>
  <si>
    <t>66VT
Example</t>
    <phoneticPr fontId="18"/>
  </si>
  <si>
    <t>4Dr - Low</t>
    <phoneticPr fontId="18"/>
  </si>
  <si>
    <t>City</t>
    <phoneticPr fontId="18"/>
  </si>
  <si>
    <t>Immo-bilizer
&amp;
Immo.Type</t>
    <phoneticPr fontId="18"/>
  </si>
  <si>
    <t>Active|IMMO6</t>
    <phoneticPr fontId="18"/>
  </si>
  <si>
    <t>Brazil</t>
    <phoneticPr fontId="18"/>
  </si>
  <si>
    <t>Car</t>
    <phoneticPr fontId="18"/>
  </si>
  <si>
    <t>HONDA</t>
    <phoneticPr fontId="18"/>
  </si>
  <si>
    <t>SaW</t>
    <phoneticPr fontId="18"/>
  </si>
  <si>
    <t>Bosch SW part No./Container No.</t>
    <phoneticPr fontId="18"/>
  </si>
  <si>
    <t>Webflow No. with Link</t>
    <phoneticPr fontId="18"/>
  </si>
  <si>
    <t>MG1CS022_62XSC_V030_L8-2_FFV_4Dr_Lo_Gt05_MP0_VIN_IMMO_ON.hex</t>
    <phoneticPr fontId="18"/>
  </si>
  <si>
    <t>FFFFEFFFFFEE0E000000</t>
    <phoneticPr fontId="18"/>
  </si>
  <si>
    <t>37820-66V-H050-M6</t>
    <phoneticPr fontId="18"/>
  </si>
  <si>
    <t>10SW119353</t>
    <phoneticPr fontId="18"/>
  </si>
  <si>
    <t>66VA_V340S30</t>
    <phoneticPr fontId="18"/>
  </si>
  <si>
    <t>HON1793A6_66VA_V340S30_TPROT_MP4_KH_H040_Yae062_HPT_HPT.hex</t>
    <phoneticPr fontId="18"/>
  </si>
  <si>
    <t>V340S30</t>
    <phoneticPr fontId="18"/>
  </si>
  <si>
    <t>[Comparison Result]</t>
    <phoneticPr fontId="18"/>
  </si>
  <si>
    <t>yyyy/mm/dd
Participants</t>
    <phoneticPr fontId="18"/>
  </si>
  <si>
    <t>OK</t>
    <phoneticPr fontId="18"/>
  </si>
  <si>
    <t>Tashiro Shouta (PS-SC/ECH1-JP)</t>
    <phoneticPr fontId="3" type="noConversion"/>
  </si>
  <si>
    <t>Improvement for counter measure 62XS / 5MSS container issue</t>
    <phoneticPr fontId="3" type="noConversion"/>
  </si>
  <si>
    <t>Author : SWPD</t>
    <phoneticPr fontId="18"/>
  </si>
  <si>
    <t>Reviewer : ProjSWSD + ECU PjM + ECH1</t>
    <phoneticPr fontId="18"/>
  </si>
  <si>
    <t>Honda</t>
    <phoneticPr fontId="18"/>
  </si>
  <si>
    <t>Initial Software ID
Prog_ID_Boot (Initial Software ID in hex )</t>
    <phoneticPr fontId="18"/>
  </si>
  <si>
    <t>Template</t>
    <phoneticPr fontId="18"/>
  </si>
  <si>
    <t>APx</t>
    <phoneticPr fontId="18"/>
  </si>
  <si>
    <t>yyyy/mm</t>
    <phoneticPr fontId="18"/>
  </si>
  <si>
    <t>Project name / MPx</t>
    <phoneticPr fontId="18"/>
  </si>
  <si>
    <t>Take from InfoSheet</t>
    <phoneticPr fontId="18"/>
  </si>
  <si>
    <t>********</t>
    <phoneticPr fontId="18"/>
  </si>
  <si>
    <t>WebFlow No.
and put link of WebFlow</t>
    <phoneticPr fontId="18"/>
  </si>
  <si>
    <t>Review Date
Participants A
Participants B</t>
    <phoneticPr fontId="18"/>
  </si>
  <si>
    <t>0. Create new Job</t>
  </si>
  <si>
    <t>ECU Generation</t>
  </si>
  <si>
    <t>Brand</t>
  </si>
  <si>
    <t>ECU Type</t>
  </si>
  <si>
    <t>MG1
Mx17
EDC17</t>
    <phoneticPr fontId="18"/>
  </si>
  <si>
    <t>MG1CS022
MED17.9.3
EDC17C58</t>
    <phoneticPr fontId="18"/>
  </si>
  <si>
    <t>62XS
66VT
P1327</t>
    <phoneticPr fontId="18"/>
  </si>
  <si>
    <t>***</t>
    <phoneticPr fontId="18"/>
  </si>
  <si>
    <t>MY**</t>
    <phoneticPr fontId="18"/>
  </si>
  <si>
    <t>AP2
AP4T
X3WA</t>
    <phoneticPr fontId="18"/>
  </si>
  <si>
    <t>PROCONVE L8
Eu6b</t>
    <phoneticPr fontId="18"/>
  </si>
  <si>
    <t>*</t>
    <phoneticPr fontId="18"/>
  </si>
  <si>
    <t>****</t>
    <phoneticPr fontId="18"/>
  </si>
  <si>
    <t>ECU HW name
Include ECU population No.</t>
    <phoneticPr fontId="18"/>
  </si>
  <si>
    <t>MG1CS022.x</t>
    <phoneticPr fontId="18"/>
  </si>
  <si>
    <t>City
Civic
CR-V</t>
    <phoneticPr fontId="18"/>
  </si>
  <si>
    <t>*****</t>
    <phoneticPr fontId="18"/>
  </si>
  <si>
    <t>**</t>
    <phoneticPr fontId="18"/>
  </si>
  <si>
    <t>TP3</t>
    <phoneticPr fontId="18"/>
  </si>
  <si>
    <t>TP3.1</t>
    <phoneticPr fontId="18"/>
  </si>
  <si>
    <t>MG1: TPx
Mx17 : TPx.x</t>
    <phoneticPr fontId="18"/>
  </si>
  <si>
    <t>ECU progam ID
Created from Initial Software ID</t>
    <phoneticPr fontId="18"/>
  </si>
  <si>
    <t>SW version
(Only MG1)
Automatic input</t>
    <phoneticPr fontId="18"/>
  </si>
  <si>
    <t>Component ID
(Only MG1)
Not used at this moment</t>
    <phoneticPr fontId="18"/>
  </si>
  <si>
    <t>Other information for FormB and ECR preparation.</t>
    <phoneticPr fontId="18"/>
  </si>
  <si>
    <t>7. Customer</t>
    <phoneticPr fontId="18"/>
  </si>
  <si>
    <t>←
Past project Reference</t>
    <phoneticPr fontId="18"/>
  </si>
  <si>
    <t>CALIB ID. (UaccAppl_CalID_ASC)
(I14229_numProgID_CA)
(I15031Carb09_numCID_CA )</t>
    <phoneticPr fontId="18"/>
  </si>
  <si>
    <t>ECU ID 
I14229_numReWrECUID_CA
Sysmat : Service$22-DID$2600</t>
    <phoneticPr fontId="18"/>
  </si>
  <si>
    <t>Customer Event
Purpose</t>
    <phoneticPr fontId="18"/>
  </si>
  <si>
    <t>Added from original sheet</t>
    <phoneticPr fontId="18"/>
  </si>
  <si>
    <t>Bosch SW part No./Container No.
BOSCH SW No. (SSECUSN - $9F)</t>
    <phoneticPr fontId="18"/>
  </si>
  <si>
    <t>Data version
PST Name DST Name</t>
    <phoneticPr fontId="18"/>
  </si>
  <si>
    <t>Cust. Order No.
DWG NO. (I14229_numCompID_CA)</t>
    <phoneticPr fontId="18"/>
  </si>
  <si>
    <t>Cust. SW part No.
BOSCH SW No. (SSECUSN - $9F)</t>
    <phoneticPr fontId="18"/>
  </si>
  <si>
    <t>Proj No./ (2nd part,
Cust. Code No.)
DWG NO. (I14229_numCompID_CA)
wo "-"</t>
    <phoneticPr fontId="18"/>
  </si>
  <si>
    <t>HW part number
BOSCH HW Ident no.
(Sachnummer HW)</t>
    <phoneticPr fontId="18"/>
  </si>
  <si>
    <t>Developement No. 
BOSCH  HW Development Number 
(B-Nummer)</t>
    <phoneticPr fontId="18"/>
  </si>
  <si>
    <t>Update for improvement activity</t>
    <phoneticPr fontId="3" type="noConversion"/>
  </si>
  <si>
    <t>HONDA GDI
HONDA DIE
(Diesel)</t>
  </si>
  <si>
    <t>AP2 FFV</t>
  </si>
  <si>
    <t>DWG NO. (I14229_numCompID_CA)</t>
  </si>
  <si>
    <t>37820-62X-ME10-M6</t>
  </si>
  <si>
    <t>37820-62X-MF10-M6</t>
  </si>
  <si>
    <t>37820-62X-MG10-M6</t>
  </si>
  <si>
    <t>37820-62X-MH10-M6</t>
  </si>
  <si>
    <t>37820-62X-MJ10-M6</t>
  </si>
  <si>
    <t>4Dr_Lo</t>
  </si>
  <si>
    <t>4Dr_Hi</t>
  </si>
  <si>
    <t>5Dr_Lo</t>
  </si>
  <si>
    <t>5Dr_Hi</t>
  </si>
  <si>
    <t>4Dr_Mid</t>
  </si>
  <si>
    <t>5Dr_Mid</t>
  </si>
  <si>
    <t>MG1</t>
  </si>
  <si>
    <t>Honda</t>
  </si>
  <si>
    <t>MG1CS022</t>
  </si>
  <si>
    <t>Yes</t>
  </si>
  <si>
    <t>City</t>
  </si>
  <si>
    <t>Active|IMMO6</t>
  </si>
  <si>
    <t>MY27</t>
  </si>
  <si>
    <t>CVT</t>
  </si>
  <si>
    <t>Brazil</t>
  </si>
  <si>
    <t>0261S10A2Z</t>
  </si>
  <si>
    <t>0261S10A30</t>
  </si>
  <si>
    <t>0261S10A33</t>
  </si>
  <si>
    <t>0261S10A32</t>
  </si>
  <si>
    <t>0261S10A31</t>
  </si>
  <si>
    <t>0261B00CE7</t>
  </si>
  <si>
    <t>0261B00CE8</t>
  </si>
  <si>
    <t>0261B00CE9</t>
  </si>
  <si>
    <t>0261B00CF0</t>
  </si>
  <si>
    <t>0261B00CF1</t>
  </si>
  <si>
    <t>0261B00CF2</t>
  </si>
  <si>
    <t>HONDA</t>
  </si>
  <si>
    <t>SaW</t>
  </si>
  <si>
    <t>MG1CS022_62XSC_V030_MP0</t>
  </si>
  <si>
    <t>Honda_MG1CS022_CS_IndiSpec_01</t>
  </si>
  <si>
    <t>62XS</t>
  </si>
  <si>
    <t>TP9</t>
  </si>
  <si>
    <t>FFFFEFFFFFEE00000000</t>
  </si>
  <si>
    <t>37805-62X-ME10</t>
  </si>
  <si>
    <t>37805-62X-MF10</t>
  </si>
  <si>
    <t>37805-62X-MG10</t>
  </si>
  <si>
    <t>37805-62X-MH10</t>
  </si>
  <si>
    <t>37805-62X-MJ10</t>
  </si>
  <si>
    <t>Take previous MPx value in same project case.
If new project following value should be taken
01000000</t>
  </si>
  <si>
    <t>01000000</t>
  </si>
  <si>
    <r>
      <t xml:space="preserve">Mx17 / Diesel -&gt; Take from Info sheet and input WebFlow </t>
    </r>
    <r>
      <rPr>
        <b/>
        <sz val="10"/>
        <color rgb="FFFF0000"/>
        <rFont val="Meiryo UI"/>
        <family val="3"/>
        <charset val="128"/>
      </rPr>
      <t>with</t>
    </r>
    <r>
      <rPr>
        <sz val="10"/>
        <rFont val="Meiryo UI"/>
        <family val="3"/>
        <charset val="128"/>
      </rPr>
      <t xml:space="preserve"> Hi/Lo byte invert
MG1 without CS -&gt; Take from Info sheet and input WebFlow </t>
    </r>
    <r>
      <rPr>
        <b/>
        <sz val="10"/>
        <color rgb="FFFF0000"/>
        <rFont val="Meiryo UI"/>
        <family val="3"/>
        <charset val="128"/>
      </rPr>
      <t>without</t>
    </r>
    <r>
      <rPr>
        <sz val="10"/>
        <rFont val="Meiryo UI"/>
        <family val="3"/>
        <charset val="128"/>
      </rPr>
      <t xml:space="preserve"> Hi/Lo byte invert
MG1 with CS -&gt; FFFFFFFFFFFF</t>
    </r>
  </si>
  <si>
    <t>FFFFFFFFFFFF</t>
  </si>
  <si>
    <t>Mass Production</t>
  </si>
  <si>
    <t>02-27-43-01-01</t>
  </si>
  <si>
    <t>02-27-43-02-01</t>
  </si>
  <si>
    <t>02-27-43-03-01</t>
  </si>
  <si>
    <t>02-27-43-04-01</t>
  </si>
  <si>
    <t>02-27-43-05-01</t>
  </si>
  <si>
    <t>8UP</t>
  </si>
  <si>
    <t>3TN</t>
  </si>
  <si>
    <t>LLK</t>
  </si>
  <si>
    <t>F41</t>
  </si>
  <si>
    <t>18P</t>
  </si>
  <si>
    <t>62XS - DAN0 Lot / MP0</t>
  </si>
  <si>
    <t>WF210424</t>
  </si>
  <si>
    <t>WF210425</t>
  </si>
  <si>
    <t>WF210426</t>
  </si>
  <si>
    <t>WF210427</t>
  </si>
  <si>
    <t>10SW127304</t>
  </si>
  <si>
    <t>10SW127305</t>
  </si>
  <si>
    <t>10SW127306</t>
  </si>
  <si>
    <t>10SW127307</t>
  </si>
  <si>
    <t>3E10161236</t>
  </si>
  <si>
    <t>3E10161237</t>
  </si>
  <si>
    <t>3E10161238</t>
  </si>
  <si>
    <t>3E10161239</t>
  </si>
  <si>
    <t>MG1CS022_62XSC_V032_R1_L8-2_FFV_4Dr_Lo_Gt06_MP0_VIN_IMMO_ON.hex</t>
  </si>
  <si>
    <t>MG1CS022_62XSC_V032_R1_L8-2_FFV_4Dr_Hi_Gt06_MP0_VIN_IMMO_ON.hex</t>
  </si>
  <si>
    <t>MG1CS022_62XSC_V032_R1_L8-2_FFV_5Dr_Hi_Gt06_MP0_VIN_IMMO_ON.hex</t>
  </si>
  <si>
    <t>MG1CS022_62XSC_V032_R1_L8-2_FFV_5Dr_Mid_Gt06_MP0_VIN_IMMO_ON.hex</t>
  </si>
  <si>
    <t>V032</t>
  </si>
  <si>
    <t>TP3</t>
  </si>
  <si>
    <t>00000000</t>
  </si>
  <si>
    <t>D7805-62X-MG10</t>
  </si>
  <si>
    <t>D7805-62X-MJ10</t>
  </si>
  <si>
    <t>WF208164</t>
  </si>
  <si>
    <t>500022A5</t>
  </si>
  <si>
    <t>2C13B5BF</t>
  </si>
  <si>
    <t>1474E75C</t>
  </si>
  <si>
    <t>Take previous MPx value in same project case.
If new project following value should be taken
FFFFEFFFFFEE0E000000</t>
  </si>
  <si>
    <t>FFFFEFFFFFEE0E000000</t>
  </si>
  <si>
    <t>Car</t>
  </si>
  <si>
    <t>0261B00CE7-00</t>
  </si>
  <si>
    <t>0261B00CE8-00</t>
  </si>
  <si>
    <t>0261B00CF0-00</t>
  </si>
  <si>
    <t>0261B00CF2-00</t>
  </si>
  <si>
    <t>3782062XMD10M6</t>
  </si>
  <si>
    <t>MG1CS022_62XSC_V032_R1</t>
  </si>
  <si>
    <t>3782062XME10M6</t>
  </si>
  <si>
    <t>3782062XMG10M6</t>
  </si>
  <si>
    <t>3782062XMJ10M6</t>
  </si>
  <si>
    <t>yyyy/mm/dd</t>
  </si>
  <si>
    <t>2027/01</t>
  </si>
  <si>
    <t>N/A</t>
  </si>
  <si>
    <t>Reviewer : ProjSWSD + ECU PjM + ECH1</t>
  </si>
  <si>
    <t>(*2) Estimation Effort</t>
  </si>
  <si>
    <t>WF218076</t>
  </si>
  <si>
    <t>WF218077</t>
  </si>
  <si>
    <t>WF218078</t>
  </si>
  <si>
    <t>WF218079</t>
  </si>
  <si>
    <t>WF218080</t>
  </si>
  <si>
    <t>WF218081</t>
  </si>
  <si>
    <t>MG1CS022_62XSC_V036_TPROT</t>
  </si>
  <si>
    <t>MG1CS022_62XSC_V036_TPROT_L8-2_FFV_4Dr_Lo_MP1_Gt12.hex</t>
  </si>
  <si>
    <t>MG1CS022_62XSC_V036_TPROT_L8-2_FFV_4Dr_Hi_MP1_Gt12.hex</t>
  </si>
  <si>
    <t>MG1CS022_62XSC_V036_TPROT_L8-2_FFV_5Dr_Lo_MP1_Gt12.hex</t>
  </si>
  <si>
    <t>MG1CS022_62XSC_V036_TPROT_L8-2_FFV_5Dr_Hi_MP1_Gt12.hex</t>
  </si>
  <si>
    <t>MG1CS022_62XSC_V036_TPROT_L8-2_FFV_4Dr_Mid_MP1_Gt12.hex</t>
  </si>
  <si>
    <t>MG1CS022_62XSC_V036_TPROT_L8-2_FFV_5Dr_Mid_MP1_Gt12.hex</t>
  </si>
  <si>
    <t>V036</t>
  </si>
  <si>
    <t>37820-62X-MG1</t>
  </si>
  <si>
    <t>37820-62X-MJ1</t>
  </si>
  <si>
    <t>37820-62X-ME1</t>
  </si>
  <si>
    <t>37820-62X-MF1</t>
  </si>
  <si>
    <t>37820-62X-MH1</t>
  </si>
  <si>
    <t>10SW132477</t>
  </si>
  <si>
    <t>10SW132478</t>
  </si>
  <si>
    <t>10SW132479</t>
  </si>
  <si>
    <t>10SW132480</t>
  </si>
  <si>
    <t>10SW132481</t>
  </si>
  <si>
    <t>10SW132482</t>
  </si>
  <si>
    <t>3E10178571</t>
  </si>
  <si>
    <t>3E10178573</t>
  </si>
  <si>
    <t>3E10178572</t>
  </si>
  <si>
    <t>3E10178574</t>
  </si>
  <si>
    <t>3E10178575</t>
  </si>
  <si>
    <t>3E10178576</t>
  </si>
  <si>
    <t>active|IMMO6</t>
  </si>
  <si>
    <t>3782062XMH10M6</t>
  </si>
  <si>
    <t>3782062XMF10M6</t>
  </si>
  <si>
    <t>33373830352D3632582D4D443130</t>
  </si>
  <si>
    <t>33373830352D3632582D4D483130</t>
  </si>
  <si>
    <t>33373830352D3632582D4D453130</t>
  </si>
  <si>
    <t>33373830352D3632582D4D463130</t>
  </si>
  <si>
    <t>33373830352D3632582D4D4A3130</t>
  </si>
  <si>
    <t>33373830352D3632582D4D473130</t>
  </si>
  <si>
    <t>62XS - HIN Lot / MP1</t>
  </si>
  <si>
    <t>2025/11/13
Kurata Hiroyuki (PS-SC/ECH1-JP)
Pham Thi Phuong Loan (MS/EJV5-PS)
Bach Mai Tuyet Nhu (MS/EJV4-PS)
Ton Tran Gia Hung (MS/EJV5-PS)</t>
  </si>
  <si>
    <t>62XS - MP2</t>
  </si>
  <si>
    <t>37820-62X-MD20-M6</t>
  </si>
  <si>
    <t>37820-62X-ME20-M6</t>
  </si>
  <si>
    <t>37820-62X-MF20-M6</t>
  </si>
  <si>
    <t>37820-62X-MH20-M6</t>
  </si>
  <si>
    <t>37820-62X-MG20-M6</t>
  </si>
  <si>
    <t>37820-62X-MJ20-M6</t>
  </si>
  <si>
    <t>MG1CS022_62XSC_V037_TPROT</t>
  </si>
  <si>
    <t>V037</t>
  </si>
  <si>
    <t>12-27-43-00-01</t>
  </si>
  <si>
    <t>12-27-43-01-01</t>
  </si>
  <si>
    <t>12-27-43-02-01</t>
  </si>
  <si>
    <t>12-27-43-03-01</t>
  </si>
  <si>
    <t>12-27-43-04-01</t>
  </si>
  <si>
    <t>12-27-43-05-01</t>
  </si>
  <si>
    <t>37805-62X-MD20</t>
  </si>
  <si>
    <t>37805-62X-ME20</t>
  </si>
  <si>
    <t>37805-62X-MF20</t>
  </si>
  <si>
    <t>37805-62X-MG20</t>
  </si>
  <si>
    <t>37805-62X-MH20</t>
  </si>
  <si>
    <t>37805-62X-MJ20</t>
  </si>
  <si>
    <t>0261S10BC0</t>
  </si>
  <si>
    <t>0261S10BC1</t>
  </si>
  <si>
    <t>0261S10BC2</t>
  </si>
  <si>
    <t>0261S10BC3</t>
  </si>
  <si>
    <t>0261S10BC4</t>
  </si>
  <si>
    <t>0261S10BB7</t>
  </si>
  <si>
    <t>WF219484</t>
  </si>
  <si>
    <t>WF219485</t>
  </si>
  <si>
    <t>WF219486</t>
  </si>
  <si>
    <t>WF219487</t>
  </si>
  <si>
    <t>WF219488</t>
  </si>
  <si>
    <t>WF219489</t>
  </si>
  <si>
    <t>37820-62X-MD2</t>
  </si>
  <si>
    <t>37820-62X-ME2</t>
  </si>
  <si>
    <t>37820-62X-MF2</t>
  </si>
  <si>
    <t>37820-62X-MG2</t>
  </si>
  <si>
    <t>37820-62X-MH2</t>
  </si>
  <si>
    <t>37820-62X-MJ2</t>
  </si>
  <si>
    <t>0261B00DS9</t>
  </si>
  <si>
    <t>0261B00DT0</t>
  </si>
  <si>
    <t>0261B00DT1</t>
  </si>
  <si>
    <t>0261B00DT2</t>
  </si>
  <si>
    <t>0261B00DT3</t>
  </si>
  <si>
    <t>0261B00DS8</t>
  </si>
  <si>
    <t>MG1CS022_62XSC_V037_TPROT_L8-2_FFV_4Dr_Hi_MP2_Gt13.hex</t>
  </si>
  <si>
    <t>MG1CS022_62XSC_V037_TPROT_L8-2_FFV_4Dr_Lo_MP2_Gt13.hex</t>
  </si>
  <si>
    <t>MG1CS022_62XSC_V037_TPROT_L8-2_FFV_5Dr_Lo_MP2_Gt13.hex</t>
  </si>
  <si>
    <t>MG1CS022_62XSC_V037_TPROT_L8-2_FFV_5Dr_Hi_MP2_Gt13.hex</t>
  </si>
  <si>
    <t>MG1CS022_62XSC_V037_TPROT_L8-2_FFV_4Dr_Mid_MP2_Gt13.hex</t>
  </si>
  <si>
    <t>MG1CS022_62XSC_V037_TPROT_L8-2_FFV_5Dr_Mid_MP2_Gt13.hex</t>
  </si>
  <si>
    <t>r00</t>
  </si>
  <si>
    <t>r01</t>
  </si>
  <si>
    <t>r02</t>
  </si>
  <si>
    <t>Ngo Huu Dat (MS/EJV5-PS)</t>
  </si>
  <si>
    <t>1. Remove string (only for 2SV-R) from the decsription of Field 15 PART NO.
2. Add the Q&amp;A sheet.
3. Add the MACRO to correct the Cust. HW part No. and Field 15 PART NO.</t>
  </si>
  <si>
    <t>This page shall be used to add all Q&amp;A issues related to issued CR (benefit have all content in one file).</t>
  </si>
  <si>
    <t>Category</t>
  </si>
  <si>
    <t>Issuer</t>
  </si>
  <si>
    <r>
      <t xml:space="preserve">Entry Date
</t>
    </r>
    <r>
      <rPr>
        <sz val="11"/>
        <rFont val="Arial"/>
        <family val="2"/>
      </rPr>
      <t>(dd mm yyyy)</t>
    </r>
  </si>
  <si>
    <t>Project</t>
  </si>
  <si>
    <t>Open point/ Question</t>
  </si>
  <si>
    <t>Comment/ Answer</t>
  </si>
  <si>
    <t xml:space="preserve">Responsible </t>
  </si>
  <si>
    <t>Priority</t>
  </si>
  <si>
    <t>Status</t>
  </si>
  <si>
    <r>
      <t xml:space="preserve">Due date
</t>
    </r>
    <r>
      <rPr>
        <sz val="11"/>
        <rFont val="Arial"/>
        <family val="2"/>
      </rPr>
      <t>(dd mm yyyy)</t>
    </r>
  </si>
  <si>
    <r>
      <t xml:space="preserve">Done date
</t>
    </r>
    <r>
      <rPr>
        <sz val="11"/>
        <rFont val="Arial"/>
        <family val="2"/>
      </rPr>
      <t>(dd mm yyyy)</t>
    </r>
  </si>
  <si>
    <t>Internal/External</t>
  </si>
  <si>
    <t>other</t>
  </si>
  <si>
    <t>Kurata</t>
  </si>
  <si>
    <t>Why is the B-Number value input in Webflow different from the B-Number provided by the hardware?</t>
  </si>
  <si>
    <t>-B-Number generation tooling point of view, it is generated 12 digit automatically.
-Webflow requirement is only 10 digit, then we can use only 10 digit. (to remove "-00")</t>
  </si>
  <si>
    <t>Dat</t>
  </si>
  <si>
    <t>medium</t>
  </si>
  <si>
    <t>done</t>
  </si>
  <si>
    <t>Internal</t>
  </si>
  <si>
    <t>Which value should be entered for the Customer hardware part number (same as Field 15)?</t>
  </si>
  <si>
    <t>Why description of field 15 have mentioned "only for 2SV-R" ?</t>
  </si>
  <si>
    <t>Because the description copied from Mx17 container release info sheet of 2SV-R project.
As checked with HW team, the field 15 is applied for all Honda project.</t>
  </si>
  <si>
    <t>Which value should be entered for the ECU rewriting ID ?</t>
  </si>
  <si>
    <t>Mamata/Dat</t>
  </si>
  <si>
    <t>high</t>
  </si>
  <si>
    <t>EOF</t>
  </si>
  <si>
    <t>Revision</t>
  </si>
  <si>
    <t>Example value: 337820-6SA-T030-M6</t>
  </si>
  <si>
    <t>Example value: 337820-6SA-T03</t>
  </si>
  <si>
    <t>10SW133404</t>
  </si>
  <si>
    <t>10SW133405</t>
  </si>
  <si>
    <t>10SW133406</t>
  </si>
  <si>
    <t>10SW133407</t>
  </si>
  <si>
    <t>10SW133408</t>
  </si>
  <si>
    <t>10SW133409</t>
  </si>
  <si>
    <t>3E10181672</t>
  </si>
  <si>
    <t>3E10181673</t>
  </si>
  <si>
    <t>3E10181674</t>
  </si>
  <si>
    <t>3E10181675</t>
  </si>
  <si>
    <t>3E10181676</t>
  </si>
  <si>
    <t>3E10181677</t>
  </si>
  <si>
    <t>3782062XMD20M6</t>
  </si>
  <si>
    <t>3782062XME20M6</t>
  </si>
  <si>
    <t>3782062XMF20M6</t>
  </si>
  <si>
    <t>3782062XMG20M6</t>
  </si>
  <si>
    <t>3782062XMH20M6</t>
  </si>
  <si>
    <t>3782062XMJ20M6</t>
  </si>
  <si>
    <t>Field 15
PART NO.</t>
  </si>
  <si>
    <t>As refered the HDC_CAN_Reprogramming specification, the intial value should be 0x00000000
Confirmed by attached email:</t>
  </si>
  <si>
    <t xml:space="preserve">As checked with HW team, the value of Customer hardware part number should be same field 15.
(Customer order number is full digits. Customer hardware part is same as field 15.)
Confirmed from HW team by attached email:
(can be used for all Honda project)
</t>
  </si>
  <si>
    <t>2026-04-14
Kurata-san
Mamata-san</t>
  </si>
  <si>
    <t>2026-04-17
Komagamine-san
Kurata-san</t>
  </si>
  <si>
    <t>01</t>
  </si>
  <si>
    <t>37820-6WZ-M610-M6</t>
  </si>
  <si>
    <t>6WZX</t>
  </si>
  <si>
    <t>0261S10BN8</t>
  </si>
  <si>
    <t>0261B00E0B</t>
  </si>
  <si>
    <t>37805-6WZ-M610</t>
  </si>
  <si>
    <t>01-28-41-00-01</t>
  </si>
  <si>
    <t>37820-6WZ-M61</t>
  </si>
  <si>
    <t>C7C</t>
  </si>
  <si>
    <t>37820-6WZ-M710-M6</t>
  </si>
  <si>
    <t>0261S10BN9</t>
  </si>
  <si>
    <t>0261B00E0C</t>
  </si>
  <si>
    <t>37805-6WZ-M710</t>
  </si>
  <si>
    <t>01-28-41-01-01</t>
  </si>
  <si>
    <t>37820-6WZ-M71</t>
  </si>
  <si>
    <t>DTW</t>
  </si>
  <si>
    <t>WRV</t>
  </si>
  <si>
    <t>6WZX for MP0 event</t>
  </si>
  <si>
    <t>MG1CS022_6WZXSC_V037_L8-2_FFV_Lo_0x_BL013_MP0_VIN_IMMO_ON.hex</t>
  </si>
  <si>
    <t>MG1CS022_6WZXSC_V037_L8-2_FFV_Hi_0x_BL013_MP0_VIN_IMMO_ON.hex</t>
  </si>
  <si>
    <t>No</t>
  </si>
  <si>
    <t>MG1CS022_62XSC_V020_CS</t>
  </si>
  <si>
    <t>V020</t>
  </si>
  <si>
    <t>WF16447</t>
  </si>
  <si>
    <t>WF16448</t>
  </si>
  <si>
    <t>10SW072941</t>
  </si>
  <si>
    <t>3E10174613</t>
  </si>
  <si>
    <t>10SW072942</t>
  </si>
  <si>
    <t>3E10174614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</si>
</sst>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dd/mm/yy;@"/>
    <numFmt numFmtId="166" formatCode="[$-409]d\-mmm\-yyyy;@"/>
  </numFmts>
  <fonts count="37">
    <font>
      <sz val="11"/>
      <color theme="1"/>
      <name val="Calibri"/>
      <family val="2"/>
      <scheme val="minor"/>
    </font>
    <font>
      <sz val="10"/>
      <color theme="0"/>
      <name val="Arial"/>
      <family val="2"/>
    </font>
    <font>
      <b/>
      <sz val="11"/>
      <color theme="1"/>
      <name val="Calibri"/>
      <family val="2"/>
      <scheme val="minor"/>
    </font>
    <font>
      <sz val="8"/>
      <name val="Calibri"/>
      <family val="2"/>
      <scheme val="minor"/>
    </font>
    <font>
      <b/>
      <u/>
      <sz val="10"/>
      <color rgb="FF1F3763"/>
      <name val="Bosch Office Sans"/>
    </font>
    <font>
      <sz val="10"/>
      <color rgb="FF1F3763"/>
      <name val="Courier New"/>
      <family val="3"/>
    </font>
    <font>
      <sz val="7"/>
      <color rgb="FF1F3763"/>
      <name val="Times New Roman"/>
      <family val="1"/>
    </font>
    <font>
      <sz val="10"/>
      <color theme="1"/>
      <name val="Bosch Office Sans"/>
    </font>
    <font>
      <b/>
      <sz val="10"/>
      <color rgb="FFFFFFFF"/>
      <name val="Bosch Office Sans"/>
    </font>
    <font>
      <b/>
      <sz val="10"/>
      <color rgb="FF000000"/>
      <name val="Bosch Office Sans"/>
    </font>
    <font>
      <b/>
      <sz val="10"/>
      <color theme="1"/>
      <name val="Bosch Office Sans"/>
    </font>
    <font>
      <sz val="10"/>
      <color rgb="FF000000"/>
      <name val="Bosch Office Sans"/>
    </font>
    <font>
      <sz val="14"/>
      <color rgb="FF2F5496"/>
      <name val="Bosch Office Sans"/>
    </font>
    <font>
      <sz val="14"/>
      <color rgb="FF2F5496"/>
      <name val="Times New Roman"/>
      <family val="1"/>
    </font>
    <font>
      <i/>
      <sz val="10"/>
      <color theme="1"/>
      <name val="Bosch Office Sans"/>
    </font>
    <font>
      <i/>
      <sz val="11"/>
      <color theme="1"/>
      <name val="Calibri"/>
      <family val="2"/>
      <scheme val="minor"/>
    </font>
    <font>
      <sz val="10"/>
      <color theme="1"/>
      <name val="Arial"/>
      <family val="2"/>
    </font>
    <font>
      <b/>
      <sz val="10"/>
      <color theme="1"/>
      <name val="Arial"/>
      <family val="2"/>
    </font>
    <font>
      <sz val="6"/>
      <name val="Calibri"/>
      <family val="3"/>
      <charset val="128"/>
      <scheme val="minor"/>
    </font>
    <font>
      <sz val="10"/>
      <name val="Meiryo UI"/>
      <family val="3"/>
      <charset val="128"/>
    </font>
    <font>
      <sz val="10"/>
      <color theme="1"/>
      <name val="Meiryo UI"/>
      <family val="3"/>
      <charset val="128"/>
    </font>
    <font>
      <b/>
      <sz val="10"/>
      <color theme="0"/>
      <name val="Meiryo UI"/>
      <family val="3"/>
      <charset val="128"/>
    </font>
    <font>
      <sz val="10"/>
      <color theme="0"/>
      <name val="Meiryo UI"/>
      <family val="3"/>
      <charset val="128"/>
    </font>
    <font>
      <b/>
      <sz val="10"/>
      <color rgb="FF000000"/>
      <name val="Meiryo UI"/>
      <family val="3"/>
      <charset val="128"/>
    </font>
    <font>
      <b/>
      <sz val="10"/>
      <name val="Meiryo UI"/>
      <family val="3"/>
      <charset val="128"/>
    </font>
    <font>
      <b/>
      <sz val="10"/>
      <color rgb="FFFF0000"/>
      <name val="Meiryo UI"/>
      <family val="3"/>
      <charset val="128"/>
    </font>
    <font>
      <u/>
      <sz val="11"/>
      <color theme="10"/>
      <name val="Calibri"/>
      <family val="2"/>
      <scheme val="minor"/>
    </font>
    <font>
      <sz val="10"/>
      <name val="Arial"/>
      <family val="2"/>
    </font>
    <font>
      <sz val="11"/>
      <name val="ＭＳ Ｐゴシック"/>
      <family val="3"/>
      <charset val="128"/>
    </font>
    <font>
      <b/>
      <sz val="11"/>
      <name val="Arial"/>
      <family val="2"/>
    </font>
    <font>
      <sz val="10"/>
      <name val="Tahoma"/>
      <family val="2"/>
    </font>
    <font>
      <sz val="11"/>
      <name val="Arial"/>
      <family val="2"/>
    </font>
    <font>
      <b/>
      <sz val="10"/>
      <name val="Arial"/>
      <family val="2"/>
    </font>
    <font>
      <sz val="10"/>
      <name val="Arial"/>
      <family val="3"/>
      <charset val="128"/>
    </font>
    <font>
      <sz val="14"/>
      <name val="Arial"/>
      <family val="2"/>
    </font>
    <font>
      <sz val="9"/>
      <color indexed="81"/>
      <name val="Tahoma"/>
      <charset val="1"/>
    </font>
    <font>
      <b/>
      <sz val="9"/>
      <color indexed="81"/>
      <name val="Tahoma"/>
      <charset val="1"/>
    </font>
  </fonts>
  <fills count="32">
    <fill>
      <patternFill patternType="none"/>
    </fill>
    <fill>
      <patternFill patternType="gray125"/>
    </fill>
    <fill>
      <patternFill patternType="solid">
        <fgColor theme="4" tint="-0.499984740745262"/>
        <bgColor indexed="64"/>
      </patternFill>
    </fill>
    <fill>
      <patternFill patternType="solid">
        <fgColor theme="4" tint="-0.249977111117893"/>
        <bgColor indexed="64"/>
      </patternFill>
    </fill>
    <fill>
      <patternFill patternType="solid">
        <fgColor theme="0"/>
        <bgColor rgb="FF000000"/>
      </patternFill>
    </fill>
    <fill>
      <patternFill patternType="solid">
        <fgColor theme="4" tint="0.79998168889431442"/>
        <bgColor indexed="64"/>
      </patternFill>
    </fill>
    <fill>
      <patternFill patternType="solid">
        <fgColor theme="0"/>
        <bgColor indexed="64"/>
      </patternFill>
    </fill>
    <fill>
      <patternFill patternType="solid">
        <fgColor theme="4" tint="-0.499984740745262"/>
        <bgColor rgb="FF000000"/>
      </patternFill>
    </fill>
    <fill>
      <patternFill patternType="solid">
        <fgColor theme="4" tint="-0.249977111117893"/>
        <bgColor rgb="FF000000"/>
      </patternFill>
    </fill>
    <fill>
      <patternFill patternType="solid">
        <fgColor theme="7" tint="0.59999389629810485"/>
        <bgColor indexed="64"/>
      </patternFill>
    </fill>
    <fill>
      <patternFill patternType="solid">
        <fgColor theme="4"/>
        <bgColor indexed="64"/>
      </patternFill>
    </fill>
    <fill>
      <patternFill patternType="solid">
        <fgColor rgb="FF4472C4"/>
        <bgColor indexed="64"/>
      </patternFill>
    </fill>
    <fill>
      <patternFill patternType="solid">
        <fgColor rgb="FFD9E2F3"/>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rgb="FFFFFF00"/>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9"/>
        <bgColor indexed="64"/>
      </patternFill>
    </fill>
    <fill>
      <patternFill patternType="solid">
        <fgColor theme="7" tint="0.79998168889431442"/>
        <bgColor indexed="64"/>
      </patternFill>
    </fill>
    <fill>
      <patternFill patternType="solid">
        <fgColor theme="9"/>
        <bgColor rgb="FF000000"/>
      </patternFill>
    </fill>
    <fill>
      <patternFill patternType="solid">
        <fgColor theme="8" tint="0.79998168889431442"/>
        <bgColor indexed="64"/>
      </patternFill>
    </fill>
    <fill>
      <patternFill patternType="solid">
        <fgColor theme="0" tint="-0.499984740745262"/>
        <bgColor indexed="64"/>
      </patternFill>
    </fill>
    <fill>
      <patternFill patternType="solid">
        <fgColor theme="3"/>
        <bgColor indexed="64"/>
      </patternFill>
    </fill>
    <fill>
      <patternFill patternType="solid">
        <fgColor theme="7"/>
        <bgColor indexed="64"/>
      </patternFill>
    </fill>
    <fill>
      <patternFill patternType="solid">
        <fgColor rgb="FFFFC000"/>
        <bgColor indexed="64"/>
      </patternFill>
    </fill>
    <fill>
      <patternFill patternType="solid">
        <fgColor indexed="43"/>
        <bgColor indexed="64"/>
      </patternFill>
    </fill>
    <fill>
      <patternFill patternType="solid">
        <fgColor rgb="FFFFFF99"/>
        <bgColor indexed="64"/>
      </patternFill>
    </fill>
    <fill>
      <patternFill patternType="solid">
        <fgColor theme="0" tint="-0.249977111117893"/>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rgb="FF4472C4"/>
      </left>
      <right/>
      <top style="medium">
        <color rgb="FF4472C4"/>
      </top>
      <bottom style="medium">
        <color rgb="FF4472C4"/>
      </bottom>
      <diagonal/>
    </border>
    <border>
      <left/>
      <right style="medium">
        <color rgb="FF4472C4"/>
      </right>
      <top style="medium">
        <color rgb="FF4472C4"/>
      </top>
      <bottom style="medium">
        <color rgb="FF4472C4"/>
      </bottom>
      <diagonal/>
    </border>
    <border>
      <left style="medium">
        <color rgb="FF8EAADB"/>
      </left>
      <right style="medium">
        <color rgb="FF8EAADB"/>
      </right>
      <top/>
      <bottom style="medium">
        <color rgb="FF8EAADB"/>
      </bottom>
      <diagonal/>
    </border>
    <border>
      <left/>
      <right style="medium">
        <color rgb="FF8EAADB"/>
      </right>
      <top/>
      <bottom style="medium">
        <color rgb="FF8EAADB"/>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0" fontId="16" fillId="0" borderId="0"/>
    <xf numFmtId="0" fontId="26" fillId="0" borderId="0" applyNumberFormat="0" applyFill="0" applyBorder="0" applyAlignment="0" applyProtection="0"/>
    <xf numFmtId="0" fontId="28" fillId="0" borderId="0"/>
    <xf numFmtId="0" fontId="30" fillId="0" borderId="0"/>
  </cellStyleXfs>
  <cellXfs count="124">
    <xf numFmtId="0" fontId="0" fillId="0" borderId="0" xfId="0"/>
    <xf numFmtId="0" fontId="1" fillId="10" borderId="1" xfId="0" applyFont="1" applyFill="1" applyBorder="1"/>
    <xf numFmtId="14" fontId="0" fillId="0" borderId="1" xfId="0" applyNumberFormat="1" applyBorder="1" applyAlignment="1">
      <alignment horizontal="left" vertical="top"/>
    </xf>
    <xf numFmtId="0" fontId="0" fillId="0" borderId="1" xfId="0" applyBorder="1" applyAlignment="1">
      <alignment horizontal="left" vertical="top"/>
    </xf>
    <xf numFmtId="0" fontId="0" fillId="0" borderId="1" xfId="0" applyBorder="1" applyAlignment="1">
      <alignment horizontal="left" vertical="top" wrapText="1"/>
    </xf>
    <xf numFmtId="0" fontId="2" fillId="0" borderId="0" xfId="0" applyFont="1"/>
    <xf numFmtId="0" fontId="5" fillId="0" borderId="0" xfId="0" applyFont="1" applyAlignment="1">
      <alignment horizontal="left" vertical="center" indent="8"/>
    </xf>
    <xf numFmtId="0" fontId="7" fillId="0" borderId="0" xfId="0" applyFont="1" applyAlignment="1">
      <alignment vertical="center"/>
    </xf>
    <xf numFmtId="0" fontId="5" fillId="0" borderId="0" xfId="0" applyFont="1" applyAlignment="1">
      <alignment horizontal="left" vertical="center"/>
    </xf>
    <xf numFmtId="0" fontId="8" fillId="11" borderId="2" xfId="0" applyFont="1" applyFill="1" applyBorder="1" applyAlignment="1">
      <alignment vertical="center"/>
    </xf>
    <xf numFmtId="0" fontId="8" fillId="11" borderId="3" xfId="0" applyFont="1" applyFill="1" applyBorder="1" applyAlignment="1">
      <alignment vertical="center"/>
    </xf>
    <xf numFmtId="0" fontId="9" fillId="12" borderId="4" xfId="0" applyFont="1" applyFill="1" applyBorder="1" applyAlignment="1">
      <alignment vertical="center"/>
    </xf>
    <xf numFmtId="0" fontId="11" fillId="12" borderId="5" xfId="0" applyFont="1" applyFill="1" applyBorder="1" applyAlignment="1">
      <alignment vertical="center"/>
    </xf>
    <xf numFmtId="0" fontId="10" fillId="0" borderId="4" xfId="0" applyFont="1" applyBorder="1" applyAlignment="1">
      <alignment vertical="center"/>
    </xf>
    <xf numFmtId="0" fontId="7" fillId="0" borderId="5" xfId="0" applyFont="1" applyBorder="1" applyAlignment="1">
      <alignment vertical="center"/>
    </xf>
    <xf numFmtId="0" fontId="12" fillId="0" borderId="0" xfId="0" applyFont="1" applyAlignment="1">
      <alignment horizontal="left" vertical="center"/>
    </xf>
    <xf numFmtId="0" fontId="7" fillId="0" borderId="0" xfId="0" applyFont="1" applyAlignment="1">
      <alignment horizontal="left" vertical="center" indent="8"/>
    </xf>
    <xf numFmtId="0" fontId="7" fillId="0" borderId="0" xfId="0" quotePrefix="1" applyFont="1" applyAlignment="1">
      <alignment vertical="center"/>
    </xf>
    <xf numFmtId="0" fontId="14" fillId="0" borderId="0" xfId="0" applyFont="1" applyAlignment="1">
      <alignment vertical="center"/>
    </xf>
    <xf numFmtId="0" fontId="15" fillId="0" borderId="0" xfId="0" applyFont="1"/>
    <xf numFmtId="0" fontId="17" fillId="0" borderId="0" xfId="1" applyFont="1"/>
    <xf numFmtId="0" fontId="16" fillId="0" borderId="0" xfId="1"/>
    <xf numFmtId="0" fontId="17" fillId="13" borderId="0" xfId="1" applyFont="1" applyFill="1"/>
    <xf numFmtId="0" fontId="16" fillId="13" borderId="0" xfId="1" applyFill="1"/>
    <xf numFmtId="0" fontId="17" fillId="14" borderId="0" xfId="1" applyFont="1" applyFill="1"/>
    <xf numFmtId="0" fontId="16" fillId="14" borderId="0" xfId="1" applyFill="1"/>
    <xf numFmtId="0" fontId="17" fillId="15" borderId="0" xfId="1" applyFont="1" applyFill="1"/>
    <xf numFmtId="0" fontId="16" fillId="15" borderId="0" xfId="1" applyFill="1"/>
    <xf numFmtId="0" fontId="17" fillId="16" borderId="0" xfId="1" applyFont="1" applyFill="1"/>
    <xf numFmtId="0" fontId="16" fillId="16" borderId="0" xfId="1" applyFill="1"/>
    <xf numFmtId="0" fontId="17" fillId="17" borderId="0" xfId="1" applyFont="1" applyFill="1"/>
    <xf numFmtId="0" fontId="16" fillId="17" borderId="0" xfId="1" applyFill="1"/>
    <xf numFmtId="0" fontId="16" fillId="5" borderId="0" xfId="1" applyFill="1"/>
    <xf numFmtId="0" fontId="17" fillId="5" borderId="0" xfId="1" applyFont="1" applyFill="1"/>
    <xf numFmtId="0" fontId="16" fillId="18" borderId="0" xfId="1" applyFill="1"/>
    <xf numFmtId="0" fontId="17" fillId="18" borderId="0" xfId="1" applyFont="1" applyFill="1"/>
    <xf numFmtId="0" fontId="16" fillId="0" borderId="0" xfId="1" applyAlignment="1">
      <alignment horizontal="right"/>
    </xf>
    <xf numFmtId="0" fontId="7" fillId="0" borderId="0" xfId="0" applyFont="1" applyAlignment="1">
      <alignment vertical="center" wrapText="1"/>
    </xf>
    <xf numFmtId="0" fontId="19" fillId="5" borderId="1" xfId="0" applyFont="1" applyFill="1" applyBorder="1" applyAlignment="1">
      <alignment horizontal="left" vertical="top" wrapText="1"/>
    </xf>
    <xf numFmtId="0" fontId="20" fillId="0" borderId="0" xfId="0" applyFont="1" applyAlignment="1">
      <alignment horizontal="left" vertical="top" wrapText="1"/>
    </xf>
    <xf numFmtId="0" fontId="20" fillId="0" borderId="0" xfId="0" applyFont="1" applyAlignment="1">
      <alignment horizontal="left" vertical="top"/>
    </xf>
    <xf numFmtId="0" fontId="22" fillId="0" borderId="0" xfId="0" applyFont="1" applyAlignment="1">
      <alignment horizontal="left" vertical="top"/>
    </xf>
    <xf numFmtId="0" fontId="19" fillId="0" borderId="0" xfId="0" applyFont="1" applyAlignment="1">
      <alignment horizontal="left" vertical="top"/>
    </xf>
    <xf numFmtId="0" fontId="20" fillId="19" borderId="0" xfId="0" applyFont="1" applyFill="1" applyAlignment="1">
      <alignment horizontal="left" vertical="top"/>
    </xf>
    <xf numFmtId="0" fontId="19" fillId="5" borderId="1" xfId="0" quotePrefix="1" applyFont="1" applyFill="1" applyBorder="1" applyAlignment="1">
      <alignment horizontal="left" vertical="top" wrapText="1"/>
    </xf>
    <xf numFmtId="0" fontId="19" fillId="0" borderId="0" xfId="0" applyFont="1" applyAlignment="1">
      <alignment horizontal="left" vertical="top" wrapText="1"/>
    </xf>
    <xf numFmtId="0" fontId="19" fillId="17" borderId="1" xfId="0" applyFont="1" applyFill="1" applyBorder="1" applyAlignment="1">
      <alignment horizontal="left" vertical="top"/>
    </xf>
    <xf numFmtId="0" fontId="19" fillId="17" borderId="1" xfId="0" applyFont="1" applyFill="1" applyBorder="1" applyAlignment="1">
      <alignment horizontal="left" vertical="top" wrapText="1"/>
    </xf>
    <xf numFmtId="0" fontId="24" fillId="6" borderId="1" xfId="0" applyFont="1" applyFill="1" applyBorder="1" applyAlignment="1">
      <alignment horizontal="left" vertical="top" wrapText="1"/>
    </xf>
    <xf numFmtId="0" fontId="21" fillId="7" borderId="1" xfId="0" applyFont="1" applyFill="1" applyBorder="1" applyAlignment="1">
      <alignment horizontal="left" vertical="top" wrapText="1"/>
    </xf>
    <xf numFmtId="0" fontId="23" fillId="4" borderId="1" xfId="0" applyFont="1" applyFill="1" applyBorder="1" applyAlignment="1">
      <alignment horizontal="left" vertical="top" wrapText="1"/>
    </xf>
    <xf numFmtId="0" fontId="19" fillId="20" borderId="1" xfId="0" applyFont="1" applyFill="1" applyBorder="1" applyAlignment="1">
      <alignment horizontal="left" vertical="top" wrapText="1"/>
    </xf>
    <xf numFmtId="14" fontId="19" fillId="20" borderId="1" xfId="0" applyNumberFormat="1" applyFont="1" applyFill="1" applyBorder="1" applyAlignment="1">
      <alignment horizontal="left" vertical="top" wrapText="1"/>
    </xf>
    <xf numFmtId="0" fontId="19" fillId="13" borderId="1" xfId="0" applyFont="1" applyFill="1" applyBorder="1" applyAlignment="1">
      <alignment horizontal="left" vertical="top" wrapText="1"/>
    </xf>
    <xf numFmtId="0" fontId="19" fillId="22" borderId="1" xfId="0" applyFont="1" applyFill="1" applyBorder="1" applyAlignment="1">
      <alignment horizontal="left" vertical="top" wrapText="1"/>
    </xf>
    <xf numFmtId="0" fontId="19" fillId="9" borderId="1" xfId="0" applyFont="1" applyFill="1" applyBorder="1" applyAlignment="1">
      <alignment horizontal="left" vertical="top" wrapText="1"/>
    </xf>
    <xf numFmtId="14" fontId="19" fillId="17" borderId="1" xfId="0" applyNumberFormat="1" applyFont="1" applyFill="1" applyBorder="1" applyAlignment="1">
      <alignment horizontal="left" vertical="top" wrapText="1"/>
    </xf>
    <xf numFmtId="0" fontId="19" fillId="17" borderId="1" xfId="0" quotePrefix="1" applyFont="1" applyFill="1" applyBorder="1" applyAlignment="1">
      <alignment horizontal="left" vertical="top" wrapText="1"/>
    </xf>
    <xf numFmtId="14" fontId="19" fillId="5" borderId="1" xfId="0" applyNumberFormat="1" applyFont="1" applyFill="1" applyBorder="1" applyAlignment="1">
      <alignment horizontal="left" vertical="top" wrapText="1"/>
    </xf>
    <xf numFmtId="0" fontId="23" fillId="23" borderId="1" xfId="0" applyFont="1" applyFill="1" applyBorder="1" applyAlignment="1">
      <alignment horizontal="left" vertical="top" wrapText="1"/>
    </xf>
    <xf numFmtId="0" fontId="24" fillId="21" borderId="1" xfId="0" applyFont="1" applyFill="1" applyBorder="1" applyAlignment="1">
      <alignment horizontal="left" vertical="top" wrapText="1"/>
    </xf>
    <xf numFmtId="49" fontId="24" fillId="21" borderId="1" xfId="0" applyNumberFormat="1" applyFont="1" applyFill="1" applyBorder="1" applyAlignment="1">
      <alignment horizontal="left" vertical="top" wrapText="1"/>
    </xf>
    <xf numFmtId="0" fontId="19" fillId="24" borderId="1" xfId="0" applyFont="1" applyFill="1" applyBorder="1" applyAlignment="1">
      <alignment horizontal="left" vertical="top" wrapText="1"/>
    </xf>
    <xf numFmtId="14" fontId="19" fillId="24" borderId="1" xfId="0" applyNumberFormat="1" applyFont="1" applyFill="1" applyBorder="1" applyAlignment="1">
      <alignment horizontal="left" vertical="top" wrapText="1"/>
    </xf>
    <xf numFmtId="0" fontId="21" fillId="25" borderId="1" xfId="0" applyFont="1" applyFill="1" applyBorder="1" applyAlignment="1">
      <alignment horizontal="left" vertical="top" wrapText="1"/>
    </xf>
    <xf numFmtId="0" fontId="21" fillId="26" borderId="1" xfId="0" applyFont="1" applyFill="1" applyBorder="1" applyAlignment="1">
      <alignment horizontal="left" vertical="top" wrapText="1"/>
    </xf>
    <xf numFmtId="0" fontId="20" fillId="0" borderId="0" xfId="0" applyFont="1" applyAlignment="1">
      <alignment horizontal="left" vertical="center" wrapText="1"/>
    </xf>
    <xf numFmtId="0" fontId="22" fillId="27" borderId="0" xfId="0" applyFont="1" applyFill="1" applyAlignment="1">
      <alignment horizontal="left" vertical="top"/>
    </xf>
    <xf numFmtId="0" fontId="20" fillId="27" borderId="0" xfId="0" applyFont="1" applyFill="1" applyAlignment="1">
      <alignment horizontal="left" vertical="top" wrapText="1"/>
    </xf>
    <xf numFmtId="0" fontId="20" fillId="27" borderId="0" xfId="0" applyFont="1" applyFill="1" applyAlignment="1">
      <alignment horizontal="left" vertical="top"/>
    </xf>
    <xf numFmtId="0" fontId="22" fillId="28" borderId="0" xfId="0" applyFont="1" applyFill="1" applyAlignment="1">
      <alignment horizontal="left" vertical="top"/>
    </xf>
    <xf numFmtId="0" fontId="24" fillId="4" borderId="1" xfId="0" applyFont="1" applyFill="1" applyBorder="1" applyAlignment="1">
      <alignment horizontal="left" vertical="top" wrapText="1"/>
    </xf>
    <xf numFmtId="0" fontId="24" fillId="23" borderId="1" xfId="0" applyFont="1" applyFill="1" applyBorder="1" applyAlignment="1">
      <alignment horizontal="left" vertical="top" wrapText="1"/>
    </xf>
    <xf numFmtId="0" fontId="21" fillId="8" borderId="1" xfId="0" applyFont="1" applyFill="1" applyBorder="1" applyAlignment="1">
      <alignment horizontal="left" vertical="top" wrapText="1"/>
    </xf>
    <xf numFmtId="49" fontId="19" fillId="20" borderId="1" xfId="0" quotePrefix="1" applyNumberFormat="1" applyFont="1" applyFill="1" applyBorder="1" applyAlignment="1">
      <alignment horizontal="left" vertical="top" wrapText="1"/>
    </xf>
    <xf numFmtId="49" fontId="19" fillId="17" borderId="1" xfId="0" quotePrefix="1" applyNumberFormat="1" applyFont="1" applyFill="1" applyBorder="1" applyAlignment="1">
      <alignment horizontal="left" vertical="top" wrapText="1"/>
    </xf>
    <xf numFmtId="49" fontId="19" fillId="17" borderId="1" xfId="0" applyNumberFormat="1" applyFont="1" applyFill="1" applyBorder="1" applyAlignment="1">
      <alignment horizontal="left" vertical="top" wrapText="1"/>
    </xf>
    <xf numFmtId="49" fontId="19" fillId="20" borderId="1" xfId="0" applyNumberFormat="1" applyFont="1" applyFill="1" applyBorder="1" applyAlignment="1">
      <alignment horizontal="left" vertical="top" wrapText="1"/>
    </xf>
    <xf numFmtId="0" fontId="26" fillId="20" borderId="1" xfId="2" applyFill="1" applyBorder="1" applyAlignment="1">
      <alignment horizontal="left" vertical="top" wrapText="1"/>
    </xf>
    <xf numFmtId="0" fontId="26" fillId="20" borderId="1" xfId="2" applyFill="1" applyBorder="1" applyAlignment="1">
      <alignment vertical="top" wrapText="1"/>
    </xf>
    <xf numFmtId="11" fontId="19" fillId="20" borderId="1" xfId="0" applyNumberFormat="1" applyFont="1" applyFill="1" applyBorder="1" applyAlignment="1">
      <alignment horizontal="left" vertical="top" wrapText="1"/>
    </xf>
    <xf numFmtId="0" fontId="19" fillId="20" borderId="1" xfId="0" quotePrefix="1" applyFont="1" applyFill="1" applyBorder="1" applyAlignment="1">
      <alignment horizontal="left" vertical="top" wrapText="1"/>
    </xf>
    <xf numFmtId="164" fontId="19" fillId="20" borderId="1" xfId="0" applyNumberFormat="1" applyFont="1" applyFill="1" applyBorder="1" applyAlignment="1">
      <alignment horizontal="left" vertical="top" wrapText="1"/>
    </xf>
    <xf numFmtId="11" fontId="19" fillId="17" borderId="1" xfId="0" applyNumberFormat="1" applyFont="1" applyFill="1" applyBorder="1" applyAlignment="1">
      <alignment horizontal="left" vertical="top" wrapText="1"/>
    </xf>
    <xf numFmtId="0" fontId="27" fillId="0" borderId="0" xfId="1" applyFont="1"/>
    <xf numFmtId="0" fontId="29" fillId="0" borderId="0" xfId="3" applyFont="1"/>
    <xf numFmtId="0" fontId="27" fillId="0" borderId="0" xfId="1" applyFont="1" applyAlignment="1">
      <alignment vertical="top"/>
    </xf>
    <xf numFmtId="2" fontId="27" fillId="0" borderId="0" xfId="1" applyNumberFormat="1" applyFont="1" applyAlignment="1">
      <alignment horizontal="left" vertical="top"/>
    </xf>
    <xf numFmtId="165" fontId="27" fillId="0" borderId="0" xfId="1" applyNumberFormat="1" applyFont="1" applyAlignment="1">
      <alignment horizontal="center" vertical="center"/>
    </xf>
    <xf numFmtId="14" fontId="27" fillId="0" borderId="0" xfId="1" applyNumberFormat="1" applyFont="1" applyAlignment="1">
      <alignment horizontal="center" vertical="center"/>
    </xf>
    <xf numFmtId="0" fontId="29" fillId="29" borderId="1" xfId="4" applyFont="1" applyFill="1" applyBorder="1" applyAlignment="1">
      <alignment horizontal="center" vertical="top" wrapText="1"/>
    </xf>
    <xf numFmtId="166" fontId="29" fillId="29" borderId="1" xfId="4" applyNumberFormat="1" applyFont="1" applyFill="1" applyBorder="1" applyAlignment="1">
      <alignment horizontal="center" vertical="top" wrapText="1"/>
    </xf>
    <xf numFmtId="2" fontId="29" fillId="29" borderId="1" xfId="4" applyNumberFormat="1" applyFont="1" applyFill="1" applyBorder="1" applyAlignment="1">
      <alignment horizontal="left" vertical="top" wrapText="1"/>
    </xf>
    <xf numFmtId="49" fontId="29" fillId="29" borderId="1" xfId="4" applyNumberFormat="1" applyFont="1" applyFill="1" applyBorder="1" applyAlignment="1">
      <alignment horizontal="center" vertical="top" wrapText="1"/>
    </xf>
    <xf numFmtId="165" fontId="29" fillId="29" borderId="1" xfId="4" applyNumberFormat="1" applyFont="1" applyFill="1" applyBorder="1" applyAlignment="1">
      <alignment horizontal="center" vertical="top" wrapText="1"/>
    </xf>
    <xf numFmtId="14" fontId="29" fillId="29" borderId="1" xfId="4" applyNumberFormat="1" applyFont="1" applyFill="1" applyBorder="1" applyAlignment="1">
      <alignment horizontal="center" vertical="top" wrapText="1"/>
    </xf>
    <xf numFmtId="0" fontId="32" fillId="30" borderId="1" xfId="1" applyFont="1" applyFill="1" applyBorder="1" applyAlignment="1">
      <alignment horizontal="center" vertical="top"/>
    </xf>
    <xf numFmtId="0" fontId="31" fillId="18" borderId="1" xfId="3" applyFont="1" applyFill="1" applyBorder="1" applyAlignment="1">
      <alignment horizontal="center" vertical="center"/>
    </xf>
    <xf numFmtId="49" fontId="27" fillId="6" borderId="1" xfId="4" applyNumberFormat="1" applyFont="1" applyFill="1" applyBorder="1" applyAlignment="1">
      <alignment horizontal="center" vertical="center" wrapText="1"/>
    </xf>
    <xf numFmtId="0" fontId="27" fillId="6" borderId="1" xfId="4" applyFont="1" applyFill="1" applyBorder="1" applyAlignment="1">
      <alignment horizontal="center" vertical="center" wrapText="1"/>
    </xf>
    <xf numFmtId="166" fontId="27" fillId="6" borderId="1" xfId="4" applyNumberFormat="1" applyFont="1" applyFill="1" applyBorder="1" applyAlignment="1">
      <alignment horizontal="center" vertical="center" wrapText="1"/>
    </xf>
    <xf numFmtId="0" fontId="33" fillId="6" borderId="1" xfId="4" applyFont="1" applyFill="1" applyBorder="1" applyAlignment="1">
      <alignment horizontal="left" vertical="top" wrapText="1"/>
    </xf>
    <xf numFmtId="2" fontId="27" fillId="6" borderId="1" xfId="4" quotePrefix="1" applyNumberFormat="1" applyFont="1" applyFill="1" applyBorder="1" applyAlignment="1">
      <alignment horizontal="left" vertical="center" wrapText="1"/>
    </xf>
    <xf numFmtId="0" fontId="27" fillId="0" borderId="1" xfId="1" applyFont="1" applyBorder="1" applyAlignment="1">
      <alignment vertical="center"/>
    </xf>
    <xf numFmtId="0" fontId="27" fillId="6" borderId="1" xfId="4" applyFont="1" applyFill="1" applyBorder="1" applyAlignment="1">
      <alignment horizontal="left" vertical="top" wrapText="1"/>
    </xf>
    <xf numFmtId="2" fontId="27" fillId="6" borderId="1" xfId="4" applyNumberFormat="1" applyFont="1" applyFill="1" applyBorder="1" applyAlignment="1">
      <alignment horizontal="left" vertical="top" wrapText="1"/>
    </xf>
    <xf numFmtId="0" fontId="27" fillId="0" borderId="1" xfId="1" applyFont="1" applyBorder="1"/>
    <xf numFmtId="2" fontId="27" fillId="6" borderId="1" xfId="1" applyNumberFormat="1" applyFont="1" applyFill="1" applyBorder="1" applyAlignment="1">
      <alignment horizontal="left" vertical="top" wrapText="1"/>
    </xf>
    <xf numFmtId="0" fontId="34" fillId="0" borderId="0" xfId="1" applyFont="1" applyAlignment="1">
      <alignment vertical="top"/>
    </xf>
    <xf numFmtId="0" fontId="27" fillId="31" borderId="1" xfId="1" applyFont="1" applyFill="1" applyBorder="1"/>
    <xf numFmtId="49" fontId="19" fillId="13" borderId="1" xfId="0" applyNumberFormat="1" applyFont="1" applyFill="1" applyBorder="1" applyAlignment="1">
      <alignment horizontal="left" vertical="top" wrapText="1"/>
    </xf>
    <xf numFmtId="0" fontId="24" fillId="21" borderId="6" xfId="0" applyFont="1" applyFill="1" applyBorder="1" applyAlignment="1">
      <alignment horizontal="left" vertical="top" wrapText="1"/>
    </xf>
    <xf numFmtId="0" fontId="24" fillId="21" borderId="7" xfId="0" applyFont="1" applyFill="1" applyBorder="1" applyAlignment="1">
      <alignment horizontal="left" vertical="top" wrapText="1"/>
    </xf>
    <xf numFmtId="0" fontId="24" fillId="21" borderId="8" xfId="0" applyFont="1" applyFill="1" applyBorder="1" applyAlignment="1">
      <alignment horizontal="left" vertical="top" wrapText="1"/>
    </xf>
    <xf numFmtId="0" fontId="24" fillId="6" borderId="6" xfId="0" applyFont="1" applyFill="1" applyBorder="1" applyAlignment="1">
      <alignment horizontal="left" vertical="top" wrapText="1"/>
    </xf>
    <xf numFmtId="0" fontId="24" fillId="6" borderId="7" xfId="0" applyFont="1" applyFill="1" applyBorder="1" applyAlignment="1">
      <alignment horizontal="left" vertical="top" wrapText="1"/>
    </xf>
    <xf numFmtId="0" fontId="24" fillId="6" borderId="8" xfId="0" applyFont="1" applyFill="1" applyBorder="1" applyAlignment="1">
      <alignment horizontal="left" vertical="top" wrapText="1"/>
    </xf>
    <xf numFmtId="0" fontId="24" fillId="21" borderId="1" xfId="0" applyFont="1" applyFill="1" applyBorder="1" applyAlignment="1">
      <alignment horizontal="left" vertical="top" wrapText="1"/>
    </xf>
    <xf numFmtId="0" fontId="24" fillId="6" borderId="1" xfId="0" applyFont="1" applyFill="1" applyBorder="1" applyAlignment="1">
      <alignment horizontal="left" vertical="top" wrapText="1"/>
    </xf>
    <xf numFmtId="0" fontId="21" fillId="25" borderId="1" xfId="0" applyFont="1" applyFill="1" applyBorder="1" applyAlignment="1">
      <alignment horizontal="left" vertical="top" wrapText="1"/>
    </xf>
    <xf numFmtId="0" fontId="21" fillId="2" borderId="0" xfId="0" applyFont="1" applyFill="1" applyAlignment="1">
      <alignment horizontal="left" vertical="top" wrapText="1"/>
    </xf>
    <xf numFmtId="0" fontId="23" fillId="4" borderId="1" xfId="0" applyFont="1" applyFill="1" applyBorder="1" applyAlignment="1">
      <alignment horizontal="left" vertical="top" wrapText="1"/>
    </xf>
    <xf numFmtId="0" fontId="21" fillId="3" borderId="1" xfId="0" applyFont="1" applyFill="1" applyBorder="1" applyAlignment="1">
      <alignment horizontal="left" vertical="top" wrapText="1"/>
    </xf>
    <xf numFmtId="0" fontId="21" fillId="2" borderId="1" xfId="0" applyFont="1" applyFill="1" applyBorder="1" applyAlignment="1">
      <alignment horizontal="left" vertical="top" wrapText="1"/>
    </xf>
  </cellXfs>
  <cellStyles count="5">
    <cellStyle name="Hyperlink" xfId="2" builtinId="8"/>
    <cellStyle name="Normal" xfId="0" builtinId="0"/>
    <cellStyle name="Normal 2" xfId="1" xr:uid="{A32D0B3B-240A-46B9-A498-B1CAF5627266}"/>
    <cellStyle name="Standard_Tabelle1" xfId="4" xr:uid="{9F15A15F-8292-4691-8959-8A9B639F324A}"/>
    <cellStyle name="標準 3" xfId="3" xr:uid="{B8BDDE20-1E25-4011-9D15-64D8AA859AD6}"/>
  </cellStyles>
  <dxfs count="33">
    <dxf>
      <fill>
        <patternFill>
          <bgColor theme="7" tint="0.79998168889431442"/>
        </patternFill>
      </fill>
    </dxf>
    <dxf>
      <fill>
        <patternFill>
          <bgColor rgb="FF92D050"/>
        </patternFill>
      </fill>
    </dxf>
    <dxf>
      <fill>
        <patternFill>
          <bgColor theme="7" tint="0.79998168889431442"/>
        </patternFill>
      </fill>
    </dxf>
    <dxf>
      <fill>
        <patternFill>
          <bgColor theme="7" tint="0.79998168889431442"/>
        </patternFill>
      </fill>
    </dxf>
    <dxf>
      <fill>
        <patternFill>
          <bgColor theme="7"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emf"/></Relationships>
</file>

<file path=xl/drawings/_rels/drawing4.xml.rels><?xml version="1.0" encoding="UTF-8" standalone="yes"?>
<Relationships xmlns="http://schemas.openxmlformats.org/package/2006/relationships"><Relationship Id="rId3" Type="http://schemas.openxmlformats.org/officeDocument/2006/relationships/image" Target="../media/image9.png"/><Relationship Id="rId7" Type="http://schemas.openxmlformats.org/officeDocument/2006/relationships/image" Target="../media/image13.png"/><Relationship Id="rId2" Type="http://schemas.openxmlformats.org/officeDocument/2006/relationships/image" Target="../media/image8.png"/><Relationship Id="rId1" Type="http://schemas.openxmlformats.org/officeDocument/2006/relationships/image" Target="../media/image7.png"/><Relationship Id="rId6" Type="http://schemas.openxmlformats.org/officeDocument/2006/relationships/image" Target="../media/image12.png"/><Relationship Id="rId5" Type="http://schemas.openxmlformats.org/officeDocument/2006/relationships/image" Target="../media/image11.png"/><Relationship Id="rId4" Type="http://schemas.openxmlformats.org/officeDocument/2006/relationships/image" Target="../media/image10.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2" Type="http://schemas.openxmlformats.org/officeDocument/2006/relationships/image" Target="../media/image6.emf"/><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2</xdr:col>
      <xdr:colOff>0</xdr:colOff>
      <xdr:row>4</xdr:row>
      <xdr:rowOff>19050</xdr:rowOff>
    </xdr:from>
    <xdr:to>
      <xdr:col>4</xdr:col>
      <xdr:colOff>19050</xdr:colOff>
      <xdr:row>7</xdr:row>
      <xdr:rowOff>0</xdr:rowOff>
    </xdr:to>
    <xdr:sp macro="" textlink="">
      <xdr:nvSpPr>
        <xdr:cNvPr id="2" name="Rectangle: Rounded Corners 1">
          <a:extLst>
            <a:ext uri="{FF2B5EF4-FFF2-40B4-BE49-F238E27FC236}">
              <a16:creationId xmlns:a16="http://schemas.microsoft.com/office/drawing/2014/main" id="{00000000-0008-0000-0200-000002000000}"/>
            </a:ext>
          </a:extLst>
        </xdr:cNvPr>
        <xdr:cNvSpPr/>
      </xdr:nvSpPr>
      <xdr:spPr>
        <a:xfrm>
          <a:off x="2571750" y="666750"/>
          <a:ext cx="1238250" cy="466725"/>
        </a:xfrm>
        <a:prstGeom prst="round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US" sz="1000"/>
            <a:t>Container CR</a:t>
          </a:r>
        </a:p>
      </xdr:txBody>
    </xdr:sp>
    <xdr:clientData/>
  </xdr:twoCellAnchor>
  <xdr:twoCellAnchor>
    <xdr:from>
      <xdr:col>2</xdr:col>
      <xdr:colOff>0</xdr:colOff>
      <xdr:row>8</xdr:row>
      <xdr:rowOff>21590</xdr:rowOff>
    </xdr:from>
    <xdr:to>
      <xdr:col>4</xdr:col>
      <xdr:colOff>12065</xdr:colOff>
      <xdr:row>9</xdr:row>
      <xdr:rowOff>104775</xdr:rowOff>
    </xdr:to>
    <xdr:sp macro="" textlink="">
      <xdr:nvSpPr>
        <xdr:cNvPr id="3" name="Rectangle: Rounded Corners 2">
          <a:extLst>
            <a:ext uri="{FF2B5EF4-FFF2-40B4-BE49-F238E27FC236}">
              <a16:creationId xmlns:a16="http://schemas.microsoft.com/office/drawing/2014/main" id="{00000000-0008-0000-0200-000003000000}"/>
            </a:ext>
          </a:extLst>
        </xdr:cNvPr>
        <xdr:cNvSpPr/>
      </xdr:nvSpPr>
      <xdr:spPr>
        <a:xfrm>
          <a:off x="2571750" y="1316990"/>
          <a:ext cx="1231265" cy="245110"/>
        </a:xfrm>
        <a:prstGeom prst="round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US" sz="1100"/>
            <a:t>ECU Info Sheet</a:t>
          </a:r>
        </a:p>
      </xdr:txBody>
    </xdr:sp>
    <xdr:clientData/>
  </xdr:twoCellAnchor>
  <xdr:twoCellAnchor>
    <xdr:from>
      <xdr:col>7</xdr:col>
      <xdr:colOff>84791</xdr:colOff>
      <xdr:row>36</xdr:row>
      <xdr:rowOff>45383</xdr:rowOff>
    </xdr:from>
    <xdr:to>
      <xdr:col>9</xdr:col>
      <xdr:colOff>113366</xdr:colOff>
      <xdr:row>39</xdr:row>
      <xdr:rowOff>17929</xdr:rowOff>
    </xdr:to>
    <xdr:sp macro="" textlink="">
      <xdr:nvSpPr>
        <xdr:cNvPr id="4" name="Rectangle: Rounded Corners 3">
          <a:extLst>
            <a:ext uri="{FF2B5EF4-FFF2-40B4-BE49-F238E27FC236}">
              <a16:creationId xmlns:a16="http://schemas.microsoft.com/office/drawing/2014/main" id="{00000000-0008-0000-0200-000004000000}"/>
            </a:ext>
          </a:extLst>
        </xdr:cNvPr>
        <xdr:cNvSpPr/>
      </xdr:nvSpPr>
      <xdr:spPr>
        <a:xfrm>
          <a:off x="5704541" y="5874683"/>
          <a:ext cx="1247775" cy="458321"/>
        </a:xfrm>
        <a:prstGeom prst="round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US" sz="1000"/>
            <a:t>Webflow job</a:t>
          </a:r>
          <a:r>
            <a:rPr lang="en-US" sz="1000" baseline="0"/>
            <a:t> creation</a:t>
          </a:r>
          <a:endParaRPr lang="en-US" sz="1000"/>
        </a:p>
      </xdr:txBody>
    </xdr:sp>
    <xdr:clientData/>
  </xdr:twoCellAnchor>
  <xdr:twoCellAnchor>
    <xdr:from>
      <xdr:col>4</xdr:col>
      <xdr:colOff>420010</xdr:colOff>
      <xdr:row>24</xdr:row>
      <xdr:rowOff>9525</xdr:rowOff>
    </xdr:from>
    <xdr:to>
      <xdr:col>6</xdr:col>
      <xdr:colOff>442235</xdr:colOff>
      <xdr:row>26</xdr:row>
      <xdr:rowOff>149225</xdr:rowOff>
    </xdr:to>
    <xdr:sp macro="" textlink="">
      <xdr:nvSpPr>
        <xdr:cNvPr id="5" name="Rectangle: Rounded Corners 4">
          <a:extLst>
            <a:ext uri="{FF2B5EF4-FFF2-40B4-BE49-F238E27FC236}">
              <a16:creationId xmlns:a16="http://schemas.microsoft.com/office/drawing/2014/main" id="{00000000-0008-0000-0200-000005000000}"/>
            </a:ext>
          </a:extLst>
        </xdr:cNvPr>
        <xdr:cNvSpPr/>
      </xdr:nvSpPr>
      <xdr:spPr>
        <a:xfrm>
          <a:off x="4210960" y="3895725"/>
          <a:ext cx="1241425" cy="463550"/>
        </a:xfrm>
        <a:prstGeom prst="round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US" sz="1000"/>
            <a:t>Container</a:t>
          </a:r>
          <a:r>
            <a:rPr lang="en-US" sz="1000" baseline="0"/>
            <a:t> release information (*1)</a:t>
          </a:r>
          <a:endParaRPr lang="en-US" sz="1000"/>
        </a:p>
      </xdr:txBody>
    </xdr:sp>
    <xdr:clientData/>
  </xdr:twoCellAnchor>
  <xdr:twoCellAnchor>
    <xdr:from>
      <xdr:col>22</xdr:col>
      <xdr:colOff>496308</xdr:colOff>
      <xdr:row>36</xdr:row>
      <xdr:rowOff>8798</xdr:rowOff>
    </xdr:from>
    <xdr:to>
      <xdr:col>24</xdr:col>
      <xdr:colOff>540940</xdr:colOff>
      <xdr:row>38</xdr:row>
      <xdr:rowOff>167911</xdr:rowOff>
    </xdr:to>
    <xdr:sp macro="" textlink="">
      <xdr:nvSpPr>
        <xdr:cNvPr id="6" name="Rectangle: Rounded Corners 5">
          <a:extLst>
            <a:ext uri="{FF2B5EF4-FFF2-40B4-BE49-F238E27FC236}">
              <a16:creationId xmlns:a16="http://schemas.microsoft.com/office/drawing/2014/main" id="{00000000-0008-0000-0200-000006000000}"/>
            </a:ext>
          </a:extLst>
        </xdr:cNvPr>
        <xdr:cNvSpPr/>
      </xdr:nvSpPr>
      <xdr:spPr>
        <a:xfrm>
          <a:off x="15260058" y="5838098"/>
          <a:ext cx="1263832" cy="47343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t>Container</a:t>
          </a:r>
          <a:r>
            <a:rPr lang="en-US" sz="1000" baseline="0"/>
            <a:t> creation</a:t>
          </a:r>
          <a:endParaRPr lang="en-US" sz="1000"/>
        </a:p>
      </xdr:txBody>
    </xdr:sp>
    <xdr:clientData/>
  </xdr:twoCellAnchor>
  <xdr:twoCellAnchor>
    <xdr:from>
      <xdr:col>27</xdr:col>
      <xdr:colOff>188242</xdr:colOff>
      <xdr:row>35</xdr:row>
      <xdr:rowOff>131730</xdr:rowOff>
    </xdr:from>
    <xdr:to>
      <xdr:col>30</xdr:col>
      <xdr:colOff>132261</xdr:colOff>
      <xdr:row>39</xdr:row>
      <xdr:rowOff>13607</xdr:rowOff>
    </xdr:to>
    <xdr:sp macro="" textlink="">
      <xdr:nvSpPr>
        <xdr:cNvPr id="7" name="Rectangle: Rounded Corners 6">
          <a:extLst>
            <a:ext uri="{FF2B5EF4-FFF2-40B4-BE49-F238E27FC236}">
              <a16:creationId xmlns:a16="http://schemas.microsoft.com/office/drawing/2014/main" id="{00000000-0008-0000-0200-000007000000}"/>
            </a:ext>
          </a:extLst>
        </xdr:cNvPr>
        <xdr:cNvSpPr/>
      </xdr:nvSpPr>
      <xdr:spPr>
        <a:xfrm>
          <a:off x="17999992" y="5799105"/>
          <a:ext cx="1772819" cy="52957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000"/>
            <a:t>SRR, SRD Test + </a:t>
          </a:r>
          <a:r>
            <a:rPr lang="en-US" sz="1100">
              <a:solidFill>
                <a:schemeClr val="lt1"/>
              </a:solidFill>
              <a:effectLst/>
              <a:latin typeface="+mn-lt"/>
              <a:ea typeface="+mn-ea"/>
              <a:cs typeface="+mn-cs"/>
            </a:rPr>
            <a:t>Customer tool</a:t>
          </a:r>
          <a:r>
            <a:rPr lang="en-US" sz="1100" baseline="0">
              <a:solidFill>
                <a:schemeClr val="lt1"/>
              </a:solidFill>
              <a:effectLst/>
              <a:latin typeface="+mn-lt"/>
              <a:ea typeface="+mn-ea"/>
              <a:cs typeface="+mn-cs"/>
            </a:rPr>
            <a:t> flashing test (DSTi)</a:t>
          </a:r>
          <a:endParaRPr lang="en-US" sz="1000">
            <a:effectLst/>
          </a:endParaRPr>
        </a:p>
        <a:p>
          <a:pPr algn="ctr"/>
          <a:endParaRPr lang="en-US" sz="1000"/>
        </a:p>
      </xdr:txBody>
    </xdr:sp>
    <xdr:clientData/>
  </xdr:twoCellAnchor>
  <xdr:twoCellAnchor>
    <xdr:from>
      <xdr:col>15</xdr:col>
      <xdr:colOff>491490</xdr:colOff>
      <xdr:row>15</xdr:row>
      <xdr:rowOff>40005</xdr:rowOff>
    </xdr:from>
    <xdr:to>
      <xdr:col>18</xdr:col>
      <xdr:colOff>304800</xdr:colOff>
      <xdr:row>18</xdr:row>
      <xdr:rowOff>1905</xdr:rowOff>
    </xdr:to>
    <xdr:sp macro="" textlink="">
      <xdr:nvSpPr>
        <xdr:cNvPr id="8" name="Rectangle: Rounded Corners 7">
          <a:extLst>
            <a:ext uri="{FF2B5EF4-FFF2-40B4-BE49-F238E27FC236}">
              <a16:creationId xmlns:a16="http://schemas.microsoft.com/office/drawing/2014/main" id="{00000000-0008-0000-0200-000008000000}"/>
            </a:ext>
          </a:extLst>
        </xdr:cNvPr>
        <xdr:cNvSpPr/>
      </xdr:nvSpPr>
      <xdr:spPr>
        <a:xfrm>
          <a:off x="10988040" y="2468880"/>
          <a:ext cx="1642110" cy="447675"/>
        </a:xfrm>
        <a:prstGeom prst="round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US" sz="1000"/>
            <a:t>SSD</a:t>
          </a:r>
        </a:p>
        <a:p>
          <a:pPr algn="ctr"/>
          <a:r>
            <a:rPr lang="en-US" sz="1000"/>
            <a:t>(Compliance Data check)</a:t>
          </a:r>
        </a:p>
      </xdr:txBody>
    </xdr:sp>
    <xdr:clientData/>
  </xdr:twoCellAnchor>
  <xdr:twoCellAnchor>
    <xdr:from>
      <xdr:col>12</xdr:col>
      <xdr:colOff>478155</xdr:colOff>
      <xdr:row>15</xdr:row>
      <xdr:rowOff>28575</xdr:rowOff>
    </xdr:from>
    <xdr:to>
      <xdr:col>14</xdr:col>
      <xdr:colOff>513080</xdr:colOff>
      <xdr:row>18</xdr:row>
      <xdr:rowOff>17145</xdr:rowOff>
    </xdr:to>
    <xdr:sp macro="" textlink="">
      <xdr:nvSpPr>
        <xdr:cNvPr id="9" name="Rectangle: Rounded Corners 8">
          <a:extLst>
            <a:ext uri="{FF2B5EF4-FFF2-40B4-BE49-F238E27FC236}">
              <a16:creationId xmlns:a16="http://schemas.microsoft.com/office/drawing/2014/main" id="{00000000-0008-0000-0200-000009000000}"/>
            </a:ext>
          </a:extLst>
        </xdr:cNvPr>
        <xdr:cNvSpPr/>
      </xdr:nvSpPr>
      <xdr:spPr>
        <a:xfrm>
          <a:off x="9145905" y="2457450"/>
          <a:ext cx="1254125" cy="474345"/>
        </a:xfrm>
        <a:prstGeom prst="round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US" sz="1000"/>
            <a:t>Calibrated</a:t>
          </a:r>
          <a:r>
            <a:rPr lang="en-US" sz="1000" baseline="0"/>
            <a:t> Hex for Container</a:t>
          </a:r>
          <a:endParaRPr lang="en-US" sz="1000"/>
        </a:p>
      </xdr:txBody>
    </xdr:sp>
    <xdr:clientData/>
  </xdr:twoCellAnchor>
  <xdr:twoCellAnchor>
    <xdr:from>
      <xdr:col>32</xdr:col>
      <xdr:colOff>590550</xdr:colOff>
      <xdr:row>24</xdr:row>
      <xdr:rowOff>7982</xdr:rowOff>
    </xdr:from>
    <xdr:to>
      <xdr:col>35</xdr:col>
      <xdr:colOff>15240</xdr:colOff>
      <xdr:row>26</xdr:row>
      <xdr:rowOff>156027</xdr:rowOff>
    </xdr:to>
    <xdr:sp macro="" textlink="">
      <xdr:nvSpPr>
        <xdr:cNvPr id="10" name="Rectangle: Rounded Corners 9">
          <a:extLst>
            <a:ext uri="{FF2B5EF4-FFF2-40B4-BE49-F238E27FC236}">
              <a16:creationId xmlns:a16="http://schemas.microsoft.com/office/drawing/2014/main" id="{00000000-0008-0000-0200-00000A000000}"/>
            </a:ext>
          </a:extLst>
        </xdr:cNvPr>
        <xdr:cNvSpPr/>
      </xdr:nvSpPr>
      <xdr:spPr>
        <a:xfrm>
          <a:off x="21450300" y="3894182"/>
          <a:ext cx="1234440" cy="47189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t>Container Approval (Form-B) preparation</a:t>
          </a:r>
        </a:p>
      </xdr:txBody>
    </xdr:sp>
    <xdr:clientData/>
  </xdr:twoCellAnchor>
  <xdr:twoCellAnchor>
    <xdr:from>
      <xdr:col>38</xdr:col>
      <xdr:colOff>277404</xdr:colOff>
      <xdr:row>4</xdr:row>
      <xdr:rowOff>10886</xdr:rowOff>
    </xdr:from>
    <xdr:to>
      <xdr:col>40</xdr:col>
      <xdr:colOff>478972</xdr:colOff>
      <xdr:row>9</xdr:row>
      <xdr:rowOff>2177</xdr:rowOff>
    </xdr:to>
    <xdr:sp macro="" textlink="">
      <xdr:nvSpPr>
        <xdr:cNvPr id="11" name="Rectangle: Rounded Corners 10">
          <a:extLst>
            <a:ext uri="{FF2B5EF4-FFF2-40B4-BE49-F238E27FC236}">
              <a16:creationId xmlns:a16="http://schemas.microsoft.com/office/drawing/2014/main" id="{00000000-0008-0000-0200-00000B000000}"/>
            </a:ext>
          </a:extLst>
        </xdr:cNvPr>
        <xdr:cNvSpPr/>
      </xdr:nvSpPr>
      <xdr:spPr>
        <a:xfrm>
          <a:off x="24775704" y="658586"/>
          <a:ext cx="1420768" cy="800916"/>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US" sz="1000">
              <a:solidFill>
                <a:schemeClr val="lt1"/>
              </a:solidFill>
              <a:latin typeface="+mn-lt"/>
              <a:ea typeface="+mn-ea"/>
              <a:cs typeface="+mn-cs"/>
            </a:rPr>
            <a:t>Sign </a:t>
          </a:r>
          <a:r>
            <a:rPr lang="en-US" sz="1100">
              <a:solidFill>
                <a:schemeClr val="lt1"/>
              </a:solidFill>
              <a:effectLst/>
              <a:latin typeface="+mn-lt"/>
              <a:ea typeface="+mn-ea"/>
              <a:cs typeface="+mn-cs"/>
            </a:rPr>
            <a:t>Container Approval (Form-B)</a:t>
          </a:r>
          <a:endParaRPr lang="en-US" sz="1000">
            <a:effectLst/>
          </a:endParaRPr>
        </a:p>
        <a:p>
          <a:pPr marL="0" indent="0" algn="l"/>
          <a:endParaRPr lang="en-US" sz="1000">
            <a:solidFill>
              <a:schemeClr val="lt1"/>
            </a:solidFill>
            <a:latin typeface="+mn-lt"/>
            <a:ea typeface="+mn-ea"/>
            <a:cs typeface="+mn-cs"/>
          </a:endParaRPr>
        </a:p>
      </xdr:txBody>
    </xdr:sp>
    <xdr:clientData/>
  </xdr:twoCellAnchor>
  <xdr:twoCellAnchor>
    <xdr:from>
      <xdr:col>43</xdr:col>
      <xdr:colOff>67631</xdr:colOff>
      <xdr:row>36</xdr:row>
      <xdr:rowOff>57501</xdr:rowOff>
    </xdr:from>
    <xdr:to>
      <xdr:col>45</xdr:col>
      <xdr:colOff>97476</xdr:colOff>
      <xdr:row>39</xdr:row>
      <xdr:rowOff>38452</xdr:rowOff>
    </xdr:to>
    <xdr:sp macro="" textlink="">
      <xdr:nvSpPr>
        <xdr:cNvPr id="12" name="Rectangle: Rounded Corners 11">
          <a:extLst>
            <a:ext uri="{FF2B5EF4-FFF2-40B4-BE49-F238E27FC236}">
              <a16:creationId xmlns:a16="http://schemas.microsoft.com/office/drawing/2014/main" id="{00000000-0008-0000-0200-00000C000000}"/>
            </a:ext>
          </a:extLst>
        </xdr:cNvPr>
        <xdr:cNvSpPr/>
      </xdr:nvSpPr>
      <xdr:spPr>
        <a:xfrm>
          <a:off x="27613931" y="5886801"/>
          <a:ext cx="1249045" cy="466726"/>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t>ECR routing</a:t>
          </a:r>
        </a:p>
      </xdr:txBody>
    </xdr:sp>
    <xdr:clientData/>
  </xdr:twoCellAnchor>
  <xdr:twoCellAnchor>
    <xdr:from>
      <xdr:col>49</xdr:col>
      <xdr:colOff>170903</xdr:colOff>
      <xdr:row>45</xdr:row>
      <xdr:rowOff>29937</xdr:rowOff>
    </xdr:from>
    <xdr:to>
      <xdr:col>51</xdr:col>
      <xdr:colOff>209003</xdr:colOff>
      <xdr:row>48</xdr:row>
      <xdr:rowOff>7077</xdr:rowOff>
    </xdr:to>
    <xdr:sp macro="" textlink="">
      <xdr:nvSpPr>
        <xdr:cNvPr id="13" name="Rectangle: Rounded Corners 12">
          <a:extLst>
            <a:ext uri="{FF2B5EF4-FFF2-40B4-BE49-F238E27FC236}">
              <a16:creationId xmlns:a16="http://schemas.microsoft.com/office/drawing/2014/main" id="{00000000-0008-0000-0200-00000D000000}"/>
            </a:ext>
          </a:extLst>
        </xdr:cNvPr>
        <xdr:cNvSpPr/>
      </xdr:nvSpPr>
      <xdr:spPr>
        <a:xfrm>
          <a:off x="31374803" y="7316562"/>
          <a:ext cx="1257300" cy="462915"/>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lang="en-US" sz="1000"/>
            <a:t>ECR preparison</a:t>
          </a:r>
        </a:p>
      </xdr:txBody>
    </xdr:sp>
    <xdr:clientData/>
  </xdr:twoCellAnchor>
  <xdr:twoCellAnchor>
    <xdr:from>
      <xdr:col>51</xdr:col>
      <xdr:colOff>496477</xdr:colOff>
      <xdr:row>60</xdr:row>
      <xdr:rowOff>1904</xdr:rowOff>
    </xdr:from>
    <xdr:to>
      <xdr:col>53</xdr:col>
      <xdr:colOff>534577</xdr:colOff>
      <xdr:row>62</xdr:row>
      <xdr:rowOff>134709</xdr:rowOff>
    </xdr:to>
    <xdr:sp macro="" textlink="">
      <xdr:nvSpPr>
        <xdr:cNvPr id="14" name="Rectangle: Rounded Corners 13">
          <a:extLst>
            <a:ext uri="{FF2B5EF4-FFF2-40B4-BE49-F238E27FC236}">
              <a16:creationId xmlns:a16="http://schemas.microsoft.com/office/drawing/2014/main" id="{00000000-0008-0000-0200-00000E000000}"/>
            </a:ext>
          </a:extLst>
        </xdr:cNvPr>
        <xdr:cNvSpPr/>
      </xdr:nvSpPr>
      <xdr:spPr>
        <a:xfrm>
          <a:off x="32919577" y="9717404"/>
          <a:ext cx="1257300" cy="456655"/>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lang="en-US" sz="1000"/>
            <a:t>Review and confirm ECR</a:t>
          </a:r>
        </a:p>
      </xdr:txBody>
    </xdr:sp>
    <xdr:clientData/>
  </xdr:twoCellAnchor>
  <xdr:twoCellAnchor>
    <xdr:from>
      <xdr:col>54</xdr:col>
      <xdr:colOff>141624</xdr:colOff>
      <xdr:row>45</xdr:row>
      <xdr:rowOff>161940</xdr:rowOff>
    </xdr:from>
    <xdr:to>
      <xdr:col>56</xdr:col>
      <xdr:colOff>179724</xdr:colOff>
      <xdr:row>48</xdr:row>
      <xdr:rowOff>150062</xdr:rowOff>
    </xdr:to>
    <xdr:sp macro="" textlink="">
      <xdr:nvSpPr>
        <xdr:cNvPr id="15" name="Rectangle: Rounded Corners 14">
          <a:extLst>
            <a:ext uri="{FF2B5EF4-FFF2-40B4-BE49-F238E27FC236}">
              <a16:creationId xmlns:a16="http://schemas.microsoft.com/office/drawing/2014/main" id="{00000000-0008-0000-0200-00000F000000}"/>
            </a:ext>
          </a:extLst>
        </xdr:cNvPr>
        <xdr:cNvSpPr/>
      </xdr:nvSpPr>
      <xdr:spPr>
        <a:xfrm>
          <a:off x="34393524" y="7448565"/>
          <a:ext cx="1257300" cy="473897"/>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lang="en-US" sz="1000"/>
            <a:t>Finalized</a:t>
          </a:r>
          <a:r>
            <a:rPr lang="en-US" sz="1000" baseline="0"/>
            <a:t> ECR and send to plant</a:t>
          </a:r>
          <a:endParaRPr lang="en-US" sz="1000"/>
        </a:p>
      </xdr:txBody>
    </xdr:sp>
    <xdr:clientData/>
  </xdr:twoCellAnchor>
  <xdr:twoCellAnchor>
    <xdr:from>
      <xdr:col>4</xdr:col>
      <xdr:colOff>19050</xdr:colOff>
      <xdr:row>5</xdr:row>
      <xdr:rowOff>91168</xdr:rowOff>
    </xdr:from>
    <xdr:to>
      <xdr:col>4</xdr:col>
      <xdr:colOff>420010</xdr:colOff>
      <xdr:row>25</xdr:row>
      <xdr:rowOff>79375</xdr:rowOff>
    </xdr:to>
    <xdr:cxnSp macro="">
      <xdr:nvCxnSpPr>
        <xdr:cNvPr id="16" name="Connector: Elbow 15">
          <a:extLst>
            <a:ext uri="{FF2B5EF4-FFF2-40B4-BE49-F238E27FC236}">
              <a16:creationId xmlns:a16="http://schemas.microsoft.com/office/drawing/2014/main" id="{00000000-0008-0000-0200-000010000000}"/>
            </a:ext>
          </a:extLst>
        </xdr:cNvPr>
        <xdr:cNvCxnSpPr>
          <a:stCxn id="2" idx="3"/>
          <a:endCxn id="5" idx="1"/>
        </xdr:cNvCxnSpPr>
      </xdr:nvCxnSpPr>
      <xdr:spPr>
        <a:xfrm>
          <a:off x="3810000" y="900793"/>
          <a:ext cx="400960" cy="3226707"/>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516890</xdr:colOff>
      <xdr:row>16</xdr:row>
      <xdr:rowOff>106680</xdr:rowOff>
    </xdr:from>
    <xdr:to>
      <xdr:col>15</xdr:col>
      <xdr:colOff>491490</xdr:colOff>
      <xdr:row>16</xdr:row>
      <xdr:rowOff>109538</xdr:rowOff>
    </xdr:to>
    <xdr:cxnSp macro="">
      <xdr:nvCxnSpPr>
        <xdr:cNvPr id="17" name="Straight Arrow Connector 16">
          <a:extLst>
            <a:ext uri="{FF2B5EF4-FFF2-40B4-BE49-F238E27FC236}">
              <a16:creationId xmlns:a16="http://schemas.microsoft.com/office/drawing/2014/main" id="{00000000-0008-0000-0200-000011000000}"/>
            </a:ext>
          </a:extLst>
        </xdr:cNvPr>
        <xdr:cNvCxnSpPr>
          <a:stCxn id="9" idx="3"/>
          <a:endCxn id="8" idx="1"/>
        </xdr:cNvCxnSpPr>
      </xdr:nvCxnSpPr>
      <xdr:spPr>
        <a:xfrm flipV="1">
          <a:off x="10403840" y="2697480"/>
          <a:ext cx="584200" cy="285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304800</xdr:colOff>
      <xdr:row>16</xdr:row>
      <xdr:rowOff>102599</xdr:rowOff>
    </xdr:from>
    <xdr:to>
      <xdr:col>20</xdr:col>
      <xdr:colOff>465637</xdr:colOff>
      <xdr:row>36</xdr:row>
      <xdr:rowOff>1905</xdr:rowOff>
    </xdr:to>
    <xdr:cxnSp macro="">
      <xdr:nvCxnSpPr>
        <xdr:cNvPr id="18" name="Connector: Elbow 17">
          <a:extLst>
            <a:ext uri="{FF2B5EF4-FFF2-40B4-BE49-F238E27FC236}">
              <a16:creationId xmlns:a16="http://schemas.microsoft.com/office/drawing/2014/main" id="{00000000-0008-0000-0200-000012000000}"/>
            </a:ext>
          </a:extLst>
        </xdr:cNvPr>
        <xdr:cNvCxnSpPr>
          <a:stCxn id="8" idx="3"/>
          <a:endCxn id="35" idx="0"/>
        </xdr:cNvCxnSpPr>
      </xdr:nvCxnSpPr>
      <xdr:spPr>
        <a:xfrm>
          <a:off x="12630150" y="2693399"/>
          <a:ext cx="1380037" cy="3137806"/>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15240</xdr:colOff>
      <xdr:row>6</xdr:row>
      <xdr:rowOff>88175</xdr:rowOff>
    </xdr:from>
    <xdr:to>
      <xdr:col>38</xdr:col>
      <xdr:colOff>277404</xdr:colOff>
      <xdr:row>25</xdr:row>
      <xdr:rowOff>82005</xdr:rowOff>
    </xdr:to>
    <xdr:cxnSp macro="">
      <xdr:nvCxnSpPr>
        <xdr:cNvPr id="19" name="Connector: Elbow 18">
          <a:extLst>
            <a:ext uri="{FF2B5EF4-FFF2-40B4-BE49-F238E27FC236}">
              <a16:creationId xmlns:a16="http://schemas.microsoft.com/office/drawing/2014/main" id="{00000000-0008-0000-0200-000013000000}"/>
            </a:ext>
          </a:extLst>
        </xdr:cNvPr>
        <xdr:cNvCxnSpPr>
          <a:stCxn id="10" idx="3"/>
          <a:endCxn id="11" idx="1"/>
        </xdr:cNvCxnSpPr>
      </xdr:nvCxnSpPr>
      <xdr:spPr>
        <a:xfrm flipV="1">
          <a:off x="22684740" y="1059725"/>
          <a:ext cx="2090964" cy="3070405"/>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478972</xdr:colOff>
      <xdr:row>6</xdr:row>
      <xdr:rowOff>88175</xdr:rowOff>
    </xdr:from>
    <xdr:to>
      <xdr:col>43</xdr:col>
      <xdr:colOff>67631</xdr:colOff>
      <xdr:row>37</xdr:row>
      <xdr:rowOff>129619</xdr:rowOff>
    </xdr:to>
    <xdr:cxnSp macro="">
      <xdr:nvCxnSpPr>
        <xdr:cNvPr id="20" name="Connector: Elbow 19">
          <a:extLst>
            <a:ext uri="{FF2B5EF4-FFF2-40B4-BE49-F238E27FC236}">
              <a16:creationId xmlns:a16="http://schemas.microsoft.com/office/drawing/2014/main" id="{00000000-0008-0000-0200-000014000000}"/>
            </a:ext>
          </a:extLst>
        </xdr:cNvPr>
        <xdr:cNvCxnSpPr>
          <a:stCxn id="11" idx="3"/>
          <a:endCxn id="12" idx="1"/>
        </xdr:cNvCxnSpPr>
      </xdr:nvCxnSpPr>
      <xdr:spPr>
        <a:xfrm>
          <a:off x="26196472" y="1059725"/>
          <a:ext cx="1417459" cy="5061119"/>
        </a:xfrm>
        <a:prstGeom prst="bentConnector3">
          <a:avLst>
            <a:gd name="adj1" fmla="val 6239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97476</xdr:colOff>
      <xdr:row>26</xdr:row>
      <xdr:rowOff>100148</xdr:rowOff>
    </xdr:from>
    <xdr:to>
      <xdr:col>46</xdr:col>
      <xdr:colOff>355958</xdr:colOff>
      <xdr:row>37</xdr:row>
      <xdr:rowOff>129619</xdr:rowOff>
    </xdr:to>
    <xdr:cxnSp macro="">
      <xdr:nvCxnSpPr>
        <xdr:cNvPr id="21" name="Connector: Elbow 20">
          <a:extLst>
            <a:ext uri="{FF2B5EF4-FFF2-40B4-BE49-F238E27FC236}">
              <a16:creationId xmlns:a16="http://schemas.microsoft.com/office/drawing/2014/main" id="{00000000-0008-0000-0200-000015000000}"/>
            </a:ext>
          </a:extLst>
        </xdr:cNvPr>
        <xdr:cNvCxnSpPr>
          <a:stCxn id="12" idx="3"/>
          <a:endCxn id="4099" idx="1"/>
        </xdr:cNvCxnSpPr>
      </xdr:nvCxnSpPr>
      <xdr:spPr>
        <a:xfrm flipV="1">
          <a:off x="28862976" y="4310198"/>
          <a:ext cx="868082" cy="1810646"/>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51</xdr:col>
      <xdr:colOff>209003</xdr:colOff>
      <xdr:row>46</xdr:row>
      <xdr:rowOff>100151</xdr:rowOff>
    </xdr:from>
    <xdr:to>
      <xdr:col>51</xdr:col>
      <xdr:colOff>496477</xdr:colOff>
      <xdr:row>61</xdr:row>
      <xdr:rowOff>68307</xdr:rowOff>
    </xdr:to>
    <xdr:cxnSp macro="">
      <xdr:nvCxnSpPr>
        <xdr:cNvPr id="22" name="Connector: Elbow 21">
          <a:extLst>
            <a:ext uri="{FF2B5EF4-FFF2-40B4-BE49-F238E27FC236}">
              <a16:creationId xmlns:a16="http://schemas.microsoft.com/office/drawing/2014/main" id="{00000000-0008-0000-0200-000016000000}"/>
            </a:ext>
          </a:extLst>
        </xdr:cNvPr>
        <xdr:cNvCxnSpPr>
          <a:stCxn id="13" idx="3"/>
          <a:endCxn id="14" idx="1"/>
        </xdr:cNvCxnSpPr>
      </xdr:nvCxnSpPr>
      <xdr:spPr>
        <a:xfrm>
          <a:off x="32632103" y="7548701"/>
          <a:ext cx="287474" cy="2397031"/>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53</xdr:col>
      <xdr:colOff>534577</xdr:colOff>
      <xdr:row>47</xdr:row>
      <xdr:rowOff>74359</xdr:rowOff>
    </xdr:from>
    <xdr:to>
      <xdr:col>54</xdr:col>
      <xdr:colOff>141624</xdr:colOff>
      <xdr:row>61</xdr:row>
      <xdr:rowOff>68307</xdr:rowOff>
    </xdr:to>
    <xdr:cxnSp macro="">
      <xdr:nvCxnSpPr>
        <xdr:cNvPr id="23" name="Connector: Elbow 22">
          <a:extLst>
            <a:ext uri="{FF2B5EF4-FFF2-40B4-BE49-F238E27FC236}">
              <a16:creationId xmlns:a16="http://schemas.microsoft.com/office/drawing/2014/main" id="{00000000-0008-0000-0200-000017000000}"/>
            </a:ext>
          </a:extLst>
        </xdr:cNvPr>
        <xdr:cNvCxnSpPr>
          <a:stCxn id="14" idx="3"/>
          <a:endCxn id="15" idx="1"/>
        </xdr:cNvCxnSpPr>
      </xdr:nvCxnSpPr>
      <xdr:spPr>
        <a:xfrm flipV="1">
          <a:off x="34176877" y="7684834"/>
          <a:ext cx="216647" cy="2260898"/>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59</xdr:col>
      <xdr:colOff>511939</xdr:colOff>
      <xdr:row>47</xdr:row>
      <xdr:rowOff>84322</xdr:rowOff>
    </xdr:from>
    <xdr:to>
      <xdr:col>60</xdr:col>
      <xdr:colOff>350611</xdr:colOff>
      <xdr:row>53</xdr:row>
      <xdr:rowOff>42637</xdr:rowOff>
    </xdr:to>
    <xdr:cxnSp macro="">
      <xdr:nvCxnSpPr>
        <xdr:cNvPr id="24" name="Connector: Elbow 23">
          <a:extLst>
            <a:ext uri="{FF2B5EF4-FFF2-40B4-BE49-F238E27FC236}">
              <a16:creationId xmlns:a16="http://schemas.microsoft.com/office/drawing/2014/main" id="{00000000-0008-0000-0200-000018000000}"/>
            </a:ext>
          </a:extLst>
        </xdr:cNvPr>
        <xdr:cNvCxnSpPr>
          <a:cxnSpLocks/>
          <a:stCxn id="49" idx="3"/>
          <a:endCxn id="26" idx="1"/>
        </xdr:cNvCxnSpPr>
      </xdr:nvCxnSpPr>
      <xdr:spPr>
        <a:xfrm>
          <a:off x="37811839" y="7694797"/>
          <a:ext cx="448272" cy="929865"/>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15875</xdr:colOff>
      <xdr:row>8</xdr:row>
      <xdr:rowOff>146050</xdr:rowOff>
    </xdr:from>
    <xdr:to>
      <xdr:col>4</xdr:col>
      <xdr:colOff>190500</xdr:colOff>
      <xdr:row>8</xdr:row>
      <xdr:rowOff>152400</xdr:rowOff>
    </xdr:to>
    <xdr:cxnSp macro="">
      <xdr:nvCxnSpPr>
        <xdr:cNvPr id="25" name="Straight Arrow Connector 24">
          <a:extLst>
            <a:ext uri="{FF2B5EF4-FFF2-40B4-BE49-F238E27FC236}">
              <a16:creationId xmlns:a16="http://schemas.microsoft.com/office/drawing/2014/main" id="{00000000-0008-0000-0200-000019000000}"/>
            </a:ext>
          </a:extLst>
        </xdr:cNvPr>
        <xdr:cNvCxnSpPr>
          <a:stCxn id="3" idx="3"/>
        </xdr:cNvCxnSpPr>
      </xdr:nvCxnSpPr>
      <xdr:spPr>
        <a:xfrm>
          <a:off x="3806825" y="1441450"/>
          <a:ext cx="174625" cy="63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60</xdr:col>
      <xdr:colOff>350611</xdr:colOff>
      <xdr:row>51</xdr:row>
      <xdr:rowOff>79829</xdr:rowOff>
    </xdr:from>
    <xdr:to>
      <xdr:col>62</xdr:col>
      <xdr:colOff>515711</xdr:colOff>
      <xdr:row>55</xdr:row>
      <xdr:rowOff>5443</xdr:rowOff>
    </xdr:to>
    <xdr:sp macro="" textlink="">
      <xdr:nvSpPr>
        <xdr:cNvPr id="26" name="Rectangle: Rounded Corners 25">
          <a:extLst>
            <a:ext uri="{FF2B5EF4-FFF2-40B4-BE49-F238E27FC236}">
              <a16:creationId xmlns:a16="http://schemas.microsoft.com/office/drawing/2014/main" id="{00000000-0008-0000-0200-00001A000000}"/>
            </a:ext>
          </a:extLst>
        </xdr:cNvPr>
        <xdr:cNvSpPr/>
      </xdr:nvSpPr>
      <xdr:spPr>
        <a:xfrm>
          <a:off x="38260111" y="8338004"/>
          <a:ext cx="1384300" cy="573314"/>
        </a:xfrm>
        <a:prstGeom prst="roundRect">
          <a:avLst/>
        </a:prstGeom>
        <a:solidFill>
          <a:srgbClr val="92D050"/>
        </a:solidFill>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lang="en-US" sz="1000"/>
            <a:t>Re-flash/</a:t>
          </a:r>
          <a:r>
            <a:rPr lang="en-US" sz="1000" baseline="0"/>
            <a:t> Trial/ PPAP documentation</a:t>
          </a:r>
        </a:p>
        <a:p>
          <a:pPr algn="ctr"/>
          <a:endParaRPr lang="en-US" sz="1000"/>
        </a:p>
      </xdr:txBody>
    </xdr:sp>
    <xdr:clientData/>
  </xdr:twoCellAnchor>
  <xdr:twoCellAnchor>
    <xdr:from>
      <xdr:col>63</xdr:col>
      <xdr:colOff>200932</xdr:colOff>
      <xdr:row>22</xdr:row>
      <xdr:rowOff>158116</xdr:rowOff>
    </xdr:from>
    <xdr:to>
      <xdr:col>65</xdr:col>
      <xdr:colOff>362222</xdr:colOff>
      <xdr:row>26</xdr:row>
      <xdr:rowOff>76836</xdr:rowOff>
    </xdr:to>
    <xdr:sp macro="" textlink="">
      <xdr:nvSpPr>
        <xdr:cNvPr id="27" name="Rectangle: Rounded Corners 26">
          <a:extLst>
            <a:ext uri="{FF2B5EF4-FFF2-40B4-BE49-F238E27FC236}">
              <a16:creationId xmlns:a16="http://schemas.microsoft.com/office/drawing/2014/main" id="{00000000-0008-0000-0200-00001B000000}"/>
            </a:ext>
          </a:extLst>
        </xdr:cNvPr>
        <xdr:cNvSpPr/>
      </xdr:nvSpPr>
      <xdr:spPr>
        <a:xfrm>
          <a:off x="39939232" y="3720466"/>
          <a:ext cx="1380490" cy="566420"/>
        </a:xfrm>
        <a:prstGeom prst="roundRect">
          <a:avLst/>
        </a:prstGeom>
        <a:solidFill>
          <a:srgbClr val="92D050"/>
        </a:solidFill>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lang="en-US" sz="1000"/>
            <a:t>Hexdump</a:t>
          </a:r>
          <a:r>
            <a:rPr lang="en-US" sz="1000" baseline="0"/>
            <a:t> analysis</a:t>
          </a:r>
        </a:p>
      </xdr:txBody>
    </xdr:sp>
    <xdr:clientData/>
  </xdr:twoCellAnchor>
  <xdr:twoCellAnchor>
    <xdr:from>
      <xdr:col>62</xdr:col>
      <xdr:colOff>515711</xdr:colOff>
      <xdr:row>24</xdr:row>
      <xdr:rowOff>117477</xdr:rowOff>
    </xdr:from>
    <xdr:to>
      <xdr:col>63</xdr:col>
      <xdr:colOff>200932</xdr:colOff>
      <xdr:row>53</xdr:row>
      <xdr:rowOff>42637</xdr:rowOff>
    </xdr:to>
    <xdr:cxnSp macro="">
      <xdr:nvCxnSpPr>
        <xdr:cNvPr id="28" name="Connector: Elbow 27">
          <a:extLst>
            <a:ext uri="{FF2B5EF4-FFF2-40B4-BE49-F238E27FC236}">
              <a16:creationId xmlns:a16="http://schemas.microsoft.com/office/drawing/2014/main" id="{00000000-0008-0000-0200-00001C000000}"/>
            </a:ext>
          </a:extLst>
        </xdr:cNvPr>
        <xdr:cNvCxnSpPr>
          <a:cxnSpLocks/>
          <a:stCxn id="26" idx="3"/>
          <a:endCxn id="27" idx="1"/>
        </xdr:cNvCxnSpPr>
      </xdr:nvCxnSpPr>
      <xdr:spPr>
        <a:xfrm flipV="1">
          <a:off x="39644411" y="4003677"/>
          <a:ext cx="294821" cy="4620985"/>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157300</xdr:colOff>
      <xdr:row>51</xdr:row>
      <xdr:rowOff>0</xdr:rowOff>
    </xdr:from>
    <xdr:to>
      <xdr:col>6</xdr:col>
      <xdr:colOff>197305</xdr:colOff>
      <xdr:row>56</xdr:row>
      <xdr:rowOff>15240</xdr:rowOff>
    </xdr:to>
    <xdr:sp macro="" textlink="">
      <xdr:nvSpPr>
        <xdr:cNvPr id="29" name="Rectangle: Rounded Corners 28">
          <a:extLst>
            <a:ext uri="{FF2B5EF4-FFF2-40B4-BE49-F238E27FC236}">
              <a16:creationId xmlns:a16="http://schemas.microsoft.com/office/drawing/2014/main" id="{00000000-0008-0000-0200-00001D000000}"/>
            </a:ext>
          </a:extLst>
        </xdr:cNvPr>
        <xdr:cNvSpPr/>
      </xdr:nvSpPr>
      <xdr:spPr>
        <a:xfrm>
          <a:off x="2729050" y="8258175"/>
          <a:ext cx="2478405" cy="824865"/>
        </a:xfrm>
        <a:prstGeom prst="round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US" sz="1000"/>
            <a:t>Development number</a:t>
          </a:r>
        </a:p>
        <a:p>
          <a:pPr algn="ctr"/>
          <a:r>
            <a:rPr lang="en-US" sz="1000"/>
            <a:t> Hardware part number</a:t>
          </a:r>
        </a:p>
      </xdr:txBody>
    </xdr:sp>
    <xdr:clientData/>
  </xdr:twoCellAnchor>
  <xdr:twoCellAnchor>
    <xdr:from>
      <xdr:col>8</xdr:col>
      <xdr:colOff>0</xdr:colOff>
      <xdr:row>51</xdr:row>
      <xdr:rowOff>0</xdr:rowOff>
    </xdr:from>
    <xdr:to>
      <xdr:col>13</xdr:col>
      <xdr:colOff>333375</xdr:colOff>
      <xdr:row>56</xdr:row>
      <xdr:rowOff>19050</xdr:rowOff>
    </xdr:to>
    <xdr:sp macro="" textlink="">
      <xdr:nvSpPr>
        <xdr:cNvPr id="30" name="Rectangle: Rounded Corners 29">
          <a:extLst>
            <a:ext uri="{FF2B5EF4-FFF2-40B4-BE49-F238E27FC236}">
              <a16:creationId xmlns:a16="http://schemas.microsoft.com/office/drawing/2014/main" id="{00000000-0008-0000-0200-00001E000000}"/>
            </a:ext>
          </a:extLst>
        </xdr:cNvPr>
        <xdr:cNvSpPr/>
      </xdr:nvSpPr>
      <xdr:spPr>
        <a:xfrm>
          <a:off x="6229350" y="8258175"/>
          <a:ext cx="3381375" cy="828675"/>
        </a:xfrm>
        <a:prstGeom prst="round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US" sz="1000"/>
            <a:t>Product release state</a:t>
          </a:r>
        </a:p>
        <a:p>
          <a:pPr algn="ctr"/>
          <a:r>
            <a:rPr lang="en-US" sz="1000"/>
            <a:t>(imported from Sales System (RACE))</a:t>
          </a:r>
        </a:p>
      </xdr:txBody>
    </xdr:sp>
    <xdr:clientData/>
  </xdr:twoCellAnchor>
  <xdr:twoCellAnchor>
    <xdr:from>
      <xdr:col>1</xdr:col>
      <xdr:colOff>1219200</xdr:colOff>
      <xdr:row>2</xdr:row>
      <xdr:rowOff>0</xdr:rowOff>
    </xdr:from>
    <xdr:to>
      <xdr:col>15</xdr:col>
      <xdr:colOff>30480</xdr:colOff>
      <xdr:row>2</xdr:row>
      <xdr:rowOff>5715</xdr:rowOff>
    </xdr:to>
    <xdr:cxnSp macro="">
      <xdr:nvCxnSpPr>
        <xdr:cNvPr id="31" name="Straight Arrow Connector 30">
          <a:extLst>
            <a:ext uri="{FF2B5EF4-FFF2-40B4-BE49-F238E27FC236}">
              <a16:creationId xmlns:a16="http://schemas.microsoft.com/office/drawing/2014/main" id="{00000000-0008-0000-0200-00001F000000}"/>
            </a:ext>
          </a:extLst>
        </xdr:cNvPr>
        <xdr:cNvCxnSpPr/>
      </xdr:nvCxnSpPr>
      <xdr:spPr>
        <a:xfrm>
          <a:off x="2505075" y="323850"/>
          <a:ext cx="8021955" cy="5715"/>
        </a:xfrm>
        <a:prstGeom prst="straightConnector1">
          <a:avLst/>
        </a:prstGeom>
        <a:ln w="38100">
          <a:headEnd type="triangle"/>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6</xdr:col>
      <xdr:colOff>539115</xdr:colOff>
      <xdr:row>0</xdr:row>
      <xdr:rowOff>76200</xdr:rowOff>
    </xdr:from>
    <xdr:to>
      <xdr:col>9</xdr:col>
      <xdr:colOff>243840</xdr:colOff>
      <xdr:row>1</xdr:row>
      <xdr:rowOff>139065</xdr:rowOff>
    </xdr:to>
    <xdr:sp macro="" textlink="">
      <xdr:nvSpPr>
        <xdr:cNvPr id="32" name="Rectangle: Rounded Corners 31">
          <a:extLst>
            <a:ext uri="{FF2B5EF4-FFF2-40B4-BE49-F238E27FC236}">
              <a16:creationId xmlns:a16="http://schemas.microsoft.com/office/drawing/2014/main" id="{00000000-0008-0000-0200-000020000000}"/>
            </a:ext>
          </a:extLst>
        </xdr:cNvPr>
        <xdr:cNvSpPr/>
      </xdr:nvSpPr>
      <xdr:spPr>
        <a:xfrm>
          <a:off x="5549265" y="76200"/>
          <a:ext cx="1533525" cy="224790"/>
        </a:xfrm>
        <a:prstGeom prst="round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US" sz="1100" b="1"/>
            <a:t>WebFlow</a:t>
          </a:r>
          <a:r>
            <a:rPr lang="en-US" sz="1100" b="1" baseline="0"/>
            <a:t> Request</a:t>
          </a:r>
          <a:endParaRPr lang="en-US" sz="1100" b="1"/>
        </a:p>
      </xdr:txBody>
    </xdr:sp>
    <xdr:clientData/>
  </xdr:twoCellAnchor>
  <xdr:twoCellAnchor>
    <xdr:from>
      <xdr:col>15</xdr:col>
      <xdr:colOff>15240</xdr:colOff>
      <xdr:row>2</xdr:row>
      <xdr:rowOff>9525</xdr:rowOff>
    </xdr:from>
    <xdr:to>
      <xdr:col>21</xdr:col>
      <xdr:colOff>600075</xdr:colOff>
      <xdr:row>2</xdr:row>
      <xdr:rowOff>11430</xdr:rowOff>
    </xdr:to>
    <xdr:cxnSp macro="">
      <xdr:nvCxnSpPr>
        <xdr:cNvPr id="33" name="Straight Arrow Connector 32">
          <a:extLst>
            <a:ext uri="{FF2B5EF4-FFF2-40B4-BE49-F238E27FC236}">
              <a16:creationId xmlns:a16="http://schemas.microsoft.com/office/drawing/2014/main" id="{00000000-0008-0000-0200-000021000000}"/>
            </a:ext>
          </a:extLst>
        </xdr:cNvPr>
        <xdr:cNvCxnSpPr/>
      </xdr:nvCxnSpPr>
      <xdr:spPr>
        <a:xfrm flipV="1">
          <a:off x="10511790" y="333375"/>
          <a:ext cx="4242435" cy="1905"/>
        </a:xfrm>
        <a:prstGeom prst="straightConnector1">
          <a:avLst/>
        </a:prstGeom>
        <a:ln w="38100">
          <a:headEnd type="triangle"/>
          <a:tailEnd type="triangle"/>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15</xdr:col>
      <xdr:colOff>600075</xdr:colOff>
      <xdr:row>0</xdr:row>
      <xdr:rowOff>57150</xdr:rowOff>
    </xdr:from>
    <xdr:to>
      <xdr:col>18</xdr:col>
      <xdr:colOff>291465</xdr:colOff>
      <xdr:row>1</xdr:row>
      <xdr:rowOff>116205</xdr:rowOff>
    </xdr:to>
    <xdr:sp macro="" textlink="">
      <xdr:nvSpPr>
        <xdr:cNvPr id="34" name="Rectangle: Rounded Corners 33">
          <a:extLst>
            <a:ext uri="{FF2B5EF4-FFF2-40B4-BE49-F238E27FC236}">
              <a16:creationId xmlns:a16="http://schemas.microsoft.com/office/drawing/2014/main" id="{00000000-0008-0000-0200-000022000000}"/>
            </a:ext>
          </a:extLst>
        </xdr:cNvPr>
        <xdr:cNvSpPr/>
      </xdr:nvSpPr>
      <xdr:spPr>
        <a:xfrm>
          <a:off x="11096625" y="57150"/>
          <a:ext cx="1520190" cy="220980"/>
        </a:xfrm>
        <a:prstGeom prst="round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US" sz="1100" b="1"/>
            <a:t>WebFlow</a:t>
          </a:r>
          <a:r>
            <a:rPr lang="en-US" sz="1100" b="1" baseline="0"/>
            <a:t> PreRun</a:t>
          </a:r>
          <a:endParaRPr lang="en-US" sz="1100" b="1"/>
        </a:p>
      </xdr:txBody>
    </xdr:sp>
    <xdr:clientData/>
  </xdr:twoCellAnchor>
  <xdr:twoCellAnchor>
    <xdr:from>
      <xdr:col>19</xdr:col>
      <xdr:colOff>450397</xdr:colOff>
      <xdr:row>36</xdr:row>
      <xdr:rowOff>1905</xdr:rowOff>
    </xdr:from>
    <xdr:to>
      <xdr:col>21</xdr:col>
      <xdr:colOff>480877</xdr:colOff>
      <xdr:row>39</xdr:row>
      <xdr:rowOff>1815</xdr:rowOff>
    </xdr:to>
    <xdr:sp macro="" textlink="">
      <xdr:nvSpPr>
        <xdr:cNvPr id="35" name="Rectangle: Rounded Corners 34">
          <a:extLst>
            <a:ext uri="{FF2B5EF4-FFF2-40B4-BE49-F238E27FC236}">
              <a16:creationId xmlns:a16="http://schemas.microsoft.com/office/drawing/2014/main" id="{00000000-0008-0000-0200-000023000000}"/>
            </a:ext>
          </a:extLst>
        </xdr:cNvPr>
        <xdr:cNvSpPr/>
      </xdr:nvSpPr>
      <xdr:spPr>
        <a:xfrm>
          <a:off x="13385347" y="5831205"/>
          <a:ext cx="1249680" cy="485685"/>
        </a:xfrm>
        <a:prstGeom prst="round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US" sz="1000"/>
            <a:t>SSD</a:t>
          </a:r>
          <a:r>
            <a:rPr lang="en-US" sz="1000" baseline="0"/>
            <a:t> has no deviation</a:t>
          </a:r>
          <a:endParaRPr lang="en-US" sz="1000"/>
        </a:p>
      </xdr:txBody>
    </xdr:sp>
    <xdr:clientData/>
  </xdr:twoCellAnchor>
  <xdr:twoCellAnchor>
    <xdr:from>
      <xdr:col>22</xdr:col>
      <xdr:colOff>0</xdr:colOff>
      <xdr:row>1</xdr:row>
      <xdr:rowOff>142875</xdr:rowOff>
    </xdr:from>
    <xdr:to>
      <xdr:col>38</xdr:col>
      <xdr:colOff>180975</xdr:colOff>
      <xdr:row>2</xdr:row>
      <xdr:rowOff>0</xdr:rowOff>
    </xdr:to>
    <xdr:cxnSp macro="">
      <xdr:nvCxnSpPr>
        <xdr:cNvPr id="36" name="Straight Arrow Connector 35">
          <a:extLst>
            <a:ext uri="{FF2B5EF4-FFF2-40B4-BE49-F238E27FC236}">
              <a16:creationId xmlns:a16="http://schemas.microsoft.com/office/drawing/2014/main" id="{00000000-0008-0000-0200-000024000000}"/>
            </a:ext>
          </a:extLst>
        </xdr:cNvPr>
        <xdr:cNvCxnSpPr/>
      </xdr:nvCxnSpPr>
      <xdr:spPr>
        <a:xfrm flipV="1">
          <a:off x="14763750" y="304800"/>
          <a:ext cx="9915525" cy="19050"/>
        </a:xfrm>
        <a:prstGeom prst="straightConnector1">
          <a:avLst/>
        </a:prstGeom>
        <a:ln w="38100">
          <a:headEnd type="triangle"/>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0</xdr:colOff>
      <xdr:row>0</xdr:row>
      <xdr:rowOff>0</xdr:rowOff>
    </xdr:from>
    <xdr:to>
      <xdr:col>15</xdr:col>
      <xdr:colOff>1905</xdr:colOff>
      <xdr:row>58</xdr:row>
      <xdr:rowOff>15240</xdr:rowOff>
    </xdr:to>
    <xdr:cxnSp macro="">
      <xdr:nvCxnSpPr>
        <xdr:cNvPr id="37" name="Straight Connector 36">
          <a:extLst>
            <a:ext uri="{FF2B5EF4-FFF2-40B4-BE49-F238E27FC236}">
              <a16:creationId xmlns:a16="http://schemas.microsoft.com/office/drawing/2014/main" id="{00000000-0008-0000-0200-000025000000}"/>
            </a:ext>
          </a:extLst>
        </xdr:cNvPr>
        <xdr:cNvCxnSpPr/>
      </xdr:nvCxnSpPr>
      <xdr:spPr>
        <a:xfrm>
          <a:off x="10496550" y="0"/>
          <a:ext cx="1905" cy="9406890"/>
        </a:xfrm>
        <a:prstGeom prst="line">
          <a:avLst/>
        </a:prstGeom>
        <a:ln w="9525" cap="flat" cmpd="sng" algn="ctr">
          <a:solidFill>
            <a:schemeClr val="accent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22</xdr:col>
      <xdr:colOff>0</xdr:colOff>
      <xdr:row>0</xdr:row>
      <xdr:rowOff>0</xdr:rowOff>
    </xdr:from>
    <xdr:to>
      <xdr:col>22</xdr:col>
      <xdr:colOff>1905</xdr:colOff>
      <xdr:row>58</xdr:row>
      <xdr:rowOff>19050</xdr:rowOff>
    </xdr:to>
    <xdr:cxnSp macro="">
      <xdr:nvCxnSpPr>
        <xdr:cNvPr id="38" name="Straight Connector 37">
          <a:extLst>
            <a:ext uri="{FF2B5EF4-FFF2-40B4-BE49-F238E27FC236}">
              <a16:creationId xmlns:a16="http://schemas.microsoft.com/office/drawing/2014/main" id="{00000000-0008-0000-0200-000026000000}"/>
            </a:ext>
          </a:extLst>
        </xdr:cNvPr>
        <xdr:cNvCxnSpPr/>
      </xdr:nvCxnSpPr>
      <xdr:spPr>
        <a:xfrm>
          <a:off x="14763750" y="0"/>
          <a:ext cx="1905" cy="9410700"/>
        </a:xfrm>
        <a:prstGeom prst="line">
          <a:avLst/>
        </a:prstGeom>
        <a:ln w="9525" cap="flat" cmpd="sng" algn="ctr">
          <a:solidFill>
            <a:schemeClr val="accent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28</xdr:col>
      <xdr:colOff>238942</xdr:colOff>
      <xdr:row>0</xdr:row>
      <xdr:rowOff>49530</xdr:rowOff>
    </xdr:from>
    <xdr:to>
      <xdr:col>32</xdr:col>
      <xdr:colOff>534217</xdr:colOff>
      <xdr:row>1</xdr:row>
      <xdr:rowOff>104775</xdr:rowOff>
    </xdr:to>
    <xdr:sp macro="" textlink="">
      <xdr:nvSpPr>
        <xdr:cNvPr id="39" name="Rectangle: Rounded Corners 38">
          <a:extLst>
            <a:ext uri="{FF2B5EF4-FFF2-40B4-BE49-F238E27FC236}">
              <a16:creationId xmlns:a16="http://schemas.microsoft.com/office/drawing/2014/main" id="{00000000-0008-0000-0200-000027000000}"/>
            </a:ext>
          </a:extLst>
        </xdr:cNvPr>
        <xdr:cNvSpPr/>
      </xdr:nvSpPr>
      <xdr:spPr>
        <a:xfrm>
          <a:off x="18660292" y="49530"/>
          <a:ext cx="2733675" cy="21717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WebFlow</a:t>
          </a:r>
          <a:r>
            <a:rPr lang="en-US" sz="1100" b="1" baseline="0"/>
            <a:t> Execution</a:t>
          </a:r>
          <a:endParaRPr lang="en-US" sz="1100" b="1"/>
        </a:p>
      </xdr:txBody>
    </xdr:sp>
    <xdr:clientData/>
  </xdr:twoCellAnchor>
  <xdr:twoCellAnchor>
    <xdr:from>
      <xdr:col>38</xdr:col>
      <xdr:colOff>163830</xdr:colOff>
      <xdr:row>1</xdr:row>
      <xdr:rowOff>160020</xdr:rowOff>
    </xdr:from>
    <xdr:to>
      <xdr:col>45</xdr:col>
      <xdr:colOff>315686</xdr:colOff>
      <xdr:row>2</xdr:row>
      <xdr:rowOff>10886</xdr:rowOff>
    </xdr:to>
    <xdr:cxnSp macro="">
      <xdr:nvCxnSpPr>
        <xdr:cNvPr id="40" name="Straight Arrow Connector 39">
          <a:extLst>
            <a:ext uri="{FF2B5EF4-FFF2-40B4-BE49-F238E27FC236}">
              <a16:creationId xmlns:a16="http://schemas.microsoft.com/office/drawing/2014/main" id="{00000000-0008-0000-0200-000028000000}"/>
            </a:ext>
          </a:extLst>
        </xdr:cNvPr>
        <xdr:cNvCxnSpPr/>
      </xdr:nvCxnSpPr>
      <xdr:spPr>
        <a:xfrm>
          <a:off x="24662130" y="321945"/>
          <a:ext cx="4419056" cy="12791"/>
        </a:xfrm>
        <a:prstGeom prst="straightConnector1">
          <a:avLst/>
        </a:prstGeom>
        <a:ln w="38100">
          <a:solidFill>
            <a:srgbClr val="7030A0"/>
          </a:solidFill>
          <a:headEnd type="triangle"/>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40</xdr:col>
      <xdr:colOff>217714</xdr:colOff>
      <xdr:row>0</xdr:row>
      <xdr:rowOff>103415</xdr:rowOff>
    </xdr:from>
    <xdr:to>
      <xdr:col>43</xdr:col>
      <xdr:colOff>59598</xdr:colOff>
      <xdr:row>1</xdr:row>
      <xdr:rowOff>74280</xdr:rowOff>
    </xdr:to>
    <xdr:sp macro="" textlink="">
      <xdr:nvSpPr>
        <xdr:cNvPr id="41" name="Rectangle: Rounded Corners 40">
          <a:extLst>
            <a:ext uri="{FF2B5EF4-FFF2-40B4-BE49-F238E27FC236}">
              <a16:creationId xmlns:a16="http://schemas.microsoft.com/office/drawing/2014/main" id="{00000000-0008-0000-0200-000029000000}"/>
            </a:ext>
          </a:extLst>
        </xdr:cNvPr>
        <xdr:cNvSpPr/>
      </xdr:nvSpPr>
      <xdr:spPr>
        <a:xfrm>
          <a:off x="25935214" y="103415"/>
          <a:ext cx="1670684" cy="132790"/>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WebFlow</a:t>
          </a:r>
          <a:r>
            <a:rPr lang="en-US" sz="1100" b="1" baseline="0"/>
            <a:t> Coordination</a:t>
          </a:r>
          <a:endParaRPr lang="en-US" sz="1100" b="1"/>
        </a:p>
      </xdr:txBody>
    </xdr:sp>
    <xdr:clientData/>
  </xdr:twoCellAnchor>
  <xdr:twoCellAnchor>
    <xdr:from>
      <xdr:col>45</xdr:col>
      <xdr:colOff>424543</xdr:colOff>
      <xdr:row>1</xdr:row>
      <xdr:rowOff>119743</xdr:rowOff>
    </xdr:from>
    <xdr:to>
      <xdr:col>56</xdr:col>
      <xdr:colOff>413657</xdr:colOff>
      <xdr:row>1</xdr:row>
      <xdr:rowOff>152400</xdr:rowOff>
    </xdr:to>
    <xdr:cxnSp macro="">
      <xdr:nvCxnSpPr>
        <xdr:cNvPr id="42" name="Straight Arrow Connector 41">
          <a:extLst>
            <a:ext uri="{FF2B5EF4-FFF2-40B4-BE49-F238E27FC236}">
              <a16:creationId xmlns:a16="http://schemas.microsoft.com/office/drawing/2014/main" id="{00000000-0008-0000-0200-00002A000000}"/>
            </a:ext>
          </a:extLst>
        </xdr:cNvPr>
        <xdr:cNvCxnSpPr/>
      </xdr:nvCxnSpPr>
      <xdr:spPr>
        <a:xfrm flipV="1">
          <a:off x="29190043" y="281668"/>
          <a:ext cx="6694714" cy="32657"/>
        </a:xfrm>
        <a:prstGeom prst="straightConnector1">
          <a:avLst/>
        </a:prstGeom>
        <a:ln w="38100">
          <a:headEnd type="triangle"/>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49</xdr:col>
      <xdr:colOff>336368</xdr:colOff>
      <xdr:row>0</xdr:row>
      <xdr:rowOff>93073</xdr:rowOff>
    </xdr:from>
    <xdr:to>
      <xdr:col>53</xdr:col>
      <xdr:colOff>473528</xdr:colOff>
      <xdr:row>1</xdr:row>
      <xdr:rowOff>72118</xdr:rowOff>
    </xdr:to>
    <xdr:sp macro="" textlink="">
      <xdr:nvSpPr>
        <xdr:cNvPr id="43" name="Rectangle: Rounded Corners 42">
          <a:extLst>
            <a:ext uri="{FF2B5EF4-FFF2-40B4-BE49-F238E27FC236}">
              <a16:creationId xmlns:a16="http://schemas.microsoft.com/office/drawing/2014/main" id="{00000000-0008-0000-0200-00002B000000}"/>
            </a:ext>
          </a:extLst>
        </xdr:cNvPr>
        <xdr:cNvSpPr/>
      </xdr:nvSpPr>
      <xdr:spPr>
        <a:xfrm>
          <a:off x="31540268" y="93073"/>
          <a:ext cx="2575560" cy="140970"/>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lang="en-US" sz="1100" b="1"/>
            <a:t>WebFlow</a:t>
          </a:r>
          <a:r>
            <a:rPr lang="en-US" sz="1100" b="1" baseline="0"/>
            <a:t> Plant Introduction</a:t>
          </a:r>
          <a:endParaRPr lang="en-US" sz="1100" b="1"/>
        </a:p>
      </xdr:txBody>
    </xdr:sp>
    <xdr:clientData/>
  </xdr:twoCellAnchor>
  <xdr:twoCellAnchor>
    <xdr:from>
      <xdr:col>56</xdr:col>
      <xdr:colOff>424543</xdr:colOff>
      <xdr:row>1</xdr:row>
      <xdr:rowOff>119743</xdr:rowOff>
    </xdr:from>
    <xdr:to>
      <xdr:col>68</xdr:col>
      <xdr:colOff>522515</xdr:colOff>
      <xdr:row>2</xdr:row>
      <xdr:rowOff>21772</xdr:rowOff>
    </xdr:to>
    <xdr:cxnSp macro="">
      <xdr:nvCxnSpPr>
        <xdr:cNvPr id="44" name="Straight Arrow Connector 43">
          <a:extLst>
            <a:ext uri="{FF2B5EF4-FFF2-40B4-BE49-F238E27FC236}">
              <a16:creationId xmlns:a16="http://schemas.microsoft.com/office/drawing/2014/main" id="{00000000-0008-0000-0200-00002C000000}"/>
            </a:ext>
          </a:extLst>
        </xdr:cNvPr>
        <xdr:cNvCxnSpPr/>
      </xdr:nvCxnSpPr>
      <xdr:spPr>
        <a:xfrm>
          <a:off x="35895643" y="281668"/>
          <a:ext cx="7394122" cy="63954"/>
        </a:xfrm>
        <a:prstGeom prst="straightConnector1">
          <a:avLst/>
        </a:prstGeom>
        <a:ln w="38100">
          <a:solidFill>
            <a:srgbClr val="92D050"/>
          </a:solidFill>
          <a:headEnd type="triangle"/>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59</xdr:col>
      <xdr:colOff>22891</xdr:colOff>
      <xdr:row>0</xdr:row>
      <xdr:rowOff>81179</xdr:rowOff>
    </xdr:from>
    <xdr:to>
      <xdr:col>61</xdr:col>
      <xdr:colOff>598873</xdr:colOff>
      <xdr:row>1</xdr:row>
      <xdr:rowOff>73559</xdr:rowOff>
    </xdr:to>
    <xdr:sp macro="" textlink="">
      <xdr:nvSpPr>
        <xdr:cNvPr id="45" name="Rectangle: Rounded Corners 44">
          <a:extLst>
            <a:ext uri="{FF2B5EF4-FFF2-40B4-BE49-F238E27FC236}">
              <a16:creationId xmlns:a16="http://schemas.microsoft.com/office/drawing/2014/main" id="{00000000-0008-0000-0200-00002D000000}"/>
            </a:ext>
          </a:extLst>
        </xdr:cNvPr>
        <xdr:cNvSpPr/>
      </xdr:nvSpPr>
      <xdr:spPr>
        <a:xfrm>
          <a:off x="37322791" y="81179"/>
          <a:ext cx="1795182" cy="154305"/>
        </a:xfrm>
        <a:prstGeom prst="round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US" sz="1100" b="1"/>
            <a:t>WebFlow</a:t>
          </a:r>
          <a:r>
            <a:rPr lang="en-US" sz="1100" b="1" baseline="0"/>
            <a:t> Completion</a:t>
          </a:r>
          <a:endParaRPr lang="en-US" sz="1100" b="1"/>
        </a:p>
      </xdr:txBody>
    </xdr:sp>
    <xdr:clientData/>
  </xdr:twoCellAnchor>
  <xdr:twoCellAnchor>
    <xdr:from>
      <xdr:col>66</xdr:col>
      <xdr:colOff>50346</xdr:colOff>
      <xdr:row>51</xdr:row>
      <xdr:rowOff>74839</xdr:rowOff>
    </xdr:from>
    <xdr:to>
      <xdr:col>68</xdr:col>
      <xdr:colOff>204016</xdr:colOff>
      <xdr:row>54</xdr:row>
      <xdr:rowOff>158750</xdr:rowOff>
    </xdr:to>
    <xdr:sp macro="" textlink="">
      <xdr:nvSpPr>
        <xdr:cNvPr id="46" name="Rectangle: Rounded Corners 45">
          <a:extLst>
            <a:ext uri="{FF2B5EF4-FFF2-40B4-BE49-F238E27FC236}">
              <a16:creationId xmlns:a16="http://schemas.microsoft.com/office/drawing/2014/main" id="{00000000-0008-0000-0200-00002E000000}"/>
            </a:ext>
          </a:extLst>
        </xdr:cNvPr>
        <xdr:cNvSpPr/>
      </xdr:nvSpPr>
      <xdr:spPr>
        <a:xfrm>
          <a:off x="41617446" y="8333014"/>
          <a:ext cx="1353820" cy="569686"/>
        </a:xfrm>
        <a:prstGeom prst="roundRect">
          <a:avLst/>
        </a:prstGeom>
        <a:solidFill>
          <a:srgbClr val="92D050"/>
        </a:solidFill>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lang="en-US" sz="1000"/>
            <a:t>receive result from project team</a:t>
          </a:r>
          <a:endParaRPr lang="en-US" sz="1000" baseline="0"/>
        </a:p>
        <a:p>
          <a:pPr algn="ctr"/>
          <a:endParaRPr lang="en-US" sz="1000"/>
        </a:p>
      </xdr:txBody>
    </xdr:sp>
    <xdr:clientData/>
  </xdr:twoCellAnchor>
  <xdr:twoCellAnchor>
    <xdr:from>
      <xdr:col>65</xdr:col>
      <xdr:colOff>362222</xdr:colOff>
      <xdr:row>24</xdr:row>
      <xdr:rowOff>117477</xdr:rowOff>
    </xdr:from>
    <xdr:to>
      <xdr:col>66</xdr:col>
      <xdr:colOff>50346</xdr:colOff>
      <xdr:row>53</xdr:row>
      <xdr:rowOff>35152</xdr:rowOff>
    </xdr:to>
    <xdr:cxnSp macro="">
      <xdr:nvCxnSpPr>
        <xdr:cNvPr id="47" name="Connector: Elbow 46">
          <a:extLst>
            <a:ext uri="{FF2B5EF4-FFF2-40B4-BE49-F238E27FC236}">
              <a16:creationId xmlns:a16="http://schemas.microsoft.com/office/drawing/2014/main" id="{00000000-0008-0000-0200-00002F000000}"/>
            </a:ext>
          </a:extLst>
        </xdr:cNvPr>
        <xdr:cNvCxnSpPr>
          <a:cxnSpLocks/>
          <a:stCxn id="27" idx="3"/>
          <a:endCxn id="46" idx="1"/>
        </xdr:cNvCxnSpPr>
      </xdr:nvCxnSpPr>
      <xdr:spPr>
        <a:xfrm>
          <a:off x="41319722" y="4003677"/>
          <a:ext cx="297724" cy="4613500"/>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70</xdr:col>
      <xdr:colOff>84603</xdr:colOff>
      <xdr:row>36</xdr:row>
      <xdr:rowOff>90209</xdr:rowOff>
    </xdr:from>
    <xdr:to>
      <xdr:col>72</xdr:col>
      <xdr:colOff>238273</xdr:colOff>
      <xdr:row>40</xdr:row>
      <xdr:rowOff>19783</xdr:rowOff>
    </xdr:to>
    <xdr:sp macro="" textlink="">
      <xdr:nvSpPr>
        <xdr:cNvPr id="48" name="Rectangle: Rounded Corners 47">
          <a:extLst>
            <a:ext uri="{FF2B5EF4-FFF2-40B4-BE49-F238E27FC236}">
              <a16:creationId xmlns:a16="http://schemas.microsoft.com/office/drawing/2014/main" id="{00000000-0008-0000-0200-000030000000}"/>
            </a:ext>
          </a:extLst>
        </xdr:cNvPr>
        <xdr:cNvSpPr/>
      </xdr:nvSpPr>
      <xdr:spPr>
        <a:xfrm>
          <a:off x="44071053" y="5919509"/>
          <a:ext cx="1372870" cy="577274"/>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000" baseline="0"/>
            <a:t>Close Webflow</a:t>
          </a:r>
        </a:p>
      </xdr:txBody>
    </xdr:sp>
    <xdr:clientData/>
  </xdr:twoCellAnchor>
  <xdr:twoCellAnchor>
    <xdr:from>
      <xdr:col>57</xdr:col>
      <xdr:colOff>358269</xdr:colOff>
      <xdr:row>45</xdr:row>
      <xdr:rowOff>119246</xdr:rowOff>
    </xdr:from>
    <xdr:to>
      <xdr:col>59</xdr:col>
      <xdr:colOff>511939</xdr:colOff>
      <xdr:row>49</xdr:row>
      <xdr:rowOff>49396</xdr:rowOff>
    </xdr:to>
    <xdr:sp macro="" textlink="">
      <xdr:nvSpPr>
        <xdr:cNvPr id="49" name="Rectangle: Rounded Corners 48">
          <a:extLst>
            <a:ext uri="{FF2B5EF4-FFF2-40B4-BE49-F238E27FC236}">
              <a16:creationId xmlns:a16="http://schemas.microsoft.com/office/drawing/2014/main" id="{00000000-0008-0000-0200-000031000000}"/>
            </a:ext>
          </a:extLst>
        </xdr:cNvPr>
        <xdr:cNvSpPr/>
      </xdr:nvSpPr>
      <xdr:spPr>
        <a:xfrm>
          <a:off x="36438969" y="7405871"/>
          <a:ext cx="1372870" cy="577850"/>
        </a:xfrm>
        <a:prstGeom prst="round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US" sz="1000" baseline="0"/>
            <a:t>Route to Completion</a:t>
          </a:r>
          <a:endParaRPr lang="en-US" sz="1000"/>
        </a:p>
      </xdr:txBody>
    </xdr:sp>
    <xdr:clientData/>
  </xdr:twoCellAnchor>
  <xdr:twoCellAnchor>
    <xdr:from>
      <xdr:col>69</xdr:col>
      <xdr:colOff>397648</xdr:colOff>
      <xdr:row>0</xdr:row>
      <xdr:rowOff>103382</xdr:rowOff>
    </xdr:from>
    <xdr:to>
      <xdr:col>72</xdr:col>
      <xdr:colOff>367840</xdr:colOff>
      <xdr:row>1</xdr:row>
      <xdr:rowOff>93857</xdr:rowOff>
    </xdr:to>
    <xdr:sp macro="" textlink="">
      <xdr:nvSpPr>
        <xdr:cNvPr id="50" name="Rectangle: Rounded Corners 49">
          <a:extLst>
            <a:ext uri="{FF2B5EF4-FFF2-40B4-BE49-F238E27FC236}">
              <a16:creationId xmlns:a16="http://schemas.microsoft.com/office/drawing/2014/main" id="{00000000-0008-0000-0200-000032000000}"/>
            </a:ext>
          </a:extLst>
        </xdr:cNvPr>
        <xdr:cNvSpPr/>
      </xdr:nvSpPr>
      <xdr:spPr>
        <a:xfrm>
          <a:off x="43774498" y="103382"/>
          <a:ext cx="1798992" cy="152400"/>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1"/>
            <a:t>Closing</a:t>
          </a:r>
        </a:p>
      </xdr:txBody>
    </xdr:sp>
    <xdr:clientData/>
  </xdr:twoCellAnchor>
  <xdr:twoCellAnchor>
    <xdr:from>
      <xdr:col>69</xdr:col>
      <xdr:colOff>0</xdr:colOff>
      <xdr:row>2</xdr:row>
      <xdr:rowOff>10886</xdr:rowOff>
    </xdr:from>
    <xdr:to>
      <xdr:col>73</xdr:col>
      <xdr:colOff>54429</xdr:colOff>
      <xdr:row>2</xdr:row>
      <xdr:rowOff>10886</xdr:rowOff>
    </xdr:to>
    <xdr:cxnSp macro="">
      <xdr:nvCxnSpPr>
        <xdr:cNvPr id="51" name="Straight Arrow Connector 50">
          <a:extLst>
            <a:ext uri="{FF2B5EF4-FFF2-40B4-BE49-F238E27FC236}">
              <a16:creationId xmlns:a16="http://schemas.microsoft.com/office/drawing/2014/main" id="{00000000-0008-0000-0200-000033000000}"/>
            </a:ext>
          </a:extLst>
        </xdr:cNvPr>
        <xdr:cNvCxnSpPr/>
      </xdr:nvCxnSpPr>
      <xdr:spPr>
        <a:xfrm>
          <a:off x="43376850" y="334736"/>
          <a:ext cx="2492829" cy="0"/>
        </a:xfrm>
        <a:prstGeom prst="straightConnector1">
          <a:avLst/>
        </a:prstGeom>
        <a:ln w="38100">
          <a:solidFill>
            <a:sysClr val="windowText" lastClr="000000"/>
          </a:solidFill>
          <a:headEnd type="triangle"/>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38</xdr:col>
      <xdr:colOff>125506</xdr:colOff>
      <xdr:row>0</xdr:row>
      <xdr:rowOff>0</xdr:rowOff>
    </xdr:from>
    <xdr:to>
      <xdr:col>38</xdr:col>
      <xdr:colOff>127411</xdr:colOff>
      <xdr:row>58</xdr:row>
      <xdr:rowOff>19050</xdr:rowOff>
    </xdr:to>
    <xdr:cxnSp macro="">
      <xdr:nvCxnSpPr>
        <xdr:cNvPr id="52" name="Straight Connector 51">
          <a:extLst>
            <a:ext uri="{FF2B5EF4-FFF2-40B4-BE49-F238E27FC236}">
              <a16:creationId xmlns:a16="http://schemas.microsoft.com/office/drawing/2014/main" id="{00000000-0008-0000-0200-000034000000}"/>
            </a:ext>
          </a:extLst>
        </xdr:cNvPr>
        <xdr:cNvCxnSpPr/>
      </xdr:nvCxnSpPr>
      <xdr:spPr>
        <a:xfrm>
          <a:off x="24623806" y="0"/>
          <a:ext cx="1905" cy="9410700"/>
        </a:xfrm>
        <a:prstGeom prst="line">
          <a:avLst/>
        </a:prstGeom>
        <a:ln w="9525" cap="flat" cmpd="sng" algn="ctr">
          <a:solidFill>
            <a:schemeClr val="accent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xdr:col>
      <xdr:colOff>1168774</xdr:colOff>
      <xdr:row>0</xdr:row>
      <xdr:rowOff>26894</xdr:rowOff>
    </xdr:from>
    <xdr:to>
      <xdr:col>1</xdr:col>
      <xdr:colOff>1170679</xdr:colOff>
      <xdr:row>58</xdr:row>
      <xdr:rowOff>42134</xdr:rowOff>
    </xdr:to>
    <xdr:cxnSp macro="">
      <xdr:nvCxnSpPr>
        <xdr:cNvPr id="53" name="Straight Connector 52">
          <a:extLst>
            <a:ext uri="{FF2B5EF4-FFF2-40B4-BE49-F238E27FC236}">
              <a16:creationId xmlns:a16="http://schemas.microsoft.com/office/drawing/2014/main" id="{00000000-0008-0000-0200-000035000000}"/>
            </a:ext>
          </a:extLst>
        </xdr:cNvPr>
        <xdr:cNvCxnSpPr/>
      </xdr:nvCxnSpPr>
      <xdr:spPr>
        <a:xfrm>
          <a:off x="2454649" y="26894"/>
          <a:ext cx="1905" cy="9406890"/>
        </a:xfrm>
        <a:prstGeom prst="line">
          <a:avLst/>
        </a:prstGeom>
        <a:ln w="9525" cap="flat" cmpd="sng" algn="ctr">
          <a:solidFill>
            <a:schemeClr val="accent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45</xdr:col>
      <xdr:colOff>361791</xdr:colOff>
      <xdr:row>0</xdr:row>
      <xdr:rowOff>119743</xdr:rowOff>
    </xdr:from>
    <xdr:to>
      <xdr:col>45</xdr:col>
      <xdr:colOff>363696</xdr:colOff>
      <xdr:row>58</xdr:row>
      <xdr:rowOff>138793</xdr:rowOff>
    </xdr:to>
    <xdr:cxnSp macro="">
      <xdr:nvCxnSpPr>
        <xdr:cNvPr id="54" name="Straight Connector 53">
          <a:extLst>
            <a:ext uri="{FF2B5EF4-FFF2-40B4-BE49-F238E27FC236}">
              <a16:creationId xmlns:a16="http://schemas.microsoft.com/office/drawing/2014/main" id="{00000000-0008-0000-0200-000036000000}"/>
            </a:ext>
          </a:extLst>
        </xdr:cNvPr>
        <xdr:cNvCxnSpPr/>
      </xdr:nvCxnSpPr>
      <xdr:spPr>
        <a:xfrm>
          <a:off x="29127291" y="119743"/>
          <a:ext cx="1905" cy="9410700"/>
        </a:xfrm>
        <a:prstGeom prst="line">
          <a:avLst/>
        </a:prstGeom>
        <a:ln w="9525" cap="flat" cmpd="sng" algn="ctr">
          <a:solidFill>
            <a:schemeClr val="accent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68</xdr:col>
      <xdr:colOff>579506</xdr:colOff>
      <xdr:row>2</xdr:row>
      <xdr:rowOff>21771</xdr:rowOff>
    </xdr:from>
    <xdr:to>
      <xdr:col>68</xdr:col>
      <xdr:colOff>581411</xdr:colOff>
      <xdr:row>60</xdr:row>
      <xdr:rowOff>40821</xdr:rowOff>
    </xdr:to>
    <xdr:cxnSp macro="">
      <xdr:nvCxnSpPr>
        <xdr:cNvPr id="55" name="Straight Connector 54">
          <a:extLst>
            <a:ext uri="{FF2B5EF4-FFF2-40B4-BE49-F238E27FC236}">
              <a16:creationId xmlns:a16="http://schemas.microsoft.com/office/drawing/2014/main" id="{00000000-0008-0000-0200-000037000000}"/>
            </a:ext>
          </a:extLst>
        </xdr:cNvPr>
        <xdr:cNvCxnSpPr/>
      </xdr:nvCxnSpPr>
      <xdr:spPr>
        <a:xfrm>
          <a:off x="43346756" y="345621"/>
          <a:ext cx="1905" cy="9410700"/>
        </a:xfrm>
        <a:prstGeom prst="line">
          <a:avLst/>
        </a:prstGeom>
        <a:ln w="9525" cap="flat" cmpd="sng" algn="ctr">
          <a:solidFill>
            <a:schemeClr val="accent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73</xdr:col>
      <xdr:colOff>56989</xdr:colOff>
      <xdr:row>1</xdr:row>
      <xdr:rowOff>10885</xdr:rowOff>
    </xdr:from>
    <xdr:to>
      <xdr:col>73</xdr:col>
      <xdr:colOff>58894</xdr:colOff>
      <xdr:row>59</xdr:row>
      <xdr:rowOff>29935</xdr:rowOff>
    </xdr:to>
    <xdr:cxnSp macro="">
      <xdr:nvCxnSpPr>
        <xdr:cNvPr id="56" name="Straight Connector 55">
          <a:extLst>
            <a:ext uri="{FF2B5EF4-FFF2-40B4-BE49-F238E27FC236}">
              <a16:creationId xmlns:a16="http://schemas.microsoft.com/office/drawing/2014/main" id="{00000000-0008-0000-0200-000038000000}"/>
            </a:ext>
          </a:extLst>
        </xdr:cNvPr>
        <xdr:cNvCxnSpPr/>
      </xdr:nvCxnSpPr>
      <xdr:spPr>
        <a:xfrm>
          <a:off x="45872239" y="172810"/>
          <a:ext cx="1905" cy="9410700"/>
        </a:xfrm>
        <a:prstGeom prst="line">
          <a:avLst/>
        </a:prstGeom>
        <a:ln w="9525" cap="flat" cmpd="sng" algn="ctr">
          <a:solidFill>
            <a:schemeClr val="accent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4</xdr:col>
      <xdr:colOff>177302</xdr:colOff>
      <xdr:row>25</xdr:row>
      <xdr:rowOff>79376</xdr:rowOff>
    </xdr:from>
    <xdr:to>
      <xdr:col>4</xdr:col>
      <xdr:colOff>420009</xdr:colOff>
      <xdr:row>51</xdr:row>
      <xdr:rowOff>1</xdr:rowOff>
    </xdr:to>
    <xdr:cxnSp macro="">
      <xdr:nvCxnSpPr>
        <xdr:cNvPr id="57" name="Connector: Elbow 56">
          <a:extLst>
            <a:ext uri="{FF2B5EF4-FFF2-40B4-BE49-F238E27FC236}">
              <a16:creationId xmlns:a16="http://schemas.microsoft.com/office/drawing/2014/main" id="{00000000-0008-0000-0200-000039000000}"/>
            </a:ext>
          </a:extLst>
        </xdr:cNvPr>
        <xdr:cNvCxnSpPr>
          <a:stCxn id="29" idx="0"/>
          <a:endCxn id="5" idx="1"/>
        </xdr:cNvCxnSpPr>
      </xdr:nvCxnSpPr>
      <xdr:spPr>
        <a:xfrm rot="5400000" flipH="1" flipV="1">
          <a:off x="2024268" y="6071485"/>
          <a:ext cx="4130675" cy="242707"/>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442235</xdr:colOff>
      <xdr:row>25</xdr:row>
      <xdr:rowOff>79375</xdr:rowOff>
    </xdr:from>
    <xdr:to>
      <xdr:col>7</xdr:col>
      <xdr:colOff>84791</xdr:colOff>
      <xdr:row>37</xdr:row>
      <xdr:rowOff>113299</xdr:rowOff>
    </xdr:to>
    <xdr:cxnSp macro="">
      <xdr:nvCxnSpPr>
        <xdr:cNvPr id="58" name="Connector: Elbow 57">
          <a:extLst>
            <a:ext uri="{FF2B5EF4-FFF2-40B4-BE49-F238E27FC236}">
              <a16:creationId xmlns:a16="http://schemas.microsoft.com/office/drawing/2014/main" id="{00000000-0008-0000-0200-00003A000000}"/>
            </a:ext>
          </a:extLst>
        </xdr:cNvPr>
        <xdr:cNvCxnSpPr>
          <a:stCxn id="5" idx="3"/>
          <a:endCxn id="4" idx="1"/>
        </xdr:cNvCxnSpPr>
      </xdr:nvCxnSpPr>
      <xdr:spPr>
        <a:xfrm>
          <a:off x="5452385" y="4127500"/>
          <a:ext cx="252156" cy="1977024"/>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1</xdr:col>
          <xdr:colOff>1304925</xdr:colOff>
          <xdr:row>76</xdr:row>
          <xdr:rowOff>133350</xdr:rowOff>
        </xdr:from>
        <xdr:to>
          <xdr:col>2</xdr:col>
          <xdr:colOff>295275</xdr:colOff>
          <xdr:row>81</xdr:row>
          <xdr:rowOff>95250</xdr:rowOff>
        </xdr:to>
        <xdr:sp macro="" textlink="">
          <xdr:nvSpPr>
            <xdr:cNvPr id="4097" name="Object 1" hidden="1">
              <a:extLst>
                <a:ext uri="{63B3BB69-23CF-44E3-9099-C40C66FF867C}">
                  <a14:compatExt spid="_x0000_s4097"/>
                </a:ext>
                <a:ext uri="{FF2B5EF4-FFF2-40B4-BE49-F238E27FC236}">
                  <a16:creationId xmlns:a16="http://schemas.microsoft.com/office/drawing/2014/main" id="{00000000-0008-0000-0000-0000011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30</xdr:col>
      <xdr:colOff>132261</xdr:colOff>
      <xdr:row>25</xdr:row>
      <xdr:rowOff>82958</xdr:rowOff>
    </xdr:from>
    <xdr:to>
      <xdr:col>32</xdr:col>
      <xdr:colOff>586740</xdr:colOff>
      <xdr:row>37</xdr:row>
      <xdr:rowOff>72669</xdr:rowOff>
    </xdr:to>
    <xdr:cxnSp macro="">
      <xdr:nvCxnSpPr>
        <xdr:cNvPr id="59" name="Connector: Elbow 58">
          <a:extLst>
            <a:ext uri="{FF2B5EF4-FFF2-40B4-BE49-F238E27FC236}">
              <a16:creationId xmlns:a16="http://schemas.microsoft.com/office/drawing/2014/main" id="{00000000-0008-0000-0200-00003B000000}"/>
            </a:ext>
          </a:extLst>
        </xdr:cNvPr>
        <xdr:cNvCxnSpPr>
          <a:stCxn id="7" idx="3"/>
          <a:endCxn id="10" idx="1"/>
        </xdr:cNvCxnSpPr>
      </xdr:nvCxnSpPr>
      <xdr:spPr>
        <a:xfrm flipV="1">
          <a:off x="19772811" y="4131083"/>
          <a:ext cx="1673679" cy="1932811"/>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195943</xdr:colOff>
      <xdr:row>15</xdr:row>
      <xdr:rowOff>59871</xdr:rowOff>
    </xdr:from>
    <xdr:to>
      <xdr:col>43</xdr:col>
      <xdr:colOff>67631</xdr:colOff>
      <xdr:row>37</xdr:row>
      <xdr:rowOff>129619</xdr:rowOff>
    </xdr:to>
    <xdr:cxnSp macro="">
      <xdr:nvCxnSpPr>
        <xdr:cNvPr id="60" name="Connector: Elbow 59">
          <a:extLst>
            <a:ext uri="{FF2B5EF4-FFF2-40B4-BE49-F238E27FC236}">
              <a16:creationId xmlns:a16="http://schemas.microsoft.com/office/drawing/2014/main" id="{00000000-0008-0000-0200-00003C000000}"/>
            </a:ext>
          </a:extLst>
        </xdr:cNvPr>
        <xdr:cNvCxnSpPr>
          <a:cxnSpLocks/>
          <a:stCxn id="63" idx="3"/>
          <a:endCxn id="12" idx="1"/>
        </xdr:cNvCxnSpPr>
      </xdr:nvCxnSpPr>
      <xdr:spPr>
        <a:xfrm>
          <a:off x="26523043" y="2488746"/>
          <a:ext cx="1090888" cy="3632098"/>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295142</xdr:colOff>
      <xdr:row>33</xdr:row>
      <xdr:rowOff>39269</xdr:rowOff>
    </xdr:from>
    <xdr:to>
      <xdr:col>41</xdr:col>
      <xdr:colOff>231321</xdr:colOff>
      <xdr:row>34</xdr:row>
      <xdr:rowOff>149679</xdr:rowOff>
    </xdr:to>
    <xdr:sp macro="" textlink="">
      <xdr:nvSpPr>
        <xdr:cNvPr id="61" name="Rectangle: Rounded Corners 60">
          <a:extLst>
            <a:ext uri="{FF2B5EF4-FFF2-40B4-BE49-F238E27FC236}">
              <a16:creationId xmlns:a16="http://schemas.microsoft.com/office/drawing/2014/main" id="{00000000-0008-0000-0200-00003D000000}"/>
            </a:ext>
          </a:extLst>
        </xdr:cNvPr>
        <xdr:cNvSpPr/>
      </xdr:nvSpPr>
      <xdr:spPr>
        <a:xfrm>
          <a:off x="24793442" y="5382794"/>
          <a:ext cx="1764979" cy="272335"/>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t>SecBOM XML</a:t>
          </a:r>
        </a:p>
      </xdr:txBody>
    </xdr:sp>
    <xdr:clientData/>
  </xdr:twoCellAnchor>
  <xdr:twoCellAnchor>
    <xdr:from>
      <xdr:col>38</xdr:col>
      <xdr:colOff>220031</xdr:colOff>
      <xdr:row>20</xdr:row>
      <xdr:rowOff>101043</xdr:rowOff>
    </xdr:from>
    <xdr:to>
      <xdr:col>41</xdr:col>
      <xdr:colOff>206829</xdr:colOff>
      <xdr:row>32</xdr:row>
      <xdr:rowOff>0</xdr:rowOff>
    </xdr:to>
    <xdr:sp macro="" textlink="">
      <xdr:nvSpPr>
        <xdr:cNvPr id="62" name="Rectangle: Rounded Corners 61">
          <a:extLst>
            <a:ext uri="{FF2B5EF4-FFF2-40B4-BE49-F238E27FC236}">
              <a16:creationId xmlns:a16="http://schemas.microsoft.com/office/drawing/2014/main" id="{00000000-0008-0000-0200-00003E000000}"/>
            </a:ext>
          </a:extLst>
        </xdr:cNvPr>
        <xdr:cNvSpPr/>
      </xdr:nvSpPr>
      <xdr:spPr>
        <a:xfrm>
          <a:off x="24718331" y="3339543"/>
          <a:ext cx="1815598" cy="1842057"/>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t>1. emFace report</a:t>
          </a:r>
        </a:p>
        <a:p>
          <a:pPr algn="l"/>
          <a:r>
            <a:rPr lang="en-US" sz="1000"/>
            <a:t>2. PVP</a:t>
          </a:r>
        </a:p>
        <a:p>
          <a:pPr algn="l"/>
          <a:r>
            <a:rPr lang="en-US" sz="1000"/>
            <a:t>3. PVER delivery</a:t>
          </a:r>
          <a:r>
            <a:rPr lang="en-US" sz="1000" baseline="0"/>
            <a:t> </a:t>
          </a:r>
          <a:r>
            <a:rPr lang="en-US" sz="1000"/>
            <a:t>documentation</a:t>
          </a:r>
        </a:p>
        <a:p>
          <a:pPr algn="l"/>
          <a:r>
            <a:rPr lang="en-US" sz="1000"/>
            <a:t>4. Risk Assessment document</a:t>
          </a:r>
        </a:p>
        <a:p>
          <a:pPr algn="l"/>
          <a:r>
            <a:rPr lang="en-US" sz="1000"/>
            <a:t>5. Release document signed by customer (FORM-B approval)</a:t>
          </a:r>
        </a:p>
        <a:p>
          <a:pPr algn="l"/>
          <a:r>
            <a:rPr lang="en-US" sz="1000"/>
            <a:t>6. Release Note SW</a:t>
          </a:r>
        </a:p>
      </xdr:txBody>
    </xdr:sp>
    <xdr:clientData/>
  </xdr:twoCellAnchor>
  <xdr:twoCellAnchor>
    <xdr:from>
      <xdr:col>38</xdr:col>
      <xdr:colOff>230916</xdr:colOff>
      <xdr:row>11</xdr:row>
      <xdr:rowOff>43542</xdr:rowOff>
    </xdr:from>
    <xdr:to>
      <xdr:col>41</xdr:col>
      <xdr:colOff>195943</xdr:colOff>
      <xdr:row>19</xdr:row>
      <xdr:rowOff>76199</xdr:rowOff>
    </xdr:to>
    <xdr:sp macro="" textlink="">
      <xdr:nvSpPr>
        <xdr:cNvPr id="63" name="Rectangle: Rounded Corners 62">
          <a:extLst>
            <a:ext uri="{FF2B5EF4-FFF2-40B4-BE49-F238E27FC236}">
              <a16:creationId xmlns:a16="http://schemas.microsoft.com/office/drawing/2014/main" id="{00000000-0008-0000-0200-00003F000000}"/>
            </a:ext>
          </a:extLst>
        </xdr:cNvPr>
        <xdr:cNvSpPr/>
      </xdr:nvSpPr>
      <xdr:spPr>
        <a:xfrm>
          <a:off x="24729216" y="1824717"/>
          <a:ext cx="1793827" cy="1328057"/>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t>1. Calibration Status List</a:t>
          </a:r>
        </a:p>
        <a:p>
          <a:pPr algn="l"/>
          <a:r>
            <a:rPr lang="en-US" sz="1000"/>
            <a:t>2. ECU-MST</a:t>
          </a:r>
        </a:p>
        <a:p>
          <a:pPr algn="l"/>
          <a:r>
            <a:rPr lang="en-US" sz="1000"/>
            <a:t>3. Result Data assessment</a:t>
          </a:r>
        </a:p>
        <a:p>
          <a:pPr algn="l"/>
          <a:r>
            <a:rPr lang="en-US" sz="1000"/>
            <a:t>4. Release Note CAL</a:t>
          </a:r>
        </a:p>
        <a:p>
          <a:pPr algn="l"/>
          <a:r>
            <a:rPr lang="en-US" sz="1000"/>
            <a:t>5. OT report</a:t>
          </a:r>
        </a:p>
        <a:p>
          <a:pPr algn="l"/>
          <a:r>
            <a:rPr lang="en-US" sz="1000"/>
            <a:t>6. AT report</a:t>
          </a:r>
        </a:p>
      </xdr:txBody>
    </xdr:sp>
    <xdr:clientData/>
  </xdr:twoCellAnchor>
  <xdr:twoCellAnchor>
    <xdr:from>
      <xdr:col>41</xdr:col>
      <xdr:colOff>206829</xdr:colOff>
      <xdr:row>26</xdr:row>
      <xdr:rowOff>50521</xdr:rowOff>
    </xdr:from>
    <xdr:to>
      <xdr:col>43</xdr:col>
      <xdr:colOff>67631</xdr:colOff>
      <xdr:row>37</xdr:row>
      <xdr:rowOff>129619</xdr:rowOff>
    </xdr:to>
    <xdr:cxnSp macro="">
      <xdr:nvCxnSpPr>
        <xdr:cNvPr id="4096" name="Connector: Elbow 4095">
          <a:extLst>
            <a:ext uri="{FF2B5EF4-FFF2-40B4-BE49-F238E27FC236}">
              <a16:creationId xmlns:a16="http://schemas.microsoft.com/office/drawing/2014/main" id="{00000000-0008-0000-0200-000000100000}"/>
            </a:ext>
          </a:extLst>
        </xdr:cNvPr>
        <xdr:cNvCxnSpPr>
          <a:cxnSpLocks/>
          <a:stCxn id="62" idx="3"/>
          <a:endCxn id="12" idx="1"/>
        </xdr:cNvCxnSpPr>
      </xdr:nvCxnSpPr>
      <xdr:spPr>
        <a:xfrm>
          <a:off x="26533929" y="4260571"/>
          <a:ext cx="1080002" cy="1860273"/>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231321</xdr:colOff>
      <xdr:row>34</xdr:row>
      <xdr:rowOff>6028</xdr:rowOff>
    </xdr:from>
    <xdr:to>
      <xdr:col>43</xdr:col>
      <xdr:colOff>65726</xdr:colOff>
      <xdr:row>37</xdr:row>
      <xdr:rowOff>134518</xdr:rowOff>
    </xdr:to>
    <xdr:cxnSp macro="">
      <xdr:nvCxnSpPr>
        <xdr:cNvPr id="4098" name="Connector: Elbow 4097">
          <a:extLst>
            <a:ext uri="{FF2B5EF4-FFF2-40B4-BE49-F238E27FC236}">
              <a16:creationId xmlns:a16="http://schemas.microsoft.com/office/drawing/2014/main" id="{00000000-0008-0000-0200-000002100000}"/>
            </a:ext>
          </a:extLst>
        </xdr:cNvPr>
        <xdr:cNvCxnSpPr>
          <a:stCxn id="61" idx="3"/>
          <a:endCxn id="12" idx="1"/>
        </xdr:cNvCxnSpPr>
      </xdr:nvCxnSpPr>
      <xdr:spPr>
        <a:xfrm>
          <a:off x="26558421" y="5511478"/>
          <a:ext cx="1053605" cy="614265"/>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355958</xdr:colOff>
      <xdr:row>25</xdr:row>
      <xdr:rowOff>29935</xdr:rowOff>
    </xdr:from>
    <xdr:to>
      <xdr:col>48</xdr:col>
      <xdr:colOff>394058</xdr:colOff>
      <xdr:row>28</xdr:row>
      <xdr:rowOff>7075</xdr:rowOff>
    </xdr:to>
    <xdr:sp macro="" textlink="">
      <xdr:nvSpPr>
        <xdr:cNvPr id="4099" name="Rectangle: Rounded Corners 4098">
          <a:extLst>
            <a:ext uri="{FF2B5EF4-FFF2-40B4-BE49-F238E27FC236}">
              <a16:creationId xmlns:a16="http://schemas.microsoft.com/office/drawing/2014/main" id="{00000000-0008-0000-0200-000003100000}"/>
            </a:ext>
          </a:extLst>
        </xdr:cNvPr>
        <xdr:cNvSpPr/>
      </xdr:nvSpPr>
      <xdr:spPr>
        <a:xfrm>
          <a:off x="29731058" y="4078060"/>
          <a:ext cx="1257300" cy="462915"/>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lang="en-US" sz="1000"/>
            <a:t>Trigger ECR approval</a:t>
          </a:r>
        </a:p>
      </xdr:txBody>
    </xdr:sp>
    <xdr:clientData/>
  </xdr:twoCellAnchor>
  <xdr:twoCellAnchor>
    <xdr:from>
      <xdr:col>48</xdr:col>
      <xdr:colOff>394058</xdr:colOff>
      <xdr:row>26</xdr:row>
      <xdr:rowOff>100148</xdr:rowOff>
    </xdr:from>
    <xdr:to>
      <xdr:col>49</xdr:col>
      <xdr:colOff>170903</xdr:colOff>
      <xdr:row>46</xdr:row>
      <xdr:rowOff>100151</xdr:rowOff>
    </xdr:to>
    <xdr:cxnSp macro="">
      <xdr:nvCxnSpPr>
        <xdr:cNvPr id="4100" name="Connector: Elbow 4099">
          <a:extLst>
            <a:ext uri="{FF2B5EF4-FFF2-40B4-BE49-F238E27FC236}">
              <a16:creationId xmlns:a16="http://schemas.microsoft.com/office/drawing/2014/main" id="{00000000-0008-0000-0200-000004100000}"/>
            </a:ext>
          </a:extLst>
        </xdr:cNvPr>
        <xdr:cNvCxnSpPr>
          <a:stCxn id="4099" idx="3"/>
          <a:endCxn id="13" idx="1"/>
        </xdr:cNvCxnSpPr>
      </xdr:nvCxnSpPr>
      <xdr:spPr>
        <a:xfrm>
          <a:off x="30988358" y="4310198"/>
          <a:ext cx="386445" cy="3238503"/>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179724</xdr:colOff>
      <xdr:row>47</xdr:row>
      <xdr:rowOff>74359</xdr:rowOff>
    </xdr:from>
    <xdr:to>
      <xdr:col>57</xdr:col>
      <xdr:colOff>358269</xdr:colOff>
      <xdr:row>47</xdr:row>
      <xdr:rowOff>84322</xdr:rowOff>
    </xdr:to>
    <xdr:cxnSp macro="">
      <xdr:nvCxnSpPr>
        <xdr:cNvPr id="4101" name="Straight Arrow Connector 4100">
          <a:extLst>
            <a:ext uri="{FF2B5EF4-FFF2-40B4-BE49-F238E27FC236}">
              <a16:creationId xmlns:a16="http://schemas.microsoft.com/office/drawing/2014/main" id="{00000000-0008-0000-0200-000005100000}"/>
            </a:ext>
          </a:extLst>
        </xdr:cNvPr>
        <xdr:cNvCxnSpPr>
          <a:cxnSpLocks/>
          <a:stCxn id="15" idx="3"/>
          <a:endCxn id="49" idx="1"/>
        </xdr:cNvCxnSpPr>
      </xdr:nvCxnSpPr>
      <xdr:spPr>
        <a:xfrm>
          <a:off x="35650824" y="7684834"/>
          <a:ext cx="788145" cy="996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394449</xdr:colOff>
      <xdr:row>1</xdr:row>
      <xdr:rowOff>65314</xdr:rowOff>
    </xdr:from>
    <xdr:to>
      <xdr:col>56</xdr:col>
      <xdr:colOff>396354</xdr:colOff>
      <xdr:row>59</xdr:row>
      <xdr:rowOff>84364</xdr:rowOff>
    </xdr:to>
    <xdr:cxnSp macro="">
      <xdr:nvCxnSpPr>
        <xdr:cNvPr id="4102" name="Straight Connector 4101">
          <a:extLst>
            <a:ext uri="{FF2B5EF4-FFF2-40B4-BE49-F238E27FC236}">
              <a16:creationId xmlns:a16="http://schemas.microsoft.com/office/drawing/2014/main" id="{00000000-0008-0000-0200-000006100000}"/>
            </a:ext>
          </a:extLst>
        </xdr:cNvPr>
        <xdr:cNvCxnSpPr/>
      </xdr:nvCxnSpPr>
      <xdr:spPr>
        <a:xfrm>
          <a:off x="35865549" y="227239"/>
          <a:ext cx="1905" cy="9410700"/>
        </a:xfrm>
        <a:prstGeom prst="line">
          <a:avLst/>
        </a:prstGeom>
        <a:ln w="9525" cap="flat" cmpd="sng" algn="ctr">
          <a:solidFill>
            <a:schemeClr val="accent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68</xdr:col>
      <xdr:colOff>204016</xdr:colOff>
      <xdr:row>38</xdr:row>
      <xdr:rowOff>54996</xdr:rowOff>
    </xdr:from>
    <xdr:to>
      <xdr:col>70</xdr:col>
      <xdr:colOff>84603</xdr:colOff>
      <xdr:row>53</xdr:row>
      <xdr:rowOff>35152</xdr:rowOff>
    </xdr:to>
    <xdr:cxnSp macro="">
      <xdr:nvCxnSpPr>
        <xdr:cNvPr id="4103" name="Connector: Elbow 4102">
          <a:extLst>
            <a:ext uri="{FF2B5EF4-FFF2-40B4-BE49-F238E27FC236}">
              <a16:creationId xmlns:a16="http://schemas.microsoft.com/office/drawing/2014/main" id="{00000000-0008-0000-0200-000007100000}"/>
            </a:ext>
          </a:extLst>
        </xdr:cNvPr>
        <xdr:cNvCxnSpPr>
          <a:cxnSpLocks/>
          <a:stCxn id="46" idx="3"/>
          <a:endCxn id="48" idx="1"/>
        </xdr:cNvCxnSpPr>
      </xdr:nvCxnSpPr>
      <xdr:spPr>
        <a:xfrm flipV="1">
          <a:off x="42971266" y="6208146"/>
          <a:ext cx="1099787" cy="2409031"/>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477067</xdr:colOff>
      <xdr:row>37</xdr:row>
      <xdr:rowOff>90307</xdr:rowOff>
    </xdr:from>
    <xdr:to>
      <xdr:col>22</xdr:col>
      <xdr:colOff>496308</xdr:colOff>
      <xdr:row>37</xdr:row>
      <xdr:rowOff>91212</xdr:rowOff>
    </xdr:to>
    <xdr:cxnSp macro="">
      <xdr:nvCxnSpPr>
        <xdr:cNvPr id="4104" name="Straight Arrow Connector 4103">
          <a:extLst>
            <a:ext uri="{FF2B5EF4-FFF2-40B4-BE49-F238E27FC236}">
              <a16:creationId xmlns:a16="http://schemas.microsoft.com/office/drawing/2014/main" id="{00000000-0008-0000-0200-000008100000}"/>
            </a:ext>
          </a:extLst>
        </xdr:cNvPr>
        <xdr:cNvCxnSpPr>
          <a:stCxn id="35" idx="3"/>
          <a:endCxn id="6" idx="1"/>
        </xdr:cNvCxnSpPr>
      </xdr:nvCxnSpPr>
      <xdr:spPr>
        <a:xfrm>
          <a:off x="14631217" y="6081532"/>
          <a:ext cx="628841" cy="90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610145</xdr:colOff>
      <xdr:row>28</xdr:row>
      <xdr:rowOff>157842</xdr:rowOff>
    </xdr:from>
    <xdr:to>
      <xdr:col>7</xdr:col>
      <xdr:colOff>643346</xdr:colOff>
      <xdr:row>31</xdr:row>
      <xdr:rowOff>163284</xdr:rowOff>
    </xdr:to>
    <xdr:sp macro="" textlink="">
      <xdr:nvSpPr>
        <xdr:cNvPr id="4106" name="Rectangle: Rounded Corners 4105">
          <a:extLst>
            <a:ext uri="{FF2B5EF4-FFF2-40B4-BE49-F238E27FC236}">
              <a16:creationId xmlns:a16="http://schemas.microsoft.com/office/drawing/2014/main" id="{00000000-0008-0000-0200-00000A100000}"/>
            </a:ext>
          </a:extLst>
        </xdr:cNvPr>
        <xdr:cNvSpPr/>
      </xdr:nvSpPr>
      <xdr:spPr>
        <a:xfrm>
          <a:off x="5631181" y="4729842"/>
          <a:ext cx="1421129" cy="495299"/>
        </a:xfrm>
        <a:prstGeom prst="roundRect">
          <a:avLst/>
        </a:prstGeom>
        <a:solidFill>
          <a:srgbClr val="FFFF00"/>
        </a:solidFill>
        <a:ln w="762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solidFill>
                <a:srgbClr val="FF0000"/>
              </a:solidFill>
            </a:rPr>
            <a:t>REVIEW</a:t>
          </a:r>
        </a:p>
      </xdr:txBody>
    </xdr:sp>
    <xdr:clientData/>
  </xdr:twoCellAnchor>
  <xdr:twoCellAnchor>
    <xdr:from>
      <xdr:col>24</xdr:col>
      <xdr:colOff>540940</xdr:colOff>
      <xdr:row>26</xdr:row>
      <xdr:rowOff>146955</xdr:rowOff>
    </xdr:from>
    <xdr:to>
      <xdr:col>25</xdr:col>
      <xdr:colOff>392433</xdr:colOff>
      <xdr:row>37</xdr:row>
      <xdr:rowOff>83593</xdr:rowOff>
    </xdr:to>
    <xdr:cxnSp macro="">
      <xdr:nvCxnSpPr>
        <xdr:cNvPr id="4108" name="Connector: Elbow 4107">
          <a:extLst>
            <a:ext uri="{FF2B5EF4-FFF2-40B4-BE49-F238E27FC236}">
              <a16:creationId xmlns:a16="http://schemas.microsoft.com/office/drawing/2014/main" id="{00000000-0008-0000-0200-00000C100000}"/>
            </a:ext>
          </a:extLst>
        </xdr:cNvPr>
        <xdr:cNvCxnSpPr>
          <a:cxnSpLocks/>
          <a:stCxn id="6" idx="3"/>
          <a:endCxn id="4124" idx="1"/>
        </xdr:cNvCxnSpPr>
      </xdr:nvCxnSpPr>
      <xdr:spPr>
        <a:xfrm flipV="1">
          <a:off x="18747297" y="4392384"/>
          <a:ext cx="545457" cy="1732780"/>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409033</xdr:colOff>
      <xdr:row>28</xdr:row>
      <xdr:rowOff>68032</xdr:rowOff>
    </xdr:from>
    <xdr:to>
      <xdr:col>27</xdr:col>
      <xdr:colOff>188242</xdr:colOff>
      <xdr:row>37</xdr:row>
      <xdr:rowOff>72668</xdr:rowOff>
    </xdr:to>
    <xdr:cxnSp macro="">
      <xdr:nvCxnSpPr>
        <xdr:cNvPr id="4109" name="Connector: Elbow 4108">
          <a:extLst>
            <a:ext uri="{FF2B5EF4-FFF2-40B4-BE49-F238E27FC236}">
              <a16:creationId xmlns:a16="http://schemas.microsoft.com/office/drawing/2014/main" id="{00000000-0008-0000-0200-00000D100000}"/>
            </a:ext>
          </a:extLst>
        </xdr:cNvPr>
        <xdr:cNvCxnSpPr>
          <a:cxnSpLocks/>
          <a:stCxn id="4124" idx="2"/>
          <a:endCxn id="7" idx="1"/>
        </xdr:cNvCxnSpPr>
      </xdr:nvCxnSpPr>
      <xdr:spPr>
        <a:xfrm rot="16200000" flipH="1">
          <a:off x="19502802" y="5140549"/>
          <a:ext cx="1474207" cy="473173"/>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404677</xdr:colOff>
      <xdr:row>28</xdr:row>
      <xdr:rowOff>159205</xdr:rowOff>
    </xdr:from>
    <xdr:to>
      <xdr:col>32</xdr:col>
      <xdr:colOff>357596</xdr:colOff>
      <xdr:row>31</xdr:row>
      <xdr:rowOff>17418</xdr:rowOff>
    </xdr:to>
    <xdr:sp macro="" textlink="">
      <xdr:nvSpPr>
        <xdr:cNvPr id="4110" name="Rectangle: Rounded Corners 4109">
          <a:extLst>
            <a:ext uri="{FF2B5EF4-FFF2-40B4-BE49-F238E27FC236}">
              <a16:creationId xmlns:a16="http://schemas.microsoft.com/office/drawing/2014/main" id="{00000000-0008-0000-0200-00000E100000}"/>
            </a:ext>
          </a:extLst>
        </xdr:cNvPr>
        <xdr:cNvSpPr/>
      </xdr:nvSpPr>
      <xdr:spPr>
        <a:xfrm>
          <a:off x="22774820" y="4731205"/>
          <a:ext cx="1340847" cy="348070"/>
        </a:xfrm>
        <a:prstGeom prst="roundRect">
          <a:avLst/>
        </a:prstGeom>
        <a:solidFill>
          <a:srgbClr val="FFFF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Review report</a:t>
          </a:r>
        </a:p>
      </xdr:txBody>
    </xdr:sp>
    <xdr:clientData/>
  </xdr:twoCellAnchor>
  <xdr:twoCellAnchor editAs="oneCell">
    <xdr:from>
      <xdr:col>9</xdr:col>
      <xdr:colOff>380998</xdr:colOff>
      <xdr:row>16</xdr:row>
      <xdr:rowOff>54429</xdr:rowOff>
    </xdr:from>
    <xdr:to>
      <xdr:col>11</xdr:col>
      <xdr:colOff>353785</xdr:colOff>
      <xdr:row>28</xdr:row>
      <xdr:rowOff>130628</xdr:rowOff>
    </xdr:to>
    <xdr:pic>
      <xdr:nvPicPr>
        <xdr:cNvPr id="4111" name="図 4110">
          <a:extLst>
            <a:ext uri="{FF2B5EF4-FFF2-40B4-BE49-F238E27FC236}">
              <a16:creationId xmlns:a16="http://schemas.microsoft.com/office/drawing/2014/main" id="{719E06A3-73DC-98C8-8A9D-8BF00BC216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77891" y="2667000"/>
          <a:ext cx="1360715" cy="20356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678181</xdr:colOff>
      <xdr:row>28</xdr:row>
      <xdr:rowOff>76198</xdr:rowOff>
    </xdr:from>
    <xdr:to>
      <xdr:col>16</xdr:col>
      <xdr:colOff>17417</xdr:colOff>
      <xdr:row>31</xdr:row>
      <xdr:rowOff>81640</xdr:rowOff>
    </xdr:to>
    <xdr:sp macro="" textlink="">
      <xdr:nvSpPr>
        <xdr:cNvPr id="4112" name="Rectangle: Rounded Corners 4105">
          <a:extLst>
            <a:ext uri="{FF2B5EF4-FFF2-40B4-BE49-F238E27FC236}">
              <a16:creationId xmlns:a16="http://schemas.microsoft.com/office/drawing/2014/main" id="{12C45D60-51C5-9DBB-8A9F-13C0C146D46E}"/>
            </a:ext>
          </a:extLst>
        </xdr:cNvPr>
        <xdr:cNvSpPr/>
      </xdr:nvSpPr>
      <xdr:spPr>
        <a:xfrm>
          <a:off x="11250931" y="4648198"/>
          <a:ext cx="1421129" cy="495299"/>
        </a:xfrm>
        <a:prstGeom prst="roundRect">
          <a:avLst/>
        </a:prstGeom>
        <a:solidFill>
          <a:srgbClr val="FFFF00"/>
        </a:solidFill>
        <a:ln w="762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solidFill>
                <a:srgbClr val="FF0000"/>
              </a:solidFill>
            </a:rPr>
            <a:t>REVIEW</a:t>
          </a:r>
        </a:p>
      </xdr:txBody>
    </xdr:sp>
    <xdr:clientData/>
  </xdr:twoCellAnchor>
  <xdr:twoCellAnchor>
    <xdr:from>
      <xdr:col>9</xdr:col>
      <xdr:colOff>113366</xdr:colOff>
      <xdr:row>29</xdr:row>
      <xdr:rowOff>160562</xdr:rowOff>
    </xdr:from>
    <xdr:to>
      <xdr:col>13</xdr:col>
      <xdr:colOff>678181</xdr:colOff>
      <xdr:row>37</xdr:row>
      <xdr:rowOff>113300</xdr:rowOff>
    </xdr:to>
    <xdr:cxnSp macro="">
      <xdr:nvCxnSpPr>
        <xdr:cNvPr id="4114" name="Connector: Elbow 57">
          <a:extLst>
            <a:ext uri="{FF2B5EF4-FFF2-40B4-BE49-F238E27FC236}">
              <a16:creationId xmlns:a16="http://schemas.microsoft.com/office/drawing/2014/main" id="{4C9E1D3F-5F77-47EC-0639-C168C4B77BE8}"/>
            </a:ext>
          </a:extLst>
        </xdr:cNvPr>
        <xdr:cNvCxnSpPr>
          <a:stCxn id="4" idx="3"/>
          <a:endCxn id="4112" idx="1"/>
        </xdr:cNvCxnSpPr>
      </xdr:nvCxnSpPr>
      <xdr:spPr>
        <a:xfrm flipV="1">
          <a:off x="7910259" y="4895848"/>
          <a:ext cx="3340672" cy="1259023"/>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16</xdr:col>
      <xdr:colOff>625928</xdr:colOff>
      <xdr:row>20</xdr:row>
      <xdr:rowOff>54429</xdr:rowOff>
    </xdr:from>
    <xdr:to>
      <xdr:col>18</xdr:col>
      <xdr:colOff>598714</xdr:colOff>
      <xdr:row>32</xdr:row>
      <xdr:rowOff>130628</xdr:rowOff>
    </xdr:to>
    <xdr:pic>
      <xdr:nvPicPr>
        <xdr:cNvPr id="4118" name="図 4117">
          <a:extLst>
            <a:ext uri="{FF2B5EF4-FFF2-40B4-BE49-F238E27FC236}">
              <a16:creationId xmlns:a16="http://schemas.microsoft.com/office/drawing/2014/main" id="{26419F28-9E45-F8F5-9ED6-59DDBD02260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80571" y="3320143"/>
          <a:ext cx="1360714" cy="20356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16</xdr:col>
      <xdr:colOff>17417</xdr:colOff>
      <xdr:row>29</xdr:row>
      <xdr:rowOff>160562</xdr:rowOff>
    </xdr:from>
    <xdr:to>
      <xdr:col>19</xdr:col>
      <xdr:colOff>450397</xdr:colOff>
      <xdr:row>37</xdr:row>
      <xdr:rowOff>83504</xdr:rowOff>
    </xdr:to>
    <xdr:cxnSp macro="">
      <xdr:nvCxnSpPr>
        <xdr:cNvPr id="4119" name="Connector: Elbow 57">
          <a:extLst>
            <a:ext uri="{FF2B5EF4-FFF2-40B4-BE49-F238E27FC236}">
              <a16:creationId xmlns:a16="http://schemas.microsoft.com/office/drawing/2014/main" id="{DD779E53-9BBA-4E57-1DA1-8234895C838C}"/>
            </a:ext>
          </a:extLst>
        </xdr:cNvPr>
        <xdr:cNvCxnSpPr>
          <a:stCxn id="4112" idx="3"/>
          <a:endCxn id="35" idx="1"/>
        </xdr:cNvCxnSpPr>
      </xdr:nvCxnSpPr>
      <xdr:spPr>
        <a:xfrm>
          <a:off x="12672060" y="4895848"/>
          <a:ext cx="2514873" cy="1229227"/>
        </a:xfrm>
        <a:prstGeom prst="bentConnector3">
          <a:avLst>
            <a:gd name="adj1" fmla="val 2024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392433</xdr:colOff>
      <xdr:row>25</xdr:row>
      <xdr:rowOff>62591</xdr:rowOff>
    </xdr:from>
    <xdr:to>
      <xdr:col>27</xdr:col>
      <xdr:colOff>425633</xdr:colOff>
      <xdr:row>28</xdr:row>
      <xdr:rowOff>68033</xdr:rowOff>
    </xdr:to>
    <xdr:sp macro="" textlink="">
      <xdr:nvSpPr>
        <xdr:cNvPr id="4124" name="Rectangle: Rounded Corners 4105">
          <a:extLst>
            <a:ext uri="{FF2B5EF4-FFF2-40B4-BE49-F238E27FC236}">
              <a16:creationId xmlns:a16="http://schemas.microsoft.com/office/drawing/2014/main" id="{508E7950-AB96-8FA6-12EA-E60455A22A8A}"/>
            </a:ext>
          </a:extLst>
        </xdr:cNvPr>
        <xdr:cNvSpPr/>
      </xdr:nvSpPr>
      <xdr:spPr>
        <a:xfrm>
          <a:off x="19292754" y="4144734"/>
          <a:ext cx="1421129" cy="495299"/>
        </a:xfrm>
        <a:prstGeom prst="roundRect">
          <a:avLst/>
        </a:prstGeom>
        <a:solidFill>
          <a:srgbClr val="FFFF00"/>
        </a:solidFill>
        <a:ln w="762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solidFill>
                <a:srgbClr val="FF0000"/>
              </a:solidFill>
            </a:rPr>
            <a:t>REVIEW</a:t>
          </a:r>
        </a:p>
      </xdr:txBody>
    </xdr:sp>
    <xdr:clientData/>
  </xdr:twoCellAnchor>
  <mc:AlternateContent xmlns:mc="http://schemas.openxmlformats.org/markup-compatibility/2006">
    <mc:Choice xmlns:a14="http://schemas.microsoft.com/office/drawing/2010/main" Requires="a14">
      <xdr:twoCellAnchor editAs="oneCell">
        <xdr:from>
          <xdr:col>6</xdr:col>
          <xdr:colOff>66675</xdr:colOff>
          <xdr:row>76</xdr:row>
          <xdr:rowOff>66675</xdr:rowOff>
        </xdr:from>
        <xdr:to>
          <xdr:col>7</xdr:col>
          <xdr:colOff>371475</xdr:colOff>
          <xdr:row>80</xdr:row>
          <xdr:rowOff>104775</xdr:rowOff>
        </xdr:to>
        <xdr:sp macro="" textlink="">
          <xdr:nvSpPr>
            <xdr:cNvPr id="4105" name="Object 2" hidden="1">
              <a:extLst>
                <a:ext uri="{63B3BB69-23CF-44E3-9099-C40C66FF867C}">
                  <a14:compatExt spid="_x0000_s4098"/>
                </a:ext>
                <a:ext uri="{FF2B5EF4-FFF2-40B4-BE49-F238E27FC236}">
                  <a16:creationId xmlns:a16="http://schemas.microsoft.com/office/drawing/2014/main" id="{00000000-0008-0000-0000-0000091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oneCellAnchor>
    <xdr:from>
      <xdr:col>4</xdr:col>
      <xdr:colOff>537882</xdr:colOff>
      <xdr:row>0</xdr:row>
      <xdr:rowOff>44823</xdr:rowOff>
    </xdr:from>
    <xdr:ext cx="6834468" cy="538472"/>
    <xdr:sp macro="" textlink="">
      <xdr:nvSpPr>
        <xdr:cNvPr id="2" name="テキスト ボックス 1">
          <a:extLst>
            <a:ext uri="{FF2B5EF4-FFF2-40B4-BE49-F238E27FC236}">
              <a16:creationId xmlns:a16="http://schemas.microsoft.com/office/drawing/2014/main" id="{693FA1FF-67E5-EE72-0F0E-407B8D4C2534}"/>
            </a:ext>
          </a:extLst>
        </xdr:cNvPr>
        <xdr:cNvSpPr txBox="1"/>
      </xdr:nvSpPr>
      <xdr:spPr>
        <a:xfrm>
          <a:off x="2985807" y="44823"/>
          <a:ext cx="6834468" cy="53847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spAutoFit/>
        </a:bodyPr>
        <a:lstStyle/>
        <a:p>
          <a:r>
            <a:rPr kumimoji="1" lang="en-US" altLang="ja-JP" sz="1100" kern="1200">
              <a:latin typeface="Meiryo UI" panose="020B0604030504040204" pitchFamily="50" charset="-128"/>
              <a:ea typeface="Meiryo UI" panose="020B0604030504040204" pitchFamily="50" charset="-128"/>
            </a:rPr>
            <a:t>One</a:t>
          </a:r>
          <a:r>
            <a:rPr kumimoji="1" lang="en-US" altLang="ja-JP" sz="1100" kern="1200" baseline="0">
              <a:latin typeface="Meiryo UI" panose="020B0604030504040204" pitchFamily="50" charset="-128"/>
              <a:ea typeface="Meiryo UI" panose="020B0604030504040204" pitchFamily="50" charset="-128"/>
            </a:rPr>
            <a:t> project all variant / mask release information should be keep same sheet.</a:t>
          </a:r>
          <a:r>
            <a:rPr kumimoji="1" lang="ja-JP" altLang="en-US" sz="1100" kern="1200" baseline="0">
              <a:latin typeface="Meiryo UI" panose="020B0604030504040204" pitchFamily="50" charset="-128"/>
              <a:ea typeface="Meiryo UI" panose="020B0604030504040204" pitchFamily="50" charset="-128"/>
            </a:rPr>
            <a:t> </a:t>
          </a:r>
          <a:r>
            <a:rPr kumimoji="1" lang="en-US" altLang="ja-JP" sz="1100" kern="1200" baseline="0">
              <a:latin typeface="Meiryo UI" panose="020B0604030504040204" pitchFamily="50" charset="-128"/>
              <a:ea typeface="Meiryo UI" panose="020B0604030504040204" pitchFamily="50" charset="-128"/>
            </a:rPr>
            <a:t>MP1,2,3,xxxx</a:t>
          </a:r>
        </a:p>
        <a:p>
          <a:r>
            <a:rPr kumimoji="1" lang="en-US" altLang="ja-JP" sz="1100" kern="1200" baseline="0">
              <a:latin typeface="Meiryo UI" panose="020B0604030504040204" pitchFamily="50" charset="-128"/>
              <a:ea typeface="Meiryo UI" panose="020B0604030504040204" pitchFamily="50" charset="-128"/>
            </a:rPr>
            <a:t>Different project should be prepared different book to avoid confusion difference of security etc....</a:t>
          </a:r>
        </a:p>
      </xdr:txBody>
    </xdr:sp>
    <xdr:clientData/>
  </xdr:one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152400</xdr:colOff>
          <xdr:row>5</xdr:row>
          <xdr:rowOff>666750</xdr:rowOff>
        </xdr:from>
        <xdr:to>
          <xdr:col>6</xdr:col>
          <xdr:colOff>2295525</xdr:colOff>
          <xdr:row>5</xdr:row>
          <xdr:rowOff>1181100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0200-0000012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57150</xdr:colOff>
          <xdr:row>3</xdr:row>
          <xdr:rowOff>1000125</xdr:rowOff>
        </xdr:from>
        <xdr:to>
          <xdr:col>6</xdr:col>
          <xdr:colOff>2867025</xdr:colOff>
          <xdr:row>3</xdr:row>
          <xdr:rowOff>1514475</xdr:rowOff>
        </xdr:to>
        <xdr:sp macro="" textlink="">
          <xdr:nvSpPr>
            <xdr:cNvPr id="8195" name="Object 3" hidden="1">
              <a:extLst>
                <a:ext uri="{63B3BB69-23CF-44E3-9099-C40C66FF867C}">
                  <a14:compatExt spid="_x0000_s8195"/>
                </a:ext>
                <a:ext uri="{FF2B5EF4-FFF2-40B4-BE49-F238E27FC236}">
                  <a16:creationId xmlns:a16="http://schemas.microsoft.com/office/drawing/2014/main" id="{00000000-0008-0000-0200-0000032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2</xdr:col>
      <xdr:colOff>0</xdr:colOff>
      <xdr:row>88</xdr:row>
      <xdr:rowOff>0</xdr:rowOff>
    </xdr:from>
    <xdr:to>
      <xdr:col>2</xdr:col>
      <xdr:colOff>6867525</xdr:colOff>
      <xdr:row>115</xdr:row>
      <xdr:rowOff>24777</xdr:rowOff>
    </xdr:to>
    <xdr:pic>
      <xdr:nvPicPr>
        <xdr:cNvPr id="20" name="Picture 19">
          <a:extLst>
            <a:ext uri="{FF2B5EF4-FFF2-40B4-BE49-F238E27FC236}">
              <a16:creationId xmlns:a16="http://schemas.microsoft.com/office/drawing/2014/main" id="{00000000-0008-0000-0100-000014000000}"/>
            </a:ext>
          </a:extLst>
        </xdr:cNvPr>
        <xdr:cNvPicPr>
          <a:picLocks noChangeAspect="1"/>
        </xdr:cNvPicPr>
      </xdr:nvPicPr>
      <xdr:blipFill>
        <a:blip xmlns:r="http://schemas.openxmlformats.org/officeDocument/2006/relationships" r:embed="rId1"/>
        <a:stretch>
          <a:fillRect/>
        </a:stretch>
      </xdr:blipFill>
      <xdr:spPr>
        <a:xfrm>
          <a:off x="7419975" y="17116425"/>
          <a:ext cx="6867525" cy="5168277"/>
        </a:xfrm>
        <a:prstGeom prst="rect">
          <a:avLst/>
        </a:prstGeom>
        <a:ln>
          <a:solidFill>
            <a:sysClr val="windowText" lastClr="000000"/>
          </a:solidFill>
        </a:ln>
      </xdr:spPr>
    </xdr:pic>
    <xdr:clientData/>
  </xdr:twoCellAnchor>
  <xdr:twoCellAnchor>
    <xdr:from>
      <xdr:col>2</xdr:col>
      <xdr:colOff>0</xdr:colOff>
      <xdr:row>117</xdr:row>
      <xdr:rowOff>0</xdr:rowOff>
    </xdr:from>
    <xdr:to>
      <xdr:col>2</xdr:col>
      <xdr:colOff>6817894</xdr:colOff>
      <xdr:row>137</xdr:row>
      <xdr:rowOff>25363</xdr:rowOff>
    </xdr:to>
    <xdr:pic>
      <xdr:nvPicPr>
        <xdr:cNvPr id="22" name="Picture 21">
          <a:extLst>
            <a:ext uri="{FF2B5EF4-FFF2-40B4-BE49-F238E27FC236}">
              <a16:creationId xmlns:a16="http://schemas.microsoft.com/office/drawing/2014/main" id="{00000000-0008-0000-0100-000016000000}"/>
            </a:ext>
          </a:extLst>
        </xdr:cNvPr>
        <xdr:cNvPicPr>
          <a:picLocks noChangeAspect="1"/>
        </xdr:cNvPicPr>
      </xdr:nvPicPr>
      <xdr:blipFill>
        <a:blip xmlns:r="http://schemas.openxmlformats.org/officeDocument/2006/relationships" r:embed="rId2"/>
        <a:stretch>
          <a:fillRect/>
        </a:stretch>
      </xdr:blipFill>
      <xdr:spPr>
        <a:xfrm>
          <a:off x="7419975" y="22640925"/>
          <a:ext cx="6817894" cy="3835363"/>
        </a:xfrm>
        <a:prstGeom prst="rect">
          <a:avLst/>
        </a:prstGeom>
      </xdr:spPr>
    </xdr:pic>
    <xdr:clientData/>
  </xdr:twoCellAnchor>
  <xdr:twoCellAnchor>
    <xdr:from>
      <xdr:col>1</xdr:col>
      <xdr:colOff>2714625</xdr:colOff>
      <xdr:row>3</xdr:row>
      <xdr:rowOff>190499</xdr:rowOff>
    </xdr:from>
    <xdr:to>
      <xdr:col>1</xdr:col>
      <xdr:colOff>5057775</xdr:colOff>
      <xdr:row>7</xdr:row>
      <xdr:rowOff>142874</xdr:rowOff>
    </xdr:to>
    <xdr:sp macro="" textlink="">
      <xdr:nvSpPr>
        <xdr:cNvPr id="2" name="Speech Bubble: Rectangle 1">
          <a:extLst>
            <a:ext uri="{FF2B5EF4-FFF2-40B4-BE49-F238E27FC236}">
              <a16:creationId xmlns:a16="http://schemas.microsoft.com/office/drawing/2014/main" id="{00000000-0008-0000-0100-000002000000}"/>
            </a:ext>
          </a:extLst>
        </xdr:cNvPr>
        <xdr:cNvSpPr/>
      </xdr:nvSpPr>
      <xdr:spPr>
        <a:xfrm>
          <a:off x="3076575" y="809624"/>
          <a:ext cx="2343150" cy="752475"/>
        </a:xfrm>
        <a:prstGeom prst="wedgeRectCallout">
          <a:avLst>
            <a:gd name="adj1" fmla="val -102598"/>
            <a:gd name="adj2" fmla="val -1136"/>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US" sz="1100"/>
            <a:t>Decide base on Container event</a:t>
          </a:r>
        </a:p>
      </xdr:txBody>
    </xdr:sp>
    <xdr:clientData/>
  </xdr:twoCellAnchor>
  <xdr:twoCellAnchor>
    <xdr:from>
      <xdr:col>1</xdr:col>
      <xdr:colOff>2771775</xdr:colOff>
      <xdr:row>12</xdr:row>
      <xdr:rowOff>0</xdr:rowOff>
    </xdr:from>
    <xdr:to>
      <xdr:col>1</xdr:col>
      <xdr:colOff>5076825</xdr:colOff>
      <xdr:row>15</xdr:row>
      <xdr:rowOff>123825</xdr:rowOff>
    </xdr:to>
    <xdr:sp macro="" textlink="">
      <xdr:nvSpPr>
        <xdr:cNvPr id="4" name="Speech Bubble: Rectangle 3">
          <a:extLst>
            <a:ext uri="{FF2B5EF4-FFF2-40B4-BE49-F238E27FC236}">
              <a16:creationId xmlns:a16="http://schemas.microsoft.com/office/drawing/2014/main" id="{00000000-0008-0000-0100-000004000000}"/>
            </a:ext>
          </a:extLst>
        </xdr:cNvPr>
        <xdr:cNvSpPr/>
      </xdr:nvSpPr>
      <xdr:spPr>
        <a:xfrm>
          <a:off x="3133725" y="2400300"/>
          <a:ext cx="2305050" cy="723900"/>
        </a:xfrm>
        <a:prstGeom prst="wedgeRectCallout">
          <a:avLst>
            <a:gd name="adj1" fmla="val -102598"/>
            <a:gd name="adj2" fmla="val -1136"/>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US" sz="1100"/>
            <a:t>Decide base on Container event</a:t>
          </a:r>
        </a:p>
      </xdr:txBody>
    </xdr:sp>
    <xdr:clientData/>
  </xdr:twoCellAnchor>
  <xdr:twoCellAnchor>
    <xdr:from>
      <xdr:col>1</xdr:col>
      <xdr:colOff>2733675</xdr:colOff>
      <xdr:row>23</xdr:row>
      <xdr:rowOff>85725</xdr:rowOff>
    </xdr:from>
    <xdr:to>
      <xdr:col>1</xdr:col>
      <xdr:colOff>5095875</xdr:colOff>
      <xdr:row>26</xdr:row>
      <xdr:rowOff>171450</xdr:rowOff>
    </xdr:to>
    <xdr:sp macro="" textlink="">
      <xdr:nvSpPr>
        <xdr:cNvPr id="5" name="Speech Bubble: Rectangle 4">
          <a:extLst>
            <a:ext uri="{FF2B5EF4-FFF2-40B4-BE49-F238E27FC236}">
              <a16:creationId xmlns:a16="http://schemas.microsoft.com/office/drawing/2014/main" id="{00000000-0008-0000-0100-000005000000}"/>
            </a:ext>
          </a:extLst>
        </xdr:cNvPr>
        <xdr:cNvSpPr/>
      </xdr:nvSpPr>
      <xdr:spPr>
        <a:xfrm>
          <a:off x="3095625" y="4667250"/>
          <a:ext cx="2362200" cy="685800"/>
        </a:xfrm>
        <a:prstGeom prst="wedgeRectCallout">
          <a:avLst>
            <a:gd name="adj1" fmla="val -116706"/>
            <a:gd name="adj2" fmla="val 8839"/>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US" sz="1100"/>
            <a:t>For 62XS</a:t>
          </a:r>
          <a:r>
            <a:rPr lang="en-US" sz="1100" baseline="0"/>
            <a:t> project, Bosch will release "Program and Data"</a:t>
          </a:r>
          <a:endParaRPr lang="en-US" sz="1100"/>
        </a:p>
      </xdr:txBody>
    </xdr:sp>
    <xdr:clientData/>
  </xdr:twoCellAnchor>
  <xdr:twoCellAnchor>
    <xdr:from>
      <xdr:col>1</xdr:col>
      <xdr:colOff>2724150</xdr:colOff>
      <xdr:row>32</xdr:row>
      <xdr:rowOff>28575</xdr:rowOff>
    </xdr:from>
    <xdr:to>
      <xdr:col>1</xdr:col>
      <xdr:colOff>5067300</xdr:colOff>
      <xdr:row>35</xdr:row>
      <xdr:rowOff>180975</xdr:rowOff>
    </xdr:to>
    <xdr:sp macro="" textlink="">
      <xdr:nvSpPr>
        <xdr:cNvPr id="6" name="Speech Bubble: Rectangle 5">
          <a:extLst>
            <a:ext uri="{FF2B5EF4-FFF2-40B4-BE49-F238E27FC236}">
              <a16:creationId xmlns:a16="http://schemas.microsoft.com/office/drawing/2014/main" id="{00000000-0008-0000-0100-000006000000}"/>
            </a:ext>
          </a:extLst>
        </xdr:cNvPr>
        <xdr:cNvSpPr/>
      </xdr:nvSpPr>
      <xdr:spPr>
        <a:xfrm>
          <a:off x="3086100" y="6391275"/>
          <a:ext cx="2343150" cy="752475"/>
        </a:xfrm>
        <a:prstGeom prst="wedgeRectCallout">
          <a:avLst>
            <a:gd name="adj1" fmla="val -102598"/>
            <a:gd name="adj2" fmla="val -1136"/>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US" sz="1100"/>
            <a:t>Decide base on Container event</a:t>
          </a:r>
        </a:p>
      </xdr:txBody>
    </xdr:sp>
    <xdr:clientData/>
  </xdr:twoCellAnchor>
  <xdr:twoCellAnchor>
    <xdr:from>
      <xdr:col>2</xdr:col>
      <xdr:colOff>1</xdr:colOff>
      <xdr:row>58</xdr:row>
      <xdr:rowOff>0</xdr:rowOff>
    </xdr:from>
    <xdr:to>
      <xdr:col>3</xdr:col>
      <xdr:colOff>306436</xdr:colOff>
      <xdr:row>85</xdr:row>
      <xdr:rowOff>95250</xdr:rowOff>
    </xdr:to>
    <xdr:pic>
      <xdr:nvPicPr>
        <xdr:cNvPr id="7" name="Picture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3"/>
        <a:stretch>
          <a:fillRect/>
        </a:stretch>
      </xdr:blipFill>
      <xdr:spPr>
        <a:xfrm>
          <a:off x="7429501" y="11525250"/>
          <a:ext cx="9314364" cy="5238750"/>
        </a:xfrm>
        <a:prstGeom prst="rect">
          <a:avLst/>
        </a:prstGeom>
      </xdr:spPr>
    </xdr:pic>
    <xdr:clientData/>
  </xdr:twoCellAnchor>
  <xdr:twoCellAnchor>
    <xdr:from>
      <xdr:col>1</xdr:col>
      <xdr:colOff>704850</xdr:colOff>
      <xdr:row>117</xdr:row>
      <xdr:rowOff>28575</xdr:rowOff>
    </xdr:from>
    <xdr:to>
      <xdr:col>2</xdr:col>
      <xdr:colOff>85725</xdr:colOff>
      <xdr:row>122</xdr:row>
      <xdr:rowOff>114300</xdr:rowOff>
    </xdr:to>
    <xdr:cxnSp macro="">
      <xdr:nvCxnSpPr>
        <xdr:cNvPr id="11" name="Straight Arrow Connector 10">
          <a:extLst>
            <a:ext uri="{FF2B5EF4-FFF2-40B4-BE49-F238E27FC236}">
              <a16:creationId xmlns:a16="http://schemas.microsoft.com/office/drawing/2014/main" id="{00000000-0008-0000-0100-00000B000000}"/>
            </a:ext>
          </a:extLst>
        </xdr:cNvPr>
        <xdr:cNvCxnSpPr/>
      </xdr:nvCxnSpPr>
      <xdr:spPr>
        <a:xfrm>
          <a:off x="1066800" y="22669500"/>
          <a:ext cx="6438900" cy="10382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1428750</xdr:colOff>
      <xdr:row>123</xdr:row>
      <xdr:rowOff>142875</xdr:rowOff>
    </xdr:from>
    <xdr:to>
      <xdr:col>2</xdr:col>
      <xdr:colOff>85725</xdr:colOff>
      <xdr:row>130</xdr:row>
      <xdr:rowOff>114300</xdr:rowOff>
    </xdr:to>
    <xdr:cxnSp macro="">
      <xdr:nvCxnSpPr>
        <xdr:cNvPr id="13" name="Straight Arrow Connector 12">
          <a:extLst>
            <a:ext uri="{FF2B5EF4-FFF2-40B4-BE49-F238E27FC236}">
              <a16:creationId xmlns:a16="http://schemas.microsoft.com/office/drawing/2014/main" id="{00000000-0008-0000-0100-00000D000000}"/>
            </a:ext>
          </a:extLst>
        </xdr:cNvPr>
        <xdr:cNvCxnSpPr/>
      </xdr:nvCxnSpPr>
      <xdr:spPr>
        <a:xfrm flipV="1">
          <a:off x="1790700" y="23926800"/>
          <a:ext cx="5715000" cy="13049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1190625</xdr:colOff>
      <xdr:row>122</xdr:row>
      <xdr:rowOff>161925</xdr:rowOff>
    </xdr:from>
    <xdr:to>
      <xdr:col>2</xdr:col>
      <xdr:colOff>114300</xdr:colOff>
      <xdr:row>124</xdr:row>
      <xdr:rowOff>142875</xdr:rowOff>
    </xdr:to>
    <xdr:cxnSp macro="">
      <xdr:nvCxnSpPr>
        <xdr:cNvPr id="15" name="Straight Arrow Connector 14">
          <a:extLst>
            <a:ext uri="{FF2B5EF4-FFF2-40B4-BE49-F238E27FC236}">
              <a16:creationId xmlns:a16="http://schemas.microsoft.com/office/drawing/2014/main" id="{00000000-0008-0000-0100-00000F000000}"/>
            </a:ext>
          </a:extLst>
        </xdr:cNvPr>
        <xdr:cNvCxnSpPr/>
      </xdr:nvCxnSpPr>
      <xdr:spPr>
        <a:xfrm flipV="1">
          <a:off x="1552575" y="23755350"/>
          <a:ext cx="5981700" cy="3619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1209675</xdr:colOff>
      <xdr:row>127</xdr:row>
      <xdr:rowOff>104775</xdr:rowOff>
    </xdr:from>
    <xdr:to>
      <xdr:col>2</xdr:col>
      <xdr:colOff>104775</xdr:colOff>
      <xdr:row>129</xdr:row>
      <xdr:rowOff>152400</xdr:rowOff>
    </xdr:to>
    <xdr:cxnSp macro="">
      <xdr:nvCxnSpPr>
        <xdr:cNvPr id="17" name="Straight Arrow Connector 16">
          <a:extLst>
            <a:ext uri="{FF2B5EF4-FFF2-40B4-BE49-F238E27FC236}">
              <a16:creationId xmlns:a16="http://schemas.microsoft.com/office/drawing/2014/main" id="{00000000-0008-0000-0100-000011000000}"/>
            </a:ext>
          </a:extLst>
        </xdr:cNvPr>
        <xdr:cNvCxnSpPr/>
      </xdr:nvCxnSpPr>
      <xdr:spPr>
        <a:xfrm>
          <a:off x="1571625" y="24650700"/>
          <a:ext cx="5953125" cy="4286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866775</xdr:colOff>
      <xdr:row>126</xdr:row>
      <xdr:rowOff>142875</xdr:rowOff>
    </xdr:from>
    <xdr:to>
      <xdr:col>2</xdr:col>
      <xdr:colOff>114300</xdr:colOff>
      <xdr:row>133</xdr:row>
      <xdr:rowOff>123825</xdr:rowOff>
    </xdr:to>
    <xdr:cxnSp macro="">
      <xdr:nvCxnSpPr>
        <xdr:cNvPr id="19" name="Straight Arrow Connector 18">
          <a:extLst>
            <a:ext uri="{FF2B5EF4-FFF2-40B4-BE49-F238E27FC236}">
              <a16:creationId xmlns:a16="http://schemas.microsoft.com/office/drawing/2014/main" id="{00000000-0008-0000-0100-000013000000}"/>
            </a:ext>
          </a:extLst>
        </xdr:cNvPr>
        <xdr:cNvCxnSpPr/>
      </xdr:nvCxnSpPr>
      <xdr:spPr>
        <a:xfrm flipV="1">
          <a:off x="1228725" y="24498300"/>
          <a:ext cx="6305550" cy="13144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1524000</xdr:colOff>
      <xdr:row>122</xdr:row>
      <xdr:rowOff>171450</xdr:rowOff>
    </xdr:from>
    <xdr:to>
      <xdr:col>2</xdr:col>
      <xdr:colOff>76200</xdr:colOff>
      <xdr:row>136</xdr:row>
      <xdr:rowOff>85725</xdr:rowOff>
    </xdr:to>
    <xdr:cxnSp macro="">
      <xdr:nvCxnSpPr>
        <xdr:cNvPr id="21" name="Straight Arrow Connector 20">
          <a:extLst>
            <a:ext uri="{FF2B5EF4-FFF2-40B4-BE49-F238E27FC236}">
              <a16:creationId xmlns:a16="http://schemas.microsoft.com/office/drawing/2014/main" id="{00000000-0008-0000-0100-000015000000}"/>
            </a:ext>
          </a:extLst>
        </xdr:cNvPr>
        <xdr:cNvCxnSpPr/>
      </xdr:nvCxnSpPr>
      <xdr:spPr>
        <a:xfrm flipV="1">
          <a:off x="1885950" y="23764875"/>
          <a:ext cx="5610225" cy="25812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7610475</xdr:colOff>
      <xdr:row>140</xdr:row>
      <xdr:rowOff>142875</xdr:rowOff>
    </xdr:from>
    <xdr:to>
      <xdr:col>12</xdr:col>
      <xdr:colOff>419100</xdr:colOff>
      <xdr:row>185</xdr:row>
      <xdr:rowOff>169666</xdr:rowOff>
    </xdr:to>
    <xdr:pic>
      <xdr:nvPicPr>
        <xdr:cNvPr id="24" name="Picture 23">
          <a:extLst>
            <a:ext uri="{FF2B5EF4-FFF2-40B4-BE49-F238E27FC236}">
              <a16:creationId xmlns:a16="http://schemas.microsoft.com/office/drawing/2014/main" id="{00000000-0008-0000-0100-000018000000}"/>
            </a:ext>
          </a:extLst>
        </xdr:cNvPr>
        <xdr:cNvPicPr>
          <a:picLocks noChangeAspect="1"/>
        </xdr:cNvPicPr>
      </xdr:nvPicPr>
      <xdr:blipFill>
        <a:blip xmlns:r="http://schemas.openxmlformats.org/officeDocument/2006/relationships" r:embed="rId4"/>
        <a:stretch>
          <a:fillRect/>
        </a:stretch>
      </xdr:blipFill>
      <xdr:spPr>
        <a:xfrm>
          <a:off x="8020050" y="33737550"/>
          <a:ext cx="17345025" cy="10742416"/>
        </a:xfrm>
        <a:prstGeom prst="rect">
          <a:avLst/>
        </a:prstGeom>
      </xdr:spPr>
    </xdr:pic>
    <xdr:clientData/>
  </xdr:twoCellAnchor>
  <xdr:twoCellAnchor>
    <xdr:from>
      <xdr:col>1</xdr:col>
      <xdr:colOff>1809750</xdr:colOff>
      <xdr:row>147</xdr:row>
      <xdr:rowOff>149678</xdr:rowOff>
    </xdr:from>
    <xdr:to>
      <xdr:col>2</xdr:col>
      <xdr:colOff>3609975</xdr:colOff>
      <xdr:row>150</xdr:row>
      <xdr:rowOff>161925</xdr:rowOff>
    </xdr:to>
    <xdr:cxnSp macro="">
      <xdr:nvCxnSpPr>
        <xdr:cNvPr id="26" name="Straight Arrow Connector 25">
          <a:extLst>
            <a:ext uri="{FF2B5EF4-FFF2-40B4-BE49-F238E27FC236}">
              <a16:creationId xmlns:a16="http://schemas.microsoft.com/office/drawing/2014/main" id="{00000000-0008-0000-0100-00001A000000}"/>
            </a:ext>
          </a:extLst>
        </xdr:cNvPr>
        <xdr:cNvCxnSpPr/>
      </xdr:nvCxnSpPr>
      <xdr:spPr>
        <a:xfrm>
          <a:off x="2171700" y="28553228"/>
          <a:ext cx="8858250" cy="58374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1918607</xdr:colOff>
      <xdr:row>149</xdr:row>
      <xdr:rowOff>122464</xdr:rowOff>
    </xdr:from>
    <xdr:to>
      <xdr:col>2</xdr:col>
      <xdr:colOff>1352550</xdr:colOff>
      <xdr:row>151</xdr:row>
      <xdr:rowOff>19050</xdr:rowOff>
    </xdr:to>
    <xdr:cxnSp macro="">
      <xdr:nvCxnSpPr>
        <xdr:cNvPr id="28" name="Straight Arrow Connector 27">
          <a:extLst>
            <a:ext uri="{FF2B5EF4-FFF2-40B4-BE49-F238E27FC236}">
              <a16:creationId xmlns:a16="http://schemas.microsoft.com/office/drawing/2014/main" id="{00000000-0008-0000-0100-00001C000000}"/>
            </a:ext>
          </a:extLst>
        </xdr:cNvPr>
        <xdr:cNvCxnSpPr/>
      </xdr:nvCxnSpPr>
      <xdr:spPr>
        <a:xfrm>
          <a:off x="2280557" y="28907014"/>
          <a:ext cx="6491968" cy="27758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1809750</xdr:colOff>
      <xdr:row>152</xdr:row>
      <xdr:rowOff>9525</xdr:rowOff>
    </xdr:from>
    <xdr:to>
      <xdr:col>2</xdr:col>
      <xdr:colOff>2600325</xdr:colOff>
      <xdr:row>155</xdr:row>
      <xdr:rowOff>104775</xdr:rowOff>
    </xdr:to>
    <xdr:cxnSp macro="">
      <xdr:nvCxnSpPr>
        <xdr:cNvPr id="32" name="Straight Arrow Connector 31">
          <a:extLst>
            <a:ext uri="{FF2B5EF4-FFF2-40B4-BE49-F238E27FC236}">
              <a16:creationId xmlns:a16="http://schemas.microsoft.com/office/drawing/2014/main" id="{00000000-0008-0000-0100-000020000000}"/>
            </a:ext>
          </a:extLst>
        </xdr:cNvPr>
        <xdr:cNvCxnSpPr/>
      </xdr:nvCxnSpPr>
      <xdr:spPr>
        <a:xfrm flipV="1">
          <a:off x="2171700" y="29365575"/>
          <a:ext cx="7848600" cy="6667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2009775</xdr:colOff>
      <xdr:row>151</xdr:row>
      <xdr:rowOff>114300</xdr:rowOff>
    </xdr:from>
    <xdr:to>
      <xdr:col>2</xdr:col>
      <xdr:colOff>3657600</xdr:colOff>
      <xdr:row>192</xdr:row>
      <xdr:rowOff>85725</xdr:rowOff>
    </xdr:to>
    <xdr:cxnSp macro="">
      <xdr:nvCxnSpPr>
        <xdr:cNvPr id="34" name="Straight Arrow Connector 33">
          <a:extLst>
            <a:ext uri="{FF2B5EF4-FFF2-40B4-BE49-F238E27FC236}">
              <a16:creationId xmlns:a16="http://schemas.microsoft.com/office/drawing/2014/main" id="{00000000-0008-0000-0100-000022000000}"/>
            </a:ext>
          </a:extLst>
        </xdr:cNvPr>
        <xdr:cNvCxnSpPr/>
      </xdr:nvCxnSpPr>
      <xdr:spPr>
        <a:xfrm flipV="1">
          <a:off x="2371725" y="29279850"/>
          <a:ext cx="8705850" cy="78295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4581525</xdr:colOff>
      <xdr:row>207</xdr:row>
      <xdr:rowOff>123825</xdr:rowOff>
    </xdr:from>
    <xdr:to>
      <xdr:col>2</xdr:col>
      <xdr:colOff>6924675</xdr:colOff>
      <xdr:row>211</xdr:row>
      <xdr:rowOff>114300</xdr:rowOff>
    </xdr:to>
    <xdr:sp macro="" textlink="">
      <xdr:nvSpPr>
        <xdr:cNvPr id="36" name="Speech Bubble: Rectangle 35">
          <a:extLst>
            <a:ext uri="{FF2B5EF4-FFF2-40B4-BE49-F238E27FC236}">
              <a16:creationId xmlns:a16="http://schemas.microsoft.com/office/drawing/2014/main" id="{00000000-0008-0000-0100-000024000000}"/>
            </a:ext>
          </a:extLst>
        </xdr:cNvPr>
        <xdr:cNvSpPr/>
      </xdr:nvSpPr>
      <xdr:spPr>
        <a:xfrm>
          <a:off x="12001500" y="40052625"/>
          <a:ext cx="2343150" cy="752475"/>
        </a:xfrm>
        <a:prstGeom prst="wedgeRectCallout">
          <a:avLst>
            <a:gd name="adj1" fmla="val -102598"/>
            <a:gd name="adj2" fmla="val -1136"/>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US" sz="1100"/>
            <a:t>Test version =&gt; SiP_test</a:t>
          </a:r>
        </a:p>
        <a:p>
          <a:pPr algn="l"/>
          <a:r>
            <a:rPr lang="en-US" sz="1100"/>
            <a:t>Other: SaW</a:t>
          </a:r>
        </a:p>
      </xdr:txBody>
    </xdr:sp>
    <xdr:clientData/>
  </xdr:twoCellAnchor>
  <xdr:twoCellAnchor>
    <xdr:from>
      <xdr:col>1</xdr:col>
      <xdr:colOff>6848475</xdr:colOff>
      <xdr:row>215</xdr:row>
      <xdr:rowOff>38100</xdr:rowOff>
    </xdr:from>
    <xdr:to>
      <xdr:col>2</xdr:col>
      <xdr:colOff>2133600</xdr:colOff>
      <xdr:row>219</xdr:row>
      <xdr:rowOff>28575</xdr:rowOff>
    </xdr:to>
    <xdr:sp macro="" textlink="">
      <xdr:nvSpPr>
        <xdr:cNvPr id="38" name="Speech Bubble: Rectangle 37">
          <a:extLst>
            <a:ext uri="{FF2B5EF4-FFF2-40B4-BE49-F238E27FC236}">
              <a16:creationId xmlns:a16="http://schemas.microsoft.com/office/drawing/2014/main" id="{00000000-0008-0000-0100-000026000000}"/>
            </a:ext>
          </a:extLst>
        </xdr:cNvPr>
        <xdr:cNvSpPr/>
      </xdr:nvSpPr>
      <xdr:spPr>
        <a:xfrm>
          <a:off x="7210425" y="41490900"/>
          <a:ext cx="2343150" cy="752475"/>
        </a:xfrm>
        <a:prstGeom prst="wedgeRectCallout">
          <a:avLst>
            <a:gd name="adj1" fmla="val -102598"/>
            <a:gd name="adj2" fmla="val -1136"/>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US" sz="1100"/>
            <a:t>Generated from Pool</a:t>
          </a:r>
        </a:p>
      </xdr:txBody>
    </xdr:sp>
    <xdr:clientData/>
  </xdr:twoCellAnchor>
  <xdr:twoCellAnchor>
    <xdr:from>
      <xdr:col>2</xdr:col>
      <xdr:colOff>1724025</xdr:colOff>
      <xdr:row>222</xdr:row>
      <xdr:rowOff>38101</xdr:rowOff>
    </xdr:from>
    <xdr:to>
      <xdr:col>2</xdr:col>
      <xdr:colOff>4905375</xdr:colOff>
      <xdr:row>224</xdr:row>
      <xdr:rowOff>171451</xdr:rowOff>
    </xdr:to>
    <xdr:sp macro="" textlink="">
      <xdr:nvSpPr>
        <xdr:cNvPr id="39" name="Speech Bubble: Rectangle 38">
          <a:extLst>
            <a:ext uri="{FF2B5EF4-FFF2-40B4-BE49-F238E27FC236}">
              <a16:creationId xmlns:a16="http://schemas.microsoft.com/office/drawing/2014/main" id="{00000000-0008-0000-0100-000027000000}"/>
            </a:ext>
          </a:extLst>
        </xdr:cNvPr>
        <xdr:cNvSpPr/>
      </xdr:nvSpPr>
      <xdr:spPr>
        <a:xfrm>
          <a:off x="9144000" y="42824401"/>
          <a:ext cx="3181350" cy="514350"/>
        </a:xfrm>
        <a:prstGeom prst="wedgeRectCallout">
          <a:avLst>
            <a:gd name="adj1" fmla="val -102598"/>
            <a:gd name="adj2" fmla="val -1136"/>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US" sz="1100"/>
            <a:t>Generated from Pool</a:t>
          </a:r>
        </a:p>
      </xdr:txBody>
    </xdr:sp>
    <xdr:clientData/>
  </xdr:twoCellAnchor>
  <xdr:twoCellAnchor>
    <xdr:from>
      <xdr:col>1</xdr:col>
      <xdr:colOff>4191000</xdr:colOff>
      <xdr:row>226</xdr:row>
      <xdr:rowOff>57150</xdr:rowOff>
    </xdr:from>
    <xdr:to>
      <xdr:col>2</xdr:col>
      <xdr:colOff>314325</xdr:colOff>
      <xdr:row>228</xdr:row>
      <xdr:rowOff>114300</xdr:rowOff>
    </xdr:to>
    <xdr:sp macro="" textlink="">
      <xdr:nvSpPr>
        <xdr:cNvPr id="40" name="Speech Bubble: Rectangle 39">
          <a:extLst>
            <a:ext uri="{FF2B5EF4-FFF2-40B4-BE49-F238E27FC236}">
              <a16:creationId xmlns:a16="http://schemas.microsoft.com/office/drawing/2014/main" id="{00000000-0008-0000-0100-000028000000}"/>
            </a:ext>
          </a:extLst>
        </xdr:cNvPr>
        <xdr:cNvSpPr/>
      </xdr:nvSpPr>
      <xdr:spPr>
        <a:xfrm>
          <a:off x="4552950" y="43605450"/>
          <a:ext cx="3181350" cy="438150"/>
        </a:xfrm>
        <a:prstGeom prst="wedgeRectCallout">
          <a:avLst>
            <a:gd name="adj1" fmla="val -102598"/>
            <a:gd name="adj2" fmla="val -1136"/>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US" sz="1100"/>
            <a:t>Pick from PVER list</a:t>
          </a:r>
        </a:p>
      </xdr:txBody>
    </xdr:sp>
    <xdr:clientData/>
  </xdr:twoCellAnchor>
  <xdr:twoCellAnchor>
    <xdr:from>
      <xdr:col>2</xdr:col>
      <xdr:colOff>0</xdr:colOff>
      <xdr:row>241</xdr:row>
      <xdr:rowOff>0</xdr:rowOff>
    </xdr:from>
    <xdr:to>
      <xdr:col>2</xdr:col>
      <xdr:colOff>6817894</xdr:colOff>
      <xdr:row>261</xdr:row>
      <xdr:rowOff>25363</xdr:rowOff>
    </xdr:to>
    <xdr:pic>
      <xdr:nvPicPr>
        <xdr:cNvPr id="42" name="Picture 41">
          <a:extLst>
            <a:ext uri="{FF2B5EF4-FFF2-40B4-BE49-F238E27FC236}">
              <a16:creationId xmlns:a16="http://schemas.microsoft.com/office/drawing/2014/main" id="{00000000-0008-0000-0100-00002A000000}"/>
            </a:ext>
          </a:extLst>
        </xdr:cNvPr>
        <xdr:cNvPicPr>
          <a:picLocks noChangeAspect="1"/>
        </xdr:cNvPicPr>
      </xdr:nvPicPr>
      <xdr:blipFill>
        <a:blip xmlns:r="http://schemas.openxmlformats.org/officeDocument/2006/relationships" r:embed="rId5"/>
        <a:stretch>
          <a:fillRect/>
        </a:stretch>
      </xdr:blipFill>
      <xdr:spPr>
        <a:xfrm>
          <a:off x="7419975" y="46453425"/>
          <a:ext cx="6817894" cy="3835363"/>
        </a:xfrm>
        <a:prstGeom prst="rect">
          <a:avLst/>
        </a:prstGeom>
      </xdr:spPr>
    </xdr:pic>
    <xdr:clientData/>
  </xdr:twoCellAnchor>
  <xdr:twoCellAnchor>
    <xdr:from>
      <xdr:col>2</xdr:col>
      <xdr:colOff>0</xdr:colOff>
      <xdr:row>270</xdr:row>
      <xdr:rowOff>0</xdr:rowOff>
    </xdr:from>
    <xdr:to>
      <xdr:col>2</xdr:col>
      <xdr:colOff>6870302</xdr:colOff>
      <xdr:row>287</xdr:row>
      <xdr:rowOff>15603</xdr:rowOff>
    </xdr:to>
    <xdr:pic>
      <xdr:nvPicPr>
        <xdr:cNvPr id="45" name="Picture 44">
          <a:extLst>
            <a:ext uri="{FF2B5EF4-FFF2-40B4-BE49-F238E27FC236}">
              <a16:creationId xmlns:a16="http://schemas.microsoft.com/office/drawing/2014/main" id="{00000000-0008-0000-0100-00002D000000}"/>
            </a:ext>
          </a:extLst>
        </xdr:cNvPr>
        <xdr:cNvPicPr>
          <a:picLocks noChangeAspect="1"/>
        </xdr:cNvPicPr>
      </xdr:nvPicPr>
      <xdr:blipFill>
        <a:blip xmlns:r="http://schemas.openxmlformats.org/officeDocument/2006/relationships" r:embed="rId6"/>
        <a:stretch>
          <a:fillRect/>
        </a:stretch>
      </xdr:blipFill>
      <xdr:spPr>
        <a:xfrm>
          <a:off x="7414846" y="51940558"/>
          <a:ext cx="6870302" cy="3254103"/>
        </a:xfrm>
        <a:prstGeom prst="rect">
          <a:avLst/>
        </a:prstGeom>
      </xdr:spPr>
    </xdr:pic>
    <xdr:clientData/>
  </xdr:twoCellAnchor>
  <xdr:twoCellAnchor>
    <xdr:from>
      <xdr:col>1</xdr:col>
      <xdr:colOff>5238750</xdr:colOff>
      <xdr:row>271</xdr:row>
      <xdr:rowOff>131884</xdr:rowOff>
    </xdr:from>
    <xdr:to>
      <xdr:col>2</xdr:col>
      <xdr:colOff>6052039</xdr:colOff>
      <xdr:row>280</xdr:row>
      <xdr:rowOff>29307</xdr:rowOff>
    </xdr:to>
    <xdr:cxnSp macro="">
      <xdr:nvCxnSpPr>
        <xdr:cNvPr id="47" name="Straight Arrow Connector 46">
          <a:extLst>
            <a:ext uri="{FF2B5EF4-FFF2-40B4-BE49-F238E27FC236}">
              <a16:creationId xmlns:a16="http://schemas.microsoft.com/office/drawing/2014/main" id="{00000000-0008-0000-0100-00002F000000}"/>
            </a:ext>
          </a:extLst>
        </xdr:cNvPr>
        <xdr:cNvCxnSpPr/>
      </xdr:nvCxnSpPr>
      <xdr:spPr>
        <a:xfrm>
          <a:off x="5597769" y="52262942"/>
          <a:ext cx="7869116" cy="161192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1924050</xdr:colOff>
      <xdr:row>152</xdr:row>
      <xdr:rowOff>76200</xdr:rowOff>
    </xdr:from>
    <xdr:to>
      <xdr:col>2</xdr:col>
      <xdr:colOff>3810000</xdr:colOff>
      <xdr:row>195</xdr:row>
      <xdr:rowOff>85725</xdr:rowOff>
    </xdr:to>
    <xdr:cxnSp macro="">
      <xdr:nvCxnSpPr>
        <xdr:cNvPr id="3" name="Straight Arrow Connector 2">
          <a:extLst>
            <a:ext uri="{FF2B5EF4-FFF2-40B4-BE49-F238E27FC236}">
              <a16:creationId xmlns:a16="http://schemas.microsoft.com/office/drawing/2014/main" id="{00000000-0008-0000-0100-000003000000}"/>
            </a:ext>
          </a:extLst>
        </xdr:cNvPr>
        <xdr:cNvCxnSpPr/>
      </xdr:nvCxnSpPr>
      <xdr:spPr>
        <a:xfrm flipV="1">
          <a:off x="2286000" y="29432250"/>
          <a:ext cx="8943975" cy="82486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3057525</xdr:colOff>
      <xdr:row>193</xdr:row>
      <xdr:rowOff>28575</xdr:rowOff>
    </xdr:from>
    <xdr:to>
      <xdr:col>2</xdr:col>
      <xdr:colOff>962025</xdr:colOff>
      <xdr:row>196</xdr:row>
      <xdr:rowOff>114300</xdr:rowOff>
    </xdr:to>
    <xdr:sp macro="" textlink="">
      <xdr:nvSpPr>
        <xdr:cNvPr id="10" name="TextBox 9">
          <a:extLst>
            <a:ext uri="{FF2B5EF4-FFF2-40B4-BE49-F238E27FC236}">
              <a16:creationId xmlns:a16="http://schemas.microsoft.com/office/drawing/2014/main" id="{00000000-0008-0000-0100-00000A000000}"/>
            </a:ext>
          </a:extLst>
        </xdr:cNvPr>
        <xdr:cNvSpPr txBox="1"/>
      </xdr:nvSpPr>
      <xdr:spPr>
        <a:xfrm>
          <a:off x="3419475" y="37242750"/>
          <a:ext cx="4962525" cy="657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a:t>Check again 6SAA</a:t>
          </a:r>
          <a:endParaRPr lang="en-US" sz="1100"/>
        </a:p>
      </xdr:txBody>
    </xdr:sp>
    <xdr:clientData/>
  </xdr:twoCellAnchor>
  <xdr:twoCellAnchor>
    <xdr:from>
      <xdr:col>2</xdr:col>
      <xdr:colOff>0</xdr:colOff>
      <xdr:row>295</xdr:row>
      <xdr:rowOff>47626</xdr:rowOff>
    </xdr:from>
    <xdr:to>
      <xdr:col>2</xdr:col>
      <xdr:colOff>3318274</xdr:colOff>
      <xdr:row>305</xdr:row>
      <xdr:rowOff>10281</xdr:rowOff>
    </xdr:to>
    <xdr:pic>
      <xdr:nvPicPr>
        <xdr:cNvPr id="12" name="Picture 11">
          <a:extLst>
            <a:ext uri="{FF2B5EF4-FFF2-40B4-BE49-F238E27FC236}">
              <a16:creationId xmlns:a16="http://schemas.microsoft.com/office/drawing/2014/main" id="{00000000-0008-0000-0100-00000C000000}"/>
            </a:ext>
          </a:extLst>
        </xdr:cNvPr>
        <xdr:cNvPicPr>
          <a:picLocks noChangeAspect="1"/>
        </xdr:cNvPicPr>
      </xdr:nvPicPr>
      <xdr:blipFill rotWithShape="1">
        <a:blip xmlns:r="http://schemas.openxmlformats.org/officeDocument/2006/relationships" r:embed="rId7"/>
        <a:srcRect l="62475"/>
        <a:stretch/>
      </xdr:blipFill>
      <xdr:spPr>
        <a:xfrm>
          <a:off x="7419975" y="56835676"/>
          <a:ext cx="3318274" cy="1867655"/>
        </a:xfrm>
        <a:prstGeom prst="rect">
          <a:avLst/>
        </a:prstGeom>
      </xdr:spPr>
    </xdr:pic>
    <xdr:clientData/>
  </xdr:twoCellAnchor>
  <xdr:twoCellAnchor>
    <xdr:from>
      <xdr:col>1</xdr:col>
      <xdr:colOff>1390650</xdr:colOff>
      <xdr:row>293</xdr:row>
      <xdr:rowOff>133350</xdr:rowOff>
    </xdr:from>
    <xdr:to>
      <xdr:col>2</xdr:col>
      <xdr:colOff>2076450</xdr:colOff>
      <xdr:row>300</xdr:row>
      <xdr:rowOff>95250</xdr:rowOff>
    </xdr:to>
    <xdr:cxnSp macro="">
      <xdr:nvCxnSpPr>
        <xdr:cNvPr id="16" name="Straight Arrow Connector 15">
          <a:extLst>
            <a:ext uri="{FF2B5EF4-FFF2-40B4-BE49-F238E27FC236}">
              <a16:creationId xmlns:a16="http://schemas.microsoft.com/office/drawing/2014/main" id="{00000000-0008-0000-0100-000010000000}"/>
            </a:ext>
          </a:extLst>
        </xdr:cNvPr>
        <xdr:cNvCxnSpPr/>
      </xdr:nvCxnSpPr>
      <xdr:spPr>
        <a:xfrm>
          <a:off x="1752600" y="56540400"/>
          <a:ext cx="7743825" cy="12954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1647825</xdr:colOff>
      <xdr:row>87</xdr:row>
      <xdr:rowOff>95250</xdr:rowOff>
    </xdr:from>
    <xdr:to>
      <xdr:col>2</xdr:col>
      <xdr:colOff>314325</xdr:colOff>
      <xdr:row>110</xdr:row>
      <xdr:rowOff>85725</xdr:rowOff>
    </xdr:to>
    <xdr:cxnSp macro="">
      <xdr:nvCxnSpPr>
        <xdr:cNvPr id="18" name="Straight Arrow Connector 17">
          <a:extLst>
            <a:ext uri="{FF2B5EF4-FFF2-40B4-BE49-F238E27FC236}">
              <a16:creationId xmlns:a16="http://schemas.microsoft.com/office/drawing/2014/main" id="{00000000-0008-0000-0100-000012000000}"/>
            </a:ext>
          </a:extLst>
        </xdr:cNvPr>
        <xdr:cNvCxnSpPr/>
      </xdr:nvCxnSpPr>
      <xdr:spPr>
        <a:xfrm>
          <a:off x="2009775" y="17021175"/>
          <a:ext cx="5724525" cy="43719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I6245\k3esi_daten\ESI8\M7\Toyota\Yaris-05-184x\Angebote\02_SW_dev_cost_Honda_FitJazz_CAN_new.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otation"/>
      <sheetName val="Tabelle1"/>
    </sheetNames>
    <sheetDataSet>
      <sheetData sheetId="0"/>
      <sheetData sheetId="1"/>
    </sheetDataSet>
  </externalBook>
</externalLink>
</file>

<file path=xl/persons/person.xml><?xml version="1.0" encoding="utf-8"?>
<personList xmlns="http://schemas.microsoft.com/office/spreadsheetml/2018/threadedcomments" xmlns:x="http://schemas.openxmlformats.org/spreadsheetml/2006/main">
  <person displayName="Ngo Thanh Danh (MS/EJV4-PS)" id="{CF2A4CE2-96FD-4D20-965B-848EEF14A904}" userId="S::gdt1hc@bosch.com::bb094625-8ec2-4fd3-8205-15ebf01b742f"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N7" dT="2024-01-24T16:54:48.99" personId="{CF2A4CE2-96FD-4D20-965B-848EEF14A904}" id="{16D54EA7-A3E7-4FBF-853B-BA0D472FC8A2}">
    <text>Data input to this field is diff. btw Mx17&amp;MG1.
Example: 
Info sheet/SeccCoeff3_Boot : 
2023 020B 9010 
For Mx17, byte order is inverted:
2302 0B02 1090
For MG1, byte order is the same:
2023 020B 9010</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image" Target="../media/image2.emf"/><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package" Target="../embeddings/Microsoft_Excel_Worksheet1.xlsx"/><Relationship Id="rId5" Type="http://schemas.openxmlformats.org/officeDocument/2006/relationships/image" Target="../media/image1.emf"/><Relationship Id="rId4" Type="http://schemas.openxmlformats.org/officeDocument/2006/relationships/package" Target="../embeddings/Microsoft_Excel_Worksheet.xlsx"/></Relationships>
</file>

<file path=xl/worksheets/_rels/sheet2.xml.rels><?xml version="1.0" encoding="UTF-8" standalone="yes"?>
<Relationships xmlns="http://schemas.openxmlformats.org/package/2006/relationships"><Relationship Id="rId8" Type="http://schemas.openxmlformats.org/officeDocument/2006/relationships/hyperlink" Target="https://rb-webflow.bosch.com/app/ShowJob/218079" TargetMode="External"/><Relationship Id="rId13" Type="http://schemas.openxmlformats.org/officeDocument/2006/relationships/hyperlink" Target="https://rb-webflow.bosch.com/app/ShowJob/219486" TargetMode="External"/><Relationship Id="rId18" Type="http://schemas.openxmlformats.org/officeDocument/2006/relationships/hyperlink" Target="https://rb-pde-int.bosch.com:8881/app/ShowJob/16448" TargetMode="External"/><Relationship Id="rId3" Type="http://schemas.openxmlformats.org/officeDocument/2006/relationships/hyperlink" Target="https://rb-webflow.bosch.com/app/ShowJob/210426" TargetMode="External"/><Relationship Id="rId21" Type="http://schemas.openxmlformats.org/officeDocument/2006/relationships/vmlDrawing" Target="../drawings/vmlDrawing2.vml"/><Relationship Id="rId7" Type="http://schemas.openxmlformats.org/officeDocument/2006/relationships/hyperlink" Target="https://rb-webflow.bosch.com/app/ShowJob/218078" TargetMode="External"/><Relationship Id="rId12" Type="http://schemas.openxmlformats.org/officeDocument/2006/relationships/hyperlink" Target="https://rb-webflow.bosch.com/app/ShowJob/219485" TargetMode="External"/><Relationship Id="rId17" Type="http://schemas.openxmlformats.org/officeDocument/2006/relationships/hyperlink" Target="https://rb-pde-int.bosch.com:8881/app/ShowJob/16447" TargetMode="External"/><Relationship Id="rId2" Type="http://schemas.openxmlformats.org/officeDocument/2006/relationships/hyperlink" Target="https://rb-webflow.bosch.com/app/ShowJob/210425" TargetMode="External"/><Relationship Id="rId16" Type="http://schemas.openxmlformats.org/officeDocument/2006/relationships/hyperlink" Target="https://rb-webflow.bosch.com/app/ShowJob/219489" TargetMode="External"/><Relationship Id="rId20" Type="http://schemas.openxmlformats.org/officeDocument/2006/relationships/drawing" Target="../drawings/drawing2.xml"/><Relationship Id="rId1" Type="http://schemas.openxmlformats.org/officeDocument/2006/relationships/hyperlink" Target="https://rb-webflow.bosch.com/app/ShowJob/210424" TargetMode="External"/><Relationship Id="rId6" Type="http://schemas.openxmlformats.org/officeDocument/2006/relationships/hyperlink" Target="https://rb-webflow.bosch.com/app/ShowJob/218077" TargetMode="External"/><Relationship Id="rId11" Type="http://schemas.openxmlformats.org/officeDocument/2006/relationships/hyperlink" Target="https://rb-webflow.bosch.com/app/ShowJob/219484" TargetMode="External"/><Relationship Id="rId5" Type="http://schemas.openxmlformats.org/officeDocument/2006/relationships/hyperlink" Target="https://rb-webflow.bosch.com/app/ShowJob/218076" TargetMode="External"/><Relationship Id="rId15" Type="http://schemas.openxmlformats.org/officeDocument/2006/relationships/hyperlink" Target="https://rb-webflow.bosch.com/app/ShowJob/219488" TargetMode="External"/><Relationship Id="rId23" Type="http://schemas.microsoft.com/office/2017/10/relationships/threadedComment" Target="../threadedComments/threadedComment1.xml"/><Relationship Id="rId10" Type="http://schemas.openxmlformats.org/officeDocument/2006/relationships/hyperlink" Target="https://rb-webflow.bosch.com/app/ShowJob/218081" TargetMode="External"/><Relationship Id="rId19" Type="http://schemas.openxmlformats.org/officeDocument/2006/relationships/printerSettings" Target="../printerSettings/printerSettings2.bin"/><Relationship Id="rId4" Type="http://schemas.openxmlformats.org/officeDocument/2006/relationships/hyperlink" Target="https://rb-webflow.bosch.com/app/ShowJob/210427" TargetMode="External"/><Relationship Id="rId9" Type="http://schemas.openxmlformats.org/officeDocument/2006/relationships/hyperlink" Target="https://rb-webflow.bosch.com/app/ShowJob/218080" TargetMode="External"/><Relationship Id="rId14" Type="http://schemas.openxmlformats.org/officeDocument/2006/relationships/hyperlink" Target="https://rb-webflow.bosch.com/app/ShowJob/219487" TargetMode="External"/><Relationship Id="rId22"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7" Type="http://schemas.openxmlformats.org/officeDocument/2006/relationships/image" Target="../media/image6.emf"/><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oleObject" Target="../embeddings/oleObject2.bin"/><Relationship Id="rId5" Type="http://schemas.openxmlformats.org/officeDocument/2006/relationships/image" Target="../media/image5.emf"/><Relationship Id="rId4" Type="http://schemas.openxmlformats.org/officeDocument/2006/relationships/oleObject" Target="../embeddings/oleObject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3B5FD-A05F-4733-B250-D6BBA2BF5B47}">
  <sheetPr codeName="Sheet3">
    <tabColor rgb="FFFFC000"/>
  </sheetPr>
  <dimension ref="A2:AV76"/>
  <sheetViews>
    <sheetView zoomScale="70" zoomScaleNormal="70" workbookViewId="0">
      <pane ySplit="3" topLeftCell="A4" activePane="bottomLeft" state="frozen"/>
      <selection activeCell="CU9" sqref="CU9"/>
      <selection pane="bottomLeft" activeCell="M76" sqref="M76"/>
    </sheetView>
  </sheetViews>
  <sheetFormatPr defaultColWidth="9.140625" defaultRowHeight="12.75"/>
  <cols>
    <col min="1" max="2" width="19.28515625" style="21" customWidth="1"/>
    <col min="3" max="32" width="9.140625" style="21"/>
    <col min="33" max="33" width="8.85546875" style="21" customWidth="1"/>
    <col min="34" max="66" width="9.140625" style="21"/>
    <col min="67" max="67" width="8.85546875" style="21" customWidth="1"/>
    <col min="68" max="16384" width="9.140625" style="21"/>
  </cols>
  <sheetData>
    <row r="2" spans="1:2">
      <c r="A2" s="20" t="s">
        <v>215</v>
      </c>
      <c r="B2" s="20"/>
    </row>
    <row r="4" spans="1:2" s="23" customFormat="1">
      <c r="A4" s="22"/>
      <c r="B4" s="22"/>
    </row>
    <row r="5" spans="1:2" s="23" customFormat="1">
      <c r="A5" s="22"/>
      <c r="B5" s="22"/>
    </row>
    <row r="6" spans="1:2" s="23" customFormat="1">
      <c r="A6" s="22"/>
      <c r="B6" s="22"/>
    </row>
    <row r="7" spans="1:2" s="23" customFormat="1">
      <c r="A7" s="22" t="s">
        <v>216</v>
      </c>
      <c r="B7" s="22"/>
    </row>
    <row r="8" spans="1:2" s="23" customFormat="1">
      <c r="A8" s="22" t="s">
        <v>217</v>
      </c>
      <c r="B8" s="22"/>
    </row>
    <row r="9" spans="1:2" s="23" customFormat="1">
      <c r="A9" s="22"/>
      <c r="B9" s="22"/>
    </row>
    <row r="10" spans="1:2" s="23" customFormat="1">
      <c r="A10" s="22"/>
      <c r="B10" s="22"/>
    </row>
    <row r="11" spans="1:2" s="23" customFormat="1">
      <c r="A11" s="22"/>
      <c r="B11" s="22"/>
    </row>
    <row r="12" spans="1:2" s="25" customFormat="1">
      <c r="A12" s="24"/>
      <c r="B12" s="24"/>
    </row>
    <row r="13" spans="1:2" s="25" customFormat="1">
      <c r="A13" s="24"/>
      <c r="B13" s="24"/>
    </row>
    <row r="14" spans="1:2" s="25" customFormat="1">
      <c r="A14" s="24"/>
      <c r="B14" s="24"/>
    </row>
    <row r="15" spans="1:2" s="25" customFormat="1">
      <c r="A15" s="24" t="s">
        <v>218</v>
      </c>
      <c r="B15" s="24"/>
    </row>
    <row r="16" spans="1:2" s="25" customFormat="1">
      <c r="A16" s="24"/>
      <c r="B16" s="24"/>
    </row>
    <row r="17" spans="1:48" s="25" customFormat="1">
      <c r="A17" s="24"/>
      <c r="B17" s="24"/>
    </row>
    <row r="18" spans="1:48" s="25" customFormat="1">
      <c r="A18" s="24"/>
      <c r="B18" s="24"/>
    </row>
    <row r="19" spans="1:48" s="25" customFormat="1">
      <c r="A19" s="24"/>
      <c r="B19" s="24"/>
    </row>
    <row r="20" spans="1:48" s="25" customFormat="1">
      <c r="A20" s="24"/>
      <c r="B20" s="24"/>
    </row>
    <row r="21" spans="1:48" s="27" customFormat="1">
      <c r="A21" s="26"/>
      <c r="B21" s="26"/>
    </row>
    <row r="22" spans="1:48" s="27" customFormat="1">
      <c r="A22" s="26"/>
      <c r="B22" s="26"/>
    </row>
    <row r="23" spans="1:48" s="27" customFormat="1">
      <c r="A23" s="26"/>
      <c r="B23" s="26"/>
    </row>
    <row r="24" spans="1:48" s="27" customFormat="1">
      <c r="A24" s="26"/>
      <c r="B24" s="26"/>
    </row>
    <row r="25" spans="1:48" s="27" customFormat="1">
      <c r="A25" s="26" t="s">
        <v>219</v>
      </c>
      <c r="B25" s="26"/>
    </row>
    <row r="26" spans="1:48" s="27" customFormat="1">
      <c r="A26" s="26" t="s">
        <v>220</v>
      </c>
      <c r="B26" s="26"/>
    </row>
    <row r="27" spans="1:48" s="27" customFormat="1">
      <c r="A27" s="26"/>
      <c r="B27" s="26"/>
    </row>
    <row r="28" spans="1:48" s="27" customFormat="1">
      <c r="A28" s="26"/>
      <c r="B28" s="26"/>
      <c r="F28" s="27" t="s">
        <v>221</v>
      </c>
      <c r="AH28" s="27" t="s">
        <v>222</v>
      </c>
    </row>
    <row r="29" spans="1:48" s="27" customFormat="1">
      <c r="A29" s="26"/>
      <c r="B29" s="26"/>
      <c r="I29" s="27" t="s">
        <v>337</v>
      </c>
    </row>
    <row r="30" spans="1:48" s="27" customFormat="1">
      <c r="A30" s="26"/>
      <c r="B30" s="26"/>
      <c r="I30" s="27" t="s">
        <v>490</v>
      </c>
      <c r="AB30" s="27" t="s">
        <v>337</v>
      </c>
      <c r="AV30" s="27" t="s">
        <v>223</v>
      </c>
    </row>
    <row r="31" spans="1:48" s="27" customFormat="1">
      <c r="A31" s="26"/>
      <c r="B31" s="26"/>
      <c r="AB31" s="27" t="s">
        <v>338</v>
      </c>
    </row>
    <row r="32" spans="1:48" s="27" customFormat="1">
      <c r="A32" s="26"/>
      <c r="B32" s="26"/>
    </row>
    <row r="33" spans="1:44" s="27" customFormat="1">
      <c r="A33" s="26"/>
      <c r="B33" s="26"/>
      <c r="N33" s="27" t="s">
        <v>337</v>
      </c>
      <c r="AN33" s="27" t="s">
        <v>223</v>
      </c>
    </row>
    <row r="34" spans="1:44" s="27" customFormat="1">
      <c r="A34" s="26"/>
      <c r="B34" s="26"/>
      <c r="N34" s="27" t="s">
        <v>338</v>
      </c>
    </row>
    <row r="35" spans="1:44" s="27" customFormat="1">
      <c r="A35" s="26"/>
      <c r="B35" s="26"/>
    </row>
    <row r="36" spans="1:44" s="29" customFormat="1">
      <c r="A36" s="28"/>
      <c r="B36" s="28"/>
    </row>
    <row r="37" spans="1:44" s="29" customFormat="1">
      <c r="A37" s="28"/>
      <c r="B37" s="28"/>
    </row>
    <row r="38" spans="1:44" s="29" customFormat="1">
      <c r="A38" s="28"/>
      <c r="B38" s="28"/>
    </row>
    <row r="39" spans="1:44" s="29" customFormat="1">
      <c r="A39" s="28" t="s">
        <v>224</v>
      </c>
      <c r="B39" s="28"/>
    </row>
    <row r="40" spans="1:44" s="29" customFormat="1">
      <c r="A40" s="28"/>
      <c r="B40" s="28"/>
      <c r="X40" s="29" t="s">
        <v>225</v>
      </c>
    </row>
    <row r="41" spans="1:44" s="29" customFormat="1">
      <c r="A41" s="28"/>
      <c r="B41" s="28"/>
      <c r="AR41" s="29" t="s">
        <v>226</v>
      </c>
    </row>
    <row r="42" spans="1:44" s="29" customFormat="1">
      <c r="A42" s="28"/>
      <c r="B42" s="28"/>
    </row>
    <row r="43" spans="1:44" s="29" customFormat="1">
      <c r="A43" s="28"/>
      <c r="B43" s="28"/>
    </row>
    <row r="44" spans="1:44" s="29" customFormat="1">
      <c r="A44" s="28"/>
      <c r="B44" s="28"/>
    </row>
    <row r="45" spans="1:44" s="29" customFormat="1">
      <c r="A45" s="28"/>
      <c r="B45" s="28"/>
    </row>
    <row r="46" spans="1:44" s="31" customFormat="1">
      <c r="A46" s="30"/>
      <c r="B46" s="30"/>
    </row>
    <row r="47" spans="1:44" s="31" customFormat="1">
      <c r="A47" s="30" t="s">
        <v>227</v>
      </c>
      <c r="B47" s="30"/>
    </row>
    <row r="48" spans="1:44" s="31" customFormat="1">
      <c r="A48" s="30" t="s">
        <v>228</v>
      </c>
      <c r="B48" s="30"/>
    </row>
    <row r="49" spans="1:2" s="31" customFormat="1">
      <c r="A49" s="30"/>
      <c r="B49" s="30"/>
    </row>
    <row r="50" spans="1:2" s="31" customFormat="1">
      <c r="A50" s="30"/>
      <c r="B50" s="30"/>
    </row>
    <row r="51" spans="1:2" s="32" customFormat="1"/>
    <row r="52" spans="1:2" s="32" customFormat="1"/>
    <row r="53" spans="1:2" s="32" customFormat="1"/>
    <row r="54" spans="1:2" s="32" customFormat="1">
      <c r="A54" s="33" t="s">
        <v>229</v>
      </c>
      <c r="B54" s="33"/>
    </row>
    <row r="55" spans="1:2" s="32" customFormat="1">
      <c r="A55" s="33" t="s">
        <v>230</v>
      </c>
    </row>
    <row r="56" spans="1:2" s="32" customFormat="1">
      <c r="A56" s="33"/>
      <c r="B56" s="33"/>
    </row>
    <row r="57" spans="1:2" s="32" customFormat="1"/>
    <row r="58" spans="1:2" s="32" customFormat="1"/>
    <row r="59" spans="1:2" s="34" customFormat="1"/>
    <row r="60" spans="1:2" s="34" customFormat="1"/>
    <row r="61" spans="1:2" s="34" customFormat="1">
      <c r="A61" s="35" t="s">
        <v>231</v>
      </c>
    </row>
    <row r="62" spans="1:2" s="34" customFormat="1"/>
    <row r="63" spans="1:2" s="34" customFormat="1"/>
    <row r="64" spans="1:2" s="34" customFormat="1"/>
    <row r="65" spans="1:7" s="34" customFormat="1"/>
    <row r="76" spans="1:7">
      <c r="A76" s="36" t="s">
        <v>232</v>
      </c>
      <c r="B76" s="21" t="s">
        <v>233</v>
      </c>
      <c r="G76" s="21" t="s">
        <v>491</v>
      </c>
    </row>
  </sheetData>
  <phoneticPr fontId="18"/>
  <pageMargins left="0.7" right="0.7" top="0.75" bottom="0.75" header="0.3" footer="0.3"/>
  <pageSetup paperSize="9" orientation="portrait" r:id="rId1"/>
  <drawing r:id="rId2"/>
  <legacyDrawing r:id="rId3"/>
  <oleObjects>
    <mc:AlternateContent xmlns:mc="http://schemas.openxmlformats.org/markup-compatibility/2006">
      <mc:Choice Requires="x14">
        <oleObject progId="Worksheet" dvAspect="DVASPECT_ICON" shapeId="4097" r:id="rId4">
          <objectPr defaultSize="0" autoPict="0" r:id="rId5">
            <anchor moveWithCells="1">
              <from>
                <xdr:col>1</xdr:col>
                <xdr:colOff>1304925</xdr:colOff>
                <xdr:row>76</xdr:row>
                <xdr:rowOff>133350</xdr:rowOff>
              </from>
              <to>
                <xdr:col>2</xdr:col>
                <xdr:colOff>295275</xdr:colOff>
                <xdr:row>81</xdr:row>
                <xdr:rowOff>95250</xdr:rowOff>
              </to>
            </anchor>
          </objectPr>
        </oleObject>
      </mc:Choice>
      <mc:Fallback>
        <oleObject progId="Worksheet" dvAspect="DVASPECT_ICON" shapeId="4097" r:id="rId4"/>
      </mc:Fallback>
    </mc:AlternateContent>
    <mc:AlternateContent xmlns:mc="http://schemas.openxmlformats.org/markup-compatibility/2006">
      <mc:Choice Requires="x14">
        <oleObject progId="Worksheet" dvAspect="DVASPECT_ICON" shapeId="4105" r:id="rId6">
          <objectPr defaultSize="0" r:id="rId7">
            <anchor moveWithCells="1">
              <from>
                <xdr:col>6</xdr:col>
                <xdr:colOff>66675</xdr:colOff>
                <xdr:row>76</xdr:row>
                <xdr:rowOff>66675</xdr:rowOff>
              </from>
              <to>
                <xdr:col>7</xdr:col>
                <xdr:colOff>371475</xdr:colOff>
                <xdr:row>80</xdr:row>
                <xdr:rowOff>104775</xdr:rowOff>
              </to>
            </anchor>
          </objectPr>
        </oleObject>
      </mc:Choice>
      <mc:Fallback>
        <oleObject progId="Worksheet" dvAspect="DVASPECT_ICON" shapeId="4098" r:id="rId6"/>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47C1A-8C76-40C7-A467-A5F175EC7551}">
  <sheetPr>
    <tabColor rgb="FFFFC000"/>
    <outlinePr summaryBelow="0" summaryRight="0"/>
  </sheetPr>
  <dimension ref="A1:CZ64"/>
  <sheetViews>
    <sheetView showGridLines="0" tabSelected="1" topLeftCell="A29" zoomScale="85" zoomScaleNormal="85" workbookViewId="0">
      <selection activeCell="A66" sqref="A59:XFD66"/>
    </sheetView>
  </sheetViews>
  <sheetFormatPr defaultColWidth="9" defaultRowHeight="14.25" outlineLevelRow="1"/>
  <cols>
    <col min="1" max="1" width="8.7109375" style="40" customWidth="1"/>
    <col min="2" max="2" width="4.42578125" style="40" customWidth="1"/>
    <col min="3" max="3" width="11.85546875" style="40" bestFit="1" customWidth="1"/>
    <col min="4" max="4" width="8.85546875" style="40" customWidth="1"/>
    <col min="5" max="5" width="11.28515625" style="40" customWidth="1"/>
    <col min="6" max="6" width="8.42578125" style="40" customWidth="1"/>
    <col min="7" max="7" width="11.7109375" style="40" customWidth="1"/>
    <col min="8" max="8" width="20.5703125" style="40" customWidth="1"/>
    <col min="9" max="9" width="20.28515625" style="40" customWidth="1"/>
    <col min="10" max="10" width="20" style="40" customWidth="1"/>
    <col min="11" max="11" width="13.5703125" style="40" customWidth="1"/>
    <col min="12" max="12" width="8.85546875" style="40" customWidth="1"/>
    <col min="13" max="14" width="17.7109375" style="40" customWidth="1"/>
    <col min="15" max="15" width="11.85546875" style="40" customWidth="1"/>
    <col min="16" max="19" width="18" style="40" customWidth="1"/>
    <col min="20" max="38" width="12.28515625" style="40" customWidth="1"/>
    <col min="39" max="39" width="17.7109375" style="40" customWidth="1"/>
    <col min="40" max="40" width="14.140625" style="40" customWidth="1"/>
    <col min="41" max="41" width="15" style="40" customWidth="1"/>
    <col min="42" max="42" width="12.28515625" style="40" customWidth="1"/>
    <col min="43" max="43" width="19.28515625" style="40" customWidth="1"/>
    <col min="44" max="44" width="19.7109375" style="40" customWidth="1"/>
    <col min="45" max="48" width="12.28515625" style="40" customWidth="1"/>
    <col min="49" max="49" width="13.42578125" style="40" customWidth="1"/>
    <col min="50" max="50" width="16.140625" style="40" customWidth="1"/>
    <col min="51" max="51" width="16.28515625" style="40" customWidth="1"/>
    <col min="52" max="52" width="39.140625" style="40" customWidth="1"/>
    <col min="53" max="56" width="12.28515625" style="40" customWidth="1"/>
    <col min="57" max="57" width="8.85546875" style="40" customWidth="1"/>
    <col min="58" max="58" width="9.7109375" style="40" customWidth="1"/>
    <col min="59" max="59" width="12" style="40" customWidth="1"/>
    <col min="60" max="60" width="40.7109375" style="40" customWidth="1"/>
    <col min="61" max="61" width="17.5703125" style="40" customWidth="1"/>
    <col min="62" max="84" width="3.140625" style="40" customWidth="1"/>
    <col min="85" max="85" width="3.7109375" style="40" customWidth="1"/>
    <col min="86" max="86" width="4" style="40" customWidth="1"/>
    <col min="87" max="87" width="3.7109375" style="40" customWidth="1"/>
    <col min="88" max="88" width="3.5703125" style="40" customWidth="1"/>
    <col min="89" max="89" width="3.7109375" style="40" customWidth="1"/>
    <col min="90" max="90" width="31.42578125" style="40" bestFit="1" customWidth="1"/>
    <col min="91" max="91" width="37.140625" style="40" customWidth="1"/>
    <col min="92" max="92" width="38.85546875" style="40" customWidth="1"/>
    <col min="93" max="93" width="12.85546875" style="40" bestFit="1" customWidth="1"/>
    <col min="94" max="94" width="15.7109375" style="40" customWidth="1"/>
    <col min="95" max="96" width="12.28515625" style="40" customWidth="1"/>
    <col min="97" max="97" width="21.42578125" style="40" customWidth="1"/>
    <col min="98" max="98" width="21.140625" style="40" customWidth="1"/>
    <col min="99" max="99" width="27.5703125" style="40" customWidth="1"/>
    <col min="100" max="100" width="18" style="40" customWidth="1"/>
    <col min="101" max="101" width="12.28515625" style="40" customWidth="1"/>
    <col min="102" max="102" width="17" style="40" customWidth="1"/>
    <col min="103" max="104" width="9.5703125" style="40" customWidth="1"/>
    <col min="105" max="16384" width="9" style="40"/>
  </cols>
  <sheetData>
    <row r="1" spans="1:104" ht="15" customHeight="1">
      <c r="A1" s="69" t="s">
        <v>379</v>
      </c>
      <c r="B1" s="68"/>
      <c r="C1" s="68"/>
      <c r="D1" s="39"/>
      <c r="E1" s="39"/>
      <c r="F1" s="39"/>
      <c r="G1" s="39"/>
      <c r="H1" s="39"/>
    </row>
    <row r="2" spans="1:104">
      <c r="A2" s="39"/>
      <c r="B2" s="120" t="s">
        <v>0</v>
      </c>
      <c r="C2" s="120"/>
      <c r="D2" s="120"/>
      <c r="E2" s="120"/>
      <c r="F2" s="120"/>
      <c r="G2" s="120"/>
      <c r="H2" s="120"/>
    </row>
    <row r="3" spans="1:104" ht="4.5" customHeight="1">
      <c r="A3" s="39"/>
      <c r="B3" s="120"/>
      <c r="C3" s="120"/>
      <c r="D3" s="120"/>
      <c r="E3" s="120"/>
      <c r="F3" s="120"/>
      <c r="G3" s="120"/>
      <c r="H3" s="120"/>
    </row>
    <row r="4" spans="1:104" ht="4.5" customHeight="1">
      <c r="A4" s="39"/>
      <c r="B4" s="120"/>
      <c r="C4" s="120"/>
      <c r="D4" s="120"/>
      <c r="E4" s="120"/>
      <c r="F4" s="120"/>
      <c r="G4" s="120"/>
      <c r="H4" s="120"/>
    </row>
    <row r="5" spans="1:104" s="41" customFormat="1" ht="18.75" customHeight="1">
      <c r="C5" s="67"/>
      <c r="E5" s="67"/>
      <c r="F5" s="67"/>
      <c r="G5" s="67"/>
      <c r="J5" s="67"/>
      <c r="K5" s="67"/>
      <c r="BI5" s="67"/>
      <c r="BJ5" s="67"/>
      <c r="BK5" s="67"/>
      <c r="BL5" s="67"/>
      <c r="BM5" s="67"/>
      <c r="BN5" s="67"/>
      <c r="BO5" s="67"/>
      <c r="BP5" s="67"/>
      <c r="BQ5" s="67"/>
      <c r="BR5" s="67"/>
      <c r="BS5" s="67"/>
      <c r="BT5" s="67"/>
      <c r="BU5" s="67"/>
      <c r="BV5" s="67"/>
      <c r="BW5" s="67"/>
      <c r="BX5" s="67"/>
      <c r="BY5" s="67"/>
      <c r="BZ5" s="67"/>
      <c r="CA5" s="67"/>
      <c r="CB5" s="67"/>
      <c r="CC5" s="67"/>
      <c r="CD5" s="67"/>
      <c r="CE5" s="67"/>
      <c r="CF5" s="67"/>
      <c r="CG5" s="67"/>
      <c r="CH5" s="67"/>
      <c r="CI5" s="67"/>
      <c r="CJ5" s="67"/>
      <c r="CK5" s="67"/>
      <c r="CO5" s="70"/>
      <c r="CP5" s="70"/>
      <c r="CS5" s="67"/>
      <c r="CT5" s="67"/>
      <c r="CU5" s="67"/>
      <c r="CV5" s="67"/>
      <c r="CW5" s="67"/>
      <c r="CX5" s="67"/>
      <c r="CY5" s="67"/>
      <c r="CZ5" s="67"/>
    </row>
    <row r="6" spans="1:104" ht="18" customHeight="1">
      <c r="B6" s="123" t="s">
        <v>1</v>
      </c>
      <c r="C6" s="123"/>
      <c r="D6" s="123"/>
      <c r="E6" s="123"/>
      <c r="F6" s="123"/>
      <c r="G6" s="123"/>
      <c r="H6" s="123"/>
      <c r="I6" s="123"/>
      <c r="J6" s="123"/>
      <c r="K6" s="123"/>
      <c r="L6" s="123"/>
      <c r="M6" s="122" t="s">
        <v>307</v>
      </c>
      <c r="N6" s="122"/>
      <c r="O6" s="122" t="s">
        <v>308</v>
      </c>
      <c r="P6" s="122"/>
      <c r="Q6" s="60" t="s">
        <v>349</v>
      </c>
      <c r="R6" s="60"/>
      <c r="S6" s="60"/>
      <c r="T6" s="121" t="s">
        <v>101</v>
      </c>
      <c r="U6" s="121"/>
      <c r="V6" s="121"/>
      <c r="W6" s="121"/>
      <c r="X6" s="121"/>
      <c r="Y6" s="121"/>
      <c r="Z6" s="121"/>
      <c r="AA6" s="121"/>
      <c r="AB6" s="117" t="s">
        <v>125</v>
      </c>
      <c r="AC6" s="117"/>
      <c r="AD6" s="117"/>
      <c r="AE6" s="117"/>
      <c r="AF6" s="117"/>
      <c r="AG6" s="117"/>
      <c r="AH6" s="117"/>
      <c r="AI6" s="117"/>
      <c r="AJ6" s="117"/>
      <c r="AK6" s="117"/>
      <c r="AL6" s="118" t="s">
        <v>126</v>
      </c>
      <c r="AM6" s="118"/>
      <c r="AN6" s="118"/>
      <c r="AO6" s="118"/>
      <c r="AP6" s="118"/>
      <c r="AQ6" s="117" t="s">
        <v>141</v>
      </c>
      <c r="AR6" s="117"/>
      <c r="AS6" s="117"/>
      <c r="AT6" s="117"/>
      <c r="AU6" s="117"/>
      <c r="AV6" s="118" t="s">
        <v>165</v>
      </c>
      <c r="AW6" s="118"/>
      <c r="AX6" s="118"/>
      <c r="AY6" s="118"/>
      <c r="AZ6" s="118"/>
      <c r="BA6" s="48"/>
      <c r="BB6" s="48"/>
      <c r="BC6" s="60" t="s">
        <v>176</v>
      </c>
      <c r="BD6" s="60"/>
      <c r="BE6" s="60"/>
      <c r="BF6" s="60"/>
      <c r="BG6" s="60"/>
      <c r="BH6" s="48" t="s">
        <v>374</v>
      </c>
      <c r="BI6" s="65"/>
      <c r="BJ6" s="64">
        <v>1</v>
      </c>
      <c r="BK6" s="64">
        <v>2</v>
      </c>
      <c r="BL6" s="64">
        <v>3</v>
      </c>
      <c r="BM6" s="64">
        <v>4</v>
      </c>
      <c r="BN6" s="64">
        <v>5</v>
      </c>
      <c r="BO6" s="64">
        <v>6</v>
      </c>
      <c r="BP6" s="64">
        <v>7</v>
      </c>
      <c r="BQ6" s="64">
        <v>8</v>
      </c>
      <c r="BR6" s="64">
        <v>9</v>
      </c>
      <c r="BS6" s="64">
        <v>10</v>
      </c>
      <c r="BT6" s="64">
        <v>11</v>
      </c>
      <c r="BU6" s="64">
        <v>12</v>
      </c>
      <c r="BV6" s="64">
        <v>13</v>
      </c>
      <c r="BW6" s="64">
        <v>14</v>
      </c>
      <c r="BX6" s="64">
        <v>1</v>
      </c>
      <c r="BY6" s="64">
        <v>2</v>
      </c>
      <c r="BZ6" s="64">
        <v>3</v>
      </c>
      <c r="CA6" s="64">
        <v>4</v>
      </c>
      <c r="CB6" s="64">
        <v>5</v>
      </c>
      <c r="CC6" s="64">
        <v>6</v>
      </c>
      <c r="CD6" s="64">
        <v>7</v>
      </c>
      <c r="CE6" s="64">
        <v>8</v>
      </c>
      <c r="CF6" s="64">
        <v>9</v>
      </c>
      <c r="CG6" s="64">
        <v>10</v>
      </c>
      <c r="CH6" s="64">
        <v>11</v>
      </c>
      <c r="CI6" s="64">
        <v>12</v>
      </c>
      <c r="CJ6" s="64">
        <v>13</v>
      </c>
      <c r="CK6" s="64">
        <v>14</v>
      </c>
      <c r="CL6" s="114" t="s">
        <v>193</v>
      </c>
      <c r="CM6" s="115"/>
      <c r="CN6" s="115"/>
      <c r="CO6" s="115"/>
      <c r="CP6" s="115"/>
      <c r="CQ6" s="115"/>
      <c r="CR6" s="116"/>
      <c r="CS6" s="111" t="s">
        <v>373</v>
      </c>
      <c r="CT6" s="112"/>
      <c r="CU6" s="112"/>
      <c r="CV6" s="112"/>
      <c r="CW6" s="112"/>
      <c r="CX6" s="112"/>
      <c r="CY6" s="112"/>
      <c r="CZ6" s="113"/>
    </row>
    <row r="7" spans="1:104" ht="114" collapsed="1">
      <c r="A7" s="66" t="s">
        <v>375</v>
      </c>
      <c r="B7" s="49" t="s">
        <v>2</v>
      </c>
      <c r="C7" s="49" t="s">
        <v>253</v>
      </c>
      <c r="D7" s="49" t="s">
        <v>243</v>
      </c>
      <c r="E7" s="49" t="s">
        <v>255</v>
      </c>
      <c r="F7" s="49" t="s">
        <v>258</v>
      </c>
      <c r="G7" s="49" t="s">
        <v>270</v>
      </c>
      <c r="H7" s="49" t="s">
        <v>378</v>
      </c>
      <c r="I7" s="49" t="s">
        <v>324</v>
      </c>
      <c r="J7" s="49" t="s">
        <v>390</v>
      </c>
      <c r="K7" s="49" t="s">
        <v>323</v>
      </c>
      <c r="L7" s="49" t="s">
        <v>3</v>
      </c>
      <c r="M7" s="73" t="s">
        <v>309</v>
      </c>
      <c r="N7" s="73" t="s">
        <v>310</v>
      </c>
      <c r="O7" s="73" t="s">
        <v>332</v>
      </c>
      <c r="P7" s="73" t="s">
        <v>311</v>
      </c>
      <c r="Q7" s="72" t="s">
        <v>350</v>
      </c>
      <c r="R7" s="72" t="s">
        <v>351</v>
      </c>
      <c r="S7" s="72" t="s">
        <v>352</v>
      </c>
      <c r="T7" s="50" t="s">
        <v>4</v>
      </c>
      <c r="U7" s="50" t="s">
        <v>5</v>
      </c>
      <c r="V7" s="50" t="s">
        <v>244</v>
      </c>
      <c r="W7" s="50" t="s">
        <v>6</v>
      </c>
      <c r="X7" s="50" t="s">
        <v>89</v>
      </c>
      <c r="Y7" s="50" t="s">
        <v>246</v>
      </c>
      <c r="Z7" s="50" t="s">
        <v>247</v>
      </c>
      <c r="AA7" s="50" t="s">
        <v>7</v>
      </c>
      <c r="AB7" s="59" t="s">
        <v>8</v>
      </c>
      <c r="AC7" s="59" t="s">
        <v>9</v>
      </c>
      <c r="AD7" s="59" t="s">
        <v>317</v>
      </c>
      <c r="AE7" s="59" t="s">
        <v>10</v>
      </c>
      <c r="AF7" s="59" t="s">
        <v>11</v>
      </c>
      <c r="AG7" s="59" t="s">
        <v>12</v>
      </c>
      <c r="AH7" s="59" t="s">
        <v>13</v>
      </c>
      <c r="AI7" s="59" t="s">
        <v>14</v>
      </c>
      <c r="AJ7" s="59" t="s">
        <v>15</v>
      </c>
      <c r="AK7" s="59" t="s">
        <v>16</v>
      </c>
      <c r="AL7" s="71" t="s">
        <v>17</v>
      </c>
      <c r="AM7" s="71" t="s">
        <v>384</v>
      </c>
      <c r="AN7" s="71" t="s">
        <v>385</v>
      </c>
      <c r="AO7" s="71" t="s">
        <v>386</v>
      </c>
      <c r="AP7" s="71" t="s">
        <v>362</v>
      </c>
      <c r="AQ7" s="60" t="s">
        <v>382</v>
      </c>
      <c r="AR7" s="60" t="s">
        <v>18</v>
      </c>
      <c r="AS7" s="60" t="s">
        <v>383</v>
      </c>
      <c r="AT7" s="60" t="s">
        <v>19</v>
      </c>
      <c r="AU7" s="60" t="s">
        <v>20</v>
      </c>
      <c r="AV7" s="48" t="s">
        <v>21</v>
      </c>
      <c r="AW7" s="48" t="s">
        <v>278</v>
      </c>
      <c r="AX7" s="48" t="s">
        <v>380</v>
      </c>
      <c r="AY7" s="48" t="s">
        <v>170</v>
      </c>
      <c r="AZ7" s="48" t="s">
        <v>381</v>
      </c>
      <c r="BA7" s="48" t="s">
        <v>279</v>
      </c>
      <c r="BB7" s="48" t="s">
        <v>282</v>
      </c>
      <c r="BC7" s="61" t="s">
        <v>22</v>
      </c>
      <c r="BD7" s="60" t="s">
        <v>23</v>
      </c>
      <c r="BE7" s="60" t="s">
        <v>24</v>
      </c>
      <c r="BF7" s="60" t="s">
        <v>25</v>
      </c>
      <c r="BG7" s="60" t="s">
        <v>26</v>
      </c>
      <c r="BH7" s="48" t="s">
        <v>27</v>
      </c>
      <c r="BI7" s="65" t="s">
        <v>340</v>
      </c>
      <c r="BJ7" s="119" t="s">
        <v>299</v>
      </c>
      <c r="BK7" s="119"/>
      <c r="BL7" s="119"/>
      <c r="BM7" s="119"/>
      <c r="BN7" s="119"/>
      <c r="BO7" s="119"/>
      <c r="BP7" s="119"/>
      <c r="BQ7" s="119"/>
      <c r="BR7" s="119"/>
      <c r="BS7" s="119"/>
      <c r="BT7" s="119"/>
      <c r="BU7" s="119"/>
      <c r="BV7" s="119"/>
      <c r="BW7" s="119"/>
      <c r="BX7" s="119" t="s">
        <v>300</v>
      </c>
      <c r="BY7" s="119"/>
      <c r="BZ7" s="119"/>
      <c r="CA7" s="119"/>
      <c r="CB7" s="119"/>
      <c r="CC7" s="119"/>
      <c r="CD7" s="119"/>
      <c r="CE7" s="119"/>
      <c r="CF7" s="119"/>
      <c r="CG7" s="119"/>
      <c r="CH7" s="119"/>
      <c r="CI7" s="119"/>
      <c r="CJ7" s="119"/>
      <c r="CK7" s="119"/>
      <c r="CL7" s="48" t="s">
        <v>370</v>
      </c>
      <c r="CM7" s="48" t="s">
        <v>28</v>
      </c>
      <c r="CN7" s="48" t="s">
        <v>203</v>
      </c>
      <c r="CO7" s="48" t="s">
        <v>312</v>
      </c>
      <c r="CP7" s="48" t="s">
        <v>303</v>
      </c>
      <c r="CQ7" s="48" t="s">
        <v>371</v>
      </c>
      <c r="CR7" s="48" t="s">
        <v>372</v>
      </c>
      <c r="CS7" s="60" t="s">
        <v>285</v>
      </c>
      <c r="CT7" s="60" t="s">
        <v>377</v>
      </c>
      <c r="CU7" s="60" t="s">
        <v>376</v>
      </c>
      <c r="CV7" s="60" t="s">
        <v>286</v>
      </c>
      <c r="CW7" s="60" t="s">
        <v>291</v>
      </c>
      <c r="CX7" s="60" t="s">
        <v>639</v>
      </c>
      <c r="CY7" s="60" t="s">
        <v>292</v>
      </c>
      <c r="CZ7" s="60" t="s">
        <v>293</v>
      </c>
    </row>
    <row r="8" spans="1:104" s="42" customFormat="1" ht="44.25" hidden="1" customHeight="1" outlineLevel="1">
      <c r="A8" s="45" t="s">
        <v>313</v>
      </c>
      <c r="B8" s="38">
        <v>1</v>
      </c>
      <c r="C8" s="58">
        <v>45912</v>
      </c>
      <c r="D8" s="38" t="s">
        <v>254</v>
      </c>
      <c r="E8" s="38" t="s">
        <v>257</v>
      </c>
      <c r="F8" s="38" t="s">
        <v>389</v>
      </c>
      <c r="G8" s="58">
        <v>46388</v>
      </c>
      <c r="H8" s="38" t="s">
        <v>272</v>
      </c>
      <c r="I8" s="38" t="s">
        <v>471</v>
      </c>
      <c r="J8" s="38" t="s">
        <v>250</v>
      </c>
      <c r="K8" s="38" t="s">
        <v>252</v>
      </c>
      <c r="L8" s="38" t="s">
        <v>315</v>
      </c>
      <c r="M8" s="38" t="s">
        <v>306</v>
      </c>
      <c r="N8" s="38" t="s">
        <v>306</v>
      </c>
      <c r="O8" s="38" t="s">
        <v>334</v>
      </c>
      <c r="P8" s="38" t="s">
        <v>306</v>
      </c>
      <c r="Q8" s="38"/>
      <c r="R8" s="38"/>
      <c r="S8" s="38"/>
      <c r="T8" s="38"/>
      <c r="U8" s="38"/>
      <c r="V8" s="38"/>
      <c r="W8" s="38"/>
      <c r="X8" s="38"/>
      <c r="Y8" s="38"/>
      <c r="Z8" s="38"/>
      <c r="AA8" s="38"/>
      <c r="AB8" s="38" t="s">
        <v>316</v>
      </c>
      <c r="AC8" s="38">
        <v>66</v>
      </c>
      <c r="AD8" s="38" t="s">
        <v>407</v>
      </c>
      <c r="AE8" s="38">
        <v>1.5</v>
      </c>
      <c r="AF8" s="38" t="s">
        <v>408</v>
      </c>
      <c r="AG8" s="38" t="s">
        <v>389</v>
      </c>
      <c r="AH8" s="38" t="s">
        <v>38</v>
      </c>
      <c r="AI8" s="38" t="s">
        <v>266</v>
      </c>
      <c r="AJ8" s="38" t="s">
        <v>319</v>
      </c>
      <c r="AK8" s="38">
        <v>4</v>
      </c>
      <c r="AL8" s="38">
        <v>159</v>
      </c>
      <c r="AM8" s="38" t="str">
        <f>SUBSTITUTE(SUBSTITUTE(J8," ",""),"-","")</f>
        <v>3782062XMD10M6</v>
      </c>
      <c r="AN8" s="38" t="s">
        <v>249</v>
      </c>
      <c r="AO8" s="38" t="s">
        <v>274</v>
      </c>
      <c r="AP8" s="38" t="s">
        <v>404</v>
      </c>
      <c r="AQ8" s="38" t="str">
        <f>SUBSTITUTE(J8," ","")</f>
        <v>37820-62X-MD10-M6</v>
      </c>
      <c r="AR8" s="38" t="str">
        <f>SUBSTITUTE(J8," ","")</f>
        <v>37820-62X-MD10-M6</v>
      </c>
      <c r="AS8" s="38" t="str">
        <f>K8</f>
        <v>10SW125836</v>
      </c>
      <c r="AT8" s="38" t="s">
        <v>320</v>
      </c>
      <c r="AU8" s="38" t="s">
        <v>422</v>
      </c>
      <c r="AV8" s="38" t="s">
        <v>423</v>
      </c>
      <c r="AW8" s="38">
        <v>4740030560</v>
      </c>
      <c r="AX8" s="38" t="str">
        <f>K8</f>
        <v>10SW125836</v>
      </c>
      <c r="AY8" s="38" t="s">
        <v>424</v>
      </c>
      <c r="AZ8" s="38" t="s">
        <v>325</v>
      </c>
      <c r="BA8" s="38" t="s">
        <v>280</v>
      </c>
      <c r="BB8" s="38" t="s">
        <v>262</v>
      </c>
      <c r="BC8" s="38" t="s">
        <v>425</v>
      </c>
      <c r="BD8" s="38" t="str">
        <f>AP8</f>
        <v>MG1CS022</v>
      </c>
      <c r="BE8" s="38" t="s">
        <v>256</v>
      </c>
      <c r="BF8" s="38" t="s">
        <v>248</v>
      </c>
      <c r="BG8" s="38" t="s">
        <v>367</v>
      </c>
      <c r="BH8" s="38" t="s">
        <v>326</v>
      </c>
      <c r="BI8" s="38" t="s">
        <v>283</v>
      </c>
      <c r="BJ8" s="38" t="str">
        <f t="shared" ref="BJ8:BW12" si="0">MID($BI8,BJ$6,1)</f>
        <v>3</v>
      </c>
      <c r="BK8" s="38" t="str">
        <f t="shared" si="0"/>
        <v>7</v>
      </c>
      <c r="BL8" s="38" t="str">
        <f t="shared" si="0"/>
        <v>8</v>
      </c>
      <c r="BM8" s="38" t="str">
        <f t="shared" si="0"/>
        <v>0</v>
      </c>
      <c r="BN8" s="38" t="str">
        <f t="shared" si="0"/>
        <v>5</v>
      </c>
      <c r="BO8" s="38" t="str">
        <f t="shared" si="0"/>
        <v>-</v>
      </c>
      <c r="BP8" s="38" t="str">
        <f t="shared" si="0"/>
        <v>6</v>
      </c>
      <c r="BQ8" s="38" t="str">
        <f t="shared" si="0"/>
        <v>2</v>
      </c>
      <c r="BR8" s="38" t="str">
        <f t="shared" si="0"/>
        <v>X</v>
      </c>
      <c r="BS8" s="38" t="str">
        <f t="shared" si="0"/>
        <v>-</v>
      </c>
      <c r="BT8" s="38" t="str">
        <f t="shared" si="0"/>
        <v>M</v>
      </c>
      <c r="BU8" s="38" t="str">
        <f t="shared" si="0"/>
        <v>D</v>
      </c>
      <c r="BV8" s="38" t="str">
        <f t="shared" si="0"/>
        <v>1</v>
      </c>
      <c r="BW8" s="38" t="str">
        <f t="shared" si="0"/>
        <v>0</v>
      </c>
      <c r="BX8" s="38" t="str">
        <f>DEC2HEX(CODE(BJ8),2)</f>
        <v>33</v>
      </c>
      <c r="BY8" s="38" t="str">
        <f t="shared" ref="BY8:BY9" si="1">DEC2HEX(CODE(BK8),2)</f>
        <v>37</v>
      </c>
      <c r="BZ8" s="38" t="str">
        <f t="shared" ref="BZ8:BZ9" si="2">DEC2HEX(CODE(BL8),2)</f>
        <v>38</v>
      </c>
      <c r="CA8" s="38" t="str">
        <f t="shared" ref="CA8:CA9" si="3">DEC2HEX(CODE(BM8),2)</f>
        <v>30</v>
      </c>
      <c r="CB8" s="38" t="str">
        <f t="shared" ref="CB8:CB9" si="4">DEC2HEX(CODE(BN8),2)</f>
        <v>35</v>
      </c>
      <c r="CC8" s="38" t="str">
        <f t="shared" ref="CC8:CC9" si="5">DEC2HEX(CODE(BO8),2)</f>
        <v>2D</v>
      </c>
      <c r="CD8" s="38" t="str">
        <f t="shared" ref="CD8:CD9" si="6">DEC2HEX(CODE(BP8),2)</f>
        <v>36</v>
      </c>
      <c r="CE8" s="38" t="str">
        <f t="shared" ref="CE8:CE9" si="7">DEC2HEX(CODE(BQ8),2)</f>
        <v>32</v>
      </c>
      <c r="CF8" s="38" t="str">
        <f t="shared" ref="CF8:CF9" si="8">DEC2HEX(CODE(BR8),2)</f>
        <v>58</v>
      </c>
      <c r="CG8" s="38" t="str">
        <f t="shared" ref="CG8:CG9" si="9">DEC2HEX(CODE(BS8),2)</f>
        <v>2D</v>
      </c>
      <c r="CH8" s="38" t="str">
        <f t="shared" ref="CH8:CH9" si="10">DEC2HEX(CODE(BT8),2)</f>
        <v>4D</v>
      </c>
      <c r="CI8" s="38" t="str">
        <f t="shared" ref="CI8:CI9" si="11">DEC2HEX(CODE(BU8),2)</f>
        <v>44</v>
      </c>
      <c r="CJ8" s="38" t="str">
        <f t="shared" ref="CJ8:CJ9" si="12">DEC2HEX(CODE(BV8),2)</f>
        <v>31</v>
      </c>
      <c r="CK8" s="38" t="str">
        <f t="shared" ref="CK8:CK9" si="13">DEC2HEX(CODE(BW8),2)</f>
        <v>30</v>
      </c>
      <c r="CL8" s="38" t="str">
        <f>BX8&amp;BY8&amp;BZ8&amp;CA8&amp;CB8&amp;CC8&amp;CD8&amp;CE8&amp;CF8&amp;CG8&amp;CH8&amp;CI8&amp;CJ8&amp;CK8</f>
        <v>33373830352D3632582D4D443130</v>
      </c>
      <c r="CM8" s="44"/>
      <c r="CN8" s="38" t="s">
        <v>302</v>
      </c>
      <c r="CO8" s="38" t="s">
        <v>304</v>
      </c>
      <c r="CP8" s="38" t="s">
        <v>304</v>
      </c>
      <c r="CQ8" s="38"/>
      <c r="CR8" s="38"/>
      <c r="CS8" s="38" t="str">
        <f>SUBSTITUTE(J8," ","")</f>
        <v>37820-62X-MD10-M6</v>
      </c>
      <c r="CT8" s="38" t="s">
        <v>287</v>
      </c>
      <c r="CU8" s="38" t="s">
        <v>288</v>
      </c>
      <c r="CV8" s="38" t="s">
        <v>283</v>
      </c>
      <c r="CW8" s="38" t="s">
        <v>240</v>
      </c>
      <c r="CX8" s="38" t="s">
        <v>294</v>
      </c>
      <c r="CY8" s="38" t="s">
        <v>295</v>
      </c>
      <c r="CZ8" s="38" t="s">
        <v>296</v>
      </c>
    </row>
    <row r="9" spans="1:104" s="42" customFormat="1" ht="44.25" hidden="1" customHeight="1" outlineLevel="1">
      <c r="A9" s="45" t="s">
        <v>314</v>
      </c>
      <c r="B9" s="38">
        <v>1</v>
      </c>
      <c r="C9" s="58">
        <v>45912</v>
      </c>
      <c r="D9" s="38" t="s">
        <v>254</v>
      </c>
      <c r="E9" s="38" t="s">
        <v>257</v>
      </c>
      <c r="F9" s="38" t="s">
        <v>259</v>
      </c>
      <c r="G9" s="38">
        <v>2022</v>
      </c>
      <c r="H9" s="38" t="s">
        <v>271</v>
      </c>
      <c r="I9" s="38" t="s">
        <v>275</v>
      </c>
      <c r="J9" s="38" t="s">
        <v>327</v>
      </c>
      <c r="K9" s="38" t="s">
        <v>328</v>
      </c>
      <c r="L9" s="38"/>
      <c r="M9" s="38" t="s">
        <v>306</v>
      </c>
      <c r="N9" s="38" t="s">
        <v>306</v>
      </c>
      <c r="O9" s="38" t="s">
        <v>334</v>
      </c>
      <c r="P9" s="38" t="s">
        <v>306</v>
      </c>
      <c r="Q9" s="38"/>
      <c r="R9" s="38"/>
      <c r="S9" s="38"/>
      <c r="T9" s="38"/>
      <c r="U9" s="38"/>
      <c r="V9" s="38"/>
      <c r="W9" s="38"/>
      <c r="X9" s="38"/>
      <c r="Y9" s="38"/>
      <c r="Z9" s="38"/>
      <c r="AA9" s="38"/>
      <c r="AB9" s="38" t="s">
        <v>261</v>
      </c>
      <c r="AC9" s="38" t="s">
        <v>262</v>
      </c>
      <c r="AD9" s="38" t="s">
        <v>318</v>
      </c>
      <c r="AE9" s="38" t="s">
        <v>262</v>
      </c>
      <c r="AF9" s="38" t="s">
        <v>263</v>
      </c>
      <c r="AG9" s="38" t="s">
        <v>265</v>
      </c>
      <c r="AH9" s="38" t="s">
        <v>269</v>
      </c>
      <c r="AI9" s="38" t="s">
        <v>267</v>
      </c>
      <c r="AJ9" s="38" t="s">
        <v>264</v>
      </c>
      <c r="AK9" s="38">
        <v>4</v>
      </c>
      <c r="AL9" s="38">
        <v>159</v>
      </c>
      <c r="AM9" s="38" t="str">
        <f>SUBSTITUTE(SUBSTITUTE(J9," ",""),"-","")</f>
        <v>3782066VH050M6</v>
      </c>
      <c r="AN9" s="38" t="s">
        <v>276</v>
      </c>
      <c r="AO9" s="38" t="s">
        <v>277</v>
      </c>
      <c r="AP9" s="38" t="s">
        <v>260</v>
      </c>
      <c r="AQ9" s="38" t="str">
        <f>SUBSTITUTE(J9," ","")</f>
        <v>37820-66V-H050-M6</v>
      </c>
      <c r="AR9" s="38" t="str">
        <f>SUBSTITUTE(J9," ","")</f>
        <v>37820-66V-H050-M6</v>
      </c>
      <c r="AS9" s="38" t="str">
        <f>K9</f>
        <v>10SW119353</v>
      </c>
      <c r="AT9" s="38" t="s">
        <v>320</v>
      </c>
      <c r="AU9" s="38" t="s">
        <v>321</v>
      </c>
      <c r="AV9" s="38" t="s">
        <v>262</v>
      </c>
      <c r="AW9" s="38">
        <v>4740027606</v>
      </c>
      <c r="AX9" s="38" t="str">
        <f>K9</f>
        <v>10SW119353</v>
      </c>
      <c r="AY9" s="38" t="s">
        <v>329</v>
      </c>
      <c r="AZ9" s="38" t="s">
        <v>330</v>
      </c>
      <c r="BA9" s="38" t="s">
        <v>281</v>
      </c>
      <c r="BB9" s="38" t="s">
        <v>262</v>
      </c>
      <c r="BC9" s="38" t="s">
        <v>273</v>
      </c>
      <c r="BD9" s="38" t="str">
        <f>AP9</f>
        <v>MED17.9.3</v>
      </c>
      <c r="BE9" s="38" t="s">
        <v>265</v>
      </c>
      <c r="BF9" s="38" t="s">
        <v>331</v>
      </c>
      <c r="BG9" s="38" t="s">
        <v>368</v>
      </c>
      <c r="BH9" s="38"/>
      <c r="BI9" s="38" t="s">
        <v>284</v>
      </c>
      <c r="BJ9" s="38" t="str">
        <f t="shared" si="0"/>
        <v>3</v>
      </c>
      <c r="BK9" s="38" t="str">
        <f t="shared" si="0"/>
        <v>7</v>
      </c>
      <c r="BL9" s="38" t="str">
        <f t="shared" si="0"/>
        <v>8</v>
      </c>
      <c r="BM9" s="38" t="str">
        <f t="shared" si="0"/>
        <v>0</v>
      </c>
      <c r="BN9" s="38" t="str">
        <f t="shared" si="0"/>
        <v>5</v>
      </c>
      <c r="BO9" s="38" t="str">
        <f t="shared" si="0"/>
        <v>-</v>
      </c>
      <c r="BP9" s="38" t="str">
        <f t="shared" si="0"/>
        <v>6</v>
      </c>
      <c r="BQ9" s="38" t="str">
        <f t="shared" si="0"/>
        <v>6</v>
      </c>
      <c r="BR9" s="38" t="str">
        <f t="shared" si="0"/>
        <v>V</v>
      </c>
      <c r="BS9" s="38" t="str">
        <f t="shared" si="0"/>
        <v>-</v>
      </c>
      <c r="BT9" s="38" t="str">
        <f t="shared" si="0"/>
        <v>H</v>
      </c>
      <c r="BU9" s="38" t="str">
        <f t="shared" si="0"/>
        <v>0</v>
      </c>
      <c r="BV9" s="38" t="str">
        <f t="shared" si="0"/>
        <v>1</v>
      </c>
      <c r="BW9" s="38" t="str">
        <f t="shared" si="0"/>
        <v>0</v>
      </c>
      <c r="BX9" s="38" t="str">
        <f t="shared" ref="BX9" si="14">DEC2HEX(CODE(BJ9),2)</f>
        <v>33</v>
      </c>
      <c r="BY9" s="38" t="str">
        <f t="shared" si="1"/>
        <v>37</v>
      </c>
      <c r="BZ9" s="38" t="str">
        <f t="shared" si="2"/>
        <v>38</v>
      </c>
      <c r="CA9" s="38" t="str">
        <f t="shared" si="3"/>
        <v>30</v>
      </c>
      <c r="CB9" s="38" t="str">
        <f t="shared" si="4"/>
        <v>35</v>
      </c>
      <c r="CC9" s="38" t="str">
        <f t="shared" si="5"/>
        <v>2D</v>
      </c>
      <c r="CD9" s="38" t="str">
        <f t="shared" si="6"/>
        <v>36</v>
      </c>
      <c r="CE9" s="38" t="str">
        <f t="shared" si="7"/>
        <v>36</v>
      </c>
      <c r="CF9" s="38" t="str">
        <f t="shared" si="8"/>
        <v>56</v>
      </c>
      <c r="CG9" s="38" t="str">
        <f t="shared" si="9"/>
        <v>2D</v>
      </c>
      <c r="CH9" s="38" t="str">
        <f t="shared" si="10"/>
        <v>48</v>
      </c>
      <c r="CI9" s="38" t="str">
        <f t="shared" si="11"/>
        <v>30</v>
      </c>
      <c r="CJ9" s="38" t="str">
        <f t="shared" si="12"/>
        <v>31</v>
      </c>
      <c r="CK9" s="38" t="str">
        <f t="shared" si="13"/>
        <v>30</v>
      </c>
      <c r="CL9" s="38" t="str">
        <f>BX9&amp;BY9&amp;BZ9&amp;CA9&amp;CB9&amp;CC9&amp;CD9&amp;CE9&amp;CF9&amp;CG9&amp;CH9&amp;CI9&amp;CJ9&amp;CK9</f>
        <v>33373830352D3636562D48303130</v>
      </c>
      <c r="CM9" s="44"/>
      <c r="CN9" s="38" t="s">
        <v>301</v>
      </c>
      <c r="CO9" s="38" t="s">
        <v>305</v>
      </c>
      <c r="CP9" s="38" t="s">
        <v>305</v>
      </c>
      <c r="CQ9" s="38"/>
      <c r="CR9" s="38"/>
      <c r="CS9" s="38" t="str">
        <f>SUBSTITUTE(J9," ","")</f>
        <v>37820-66V-H050-M6</v>
      </c>
      <c r="CT9" s="38" t="s">
        <v>289</v>
      </c>
      <c r="CU9" s="38" t="s">
        <v>290</v>
      </c>
      <c r="CV9" s="38" t="s">
        <v>284</v>
      </c>
      <c r="CW9" s="38" t="s">
        <v>240</v>
      </c>
      <c r="CX9" s="38" t="s">
        <v>297</v>
      </c>
      <c r="CY9" s="38" t="s">
        <v>298</v>
      </c>
      <c r="CZ9" s="38" t="s">
        <v>298</v>
      </c>
    </row>
    <row r="10" spans="1:104" s="42" customFormat="1" ht="99.75">
      <c r="A10" s="45" t="s">
        <v>341</v>
      </c>
      <c r="B10" s="62">
        <v>1</v>
      </c>
      <c r="C10" s="63" t="s">
        <v>487</v>
      </c>
      <c r="D10" s="62" t="s">
        <v>254</v>
      </c>
      <c r="E10" s="62" t="s">
        <v>388</v>
      </c>
      <c r="F10" s="62" t="s">
        <v>342</v>
      </c>
      <c r="G10" s="62" t="s">
        <v>343</v>
      </c>
      <c r="H10" s="62" t="s">
        <v>344</v>
      </c>
      <c r="I10" s="62" t="s">
        <v>347</v>
      </c>
      <c r="J10" s="62" t="s">
        <v>345</v>
      </c>
      <c r="K10" s="62" t="s">
        <v>346</v>
      </c>
      <c r="L10" s="62" t="s">
        <v>346</v>
      </c>
      <c r="M10" s="62" t="s">
        <v>348</v>
      </c>
      <c r="N10" s="62" t="s">
        <v>348</v>
      </c>
      <c r="O10" s="62" t="str">
        <f>IF(COUNTIF(C12:CZ12,"FALSE")&gt;0,"NG","OK")</f>
        <v>OK</v>
      </c>
      <c r="P10" s="62" t="s">
        <v>348</v>
      </c>
      <c r="Q10" s="62" t="s">
        <v>353</v>
      </c>
      <c r="R10" s="62" t="s">
        <v>339</v>
      </c>
      <c r="S10" s="62" t="s">
        <v>354</v>
      </c>
      <c r="T10" s="62"/>
      <c r="U10" s="62"/>
      <c r="V10" s="62"/>
      <c r="W10" s="62"/>
      <c r="X10" s="62"/>
      <c r="Y10" s="62"/>
      <c r="Z10" s="62"/>
      <c r="AA10" s="62"/>
      <c r="AB10" s="62" t="s">
        <v>355</v>
      </c>
      <c r="AC10" s="62" t="s">
        <v>356</v>
      </c>
      <c r="AD10" s="62" t="s">
        <v>268</v>
      </c>
      <c r="AE10" s="62" t="s">
        <v>356</v>
      </c>
      <c r="AF10" s="62" t="s">
        <v>357</v>
      </c>
      <c r="AG10" s="62" t="s">
        <v>358</v>
      </c>
      <c r="AH10" s="62" t="s">
        <v>359</v>
      </c>
      <c r="AI10" s="62" t="s">
        <v>356</v>
      </c>
      <c r="AJ10" s="62" t="s">
        <v>319</v>
      </c>
      <c r="AK10" s="62" t="s">
        <v>360</v>
      </c>
      <c r="AL10" s="62">
        <v>159</v>
      </c>
      <c r="AM10" s="62" t="s">
        <v>361</v>
      </c>
      <c r="AN10" s="62" t="s">
        <v>361</v>
      </c>
      <c r="AO10" s="62" t="s">
        <v>361</v>
      </c>
      <c r="AP10" s="62" t="s">
        <v>363</v>
      </c>
      <c r="AQ10" s="62" t="str">
        <f>SUBSTITUTE(J10," ","")</f>
        <v>TakefromInfoSheet</v>
      </c>
      <c r="AR10" s="62" t="str">
        <f>SUBSTITUTE(J10," ","")</f>
        <v>TakefromInfoSheet</v>
      </c>
      <c r="AS10" s="62" t="str">
        <f>K10</f>
        <v>********</v>
      </c>
      <c r="AT10" s="62" t="s">
        <v>364</v>
      </c>
      <c r="AU10" s="62" t="s">
        <v>321</v>
      </c>
      <c r="AV10" s="62" t="s">
        <v>322</v>
      </c>
      <c r="AW10" s="62" t="s">
        <v>365</v>
      </c>
      <c r="AX10" s="62" t="s">
        <v>365</v>
      </c>
      <c r="AY10" s="62" t="s">
        <v>365</v>
      </c>
      <c r="AZ10" s="62" t="s">
        <v>365</v>
      </c>
      <c r="BA10" s="62" t="s">
        <v>365</v>
      </c>
      <c r="BB10" s="62" t="s">
        <v>262</v>
      </c>
      <c r="BC10" s="62" t="s">
        <v>366</v>
      </c>
      <c r="BD10" s="62" t="str">
        <f>AP10</f>
        <v>MG1CS022.x</v>
      </c>
      <c r="BE10" s="62" t="str">
        <f>AB10</f>
        <v>62XS
66VT
P1327</v>
      </c>
      <c r="BF10" s="62" t="s">
        <v>361</v>
      </c>
      <c r="BG10" s="62" t="s">
        <v>369</v>
      </c>
      <c r="BH10" s="62" t="s">
        <v>475</v>
      </c>
      <c r="BI10" s="62" t="s">
        <v>284</v>
      </c>
      <c r="BJ10" s="62" t="str">
        <f t="shared" si="0"/>
        <v>3</v>
      </c>
      <c r="BK10" s="62" t="str">
        <f t="shared" si="0"/>
        <v>7</v>
      </c>
      <c r="BL10" s="62" t="str">
        <f t="shared" si="0"/>
        <v>8</v>
      </c>
      <c r="BM10" s="62" t="str">
        <f t="shared" si="0"/>
        <v>0</v>
      </c>
      <c r="BN10" s="62" t="str">
        <f t="shared" si="0"/>
        <v>5</v>
      </c>
      <c r="BO10" s="62" t="str">
        <f t="shared" si="0"/>
        <v>-</v>
      </c>
      <c r="BP10" s="62" t="str">
        <f t="shared" si="0"/>
        <v>6</v>
      </c>
      <c r="BQ10" s="62" t="str">
        <f t="shared" si="0"/>
        <v>6</v>
      </c>
      <c r="BR10" s="62" t="str">
        <f t="shared" si="0"/>
        <v>V</v>
      </c>
      <c r="BS10" s="62" t="str">
        <f t="shared" si="0"/>
        <v>-</v>
      </c>
      <c r="BT10" s="62" t="str">
        <f t="shared" si="0"/>
        <v>H</v>
      </c>
      <c r="BU10" s="62" t="str">
        <f t="shared" si="0"/>
        <v>0</v>
      </c>
      <c r="BV10" s="62" t="str">
        <f t="shared" si="0"/>
        <v>1</v>
      </c>
      <c r="BW10" s="62" t="str">
        <f t="shared" si="0"/>
        <v>0</v>
      </c>
      <c r="BX10" s="62" t="str">
        <f t="shared" ref="BX10" si="15">DEC2HEX(CODE(BJ10),2)</f>
        <v>33</v>
      </c>
      <c r="BY10" s="62" t="str">
        <f t="shared" ref="BY10" si="16">DEC2HEX(CODE(BK10),2)</f>
        <v>37</v>
      </c>
      <c r="BZ10" s="62" t="str">
        <f t="shared" ref="BZ10" si="17">DEC2HEX(CODE(BL10),2)</f>
        <v>38</v>
      </c>
      <c r="CA10" s="62" t="str">
        <f t="shared" ref="CA10" si="18">DEC2HEX(CODE(BM10),2)</f>
        <v>30</v>
      </c>
      <c r="CB10" s="62" t="str">
        <f t="shared" ref="CB10" si="19">DEC2HEX(CODE(BN10),2)</f>
        <v>35</v>
      </c>
      <c r="CC10" s="62" t="str">
        <f t="shared" ref="CC10" si="20">DEC2HEX(CODE(BO10),2)</f>
        <v>2D</v>
      </c>
      <c r="CD10" s="62" t="str">
        <f t="shared" ref="CD10" si="21">DEC2HEX(CODE(BP10),2)</f>
        <v>36</v>
      </c>
      <c r="CE10" s="62" t="str">
        <f t="shared" ref="CE10" si="22">DEC2HEX(CODE(BQ10),2)</f>
        <v>36</v>
      </c>
      <c r="CF10" s="62" t="str">
        <f t="shared" ref="CF10" si="23">DEC2HEX(CODE(BR10),2)</f>
        <v>56</v>
      </c>
      <c r="CG10" s="62" t="str">
        <f t="shared" ref="CG10" si="24">DEC2HEX(CODE(BS10),2)</f>
        <v>2D</v>
      </c>
      <c r="CH10" s="62" t="str">
        <f t="shared" ref="CH10" si="25">DEC2HEX(CODE(BT10),2)</f>
        <v>48</v>
      </c>
      <c r="CI10" s="62" t="str">
        <f t="shared" ref="CI10" si="26">DEC2HEX(CODE(BU10),2)</f>
        <v>30</v>
      </c>
      <c r="CJ10" s="62" t="str">
        <f t="shared" ref="CJ10" si="27">DEC2HEX(CODE(BV10),2)</f>
        <v>31</v>
      </c>
      <c r="CK10" s="62" t="str">
        <f t="shared" ref="CK10" si="28">DEC2HEX(CODE(BW10),2)</f>
        <v>30</v>
      </c>
      <c r="CL10" s="62" t="str">
        <f>BX10&amp;BY10&amp;BZ10&amp;CA10&amp;CB10&amp;CC10&amp;CD10&amp;CE10&amp;CF10&amp;CG10&amp;CH10&amp;CI10&amp;CJ10&amp;CK10</f>
        <v>33373830352D3636562D48303130</v>
      </c>
      <c r="CM10" s="62" t="s">
        <v>434</v>
      </c>
      <c r="CN10" s="62" t="s">
        <v>436</v>
      </c>
      <c r="CO10" s="62" t="s">
        <v>356</v>
      </c>
      <c r="CP10" s="62" t="s">
        <v>356</v>
      </c>
      <c r="CQ10" s="62" t="s">
        <v>356</v>
      </c>
      <c r="CR10" s="62" t="s">
        <v>356</v>
      </c>
      <c r="CS10" s="62"/>
      <c r="CT10" s="62"/>
      <c r="CU10" s="62"/>
      <c r="CV10" s="62"/>
      <c r="CW10" s="62" t="s">
        <v>262</v>
      </c>
      <c r="CX10" s="62"/>
      <c r="CY10" s="62"/>
      <c r="CZ10" s="62"/>
    </row>
    <row r="11" spans="1:104" s="42" customFormat="1" ht="44.25" customHeight="1" collapsed="1">
      <c r="A11" s="45"/>
      <c r="B11" s="51">
        <v>1</v>
      </c>
      <c r="C11" s="82">
        <v>45894</v>
      </c>
      <c r="D11" s="51" t="s">
        <v>254</v>
      </c>
      <c r="E11" s="51" t="s">
        <v>257</v>
      </c>
      <c r="F11" s="51" t="s">
        <v>389</v>
      </c>
      <c r="G11" s="52" t="s">
        <v>488</v>
      </c>
      <c r="H11" s="51" t="s">
        <v>449</v>
      </c>
      <c r="I11" s="79" t="s">
        <v>450</v>
      </c>
      <c r="J11" s="53" t="s">
        <v>250</v>
      </c>
      <c r="K11" s="53" t="s">
        <v>454</v>
      </c>
      <c r="L11" s="51" t="s">
        <v>396</v>
      </c>
      <c r="M11" s="51" t="s">
        <v>489</v>
      </c>
      <c r="N11" s="51" t="s">
        <v>489</v>
      </c>
      <c r="O11" s="51" t="str">
        <f>IF(COUNTIF(C13:CZ13,"FALSE")&gt;0,"NG","OK")</f>
        <v>OK</v>
      </c>
      <c r="P11" s="51" t="s">
        <v>489</v>
      </c>
      <c r="Q11" s="51" t="s">
        <v>402</v>
      </c>
      <c r="R11" s="51" t="s">
        <v>403</v>
      </c>
      <c r="S11" s="51" t="s">
        <v>404</v>
      </c>
      <c r="T11" s="51" t="s">
        <v>40</v>
      </c>
      <c r="U11" s="51" t="s">
        <v>56</v>
      </c>
      <c r="V11" s="51" t="s">
        <v>39</v>
      </c>
      <c r="W11" s="51" t="s">
        <v>80</v>
      </c>
      <c r="X11" s="51" t="s">
        <v>405</v>
      </c>
      <c r="Y11" s="51" t="s">
        <v>405</v>
      </c>
      <c r="Z11" s="51" t="s">
        <v>405</v>
      </c>
      <c r="AA11" s="51" t="s">
        <v>405</v>
      </c>
      <c r="AB11" s="51" t="s">
        <v>426</v>
      </c>
      <c r="AC11" s="51">
        <v>93</v>
      </c>
      <c r="AD11" s="51" t="s">
        <v>407</v>
      </c>
      <c r="AE11" s="51">
        <v>1.5</v>
      </c>
      <c r="AF11" s="51">
        <v>2027</v>
      </c>
      <c r="AG11" s="51" t="s">
        <v>389</v>
      </c>
      <c r="AH11" s="51" t="s">
        <v>38</v>
      </c>
      <c r="AI11" s="51" t="s">
        <v>409</v>
      </c>
      <c r="AJ11" s="51" t="s">
        <v>410</v>
      </c>
      <c r="AK11" s="51">
        <v>4</v>
      </c>
      <c r="AL11" s="51">
        <v>159</v>
      </c>
      <c r="AM11" s="54" t="str">
        <f>SUBSTITUTE(SUBSTITUTE(J11," ",""),"-","")</f>
        <v>3782062XMD10M6</v>
      </c>
      <c r="AN11" s="51" t="s">
        <v>249</v>
      </c>
      <c r="AO11" s="51" t="s">
        <v>478</v>
      </c>
      <c r="AP11" s="51" t="s">
        <v>404</v>
      </c>
      <c r="AQ11" s="54" t="str">
        <f>SUBSTITUTE(J11," ","")</f>
        <v>37820-62X-MD10-M6</v>
      </c>
      <c r="AR11" s="54" t="str">
        <f>SUBSTITUTE(J11," ","")</f>
        <v>37820-62X-MD10-M6</v>
      </c>
      <c r="AS11" s="54" t="str">
        <f>K11</f>
        <v>10SW127304</v>
      </c>
      <c r="AT11" s="51" t="s">
        <v>477</v>
      </c>
      <c r="AU11" s="51" t="s">
        <v>422</v>
      </c>
      <c r="AV11" s="51" t="s">
        <v>423</v>
      </c>
      <c r="AW11" s="80" t="s">
        <v>458</v>
      </c>
      <c r="AX11" s="54" t="str">
        <f>K11</f>
        <v>10SW127304</v>
      </c>
      <c r="AY11" s="51" t="s">
        <v>483</v>
      </c>
      <c r="AZ11" s="51" t="s">
        <v>462</v>
      </c>
      <c r="BA11" s="51">
        <v>23195644</v>
      </c>
      <c r="BB11" s="81" t="s">
        <v>240</v>
      </c>
      <c r="BC11" s="51" t="s">
        <v>425</v>
      </c>
      <c r="BD11" s="54" t="str">
        <f>AP11</f>
        <v>MG1CS022</v>
      </c>
      <c r="BE11" s="51" t="s">
        <v>426</v>
      </c>
      <c r="BF11" s="51" t="s">
        <v>466</v>
      </c>
      <c r="BG11" s="51" t="s">
        <v>467</v>
      </c>
      <c r="BH11" s="51" t="s">
        <v>476</v>
      </c>
      <c r="BI11" s="51" t="s">
        <v>283</v>
      </c>
      <c r="BJ11" s="54" t="str">
        <f t="shared" si="0"/>
        <v>3</v>
      </c>
      <c r="BK11" s="54" t="str">
        <f t="shared" si="0"/>
        <v>7</v>
      </c>
      <c r="BL11" s="54" t="str">
        <f t="shared" si="0"/>
        <v>8</v>
      </c>
      <c r="BM11" s="54" t="str">
        <f t="shared" si="0"/>
        <v>0</v>
      </c>
      <c r="BN11" s="54" t="str">
        <f t="shared" si="0"/>
        <v>5</v>
      </c>
      <c r="BO11" s="54" t="str">
        <f t="shared" si="0"/>
        <v>-</v>
      </c>
      <c r="BP11" s="54" t="str">
        <f t="shared" si="0"/>
        <v>6</v>
      </c>
      <c r="BQ11" s="54" t="str">
        <f t="shared" si="0"/>
        <v>2</v>
      </c>
      <c r="BR11" s="54" t="str">
        <f t="shared" si="0"/>
        <v>X</v>
      </c>
      <c r="BS11" s="54" t="str">
        <f t="shared" si="0"/>
        <v>-</v>
      </c>
      <c r="BT11" s="54" t="str">
        <f t="shared" si="0"/>
        <v>M</v>
      </c>
      <c r="BU11" s="54" t="str">
        <f t="shared" si="0"/>
        <v>D</v>
      </c>
      <c r="BV11" s="54" t="str">
        <f t="shared" si="0"/>
        <v>1</v>
      </c>
      <c r="BW11" s="54" t="str">
        <f t="shared" si="0"/>
        <v>0</v>
      </c>
      <c r="BX11" s="55" t="str">
        <f>DEC2HEX(CODE(BJ11),2)</f>
        <v>33</v>
      </c>
      <c r="BY11" s="55" t="str">
        <f t="shared" ref="BY11" si="29">DEC2HEX(CODE(BK11),2)</f>
        <v>37</v>
      </c>
      <c r="BZ11" s="55" t="str">
        <f t="shared" ref="BZ11" si="30">DEC2HEX(CODE(BL11),2)</f>
        <v>38</v>
      </c>
      <c r="CA11" s="55" t="str">
        <f t="shared" ref="CA11" si="31">DEC2HEX(CODE(BM11),2)</f>
        <v>30</v>
      </c>
      <c r="CB11" s="55" t="str">
        <f t="shared" ref="CB11" si="32">DEC2HEX(CODE(BN11),2)</f>
        <v>35</v>
      </c>
      <c r="CC11" s="55" t="str">
        <f t="shared" ref="CC11" si="33">DEC2HEX(CODE(BO11),2)</f>
        <v>2D</v>
      </c>
      <c r="CD11" s="55" t="str">
        <f t="shared" ref="CD11" si="34">DEC2HEX(CODE(BP11),2)</f>
        <v>36</v>
      </c>
      <c r="CE11" s="55" t="str">
        <f t="shared" ref="CE11" si="35">DEC2HEX(CODE(BQ11),2)</f>
        <v>32</v>
      </c>
      <c r="CF11" s="55" t="str">
        <f t="shared" ref="CF11" si="36">DEC2HEX(CODE(BR11),2)</f>
        <v>58</v>
      </c>
      <c r="CG11" s="55" t="str">
        <f t="shared" ref="CG11" si="37">DEC2HEX(CODE(BS11),2)</f>
        <v>2D</v>
      </c>
      <c r="CH11" s="55" t="str">
        <f t="shared" ref="CH11" si="38">DEC2HEX(CODE(BT11),2)</f>
        <v>4D</v>
      </c>
      <c r="CI11" s="55" t="str">
        <f t="shared" ref="CI11" si="39">DEC2HEX(CODE(BU11),2)</f>
        <v>44</v>
      </c>
      <c r="CJ11" s="55" t="str">
        <f t="shared" ref="CJ11" si="40">DEC2HEX(CODE(BV11),2)</f>
        <v>31</v>
      </c>
      <c r="CK11" s="55" t="str">
        <f t="shared" ref="CK11" si="41">DEC2HEX(CODE(BW11),2)</f>
        <v>30</v>
      </c>
      <c r="CL11" s="54" t="str">
        <f>BX11&amp;BY11&amp;BZ11&amp;CA11&amp;CB11&amp;CC11&amp;CD11&amp;CE11&amp;CF11&amp;CG11&amp;CH11&amp;CI11&amp;CJ11&amp;CK11</f>
        <v>33373830352D3632582D4D443130</v>
      </c>
      <c r="CM11" s="74" t="s">
        <v>468</v>
      </c>
      <c r="CN11" s="77" t="s">
        <v>437</v>
      </c>
      <c r="CO11" s="51" t="s">
        <v>304</v>
      </c>
      <c r="CP11" s="51" t="s">
        <v>304</v>
      </c>
      <c r="CQ11" s="51">
        <v>1</v>
      </c>
      <c r="CR11" s="81" t="s">
        <v>240</v>
      </c>
      <c r="CS11" s="54" t="str">
        <f>SUBSTITUTE(J11," ","")</f>
        <v>37820-62X-MD10-M6</v>
      </c>
      <c r="CT11" s="51" t="s">
        <v>287</v>
      </c>
      <c r="CU11" s="51" t="s">
        <v>288</v>
      </c>
      <c r="CV11" s="51" t="s">
        <v>283</v>
      </c>
      <c r="CW11" s="77" t="s">
        <v>240</v>
      </c>
      <c r="CX11" s="51" t="s">
        <v>294</v>
      </c>
      <c r="CY11" s="51" t="s">
        <v>295</v>
      </c>
      <c r="CZ11" s="51" t="s">
        <v>296</v>
      </c>
    </row>
    <row r="12" spans="1:104" s="42" customFormat="1" ht="44.25" hidden="1" customHeight="1" outlineLevel="1" collapsed="1">
      <c r="A12" s="45"/>
      <c r="B12" s="47">
        <v>1</v>
      </c>
      <c r="C12" s="56"/>
      <c r="D12" s="47" t="s">
        <v>245</v>
      </c>
      <c r="E12" s="47"/>
      <c r="F12" s="47"/>
      <c r="G12" s="56"/>
      <c r="H12" s="47"/>
      <c r="I12" s="47"/>
      <c r="J12" s="47"/>
      <c r="K12" s="47"/>
      <c r="L12" s="47"/>
      <c r="M12" s="47"/>
      <c r="N12" s="47"/>
      <c r="O12" s="47"/>
      <c r="P12" s="47"/>
      <c r="Q12" s="47"/>
      <c r="R12" s="47"/>
      <c r="S12" s="47"/>
      <c r="T12" s="47" t="s">
        <v>40</v>
      </c>
      <c r="U12" s="47" t="s">
        <v>56</v>
      </c>
      <c r="V12" s="47" t="s">
        <v>39</v>
      </c>
      <c r="W12" s="47" t="s">
        <v>80</v>
      </c>
      <c r="X12" s="47" t="s">
        <v>405</v>
      </c>
      <c r="Y12" s="47" t="s">
        <v>405</v>
      </c>
      <c r="Z12" s="47" t="s">
        <v>405</v>
      </c>
      <c r="AA12" s="47" t="s">
        <v>405</v>
      </c>
      <c r="AB12" s="47" t="s">
        <v>426</v>
      </c>
      <c r="AC12" s="47">
        <v>93</v>
      </c>
      <c r="AD12" s="47" t="s">
        <v>407</v>
      </c>
      <c r="AE12" s="47">
        <v>1.5</v>
      </c>
      <c r="AF12" s="47">
        <v>2027</v>
      </c>
      <c r="AG12" s="47" t="s">
        <v>389</v>
      </c>
      <c r="AH12" s="47" t="s">
        <v>38</v>
      </c>
      <c r="AI12" s="47" t="s">
        <v>409</v>
      </c>
      <c r="AJ12" s="47" t="s">
        <v>410</v>
      </c>
      <c r="AK12" s="47">
        <v>4</v>
      </c>
      <c r="AL12" s="47">
        <v>159</v>
      </c>
      <c r="AM12" s="47" t="s">
        <v>482</v>
      </c>
      <c r="AN12" s="47" t="s">
        <v>249</v>
      </c>
      <c r="AO12" s="47" t="s">
        <v>478</v>
      </c>
      <c r="AP12" s="47" t="s">
        <v>404</v>
      </c>
      <c r="AQ12" s="47" t="s">
        <v>250</v>
      </c>
      <c r="AR12" s="47" t="s">
        <v>250</v>
      </c>
      <c r="AS12" s="47" t="s">
        <v>454</v>
      </c>
      <c r="AT12" s="47" t="s">
        <v>477</v>
      </c>
      <c r="AU12" s="47" t="s">
        <v>422</v>
      </c>
      <c r="AV12" s="47" t="s">
        <v>423</v>
      </c>
      <c r="AW12" s="47" t="s">
        <v>458</v>
      </c>
      <c r="AX12" s="47" t="s">
        <v>454</v>
      </c>
      <c r="AY12" s="47" t="s">
        <v>483</v>
      </c>
      <c r="AZ12" s="47" t="s">
        <v>462</v>
      </c>
      <c r="BA12" s="47">
        <v>23195644</v>
      </c>
      <c r="BB12" s="57" t="s">
        <v>240</v>
      </c>
      <c r="BC12" s="47" t="s">
        <v>425</v>
      </c>
      <c r="BD12" s="47" t="str">
        <f>AP12</f>
        <v>MG1CS022</v>
      </c>
      <c r="BE12" s="47" t="s">
        <v>426</v>
      </c>
      <c r="BF12" s="47" t="s">
        <v>466</v>
      </c>
      <c r="BG12" s="47" t="s">
        <v>467</v>
      </c>
      <c r="BH12" s="47" t="s">
        <v>476</v>
      </c>
      <c r="BI12" s="47" t="s">
        <v>283</v>
      </c>
      <c r="BJ12" s="47" t="str">
        <f t="shared" si="0"/>
        <v>3</v>
      </c>
      <c r="BK12" s="47" t="str">
        <f t="shared" si="0"/>
        <v>7</v>
      </c>
      <c r="BL12" s="47" t="str">
        <f t="shared" si="0"/>
        <v>8</v>
      </c>
      <c r="BM12" s="47" t="str">
        <f t="shared" si="0"/>
        <v>0</v>
      </c>
      <c r="BN12" s="47" t="str">
        <f t="shared" si="0"/>
        <v>5</v>
      </c>
      <c r="BO12" s="47" t="str">
        <f t="shared" si="0"/>
        <v>-</v>
      </c>
      <c r="BP12" s="47" t="str">
        <f t="shared" si="0"/>
        <v>6</v>
      </c>
      <c r="BQ12" s="47" t="str">
        <f t="shared" si="0"/>
        <v>2</v>
      </c>
      <c r="BR12" s="47" t="str">
        <f t="shared" si="0"/>
        <v>X</v>
      </c>
      <c r="BS12" s="47" t="str">
        <f t="shared" si="0"/>
        <v>-</v>
      </c>
      <c r="BT12" s="47" t="str">
        <f t="shared" si="0"/>
        <v>M</v>
      </c>
      <c r="BU12" s="47" t="str">
        <f t="shared" si="0"/>
        <v>D</v>
      </c>
      <c r="BV12" s="47" t="str">
        <f t="shared" si="0"/>
        <v>1</v>
      </c>
      <c r="BW12" s="47" t="str">
        <f t="shared" si="0"/>
        <v>0</v>
      </c>
      <c r="BX12" s="47" t="str">
        <f>DEC2HEX(CODE(BJ12),2)</f>
        <v>33</v>
      </c>
      <c r="BY12" s="47" t="str">
        <f t="shared" ref="BY12" si="42">DEC2HEX(CODE(BK12),2)</f>
        <v>37</v>
      </c>
      <c r="BZ12" s="47" t="str">
        <f t="shared" ref="BZ12" si="43">DEC2HEX(CODE(BL12),2)</f>
        <v>38</v>
      </c>
      <c r="CA12" s="47" t="str">
        <f t="shared" ref="CA12" si="44">DEC2HEX(CODE(BM12),2)</f>
        <v>30</v>
      </c>
      <c r="CB12" s="47" t="str">
        <f t="shared" ref="CB12" si="45">DEC2HEX(CODE(BN12),2)</f>
        <v>35</v>
      </c>
      <c r="CC12" s="47" t="str">
        <f t="shared" ref="CC12" si="46">DEC2HEX(CODE(BO12),2)</f>
        <v>2D</v>
      </c>
      <c r="CD12" s="47" t="str">
        <f t="shared" ref="CD12" si="47">DEC2HEX(CODE(BP12),2)</f>
        <v>36</v>
      </c>
      <c r="CE12" s="47" t="str">
        <f t="shared" ref="CE12" si="48">DEC2HEX(CODE(BQ12),2)</f>
        <v>32</v>
      </c>
      <c r="CF12" s="47" t="str">
        <f t="shared" ref="CF12" si="49">DEC2HEX(CODE(BR12),2)</f>
        <v>58</v>
      </c>
      <c r="CG12" s="47" t="str">
        <f t="shared" ref="CG12" si="50">DEC2HEX(CODE(BS12),2)</f>
        <v>2D</v>
      </c>
      <c r="CH12" s="47" t="str">
        <f t="shared" ref="CH12" si="51">DEC2HEX(CODE(BT12),2)</f>
        <v>4D</v>
      </c>
      <c r="CI12" s="47" t="str">
        <f t="shared" ref="CI12" si="52">DEC2HEX(CODE(BU12),2)</f>
        <v>44</v>
      </c>
      <c r="CJ12" s="47" t="str">
        <f t="shared" ref="CJ12" si="53">DEC2HEX(CODE(BV12),2)</f>
        <v>31</v>
      </c>
      <c r="CK12" s="47" t="str">
        <f t="shared" ref="CK12" si="54">DEC2HEX(CODE(BW12),2)</f>
        <v>30</v>
      </c>
      <c r="CL12" s="47" t="str">
        <f>BX12&amp;BY12&amp;BZ12&amp;CA12&amp;CB12&amp;CC12&amp;CD12&amp;CE12&amp;CF12&amp;CG12&amp;CH12&amp;CI12&amp;CJ12&amp;CK12</f>
        <v>33373830352D3632582D4D443130</v>
      </c>
      <c r="CM12" s="75" t="s">
        <v>468</v>
      </c>
      <c r="CN12" s="76" t="s">
        <v>437</v>
      </c>
      <c r="CO12" s="47"/>
      <c r="CP12" s="47"/>
      <c r="CQ12" s="47">
        <v>1</v>
      </c>
      <c r="CR12" s="47"/>
      <c r="CS12" s="47" t="str">
        <f>SUBSTITUTE(J12," ","")</f>
        <v/>
      </c>
      <c r="CT12" s="47"/>
      <c r="CU12" s="47"/>
      <c r="CV12" s="47"/>
      <c r="CW12" s="76"/>
      <c r="CX12" s="47"/>
      <c r="CY12" s="47"/>
      <c r="CZ12" s="47"/>
    </row>
    <row r="13" spans="1:104" s="43" customFormat="1" ht="39.950000000000003" hidden="1" customHeight="1" outlineLevel="1">
      <c r="A13" s="45"/>
      <c r="B13" s="46">
        <v>1</v>
      </c>
      <c r="C13" s="47" t="s">
        <v>262</v>
      </c>
      <c r="D13" s="46" t="s">
        <v>251</v>
      </c>
      <c r="E13" s="47" t="s">
        <v>262</v>
      </c>
      <c r="F13" s="47" t="s">
        <v>262</v>
      </c>
      <c r="G13" s="47" t="s">
        <v>262</v>
      </c>
      <c r="H13" s="47" t="s">
        <v>262</v>
      </c>
      <c r="I13" s="47" t="s">
        <v>262</v>
      </c>
      <c r="J13" s="47" t="s">
        <v>262</v>
      </c>
      <c r="K13" s="47" t="s">
        <v>262</v>
      </c>
      <c r="L13" s="47" t="s">
        <v>262</v>
      </c>
      <c r="M13" s="47" t="s">
        <v>262</v>
      </c>
      <c r="N13" s="47" t="s">
        <v>262</v>
      </c>
      <c r="O13" s="47"/>
      <c r="P13" s="47" t="s">
        <v>262</v>
      </c>
      <c r="Q13" s="47"/>
      <c r="R13" s="47"/>
      <c r="S13" s="47"/>
      <c r="T13" s="47" t="b">
        <f>T11=T12</f>
        <v>1</v>
      </c>
      <c r="U13" s="47" t="b">
        <f t="shared" ref="U13:BG13" si="55">U11=U12</f>
        <v>1</v>
      </c>
      <c r="V13" s="47" t="b">
        <f>V11=V12</f>
        <v>1</v>
      </c>
      <c r="W13" s="47" t="b">
        <f>W11=W12</f>
        <v>1</v>
      </c>
      <c r="X13" s="47" t="b">
        <f t="shared" si="55"/>
        <v>1</v>
      </c>
      <c r="Y13" s="47" t="b">
        <f t="shared" si="55"/>
        <v>1</v>
      </c>
      <c r="Z13" s="47" t="b">
        <f t="shared" si="55"/>
        <v>1</v>
      </c>
      <c r="AA13" s="47" t="b">
        <f t="shared" si="55"/>
        <v>1</v>
      </c>
      <c r="AB13" s="47" t="b">
        <f t="shared" si="55"/>
        <v>1</v>
      </c>
      <c r="AC13" s="47" t="b">
        <f t="shared" si="55"/>
        <v>1</v>
      </c>
      <c r="AD13" s="47" t="b">
        <f t="shared" si="55"/>
        <v>1</v>
      </c>
      <c r="AE13" s="47" t="b">
        <f t="shared" si="55"/>
        <v>1</v>
      </c>
      <c r="AF13" s="47" t="b">
        <f t="shared" si="55"/>
        <v>1</v>
      </c>
      <c r="AG13" s="47" t="b">
        <f t="shared" si="55"/>
        <v>1</v>
      </c>
      <c r="AH13" s="47" t="b">
        <f t="shared" si="55"/>
        <v>1</v>
      </c>
      <c r="AI13" s="47" t="b">
        <f t="shared" si="55"/>
        <v>1</v>
      </c>
      <c r="AJ13" s="47" t="b">
        <f t="shared" si="55"/>
        <v>1</v>
      </c>
      <c r="AK13" s="47" t="b">
        <f t="shared" si="55"/>
        <v>1</v>
      </c>
      <c r="AL13" s="47" t="b">
        <f t="shared" si="55"/>
        <v>1</v>
      </c>
      <c r="AM13" s="47" t="b">
        <f t="shared" si="55"/>
        <v>1</v>
      </c>
      <c r="AN13" s="47" t="b">
        <f t="shared" si="55"/>
        <v>1</v>
      </c>
      <c r="AO13" s="47" t="b">
        <f t="shared" si="55"/>
        <v>1</v>
      </c>
      <c r="AP13" s="47" t="b">
        <f t="shared" si="55"/>
        <v>1</v>
      </c>
      <c r="AQ13" s="47" t="b">
        <f t="shared" si="55"/>
        <v>1</v>
      </c>
      <c r="AR13" s="47" t="b">
        <f t="shared" si="55"/>
        <v>1</v>
      </c>
      <c r="AS13" s="47" t="b">
        <f t="shared" si="55"/>
        <v>1</v>
      </c>
      <c r="AT13" s="47" t="b">
        <f t="shared" si="55"/>
        <v>1</v>
      </c>
      <c r="AU13" s="47" t="b">
        <f t="shared" si="55"/>
        <v>1</v>
      </c>
      <c r="AV13" s="47" t="b">
        <f t="shared" si="55"/>
        <v>1</v>
      </c>
      <c r="AW13" s="47" t="b">
        <f t="shared" si="55"/>
        <v>1</v>
      </c>
      <c r="AX13" s="47" t="b">
        <f t="shared" si="55"/>
        <v>1</v>
      </c>
      <c r="AY13" s="47" t="b">
        <f t="shared" si="55"/>
        <v>1</v>
      </c>
      <c r="AZ13" s="47" t="b">
        <f t="shared" si="55"/>
        <v>1</v>
      </c>
      <c r="BA13" s="47" t="s">
        <v>262</v>
      </c>
      <c r="BB13" s="47" t="s">
        <v>262</v>
      </c>
      <c r="BC13" s="47" t="b">
        <f t="shared" si="55"/>
        <v>1</v>
      </c>
      <c r="BD13" s="47" t="b">
        <f t="shared" si="55"/>
        <v>1</v>
      </c>
      <c r="BE13" s="47" t="b">
        <f t="shared" si="55"/>
        <v>1</v>
      </c>
      <c r="BF13" s="47" t="b">
        <f t="shared" si="55"/>
        <v>1</v>
      </c>
      <c r="BG13" s="47" t="b">
        <f t="shared" si="55"/>
        <v>1</v>
      </c>
      <c r="BH13" s="47" t="b">
        <f>BH11=BH12</f>
        <v>1</v>
      </c>
      <c r="BI13" s="47" t="s">
        <v>262</v>
      </c>
      <c r="BJ13" s="47" t="s">
        <v>262</v>
      </c>
      <c r="BK13" s="47" t="s">
        <v>262</v>
      </c>
      <c r="BL13" s="47" t="s">
        <v>262</v>
      </c>
      <c r="BM13" s="47" t="s">
        <v>262</v>
      </c>
      <c r="BN13" s="47" t="s">
        <v>262</v>
      </c>
      <c r="BO13" s="47" t="s">
        <v>262</v>
      </c>
      <c r="BP13" s="47" t="s">
        <v>262</v>
      </c>
      <c r="BQ13" s="47" t="s">
        <v>262</v>
      </c>
      <c r="BR13" s="47" t="s">
        <v>262</v>
      </c>
      <c r="BS13" s="47" t="s">
        <v>262</v>
      </c>
      <c r="BT13" s="47" t="s">
        <v>262</v>
      </c>
      <c r="BU13" s="47" t="s">
        <v>262</v>
      </c>
      <c r="BV13" s="47" t="s">
        <v>262</v>
      </c>
      <c r="BW13" s="47" t="s">
        <v>262</v>
      </c>
      <c r="BX13" s="47" t="s">
        <v>262</v>
      </c>
      <c r="BY13" s="47" t="s">
        <v>262</v>
      </c>
      <c r="BZ13" s="47" t="s">
        <v>262</v>
      </c>
      <c r="CA13" s="47" t="s">
        <v>262</v>
      </c>
      <c r="CB13" s="47" t="s">
        <v>262</v>
      </c>
      <c r="CC13" s="47" t="s">
        <v>262</v>
      </c>
      <c r="CD13" s="47" t="s">
        <v>262</v>
      </c>
      <c r="CE13" s="47" t="s">
        <v>262</v>
      </c>
      <c r="CF13" s="47" t="s">
        <v>262</v>
      </c>
      <c r="CG13" s="47" t="s">
        <v>262</v>
      </c>
      <c r="CH13" s="47" t="s">
        <v>262</v>
      </c>
      <c r="CI13" s="47" t="s">
        <v>262</v>
      </c>
      <c r="CJ13" s="47" t="s">
        <v>262</v>
      </c>
      <c r="CK13" s="47" t="s">
        <v>262</v>
      </c>
      <c r="CL13" s="47" t="b">
        <f>CL11=CL12</f>
        <v>1</v>
      </c>
      <c r="CM13" s="76" t="b">
        <f>CM11=CM12</f>
        <v>1</v>
      </c>
      <c r="CN13" s="76" t="b">
        <f>CN11=CN12</f>
        <v>1</v>
      </c>
      <c r="CO13" s="47" t="s">
        <v>262</v>
      </c>
      <c r="CP13" s="47" t="s">
        <v>262</v>
      </c>
      <c r="CQ13" s="47" t="b">
        <f>CQ11=CQ12</f>
        <v>1</v>
      </c>
      <c r="CR13" s="47" t="s">
        <v>262</v>
      </c>
      <c r="CS13" s="47" t="s">
        <v>262</v>
      </c>
      <c r="CT13" s="47" t="s">
        <v>262</v>
      </c>
      <c r="CU13" s="47" t="s">
        <v>262</v>
      </c>
      <c r="CV13" s="47" t="s">
        <v>262</v>
      </c>
      <c r="CW13" s="76" t="s">
        <v>262</v>
      </c>
      <c r="CX13" s="47" t="s">
        <v>262</v>
      </c>
      <c r="CY13" s="47" t="s">
        <v>262</v>
      </c>
      <c r="CZ13" s="47" t="s">
        <v>262</v>
      </c>
    </row>
    <row r="14" spans="1:104" s="42" customFormat="1" ht="44.25" customHeight="1" collapsed="1">
      <c r="A14" s="45"/>
      <c r="B14" s="51">
        <f t="shared" ref="B14:B39" si="56">B11+1</f>
        <v>2</v>
      </c>
      <c r="C14" s="82">
        <v>45894</v>
      </c>
      <c r="D14" s="51" t="s">
        <v>254</v>
      </c>
      <c r="E14" s="51" t="s">
        <v>257</v>
      </c>
      <c r="F14" s="51" t="s">
        <v>389</v>
      </c>
      <c r="G14" s="52" t="s">
        <v>488</v>
      </c>
      <c r="H14" s="51" t="s">
        <v>449</v>
      </c>
      <c r="I14" s="78" t="s">
        <v>451</v>
      </c>
      <c r="J14" s="53" t="s">
        <v>391</v>
      </c>
      <c r="K14" s="53" t="s">
        <v>455</v>
      </c>
      <c r="L14" s="51" t="s">
        <v>397</v>
      </c>
      <c r="M14" s="51" t="s">
        <v>489</v>
      </c>
      <c r="N14" s="51" t="s">
        <v>489</v>
      </c>
      <c r="O14" s="51" t="str">
        <f>IF(COUNTIF(C16:CZ16,"FALSE")&gt;0,"NG","OK")</f>
        <v>OK</v>
      </c>
      <c r="P14" s="51" t="s">
        <v>489</v>
      </c>
      <c r="Q14" s="51" t="s">
        <v>402</v>
      </c>
      <c r="R14" s="51" t="s">
        <v>403</v>
      </c>
      <c r="S14" s="51" t="s">
        <v>404</v>
      </c>
      <c r="T14" s="51" t="s">
        <v>40</v>
      </c>
      <c r="U14" s="51" t="s">
        <v>56</v>
      </c>
      <c r="V14" s="51" t="s">
        <v>39</v>
      </c>
      <c r="W14" s="51" t="s">
        <v>80</v>
      </c>
      <c r="X14" s="51" t="s">
        <v>405</v>
      </c>
      <c r="Y14" s="51" t="s">
        <v>405</v>
      </c>
      <c r="Z14" s="51" t="s">
        <v>405</v>
      </c>
      <c r="AA14" s="51" t="s">
        <v>405</v>
      </c>
      <c r="AB14" s="51" t="s">
        <v>426</v>
      </c>
      <c r="AC14" s="51">
        <v>93</v>
      </c>
      <c r="AD14" s="51" t="s">
        <v>407</v>
      </c>
      <c r="AE14" s="51">
        <v>1.5</v>
      </c>
      <c r="AF14" s="51">
        <v>2027</v>
      </c>
      <c r="AG14" s="51" t="s">
        <v>389</v>
      </c>
      <c r="AH14" s="51" t="s">
        <v>38</v>
      </c>
      <c r="AI14" s="51" t="s">
        <v>409</v>
      </c>
      <c r="AJ14" s="51" t="s">
        <v>410</v>
      </c>
      <c r="AK14" s="51">
        <v>4</v>
      </c>
      <c r="AL14" s="51">
        <v>159</v>
      </c>
      <c r="AM14" s="54" t="str">
        <f>SUBSTITUTE(SUBSTITUTE(J14," ",""),"-","")</f>
        <v>3782062XME10M6</v>
      </c>
      <c r="AN14" s="51" t="s">
        <v>411</v>
      </c>
      <c r="AO14" s="51" t="s">
        <v>479</v>
      </c>
      <c r="AP14" s="51" t="s">
        <v>404</v>
      </c>
      <c r="AQ14" s="54" t="str">
        <f>SUBSTITUTE(J14," ","")</f>
        <v>37820-62X-ME10-M6</v>
      </c>
      <c r="AR14" s="54" t="str">
        <f>SUBSTITUTE(J14," ","")</f>
        <v>37820-62X-ME10-M6</v>
      </c>
      <c r="AS14" s="54" t="str">
        <f>K14</f>
        <v>10SW127305</v>
      </c>
      <c r="AT14" s="51" t="s">
        <v>477</v>
      </c>
      <c r="AU14" s="51" t="s">
        <v>422</v>
      </c>
      <c r="AV14" s="51" t="s">
        <v>423</v>
      </c>
      <c r="AW14" s="80" t="s">
        <v>459</v>
      </c>
      <c r="AX14" s="54" t="str">
        <f>K14</f>
        <v>10SW127305</v>
      </c>
      <c r="AY14" s="51" t="s">
        <v>483</v>
      </c>
      <c r="AZ14" s="51" t="s">
        <v>463</v>
      </c>
      <c r="BA14" s="51" t="s">
        <v>472</v>
      </c>
      <c r="BB14" s="81" t="s">
        <v>240</v>
      </c>
      <c r="BC14" s="51" t="s">
        <v>425</v>
      </c>
      <c r="BD14" s="54" t="str">
        <f>AP14</f>
        <v>MG1CS022</v>
      </c>
      <c r="BE14" s="51" t="s">
        <v>426</v>
      </c>
      <c r="BF14" s="51" t="s">
        <v>466</v>
      </c>
      <c r="BG14" s="51" t="s">
        <v>467</v>
      </c>
      <c r="BH14" s="51" t="s">
        <v>476</v>
      </c>
      <c r="BI14" s="51" t="s">
        <v>429</v>
      </c>
      <c r="BJ14" s="54" t="str">
        <f t="shared" ref="BJ14:BW21" si="57">MID($BI14,BJ$6,1)</f>
        <v>3</v>
      </c>
      <c r="BK14" s="54" t="str">
        <f t="shared" si="57"/>
        <v>7</v>
      </c>
      <c r="BL14" s="54" t="str">
        <f t="shared" si="57"/>
        <v>8</v>
      </c>
      <c r="BM14" s="54" t="str">
        <f t="shared" si="57"/>
        <v>0</v>
      </c>
      <c r="BN14" s="54" t="str">
        <f t="shared" si="57"/>
        <v>5</v>
      </c>
      <c r="BO14" s="54" t="str">
        <f t="shared" si="57"/>
        <v>-</v>
      </c>
      <c r="BP14" s="54" t="str">
        <f t="shared" si="57"/>
        <v>6</v>
      </c>
      <c r="BQ14" s="54" t="str">
        <f t="shared" si="57"/>
        <v>2</v>
      </c>
      <c r="BR14" s="54" t="str">
        <f t="shared" si="57"/>
        <v>X</v>
      </c>
      <c r="BS14" s="54" t="str">
        <f t="shared" si="57"/>
        <v>-</v>
      </c>
      <c r="BT14" s="54" t="str">
        <f t="shared" si="57"/>
        <v>M</v>
      </c>
      <c r="BU14" s="54" t="str">
        <f t="shared" si="57"/>
        <v>E</v>
      </c>
      <c r="BV14" s="54" t="str">
        <f t="shared" si="57"/>
        <v>1</v>
      </c>
      <c r="BW14" s="54" t="str">
        <f t="shared" si="57"/>
        <v>0</v>
      </c>
      <c r="BX14" s="55" t="str">
        <f>DEC2HEX(CODE(BJ14),2)</f>
        <v>33</v>
      </c>
      <c r="BY14" s="55" t="str">
        <f t="shared" ref="BY14:BY15" si="58">DEC2HEX(CODE(BK14),2)</f>
        <v>37</v>
      </c>
      <c r="BZ14" s="55" t="str">
        <f t="shared" ref="BZ14:BZ15" si="59">DEC2HEX(CODE(BL14),2)</f>
        <v>38</v>
      </c>
      <c r="CA14" s="55" t="str">
        <f t="shared" ref="CA14:CA15" si="60">DEC2HEX(CODE(BM14),2)</f>
        <v>30</v>
      </c>
      <c r="CB14" s="55" t="str">
        <f t="shared" ref="CB14:CB15" si="61">DEC2HEX(CODE(BN14),2)</f>
        <v>35</v>
      </c>
      <c r="CC14" s="55" t="str">
        <f t="shared" ref="CC14:CC15" si="62">DEC2HEX(CODE(BO14),2)</f>
        <v>2D</v>
      </c>
      <c r="CD14" s="55" t="str">
        <f t="shared" ref="CD14:CD15" si="63">DEC2HEX(CODE(BP14),2)</f>
        <v>36</v>
      </c>
      <c r="CE14" s="55" t="str">
        <f t="shared" ref="CE14:CE15" si="64">DEC2HEX(CODE(BQ14),2)</f>
        <v>32</v>
      </c>
      <c r="CF14" s="55" t="str">
        <f t="shared" ref="CF14:CF15" si="65">DEC2HEX(CODE(BR14),2)</f>
        <v>58</v>
      </c>
      <c r="CG14" s="55" t="str">
        <f t="shared" ref="CG14:CG15" si="66">DEC2HEX(CODE(BS14),2)</f>
        <v>2D</v>
      </c>
      <c r="CH14" s="55" t="str">
        <f t="shared" ref="CH14:CH15" si="67">DEC2HEX(CODE(BT14),2)</f>
        <v>4D</v>
      </c>
      <c r="CI14" s="55" t="str">
        <f t="shared" ref="CI14:CI15" si="68">DEC2HEX(CODE(BU14),2)</f>
        <v>45</v>
      </c>
      <c r="CJ14" s="55" t="str">
        <f t="shared" ref="CJ14:CJ15" si="69">DEC2HEX(CODE(BV14),2)</f>
        <v>31</v>
      </c>
      <c r="CK14" s="55" t="str">
        <f t="shared" ref="CK14:CK15" si="70">DEC2HEX(CODE(BW14),2)</f>
        <v>30</v>
      </c>
      <c r="CL14" s="54" t="str">
        <f>BX14&amp;BY14&amp;BZ14&amp;CA14&amp;CB14&amp;CC14&amp;CD14&amp;CE14&amp;CF14&amp;CG14&amp;CH14&amp;CI14&amp;CJ14&amp;CK14</f>
        <v>33373830352D3632582D4D453130</v>
      </c>
      <c r="CM14" s="74" t="s">
        <v>468</v>
      </c>
      <c r="CN14" s="77" t="s">
        <v>437</v>
      </c>
      <c r="CO14" s="51" t="s">
        <v>304</v>
      </c>
      <c r="CP14" s="51" t="s">
        <v>304</v>
      </c>
      <c r="CQ14" s="51">
        <v>1</v>
      </c>
      <c r="CR14" s="81" t="s">
        <v>240</v>
      </c>
      <c r="CS14" s="54" t="str">
        <f>SUBSTITUTE(J14," ","")</f>
        <v>37820-62X-ME10-M6</v>
      </c>
      <c r="CT14" s="51" t="s">
        <v>439</v>
      </c>
      <c r="CU14" s="51" t="s">
        <v>288</v>
      </c>
      <c r="CV14" s="51" t="s">
        <v>283</v>
      </c>
      <c r="CW14" s="77" t="s">
        <v>240</v>
      </c>
      <c r="CX14" s="51" t="s">
        <v>294</v>
      </c>
      <c r="CY14" s="51" t="s">
        <v>295</v>
      </c>
      <c r="CZ14" s="51" t="s">
        <v>444</v>
      </c>
    </row>
    <row r="15" spans="1:104" s="42" customFormat="1" ht="44.25" hidden="1" customHeight="1" outlineLevel="1" collapsed="1">
      <c r="A15" s="45"/>
      <c r="B15" s="47">
        <f t="shared" si="56"/>
        <v>2</v>
      </c>
      <c r="C15" s="56"/>
      <c r="D15" s="47" t="s">
        <v>245</v>
      </c>
      <c r="E15" s="47"/>
      <c r="F15" s="47"/>
      <c r="G15" s="56"/>
      <c r="H15" s="47"/>
      <c r="I15" s="47"/>
      <c r="J15" s="47"/>
      <c r="K15" s="47"/>
      <c r="L15" s="47"/>
      <c r="M15" s="47"/>
      <c r="N15" s="47"/>
      <c r="O15" s="47"/>
      <c r="P15" s="47"/>
      <c r="Q15" s="47"/>
      <c r="R15" s="47"/>
      <c r="S15" s="47"/>
      <c r="T15" s="47" t="s">
        <v>40</v>
      </c>
      <c r="U15" s="47" t="s">
        <v>56</v>
      </c>
      <c r="V15" s="47" t="s">
        <v>39</v>
      </c>
      <c r="W15" s="47" t="s">
        <v>80</v>
      </c>
      <c r="X15" s="47" t="s">
        <v>405</v>
      </c>
      <c r="Y15" s="47" t="s">
        <v>405</v>
      </c>
      <c r="Z15" s="47" t="s">
        <v>405</v>
      </c>
      <c r="AA15" s="47" t="s">
        <v>405</v>
      </c>
      <c r="AB15" s="47" t="s">
        <v>426</v>
      </c>
      <c r="AC15" s="47">
        <v>93</v>
      </c>
      <c r="AD15" s="47" t="s">
        <v>407</v>
      </c>
      <c r="AE15" s="47">
        <v>1.5</v>
      </c>
      <c r="AF15" s="47">
        <v>2027</v>
      </c>
      <c r="AG15" s="47" t="s">
        <v>389</v>
      </c>
      <c r="AH15" s="47" t="s">
        <v>38</v>
      </c>
      <c r="AI15" s="47" t="s">
        <v>409</v>
      </c>
      <c r="AJ15" s="47" t="s">
        <v>410</v>
      </c>
      <c r="AK15" s="47">
        <v>4</v>
      </c>
      <c r="AL15" s="47">
        <v>159</v>
      </c>
      <c r="AM15" s="47" t="s">
        <v>484</v>
      </c>
      <c r="AN15" s="47" t="s">
        <v>411</v>
      </c>
      <c r="AO15" s="47" t="s">
        <v>479</v>
      </c>
      <c r="AP15" s="47" t="s">
        <v>404</v>
      </c>
      <c r="AQ15" s="47" t="s">
        <v>391</v>
      </c>
      <c r="AR15" s="47" t="s">
        <v>391</v>
      </c>
      <c r="AS15" s="47" t="s">
        <v>455</v>
      </c>
      <c r="AT15" s="47" t="s">
        <v>477</v>
      </c>
      <c r="AU15" s="47" t="s">
        <v>422</v>
      </c>
      <c r="AV15" s="47" t="s">
        <v>423</v>
      </c>
      <c r="AW15" s="47" t="s">
        <v>459</v>
      </c>
      <c r="AX15" s="47" t="s">
        <v>455</v>
      </c>
      <c r="AY15" s="47" t="s">
        <v>483</v>
      </c>
      <c r="AZ15" s="47" t="s">
        <v>463</v>
      </c>
      <c r="BA15" s="47"/>
      <c r="BB15" s="47"/>
      <c r="BC15" s="47" t="s">
        <v>425</v>
      </c>
      <c r="BD15" s="47" t="str">
        <f>AP15</f>
        <v>MG1CS022</v>
      </c>
      <c r="BE15" s="47" t="s">
        <v>426</v>
      </c>
      <c r="BF15" s="47" t="s">
        <v>466</v>
      </c>
      <c r="BG15" s="47" t="s">
        <v>467</v>
      </c>
      <c r="BH15" s="47" t="s">
        <v>476</v>
      </c>
      <c r="BI15" s="47" t="s">
        <v>429</v>
      </c>
      <c r="BJ15" s="47" t="str">
        <f t="shared" si="57"/>
        <v>3</v>
      </c>
      <c r="BK15" s="47" t="str">
        <f t="shared" si="57"/>
        <v>7</v>
      </c>
      <c r="BL15" s="47" t="str">
        <f t="shared" si="57"/>
        <v>8</v>
      </c>
      <c r="BM15" s="47" t="str">
        <f t="shared" si="57"/>
        <v>0</v>
      </c>
      <c r="BN15" s="47" t="str">
        <f t="shared" si="57"/>
        <v>5</v>
      </c>
      <c r="BO15" s="47" t="str">
        <f t="shared" si="57"/>
        <v>-</v>
      </c>
      <c r="BP15" s="47" t="str">
        <f t="shared" si="57"/>
        <v>6</v>
      </c>
      <c r="BQ15" s="47" t="str">
        <f t="shared" si="57"/>
        <v>2</v>
      </c>
      <c r="BR15" s="47" t="str">
        <f t="shared" si="57"/>
        <v>X</v>
      </c>
      <c r="BS15" s="47" t="str">
        <f t="shared" si="57"/>
        <v>-</v>
      </c>
      <c r="BT15" s="47" t="str">
        <f t="shared" si="57"/>
        <v>M</v>
      </c>
      <c r="BU15" s="47" t="str">
        <f t="shared" si="57"/>
        <v>E</v>
      </c>
      <c r="BV15" s="47" t="str">
        <f t="shared" si="57"/>
        <v>1</v>
      </c>
      <c r="BW15" s="47" t="str">
        <f t="shared" si="57"/>
        <v>0</v>
      </c>
      <c r="BX15" s="47" t="str">
        <f>DEC2HEX(CODE(BJ15),2)</f>
        <v>33</v>
      </c>
      <c r="BY15" s="47" t="str">
        <f t="shared" si="58"/>
        <v>37</v>
      </c>
      <c r="BZ15" s="47" t="str">
        <f t="shared" si="59"/>
        <v>38</v>
      </c>
      <c r="CA15" s="47" t="str">
        <f t="shared" si="60"/>
        <v>30</v>
      </c>
      <c r="CB15" s="47" t="str">
        <f t="shared" si="61"/>
        <v>35</v>
      </c>
      <c r="CC15" s="47" t="str">
        <f t="shared" si="62"/>
        <v>2D</v>
      </c>
      <c r="CD15" s="47" t="str">
        <f t="shared" si="63"/>
        <v>36</v>
      </c>
      <c r="CE15" s="47" t="str">
        <f t="shared" si="64"/>
        <v>32</v>
      </c>
      <c r="CF15" s="47" t="str">
        <f t="shared" si="65"/>
        <v>58</v>
      </c>
      <c r="CG15" s="47" t="str">
        <f t="shared" si="66"/>
        <v>2D</v>
      </c>
      <c r="CH15" s="47" t="str">
        <f t="shared" si="67"/>
        <v>4D</v>
      </c>
      <c r="CI15" s="47" t="str">
        <f t="shared" si="68"/>
        <v>45</v>
      </c>
      <c r="CJ15" s="47" t="str">
        <f t="shared" si="69"/>
        <v>31</v>
      </c>
      <c r="CK15" s="47" t="str">
        <f t="shared" si="70"/>
        <v>30</v>
      </c>
      <c r="CL15" s="47" t="str">
        <f>BX15&amp;BY15&amp;BZ15&amp;CA15&amp;CB15&amp;CC15&amp;CD15&amp;CE15&amp;CF15&amp;CG15&amp;CH15&amp;CI15&amp;CJ15&amp;CK15</f>
        <v>33373830352D3632582D4D453130</v>
      </c>
      <c r="CM15" s="75" t="s">
        <v>468</v>
      </c>
      <c r="CN15" s="76" t="s">
        <v>437</v>
      </c>
      <c r="CO15" s="47"/>
      <c r="CP15" s="47"/>
      <c r="CQ15" s="47">
        <v>1</v>
      </c>
      <c r="CR15" s="47"/>
      <c r="CS15" s="47" t="str">
        <f>SUBSTITUTE(J15," ","")</f>
        <v/>
      </c>
      <c r="CT15" s="47"/>
      <c r="CU15" s="47"/>
      <c r="CV15" s="47"/>
      <c r="CW15" s="76"/>
      <c r="CX15" s="47"/>
      <c r="CY15" s="47"/>
      <c r="CZ15" s="47"/>
    </row>
    <row r="16" spans="1:104" s="43" customFormat="1" ht="39.950000000000003" hidden="1" customHeight="1" outlineLevel="1">
      <c r="A16" s="45"/>
      <c r="B16" s="46">
        <f t="shared" si="56"/>
        <v>2</v>
      </c>
      <c r="C16" s="47" t="s">
        <v>262</v>
      </c>
      <c r="D16" s="46" t="s">
        <v>251</v>
      </c>
      <c r="E16" s="47" t="s">
        <v>262</v>
      </c>
      <c r="F16" s="47" t="s">
        <v>262</v>
      </c>
      <c r="G16" s="47" t="s">
        <v>262</v>
      </c>
      <c r="H16" s="47" t="s">
        <v>262</v>
      </c>
      <c r="I16" s="47" t="s">
        <v>262</v>
      </c>
      <c r="J16" s="47" t="s">
        <v>262</v>
      </c>
      <c r="K16" s="47" t="s">
        <v>262</v>
      </c>
      <c r="L16" s="47" t="s">
        <v>262</v>
      </c>
      <c r="M16" s="47" t="s">
        <v>262</v>
      </c>
      <c r="N16" s="47" t="s">
        <v>262</v>
      </c>
      <c r="O16" s="47"/>
      <c r="P16" s="47" t="s">
        <v>262</v>
      </c>
      <c r="Q16" s="47"/>
      <c r="R16" s="47"/>
      <c r="S16" s="47"/>
      <c r="T16" s="47" t="b">
        <f>T14=T15</f>
        <v>1</v>
      </c>
      <c r="U16" s="47" t="b">
        <f t="shared" ref="U16:AZ16" si="71">U14=U15</f>
        <v>1</v>
      </c>
      <c r="V16" s="47" t="b">
        <f t="shared" si="71"/>
        <v>1</v>
      </c>
      <c r="W16" s="47" t="b">
        <f t="shared" si="71"/>
        <v>1</v>
      </c>
      <c r="X16" s="47" t="b">
        <f t="shared" si="71"/>
        <v>1</v>
      </c>
      <c r="Y16" s="47" t="b">
        <f t="shared" si="71"/>
        <v>1</v>
      </c>
      <c r="Z16" s="47" t="b">
        <f t="shared" si="71"/>
        <v>1</v>
      </c>
      <c r="AA16" s="47" t="b">
        <f t="shared" si="71"/>
        <v>1</v>
      </c>
      <c r="AB16" s="47" t="b">
        <f t="shared" si="71"/>
        <v>1</v>
      </c>
      <c r="AC16" s="47" t="b">
        <f t="shared" si="71"/>
        <v>1</v>
      </c>
      <c r="AD16" s="47" t="b">
        <f t="shared" si="71"/>
        <v>1</v>
      </c>
      <c r="AE16" s="47" t="b">
        <f t="shared" si="71"/>
        <v>1</v>
      </c>
      <c r="AF16" s="47" t="b">
        <f t="shared" si="71"/>
        <v>1</v>
      </c>
      <c r="AG16" s="47" t="b">
        <f t="shared" si="71"/>
        <v>1</v>
      </c>
      <c r="AH16" s="47" t="b">
        <f t="shared" si="71"/>
        <v>1</v>
      </c>
      <c r="AI16" s="47" t="b">
        <f t="shared" si="71"/>
        <v>1</v>
      </c>
      <c r="AJ16" s="47" t="b">
        <f t="shared" si="71"/>
        <v>1</v>
      </c>
      <c r="AK16" s="47" t="b">
        <f t="shared" si="71"/>
        <v>1</v>
      </c>
      <c r="AL16" s="47" t="b">
        <f t="shared" si="71"/>
        <v>1</v>
      </c>
      <c r="AM16" s="47" t="b">
        <f t="shared" si="71"/>
        <v>1</v>
      </c>
      <c r="AN16" s="47" t="b">
        <f t="shared" si="71"/>
        <v>1</v>
      </c>
      <c r="AO16" s="47" t="b">
        <f t="shared" si="71"/>
        <v>1</v>
      </c>
      <c r="AP16" s="47" t="b">
        <f t="shared" si="71"/>
        <v>1</v>
      </c>
      <c r="AQ16" s="47" t="b">
        <f t="shared" si="71"/>
        <v>1</v>
      </c>
      <c r="AR16" s="47" t="b">
        <f t="shared" si="71"/>
        <v>1</v>
      </c>
      <c r="AS16" s="47" t="b">
        <f t="shared" si="71"/>
        <v>1</v>
      </c>
      <c r="AT16" s="47" t="b">
        <f t="shared" si="71"/>
        <v>1</v>
      </c>
      <c r="AU16" s="47" t="b">
        <f t="shared" si="71"/>
        <v>1</v>
      </c>
      <c r="AV16" s="47" t="b">
        <f t="shared" si="71"/>
        <v>1</v>
      </c>
      <c r="AW16" s="47" t="b">
        <f t="shared" si="71"/>
        <v>1</v>
      </c>
      <c r="AX16" s="47" t="b">
        <f t="shared" si="71"/>
        <v>1</v>
      </c>
      <c r="AY16" s="47" t="b">
        <f t="shared" si="71"/>
        <v>1</v>
      </c>
      <c r="AZ16" s="47" t="b">
        <f t="shared" si="71"/>
        <v>1</v>
      </c>
      <c r="BA16" s="47" t="s">
        <v>262</v>
      </c>
      <c r="BB16" s="47" t="s">
        <v>262</v>
      </c>
      <c r="BC16" s="47" t="b">
        <f t="shared" ref="BC16:BF16" si="72">BC14=BC15</f>
        <v>1</v>
      </c>
      <c r="BD16" s="47" t="b">
        <f t="shared" si="72"/>
        <v>1</v>
      </c>
      <c r="BE16" s="47" t="b">
        <f t="shared" si="72"/>
        <v>1</v>
      </c>
      <c r="BF16" s="47" t="b">
        <f t="shared" si="72"/>
        <v>1</v>
      </c>
      <c r="BG16" s="47" t="b">
        <f t="shared" ref="BG16" si="73">BG14=BG15</f>
        <v>1</v>
      </c>
      <c r="BH16" s="47" t="b">
        <f t="shared" ref="BH16:CN16" si="74">BH14=BH15</f>
        <v>1</v>
      </c>
      <c r="BI16" s="47" t="s">
        <v>262</v>
      </c>
      <c r="BJ16" s="47" t="s">
        <v>262</v>
      </c>
      <c r="BK16" s="47" t="s">
        <v>262</v>
      </c>
      <c r="BL16" s="47" t="s">
        <v>262</v>
      </c>
      <c r="BM16" s="47" t="s">
        <v>262</v>
      </c>
      <c r="BN16" s="47" t="s">
        <v>262</v>
      </c>
      <c r="BO16" s="47" t="s">
        <v>262</v>
      </c>
      <c r="BP16" s="47" t="s">
        <v>262</v>
      </c>
      <c r="BQ16" s="47" t="s">
        <v>262</v>
      </c>
      <c r="BR16" s="47" t="s">
        <v>262</v>
      </c>
      <c r="BS16" s="47" t="s">
        <v>262</v>
      </c>
      <c r="BT16" s="47" t="s">
        <v>262</v>
      </c>
      <c r="BU16" s="47" t="s">
        <v>262</v>
      </c>
      <c r="BV16" s="47" t="s">
        <v>262</v>
      </c>
      <c r="BW16" s="47" t="s">
        <v>262</v>
      </c>
      <c r="BX16" s="47" t="s">
        <v>262</v>
      </c>
      <c r="BY16" s="47" t="s">
        <v>262</v>
      </c>
      <c r="BZ16" s="47" t="s">
        <v>262</v>
      </c>
      <c r="CA16" s="47" t="s">
        <v>262</v>
      </c>
      <c r="CB16" s="47" t="s">
        <v>262</v>
      </c>
      <c r="CC16" s="47" t="s">
        <v>262</v>
      </c>
      <c r="CD16" s="47" t="s">
        <v>262</v>
      </c>
      <c r="CE16" s="47" t="s">
        <v>262</v>
      </c>
      <c r="CF16" s="47" t="s">
        <v>262</v>
      </c>
      <c r="CG16" s="47" t="s">
        <v>262</v>
      </c>
      <c r="CH16" s="47" t="s">
        <v>262</v>
      </c>
      <c r="CI16" s="47" t="s">
        <v>262</v>
      </c>
      <c r="CJ16" s="47" t="s">
        <v>262</v>
      </c>
      <c r="CK16" s="47" t="s">
        <v>262</v>
      </c>
      <c r="CL16" s="47" t="b">
        <f>CL14=CL15</f>
        <v>1</v>
      </c>
      <c r="CM16" s="76" t="b">
        <f t="shared" si="74"/>
        <v>1</v>
      </c>
      <c r="CN16" s="76" t="b">
        <f t="shared" si="74"/>
        <v>1</v>
      </c>
      <c r="CO16" s="47" t="s">
        <v>262</v>
      </c>
      <c r="CP16" s="47" t="s">
        <v>262</v>
      </c>
      <c r="CQ16" s="47" t="b">
        <f t="shared" ref="CQ16" si="75">CQ14=CQ15</f>
        <v>1</v>
      </c>
      <c r="CR16" s="47" t="s">
        <v>262</v>
      </c>
      <c r="CS16" s="47" t="s">
        <v>262</v>
      </c>
      <c r="CT16" s="47" t="s">
        <v>262</v>
      </c>
      <c r="CU16" s="47" t="s">
        <v>262</v>
      </c>
      <c r="CV16" s="47" t="s">
        <v>262</v>
      </c>
      <c r="CW16" s="76" t="s">
        <v>262</v>
      </c>
      <c r="CX16" s="47" t="s">
        <v>262</v>
      </c>
      <c r="CY16" s="47" t="s">
        <v>262</v>
      </c>
      <c r="CZ16" s="47" t="s">
        <v>262</v>
      </c>
    </row>
    <row r="17" spans="1:104" s="42" customFormat="1" ht="44.25" customHeight="1" collapsed="1">
      <c r="A17" s="45"/>
      <c r="B17" s="51">
        <f t="shared" ref="B17:B22" si="76">B14+1</f>
        <v>3</v>
      </c>
      <c r="C17" s="82">
        <v>45894</v>
      </c>
      <c r="D17" s="51" t="s">
        <v>254</v>
      </c>
      <c r="E17" s="51" t="s">
        <v>257</v>
      </c>
      <c r="F17" s="51" t="s">
        <v>389</v>
      </c>
      <c r="G17" s="52" t="s">
        <v>488</v>
      </c>
      <c r="H17" s="51" t="s">
        <v>449</v>
      </c>
      <c r="I17" s="78" t="s">
        <v>452</v>
      </c>
      <c r="J17" s="53" t="s">
        <v>393</v>
      </c>
      <c r="K17" s="53" t="s">
        <v>456</v>
      </c>
      <c r="L17" s="51" t="s">
        <v>399</v>
      </c>
      <c r="M17" s="51" t="s">
        <v>489</v>
      </c>
      <c r="N17" s="51" t="s">
        <v>489</v>
      </c>
      <c r="O17" s="51" t="str">
        <f>IF(COUNTIF(C19:CZ19,"FALSE")&gt;0,"NG","OK")</f>
        <v>OK</v>
      </c>
      <c r="P17" s="51" t="s">
        <v>489</v>
      </c>
      <c r="Q17" s="51" t="s">
        <v>402</v>
      </c>
      <c r="R17" s="51" t="s">
        <v>403</v>
      </c>
      <c r="S17" s="51" t="s">
        <v>404</v>
      </c>
      <c r="T17" s="51" t="s">
        <v>40</v>
      </c>
      <c r="U17" s="51" t="s">
        <v>56</v>
      </c>
      <c r="V17" s="51" t="s">
        <v>39</v>
      </c>
      <c r="W17" s="51" t="s">
        <v>80</v>
      </c>
      <c r="X17" s="51" t="s">
        <v>405</v>
      </c>
      <c r="Y17" s="51" t="s">
        <v>405</v>
      </c>
      <c r="Z17" s="51" t="s">
        <v>405</v>
      </c>
      <c r="AA17" s="51" t="s">
        <v>405</v>
      </c>
      <c r="AB17" s="51" t="s">
        <v>426</v>
      </c>
      <c r="AC17" s="51">
        <v>93</v>
      </c>
      <c r="AD17" s="51" t="s">
        <v>407</v>
      </c>
      <c r="AE17" s="51">
        <v>1.5</v>
      </c>
      <c r="AF17" s="51">
        <v>2027</v>
      </c>
      <c r="AG17" s="51" t="s">
        <v>389</v>
      </c>
      <c r="AH17" s="51" t="s">
        <v>38</v>
      </c>
      <c r="AI17" s="51" t="s">
        <v>409</v>
      </c>
      <c r="AJ17" s="51" t="s">
        <v>410</v>
      </c>
      <c r="AK17" s="51">
        <v>4</v>
      </c>
      <c r="AL17" s="51">
        <v>159</v>
      </c>
      <c r="AM17" s="54" t="str">
        <f>SUBSTITUTE(SUBSTITUTE(J17," ",""),"-","")</f>
        <v>3782062XMG10M6</v>
      </c>
      <c r="AN17" s="51" t="s">
        <v>415</v>
      </c>
      <c r="AO17" s="51" t="s">
        <v>480</v>
      </c>
      <c r="AP17" s="51" t="s">
        <v>404</v>
      </c>
      <c r="AQ17" s="54" t="str">
        <f>SUBSTITUTE(J17," ","")</f>
        <v>37820-62X-MG10-M6</v>
      </c>
      <c r="AR17" s="54" t="str">
        <f>SUBSTITUTE(J17," ","")</f>
        <v>37820-62X-MG10-M6</v>
      </c>
      <c r="AS17" s="54" t="str">
        <f>K17</f>
        <v>10SW127306</v>
      </c>
      <c r="AT17" s="51" t="s">
        <v>477</v>
      </c>
      <c r="AU17" s="51" t="s">
        <v>422</v>
      </c>
      <c r="AV17" s="51" t="s">
        <v>423</v>
      </c>
      <c r="AW17" s="80" t="s">
        <v>460</v>
      </c>
      <c r="AX17" s="54" t="str">
        <f>K17</f>
        <v>10SW127306</v>
      </c>
      <c r="AY17" s="51" t="s">
        <v>483</v>
      </c>
      <c r="AZ17" s="51" t="s">
        <v>464</v>
      </c>
      <c r="BA17" s="51" t="s">
        <v>473</v>
      </c>
      <c r="BB17" s="81" t="s">
        <v>240</v>
      </c>
      <c r="BC17" s="51" t="s">
        <v>425</v>
      </c>
      <c r="BD17" s="54" t="str">
        <f>AP17</f>
        <v>MG1CS022</v>
      </c>
      <c r="BE17" s="51" t="s">
        <v>426</v>
      </c>
      <c r="BF17" s="51" t="s">
        <v>466</v>
      </c>
      <c r="BG17" s="51" t="s">
        <v>467</v>
      </c>
      <c r="BH17" s="51" t="s">
        <v>476</v>
      </c>
      <c r="BI17" s="51" t="s">
        <v>431</v>
      </c>
      <c r="BJ17" s="54" t="str">
        <f t="shared" si="57"/>
        <v>3</v>
      </c>
      <c r="BK17" s="54" t="str">
        <f t="shared" si="57"/>
        <v>7</v>
      </c>
      <c r="BL17" s="54" t="str">
        <f t="shared" si="57"/>
        <v>8</v>
      </c>
      <c r="BM17" s="54" t="str">
        <f t="shared" si="57"/>
        <v>0</v>
      </c>
      <c r="BN17" s="54" t="str">
        <f t="shared" si="57"/>
        <v>5</v>
      </c>
      <c r="BO17" s="54" t="str">
        <f t="shared" si="57"/>
        <v>-</v>
      </c>
      <c r="BP17" s="54" t="str">
        <f t="shared" si="57"/>
        <v>6</v>
      </c>
      <c r="BQ17" s="54" t="str">
        <f t="shared" si="57"/>
        <v>2</v>
      </c>
      <c r="BR17" s="54" t="str">
        <f t="shared" si="57"/>
        <v>X</v>
      </c>
      <c r="BS17" s="54" t="str">
        <f t="shared" si="57"/>
        <v>-</v>
      </c>
      <c r="BT17" s="54" t="str">
        <f t="shared" si="57"/>
        <v>M</v>
      </c>
      <c r="BU17" s="54" t="str">
        <f t="shared" si="57"/>
        <v>G</v>
      </c>
      <c r="BV17" s="54" t="str">
        <f t="shared" si="57"/>
        <v>1</v>
      </c>
      <c r="BW17" s="54" t="str">
        <f t="shared" si="57"/>
        <v>0</v>
      </c>
      <c r="BX17" s="55" t="str">
        <f>DEC2HEX(CODE(BJ17),2)</f>
        <v>33</v>
      </c>
      <c r="BY17" s="55" t="str">
        <f t="shared" ref="BY17:BY18" si="77">DEC2HEX(CODE(BK17),2)</f>
        <v>37</v>
      </c>
      <c r="BZ17" s="55" t="str">
        <f t="shared" ref="BZ17:BZ18" si="78">DEC2HEX(CODE(BL17),2)</f>
        <v>38</v>
      </c>
      <c r="CA17" s="55" t="str">
        <f t="shared" ref="CA17:CA18" si="79">DEC2HEX(CODE(BM17),2)</f>
        <v>30</v>
      </c>
      <c r="CB17" s="55" t="str">
        <f t="shared" ref="CB17:CB18" si="80">DEC2HEX(CODE(BN17),2)</f>
        <v>35</v>
      </c>
      <c r="CC17" s="55" t="str">
        <f t="shared" ref="CC17:CC18" si="81">DEC2HEX(CODE(BO17),2)</f>
        <v>2D</v>
      </c>
      <c r="CD17" s="55" t="str">
        <f t="shared" ref="CD17:CD18" si="82">DEC2HEX(CODE(BP17),2)</f>
        <v>36</v>
      </c>
      <c r="CE17" s="55" t="str">
        <f t="shared" ref="CE17:CE18" si="83">DEC2HEX(CODE(BQ17),2)</f>
        <v>32</v>
      </c>
      <c r="CF17" s="55" t="str">
        <f t="shared" ref="CF17:CF18" si="84">DEC2HEX(CODE(BR17),2)</f>
        <v>58</v>
      </c>
      <c r="CG17" s="55" t="str">
        <f t="shared" ref="CG17:CG18" si="85">DEC2HEX(CODE(BS17),2)</f>
        <v>2D</v>
      </c>
      <c r="CH17" s="55" t="str">
        <f t="shared" ref="CH17:CH18" si="86">DEC2HEX(CODE(BT17),2)</f>
        <v>4D</v>
      </c>
      <c r="CI17" s="55" t="str">
        <f t="shared" ref="CI17:CI18" si="87">DEC2HEX(CODE(BU17),2)</f>
        <v>47</v>
      </c>
      <c r="CJ17" s="55" t="str">
        <f t="shared" ref="CJ17:CJ18" si="88">DEC2HEX(CODE(BV17),2)</f>
        <v>31</v>
      </c>
      <c r="CK17" s="55" t="str">
        <f t="shared" ref="CK17:CK18" si="89">DEC2HEX(CODE(BW17),2)</f>
        <v>30</v>
      </c>
      <c r="CL17" s="54" t="str">
        <f>BX17&amp;BY17&amp;BZ17&amp;CA17&amp;CB17&amp;CC17&amp;CD17&amp;CE17&amp;CF17&amp;CG17&amp;CH17&amp;CI17&amp;CJ17&amp;CK17</f>
        <v>33373830352D3632582D4D473130</v>
      </c>
      <c r="CM17" s="74" t="s">
        <v>468</v>
      </c>
      <c r="CN17" s="77" t="s">
        <v>437</v>
      </c>
      <c r="CO17" s="51" t="s">
        <v>304</v>
      </c>
      <c r="CP17" s="51" t="s">
        <v>304</v>
      </c>
      <c r="CQ17" s="51">
        <v>1</v>
      </c>
      <c r="CR17" s="81" t="s">
        <v>240</v>
      </c>
      <c r="CS17" s="54" t="str">
        <f>SUBSTITUTE(J17," ","")</f>
        <v>37820-62X-MG10-M6</v>
      </c>
      <c r="CT17" s="51" t="s">
        <v>441</v>
      </c>
      <c r="CU17" s="51" t="s">
        <v>469</v>
      </c>
      <c r="CV17" s="51" t="s">
        <v>431</v>
      </c>
      <c r="CW17" s="77" t="s">
        <v>240</v>
      </c>
      <c r="CX17" s="51" t="s">
        <v>506</v>
      </c>
      <c r="CY17" s="51" t="s">
        <v>295</v>
      </c>
      <c r="CZ17" s="51" t="s">
        <v>446</v>
      </c>
    </row>
    <row r="18" spans="1:104" s="42" customFormat="1" ht="44.25" hidden="1" customHeight="1" outlineLevel="1" collapsed="1">
      <c r="A18" s="45"/>
      <c r="B18" s="47">
        <f t="shared" si="76"/>
        <v>3</v>
      </c>
      <c r="C18" s="56"/>
      <c r="D18" s="47" t="s">
        <v>245</v>
      </c>
      <c r="E18" s="47"/>
      <c r="F18" s="47"/>
      <c r="G18" s="56"/>
      <c r="H18" s="47"/>
      <c r="I18" s="47"/>
      <c r="J18" s="47"/>
      <c r="K18" s="47"/>
      <c r="L18" s="47"/>
      <c r="M18" s="47"/>
      <c r="N18" s="47"/>
      <c r="O18" s="47"/>
      <c r="P18" s="47"/>
      <c r="Q18" s="47"/>
      <c r="R18" s="47"/>
      <c r="S18" s="47"/>
      <c r="T18" s="47" t="s">
        <v>40</v>
      </c>
      <c r="U18" s="47" t="s">
        <v>56</v>
      </c>
      <c r="V18" s="47" t="s">
        <v>39</v>
      </c>
      <c r="W18" s="47" t="s">
        <v>80</v>
      </c>
      <c r="X18" s="47" t="s">
        <v>405</v>
      </c>
      <c r="Y18" s="47" t="s">
        <v>405</v>
      </c>
      <c r="Z18" s="47" t="s">
        <v>405</v>
      </c>
      <c r="AA18" s="47" t="s">
        <v>405</v>
      </c>
      <c r="AB18" s="47" t="s">
        <v>426</v>
      </c>
      <c r="AC18" s="47">
        <v>93</v>
      </c>
      <c r="AD18" s="47" t="s">
        <v>407</v>
      </c>
      <c r="AE18" s="47">
        <v>1.5</v>
      </c>
      <c r="AF18" s="47">
        <v>2027</v>
      </c>
      <c r="AG18" s="47" t="s">
        <v>389</v>
      </c>
      <c r="AH18" s="47" t="s">
        <v>38</v>
      </c>
      <c r="AI18" s="47" t="s">
        <v>409</v>
      </c>
      <c r="AJ18" s="47" t="s">
        <v>410</v>
      </c>
      <c r="AK18" s="47">
        <v>4</v>
      </c>
      <c r="AL18" s="47">
        <v>159</v>
      </c>
      <c r="AM18" s="47" t="s">
        <v>485</v>
      </c>
      <c r="AN18" s="47" t="s">
        <v>415</v>
      </c>
      <c r="AO18" s="47" t="s">
        <v>480</v>
      </c>
      <c r="AP18" s="47" t="s">
        <v>404</v>
      </c>
      <c r="AQ18" s="47" t="s">
        <v>393</v>
      </c>
      <c r="AR18" s="47" t="s">
        <v>393</v>
      </c>
      <c r="AS18" s="47" t="s">
        <v>456</v>
      </c>
      <c r="AT18" s="47" t="s">
        <v>477</v>
      </c>
      <c r="AU18" s="47" t="s">
        <v>422</v>
      </c>
      <c r="AV18" s="47" t="s">
        <v>423</v>
      </c>
      <c r="AW18" s="47" t="s">
        <v>460</v>
      </c>
      <c r="AX18" s="47" t="s">
        <v>456</v>
      </c>
      <c r="AY18" s="47" t="s">
        <v>483</v>
      </c>
      <c r="AZ18" s="47" t="s">
        <v>464</v>
      </c>
      <c r="BA18" s="47"/>
      <c r="BB18" s="47"/>
      <c r="BC18" s="47" t="s">
        <v>425</v>
      </c>
      <c r="BD18" s="47" t="str">
        <f>AP18</f>
        <v>MG1CS022</v>
      </c>
      <c r="BE18" s="47" t="s">
        <v>426</v>
      </c>
      <c r="BF18" s="47" t="s">
        <v>466</v>
      </c>
      <c r="BG18" s="47" t="s">
        <v>467</v>
      </c>
      <c r="BH18" s="47" t="s">
        <v>476</v>
      </c>
      <c r="BI18" s="47" t="s">
        <v>431</v>
      </c>
      <c r="BJ18" s="47" t="str">
        <f t="shared" si="57"/>
        <v>3</v>
      </c>
      <c r="BK18" s="47" t="str">
        <f t="shared" si="57"/>
        <v>7</v>
      </c>
      <c r="BL18" s="47" t="str">
        <f t="shared" si="57"/>
        <v>8</v>
      </c>
      <c r="BM18" s="47" t="str">
        <f t="shared" si="57"/>
        <v>0</v>
      </c>
      <c r="BN18" s="47" t="str">
        <f t="shared" si="57"/>
        <v>5</v>
      </c>
      <c r="BO18" s="47" t="str">
        <f t="shared" si="57"/>
        <v>-</v>
      </c>
      <c r="BP18" s="47" t="str">
        <f t="shared" si="57"/>
        <v>6</v>
      </c>
      <c r="BQ18" s="47" t="str">
        <f t="shared" si="57"/>
        <v>2</v>
      </c>
      <c r="BR18" s="47" t="str">
        <f t="shared" si="57"/>
        <v>X</v>
      </c>
      <c r="BS18" s="47" t="str">
        <f t="shared" si="57"/>
        <v>-</v>
      </c>
      <c r="BT18" s="47" t="str">
        <f t="shared" si="57"/>
        <v>M</v>
      </c>
      <c r="BU18" s="47" t="str">
        <f t="shared" si="57"/>
        <v>G</v>
      </c>
      <c r="BV18" s="47" t="str">
        <f t="shared" si="57"/>
        <v>1</v>
      </c>
      <c r="BW18" s="47" t="str">
        <f t="shared" si="57"/>
        <v>0</v>
      </c>
      <c r="BX18" s="47" t="str">
        <f>DEC2HEX(CODE(BJ18),2)</f>
        <v>33</v>
      </c>
      <c r="BY18" s="47" t="str">
        <f t="shared" si="77"/>
        <v>37</v>
      </c>
      <c r="BZ18" s="47" t="str">
        <f t="shared" si="78"/>
        <v>38</v>
      </c>
      <c r="CA18" s="47" t="str">
        <f t="shared" si="79"/>
        <v>30</v>
      </c>
      <c r="CB18" s="47" t="str">
        <f t="shared" si="80"/>
        <v>35</v>
      </c>
      <c r="CC18" s="47" t="str">
        <f t="shared" si="81"/>
        <v>2D</v>
      </c>
      <c r="CD18" s="47" t="str">
        <f t="shared" si="82"/>
        <v>36</v>
      </c>
      <c r="CE18" s="47" t="str">
        <f t="shared" si="83"/>
        <v>32</v>
      </c>
      <c r="CF18" s="47" t="str">
        <f t="shared" si="84"/>
        <v>58</v>
      </c>
      <c r="CG18" s="47" t="str">
        <f t="shared" si="85"/>
        <v>2D</v>
      </c>
      <c r="CH18" s="47" t="str">
        <f t="shared" si="86"/>
        <v>4D</v>
      </c>
      <c r="CI18" s="47" t="str">
        <f t="shared" si="87"/>
        <v>47</v>
      </c>
      <c r="CJ18" s="47" t="str">
        <f t="shared" si="88"/>
        <v>31</v>
      </c>
      <c r="CK18" s="47" t="str">
        <f t="shared" si="89"/>
        <v>30</v>
      </c>
      <c r="CL18" s="47" t="str">
        <f>BX18&amp;BY18&amp;BZ18&amp;CA18&amp;CB18&amp;CC18&amp;CD18&amp;CE18&amp;CF18&amp;CG18&amp;CH18&amp;CI18&amp;CJ18&amp;CK18</f>
        <v>33373830352D3632582D4D473130</v>
      </c>
      <c r="CM18" s="75" t="s">
        <v>468</v>
      </c>
      <c r="CN18" s="76" t="s">
        <v>437</v>
      </c>
      <c r="CO18" s="47"/>
      <c r="CP18" s="47"/>
      <c r="CQ18" s="47">
        <v>1</v>
      </c>
      <c r="CR18" s="47"/>
      <c r="CS18" s="47" t="str">
        <f>SUBSTITUTE(J18," ","")</f>
        <v/>
      </c>
      <c r="CT18" s="47"/>
      <c r="CU18" s="47"/>
      <c r="CV18" s="47"/>
      <c r="CW18" s="76"/>
      <c r="CX18" s="47"/>
      <c r="CY18" s="47"/>
      <c r="CZ18" s="47"/>
    </row>
    <row r="19" spans="1:104" s="43" customFormat="1" ht="39.950000000000003" hidden="1" customHeight="1" outlineLevel="1">
      <c r="A19" s="45"/>
      <c r="B19" s="46">
        <f t="shared" si="76"/>
        <v>3</v>
      </c>
      <c r="C19" s="47" t="s">
        <v>262</v>
      </c>
      <c r="D19" s="46" t="s">
        <v>251</v>
      </c>
      <c r="E19" s="47" t="s">
        <v>262</v>
      </c>
      <c r="F19" s="47" t="s">
        <v>262</v>
      </c>
      <c r="G19" s="47" t="s">
        <v>262</v>
      </c>
      <c r="H19" s="47" t="s">
        <v>262</v>
      </c>
      <c r="I19" s="47" t="s">
        <v>262</v>
      </c>
      <c r="J19" s="47" t="s">
        <v>262</v>
      </c>
      <c r="K19" s="47" t="s">
        <v>262</v>
      </c>
      <c r="L19" s="47" t="s">
        <v>262</v>
      </c>
      <c r="M19" s="47" t="s">
        <v>262</v>
      </c>
      <c r="N19" s="47" t="s">
        <v>262</v>
      </c>
      <c r="O19" s="47"/>
      <c r="P19" s="47" t="s">
        <v>262</v>
      </c>
      <c r="Q19" s="47"/>
      <c r="R19" s="47"/>
      <c r="S19" s="47"/>
      <c r="T19" s="47" t="b">
        <f>T17=T18</f>
        <v>1</v>
      </c>
      <c r="U19" s="47" t="b">
        <f t="shared" ref="U19:AZ19" si="90">U17=U18</f>
        <v>1</v>
      </c>
      <c r="V19" s="47" t="b">
        <f t="shared" si="90"/>
        <v>1</v>
      </c>
      <c r="W19" s="47" t="b">
        <f t="shared" si="90"/>
        <v>1</v>
      </c>
      <c r="X19" s="47" t="b">
        <f t="shared" si="90"/>
        <v>1</v>
      </c>
      <c r="Y19" s="47" t="b">
        <f t="shared" si="90"/>
        <v>1</v>
      </c>
      <c r="Z19" s="47" t="b">
        <f t="shared" si="90"/>
        <v>1</v>
      </c>
      <c r="AA19" s="47" t="b">
        <f t="shared" si="90"/>
        <v>1</v>
      </c>
      <c r="AB19" s="47" t="b">
        <f t="shared" si="90"/>
        <v>1</v>
      </c>
      <c r="AC19" s="47" t="b">
        <f t="shared" si="90"/>
        <v>1</v>
      </c>
      <c r="AD19" s="47" t="b">
        <f t="shared" si="90"/>
        <v>1</v>
      </c>
      <c r="AE19" s="47" t="b">
        <f t="shared" si="90"/>
        <v>1</v>
      </c>
      <c r="AF19" s="47" t="b">
        <f t="shared" si="90"/>
        <v>1</v>
      </c>
      <c r="AG19" s="47" t="b">
        <f t="shared" si="90"/>
        <v>1</v>
      </c>
      <c r="AH19" s="47" t="b">
        <f t="shared" si="90"/>
        <v>1</v>
      </c>
      <c r="AI19" s="47" t="b">
        <f t="shared" si="90"/>
        <v>1</v>
      </c>
      <c r="AJ19" s="47" t="b">
        <f t="shared" si="90"/>
        <v>1</v>
      </c>
      <c r="AK19" s="47" t="b">
        <f t="shared" si="90"/>
        <v>1</v>
      </c>
      <c r="AL19" s="47" t="b">
        <f t="shared" si="90"/>
        <v>1</v>
      </c>
      <c r="AM19" s="47" t="b">
        <f t="shared" si="90"/>
        <v>1</v>
      </c>
      <c r="AN19" s="47" t="b">
        <f t="shared" si="90"/>
        <v>1</v>
      </c>
      <c r="AO19" s="47" t="b">
        <f t="shared" si="90"/>
        <v>1</v>
      </c>
      <c r="AP19" s="47" t="b">
        <f t="shared" si="90"/>
        <v>1</v>
      </c>
      <c r="AQ19" s="47" t="b">
        <f t="shared" si="90"/>
        <v>1</v>
      </c>
      <c r="AR19" s="47" t="b">
        <f t="shared" si="90"/>
        <v>1</v>
      </c>
      <c r="AS19" s="47" t="b">
        <f t="shared" si="90"/>
        <v>1</v>
      </c>
      <c r="AT19" s="47" t="b">
        <f t="shared" si="90"/>
        <v>1</v>
      </c>
      <c r="AU19" s="47" t="b">
        <f t="shared" si="90"/>
        <v>1</v>
      </c>
      <c r="AV19" s="47" t="b">
        <f t="shared" si="90"/>
        <v>1</v>
      </c>
      <c r="AW19" s="47" t="b">
        <f t="shared" si="90"/>
        <v>1</v>
      </c>
      <c r="AX19" s="47" t="b">
        <f t="shared" si="90"/>
        <v>1</v>
      </c>
      <c r="AY19" s="47" t="b">
        <f t="shared" si="90"/>
        <v>1</v>
      </c>
      <c r="AZ19" s="47" t="b">
        <f t="shared" si="90"/>
        <v>1</v>
      </c>
      <c r="BA19" s="47" t="s">
        <v>262</v>
      </c>
      <c r="BB19" s="47" t="s">
        <v>262</v>
      </c>
      <c r="BC19" s="47" t="b">
        <f t="shared" ref="BC19:BH19" si="91">BC17=BC18</f>
        <v>1</v>
      </c>
      <c r="BD19" s="47" t="b">
        <f t="shared" si="91"/>
        <v>1</v>
      </c>
      <c r="BE19" s="47" t="b">
        <f t="shared" si="91"/>
        <v>1</v>
      </c>
      <c r="BF19" s="47" t="b">
        <f t="shared" si="91"/>
        <v>1</v>
      </c>
      <c r="BG19" s="47" t="b">
        <f t="shared" si="91"/>
        <v>1</v>
      </c>
      <c r="BH19" s="47" t="b">
        <f t="shared" si="91"/>
        <v>1</v>
      </c>
      <c r="BI19" s="47" t="s">
        <v>262</v>
      </c>
      <c r="BJ19" s="47" t="s">
        <v>262</v>
      </c>
      <c r="BK19" s="47" t="s">
        <v>262</v>
      </c>
      <c r="BL19" s="47" t="s">
        <v>262</v>
      </c>
      <c r="BM19" s="47" t="s">
        <v>262</v>
      </c>
      <c r="BN19" s="47" t="s">
        <v>262</v>
      </c>
      <c r="BO19" s="47" t="s">
        <v>262</v>
      </c>
      <c r="BP19" s="47" t="s">
        <v>262</v>
      </c>
      <c r="BQ19" s="47" t="s">
        <v>262</v>
      </c>
      <c r="BR19" s="47" t="s">
        <v>262</v>
      </c>
      <c r="BS19" s="47" t="s">
        <v>262</v>
      </c>
      <c r="BT19" s="47" t="s">
        <v>262</v>
      </c>
      <c r="BU19" s="47" t="s">
        <v>262</v>
      </c>
      <c r="BV19" s="47" t="s">
        <v>262</v>
      </c>
      <c r="BW19" s="47" t="s">
        <v>262</v>
      </c>
      <c r="BX19" s="47" t="s">
        <v>262</v>
      </c>
      <c r="BY19" s="47" t="s">
        <v>262</v>
      </c>
      <c r="BZ19" s="47" t="s">
        <v>262</v>
      </c>
      <c r="CA19" s="47" t="s">
        <v>262</v>
      </c>
      <c r="CB19" s="47" t="s">
        <v>262</v>
      </c>
      <c r="CC19" s="47" t="s">
        <v>262</v>
      </c>
      <c r="CD19" s="47" t="s">
        <v>262</v>
      </c>
      <c r="CE19" s="47" t="s">
        <v>262</v>
      </c>
      <c r="CF19" s="47" t="s">
        <v>262</v>
      </c>
      <c r="CG19" s="47" t="s">
        <v>262</v>
      </c>
      <c r="CH19" s="47" t="s">
        <v>262</v>
      </c>
      <c r="CI19" s="47" t="s">
        <v>262</v>
      </c>
      <c r="CJ19" s="47" t="s">
        <v>262</v>
      </c>
      <c r="CK19" s="47" t="s">
        <v>262</v>
      </c>
      <c r="CL19" s="47" t="b">
        <f>CL17=CL18</f>
        <v>1</v>
      </c>
      <c r="CM19" s="76" t="b">
        <f t="shared" ref="CM19:CN19" si="92">CM17=CM18</f>
        <v>1</v>
      </c>
      <c r="CN19" s="76" t="b">
        <f t="shared" si="92"/>
        <v>1</v>
      </c>
      <c r="CO19" s="47" t="s">
        <v>262</v>
      </c>
      <c r="CP19" s="47" t="s">
        <v>262</v>
      </c>
      <c r="CQ19" s="47" t="b">
        <f t="shared" ref="CQ19" si="93">CQ17=CQ18</f>
        <v>1</v>
      </c>
      <c r="CR19" s="47" t="s">
        <v>262</v>
      </c>
      <c r="CS19" s="47" t="s">
        <v>262</v>
      </c>
      <c r="CT19" s="47" t="s">
        <v>262</v>
      </c>
      <c r="CU19" s="47" t="s">
        <v>262</v>
      </c>
      <c r="CV19" s="47" t="s">
        <v>262</v>
      </c>
      <c r="CW19" s="76" t="s">
        <v>262</v>
      </c>
      <c r="CX19" s="47" t="s">
        <v>262</v>
      </c>
      <c r="CY19" s="47" t="s">
        <v>262</v>
      </c>
      <c r="CZ19" s="47" t="s">
        <v>262</v>
      </c>
    </row>
    <row r="20" spans="1:104" s="42" customFormat="1" ht="44.25" customHeight="1" collapsed="1">
      <c r="A20" s="45"/>
      <c r="B20" s="51">
        <f t="shared" si="76"/>
        <v>4</v>
      </c>
      <c r="C20" s="82">
        <v>45894</v>
      </c>
      <c r="D20" s="51" t="s">
        <v>254</v>
      </c>
      <c r="E20" s="51" t="s">
        <v>257</v>
      </c>
      <c r="F20" s="51" t="s">
        <v>389</v>
      </c>
      <c r="G20" s="52" t="s">
        <v>488</v>
      </c>
      <c r="H20" s="51" t="s">
        <v>449</v>
      </c>
      <c r="I20" s="78" t="s">
        <v>453</v>
      </c>
      <c r="J20" s="53" t="s">
        <v>395</v>
      </c>
      <c r="K20" s="53" t="s">
        <v>457</v>
      </c>
      <c r="L20" s="51" t="s">
        <v>401</v>
      </c>
      <c r="M20" s="51" t="s">
        <v>489</v>
      </c>
      <c r="N20" s="51" t="s">
        <v>489</v>
      </c>
      <c r="O20" s="51" t="str">
        <f>IF(COUNTIF(C22:CZ22,"FALSE")&gt;0,"NG","OK")</f>
        <v>OK</v>
      </c>
      <c r="P20" s="51" t="s">
        <v>489</v>
      </c>
      <c r="Q20" s="51" t="s">
        <v>402</v>
      </c>
      <c r="R20" s="51" t="s">
        <v>403</v>
      </c>
      <c r="S20" s="51" t="s">
        <v>404</v>
      </c>
      <c r="T20" s="51" t="s">
        <v>40</v>
      </c>
      <c r="U20" s="51" t="s">
        <v>56</v>
      </c>
      <c r="V20" s="51" t="s">
        <v>39</v>
      </c>
      <c r="W20" s="51" t="s">
        <v>80</v>
      </c>
      <c r="X20" s="51" t="s">
        <v>405</v>
      </c>
      <c r="Y20" s="51" t="s">
        <v>405</v>
      </c>
      <c r="Z20" s="51" t="s">
        <v>405</v>
      </c>
      <c r="AA20" s="51" t="s">
        <v>405</v>
      </c>
      <c r="AB20" s="51" t="s">
        <v>426</v>
      </c>
      <c r="AC20" s="51">
        <v>93</v>
      </c>
      <c r="AD20" s="51" t="s">
        <v>407</v>
      </c>
      <c r="AE20" s="51">
        <v>1.5</v>
      </c>
      <c r="AF20" s="51">
        <v>2027</v>
      </c>
      <c r="AG20" s="51" t="s">
        <v>389</v>
      </c>
      <c r="AH20" s="51" t="s">
        <v>38</v>
      </c>
      <c r="AI20" s="51" t="s">
        <v>409</v>
      </c>
      <c r="AJ20" s="51" t="s">
        <v>410</v>
      </c>
      <c r="AK20" s="51">
        <v>4</v>
      </c>
      <c r="AL20" s="51">
        <v>159</v>
      </c>
      <c r="AM20" s="54" t="str">
        <f>SUBSTITUTE(SUBSTITUTE(J20," ",""),"-","")</f>
        <v>3782062XMJ10M6</v>
      </c>
      <c r="AN20" s="51" t="s">
        <v>413</v>
      </c>
      <c r="AO20" s="51" t="s">
        <v>481</v>
      </c>
      <c r="AP20" s="51" t="s">
        <v>404</v>
      </c>
      <c r="AQ20" s="54" t="str">
        <f>SUBSTITUTE(J20," ","")</f>
        <v>37820-62X-MJ10-M6</v>
      </c>
      <c r="AR20" s="54" t="str">
        <f>SUBSTITUTE(J20," ","")</f>
        <v>37820-62X-MJ10-M6</v>
      </c>
      <c r="AS20" s="54" t="str">
        <f>K20</f>
        <v>10SW127307</v>
      </c>
      <c r="AT20" s="51" t="s">
        <v>477</v>
      </c>
      <c r="AU20" s="51" t="s">
        <v>422</v>
      </c>
      <c r="AV20" s="51" t="s">
        <v>423</v>
      </c>
      <c r="AW20" s="80" t="s">
        <v>461</v>
      </c>
      <c r="AX20" s="54" t="str">
        <f>K20</f>
        <v>10SW127307</v>
      </c>
      <c r="AY20" s="51" t="s">
        <v>483</v>
      </c>
      <c r="AZ20" s="51" t="s">
        <v>465</v>
      </c>
      <c r="BA20" s="51" t="s">
        <v>474</v>
      </c>
      <c r="BB20" s="81" t="s">
        <v>240</v>
      </c>
      <c r="BC20" s="51" t="s">
        <v>425</v>
      </c>
      <c r="BD20" s="54" t="str">
        <f>AP20</f>
        <v>MG1CS022</v>
      </c>
      <c r="BE20" s="51" t="s">
        <v>426</v>
      </c>
      <c r="BF20" s="51" t="s">
        <v>466</v>
      </c>
      <c r="BG20" s="51" t="s">
        <v>467</v>
      </c>
      <c r="BH20" s="51" t="s">
        <v>476</v>
      </c>
      <c r="BI20" s="51" t="s">
        <v>433</v>
      </c>
      <c r="BJ20" s="54" t="str">
        <f t="shared" si="57"/>
        <v>3</v>
      </c>
      <c r="BK20" s="54" t="str">
        <f t="shared" si="57"/>
        <v>7</v>
      </c>
      <c r="BL20" s="54" t="str">
        <f t="shared" si="57"/>
        <v>8</v>
      </c>
      <c r="BM20" s="54" t="str">
        <f t="shared" si="57"/>
        <v>0</v>
      </c>
      <c r="BN20" s="54" t="str">
        <f t="shared" si="57"/>
        <v>5</v>
      </c>
      <c r="BO20" s="54" t="str">
        <f t="shared" si="57"/>
        <v>-</v>
      </c>
      <c r="BP20" s="54" t="str">
        <f t="shared" si="57"/>
        <v>6</v>
      </c>
      <c r="BQ20" s="54" t="str">
        <f t="shared" si="57"/>
        <v>2</v>
      </c>
      <c r="BR20" s="54" t="str">
        <f t="shared" si="57"/>
        <v>X</v>
      </c>
      <c r="BS20" s="54" t="str">
        <f t="shared" si="57"/>
        <v>-</v>
      </c>
      <c r="BT20" s="54" t="str">
        <f t="shared" si="57"/>
        <v>M</v>
      </c>
      <c r="BU20" s="54" t="str">
        <f t="shared" si="57"/>
        <v>J</v>
      </c>
      <c r="BV20" s="54" t="str">
        <f t="shared" si="57"/>
        <v>1</v>
      </c>
      <c r="BW20" s="54" t="str">
        <f t="shared" si="57"/>
        <v>0</v>
      </c>
      <c r="BX20" s="55" t="str">
        <f>DEC2HEX(CODE(BJ20),2)</f>
        <v>33</v>
      </c>
      <c r="BY20" s="55" t="str">
        <f t="shared" ref="BY20:BY21" si="94">DEC2HEX(CODE(BK20),2)</f>
        <v>37</v>
      </c>
      <c r="BZ20" s="55" t="str">
        <f t="shared" ref="BZ20:BZ21" si="95">DEC2HEX(CODE(BL20),2)</f>
        <v>38</v>
      </c>
      <c r="CA20" s="55" t="str">
        <f t="shared" ref="CA20:CA21" si="96">DEC2HEX(CODE(BM20),2)</f>
        <v>30</v>
      </c>
      <c r="CB20" s="55" t="str">
        <f t="shared" ref="CB20:CB21" si="97">DEC2HEX(CODE(BN20),2)</f>
        <v>35</v>
      </c>
      <c r="CC20" s="55" t="str">
        <f t="shared" ref="CC20:CC21" si="98">DEC2HEX(CODE(BO20),2)</f>
        <v>2D</v>
      </c>
      <c r="CD20" s="55" t="str">
        <f t="shared" ref="CD20:CD21" si="99">DEC2HEX(CODE(BP20),2)</f>
        <v>36</v>
      </c>
      <c r="CE20" s="55" t="str">
        <f t="shared" ref="CE20:CE21" si="100">DEC2HEX(CODE(BQ20),2)</f>
        <v>32</v>
      </c>
      <c r="CF20" s="55" t="str">
        <f t="shared" ref="CF20:CF21" si="101">DEC2HEX(CODE(BR20),2)</f>
        <v>58</v>
      </c>
      <c r="CG20" s="55" t="str">
        <f t="shared" ref="CG20:CG21" si="102">DEC2HEX(CODE(BS20),2)</f>
        <v>2D</v>
      </c>
      <c r="CH20" s="55" t="str">
        <f t="shared" ref="CH20:CH21" si="103">DEC2HEX(CODE(BT20),2)</f>
        <v>4D</v>
      </c>
      <c r="CI20" s="55" t="str">
        <f t="shared" ref="CI20:CI21" si="104">DEC2HEX(CODE(BU20),2)</f>
        <v>4A</v>
      </c>
      <c r="CJ20" s="55" t="str">
        <f t="shared" ref="CJ20:CJ21" si="105">DEC2HEX(CODE(BV20),2)</f>
        <v>31</v>
      </c>
      <c r="CK20" s="55" t="str">
        <f t="shared" ref="CK20:CK21" si="106">DEC2HEX(CODE(BW20),2)</f>
        <v>30</v>
      </c>
      <c r="CL20" s="54" t="str">
        <f>BX20&amp;BY20&amp;BZ20&amp;CA20&amp;CB20&amp;CC20&amp;CD20&amp;CE20&amp;CF20&amp;CG20&amp;CH20&amp;CI20&amp;CJ20&amp;CK20</f>
        <v>33373830352D3632582D4D4A3130</v>
      </c>
      <c r="CM20" s="74" t="s">
        <v>468</v>
      </c>
      <c r="CN20" s="77" t="s">
        <v>437</v>
      </c>
      <c r="CO20" s="51" t="s">
        <v>304</v>
      </c>
      <c r="CP20" s="51" t="s">
        <v>304</v>
      </c>
      <c r="CQ20" s="51">
        <v>1</v>
      </c>
      <c r="CR20" s="81" t="s">
        <v>240</v>
      </c>
      <c r="CS20" s="54" t="str">
        <f>SUBSTITUTE(J20," ","")</f>
        <v>37820-62X-MJ10-M6</v>
      </c>
      <c r="CT20" s="51" t="s">
        <v>443</v>
      </c>
      <c r="CU20" s="51" t="s">
        <v>470</v>
      </c>
      <c r="CV20" s="51" t="s">
        <v>433</v>
      </c>
      <c r="CW20" s="77" t="s">
        <v>240</v>
      </c>
      <c r="CX20" s="51" t="s">
        <v>507</v>
      </c>
      <c r="CY20" s="51" t="s">
        <v>295</v>
      </c>
      <c r="CZ20" s="51" t="s">
        <v>448</v>
      </c>
    </row>
    <row r="21" spans="1:104" s="42" customFormat="1" ht="44.25" hidden="1" customHeight="1" outlineLevel="1" collapsed="1">
      <c r="A21" s="45"/>
      <c r="B21" s="47">
        <f t="shared" si="76"/>
        <v>4</v>
      </c>
      <c r="C21" s="56"/>
      <c r="D21" s="47" t="s">
        <v>245</v>
      </c>
      <c r="E21" s="47"/>
      <c r="F21" s="47"/>
      <c r="G21" s="56"/>
      <c r="H21" s="47"/>
      <c r="I21" s="47"/>
      <c r="J21" s="47"/>
      <c r="K21" s="47"/>
      <c r="L21" s="47"/>
      <c r="M21" s="47"/>
      <c r="N21" s="47"/>
      <c r="O21" s="47"/>
      <c r="P21" s="47"/>
      <c r="Q21" s="47"/>
      <c r="R21" s="47"/>
      <c r="S21" s="47"/>
      <c r="T21" s="47" t="s">
        <v>40</v>
      </c>
      <c r="U21" s="47" t="s">
        <v>56</v>
      </c>
      <c r="V21" s="47" t="s">
        <v>39</v>
      </c>
      <c r="W21" s="47" t="s">
        <v>80</v>
      </c>
      <c r="X21" s="47" t="s">
        <v>405</v>
      </c>
      <c r="Y21" s="47" t="s">
        <v>405</v>
      </c>
      <c r="Z21" s="47" t="s">
        <v>405</v>
      </c>
      <c r="AA21" s="47" t="s">
        <v>405</v>
      </c>
      <c r="AB21" s="47" t="s">
        <v>426</v>
      </c>
      <c r="AC21" s="47">
        <v>93</v>
      </c>
      <c r="AD21" s="47" t="s">
        <v>407</v>
      </c>
      <c r="AE21" s="47">
        <v>1.5</v>
      </c>
      <c r="AF21" s="47">
        <v>2027</v>
      </c>
      <c r="AG21" s="47" t="s">
        <v>389</v>
      </c>
      <c r="AH21" s="47" t="s">
        <v>38</v>
      </c>
      <c r="AI21" s="47" t="s">
        <v>409</v>
      </c>
      <c r="AJ21" s="47" t="s">
        <v>410</v>
      </c>
      <c r="AK21" s="47">
        <v>4</v>
      </c>
      <c r="AL21" s="47">
        <v>159</v>
      </c>
      <c r="AM21" s="47" t="s">
        <v>486</v>
      </c>
      <c r="AN21" s="47" t="s">
        <v>413</v>
      </c>
      <c r="AO21" s="47" t="s">
        <v>481</v>
      </c>
      <c r="AP21" s="47" t="s">
        <v>404</v>
      </c>
      <c r="AQ21" s="47" t="s">
        <v>395</v>
      </c>
      <c r="AR21" s="47" t="s">
        <v>395</v>
      </c>
      <c r="AS21" s="47" t="s">
        <v>457</v>
      </c>
      <c r="AT21" s="47" t="s">
        <v>477</v>
      </c>
      <c r="AU21" s="47" t="s">
        <v>422</v>
      </c>
      <c r="AV21" s="47" t="s">
        <v>423</v>
      </c>
      <c r="AW21" s="47" t="s">
        <v>461</v>
      </c>
      <c r="AX21" s="47" t="s">
        <v>457</v>
      </c>
      <c r="AY21" s="47" t="s">
        <v>483</v>
      </c>
      <c r="AZ21" s="47" t="s">
        <v>465</v>
      </c>
      <c r="BA21" s="47"/>
      <c r="BB21" s="47"/>
      <c r="BC21" s="47" t="s">
        <v>425</v>
      </c>
      <c r="BD21" s="47" t="str">
        <f>AP21</f>
        <v>MG1CS022</v>
      </c>
      <c r="BE21" s="47" t="s">
        <v>426</v>
      </c>
      <c r="BF21" s="47" t="s">
        <v>466</v>
      </c>
      <c r="BG21" s="47" t="s">
        <v>467</v>
      </c>
      <c r="BH21" s="47" t="s">
        <v>476</v>
      </c>
      <c r="BI21" s="47" t="s">
        <v>433</v>
      </c>
      <c r="BJ21" s="47" t="str">
        <f t="shared" si="57"/>
        <v>3</v>
      </c>
      <c r="BK21" s="47" t="str">
        <f t="shared" si="57"/>
        <v>7</v>
      </c>
      <c r="BL21" s="47" t="str">
        <f t="shared" si="57"/>
        <v>8</v>
      </c>
      <c r="BM21" s="47" t="str">
        <f t="shared" si="57"/>
        <v>0</v>
      </c>
      <c r="BN21" s="47" t="str">
        <f t="shared" si="57"/>
        <v>5</v>
      </c>
      <c r="BO21" s="47" t="str">
        <f t="shared" si="57"/>
        <v>-</v>
      </c>
      <c r="BP21" s="47" t="str">
        <f t="shared" si="57"/>
        <v>6</v>
      </c>
      <c r="BQ21" s="47" t="str">
        <f t="shared" si="57"/>
        <v>2</v>
      </c>
      <c r="BR21" s="47" t="str">
        <f t="shared" si="57"/>
        <v>X</v>
      </c>
      <c r="BS21" s="47" t="str">
        <f t="shared" si="57"/>
        <v>-</v>
      </c>
      <c r="BT21" s="47" t="str">
        <f t="shared" si="57"/>
        <v>M</v>
      </c>
      <c r="BU21" s="47" t="str">
        <f t="shared" si="57"/>
        <v>J</v>
      </c>
      <c r="BV21" s="47" t="str">
        <f t="shared" si="57"/>
        <v>1</v>
      </c>
      <c r="BW21" s="47" t="str">
        <f t="shared" si="57"/>
        <v>0</v>
      </c>
      <c r="BX21" s="47" t="str">
        <f>DEC2HEX(CODE(BJ21),2)</f>
        <v>33</v>
      </c>
      <c r="BY21" s="47" t="str">
        <f t="shared" si="94"/>
        <v>37</v>
      </c>
      <c r="BZ21" s="47" t="str">
        <f t="shared" si="95"/>
        <v>38</v>
      </c>
      <c r="CA21" s="47" t="str">
        <f t="shared" si="96"/>
        <v>30</v>
      </c>
      <c r="CB21" s="47" t="str">
        <f t="shared" si="97"/>
        <v>35</v>
      </c>
      <c r="CC21" s="47" t="str">
        <f t="shared" si="98"/>
        <v>2D</v>
      </c>
      <c r="CD21" s="47" t="str">
        <f t="shared" si="99"/>
        <v>36</v>
      </c>
      <c r="CE21" s="47" t="str">
        <f t="shared" si="100"/>
        <v>32</v>
      </c>
      <c r="CF21" s="47" t="str">
        <f t="shared" si="101"/>
        <v>58</v>
      </c>
      <c r="CG21" s="47" t="str">
        <f t="shared" si="102"/>
        <v>2D</v>
      </c>
      <c r="CH21" s="47" t="str">
        <f t="shared" si="103"/>
        <v>4D</v>
      </c>
      <c r="CI21" s="47" t="str">
        <f t="shared" si="104"/>
        <v>4A</v>
      </c>
      <c r="CJ21" s="47" t="str">
        <f t="shared" si="105"/>
        <v>31</v>
      </c>
      <c r="CK21" s="47" t="str">
        <f t="shared" si="106"/>
        <v>30</v>
      </c>
      <c r="CL21" s="47" t="str">
        <f>BX21&amp;BY21&amp;BZ21&amp;CA21&amp;CB21&amp;CC21&amp;CD21&amp;CE21&amp;CF21&amp;CG21&amp;CH21&amp;CI21&amp;CJ21&amp;CK21</f>
        <v>33373830352D3632582D4D4A3130</v>
      </c>
      <c r="CM21" s="75" t="s">
        <v>468</v>
      </c>
      <c r="CN21" s="76" t="s">
        <v>437</v>
      </c>
      <c r="CO21" s="47"/>
      <c r="CP21" s="47"/>
      <c r="CQ21" s="47">
        <v>1</v>
      </c>
      <c r="CR21" s="47"/>
      <c r="CS21" s="47" t="str">
        <f>SUBSTITUTE(J21," ","")</f>
        <v/>
      </c>
      <c r="CT21" s="47"/>
      <c r="CU21" s="47"/>
      <c r="CV21" s="47"/>
      <c r="CW21" s="47"/>
      <c r="CX21" s="47"/>
      <c r="CY21" s="47"/>
      <c r="CZ21" s="47"/>
    </row>
    <row r="22" spans="1:104" s="43" customFormat="1" ht="39.950000000000003" hidden="1" customHeight="1" outlineLevel="1">
      <c r="A22" s="45"/>
      <c r="B22" s="46">
        <f t="shared" si="76"/>
        <v>4</v>
      </c>
      <c r="C22" s="47" t="s">
        <v>262</v>
      </c>
      <c r="D22" s="46" t="s">
        <v>251</v>
      </c>
      <c r="E22" s="47" t="s">
        <v>262</v>
      </c>
      <c r="F22" s="47" t="s">
        <v>262</v>
      </c>
      <c r="G22" s="47" t="s">
        <v>262</v>
      </c>
      <c r="H22" s="47" t="s">
        <v>262</v>
      </c>
      <c r="I22" s="47" t="s">
        <v>262</v>
      </c>
      <c r="J22" s="47" t="s">
        <v>262</v>
      </c>
      <c r="K22" s="47" t="s">
        <v>262</v>
      </c>
      <c r="L22" s="47" t="s">
        <v>262</v>
      </c>
      <c r="M22" s="47" t="s">
        <v>262</v>
      </c>
      <c r="N22" s="47" t="s">
        <v>262</v>
      </c>
      <c r="O22" s="47"/>
      <c r="P22" s="47" t="s">
        <v>262</v>
      </c>
      <c r="Q22" s="47"/>
      <c r="R22" s="47"/>
      <c r="S22" s="47"/>
      <c r="T22" s="47" t="b">
        <f>T20=T21</f>
        <v>1</v>
      </c>
      <c r="U22" s="47" t="b">
        <f t="shared" ref="U22:AZ22" si="107">U20=U21</f>
        <v>1</v>
      </c>
      <c r="V22" s="47" t="b">
        <f t="shared" si="107"/>
        <v>1</v>
      </c>
      <c r="W22" s="47" t="b">
        <f t="shared" si="107"/>
        <v>1</v>
      </c>
      <c r="X22" s="47" t="b">
        <f t="shared" si="107"/>
        <v>1</v>
      </c>
      <c r="Y22" s="47" t="b">
        <f t="shared" si="107"/>
        <v>1</v>
      </c>
      <c r="Z22" s="47" t="b">
        <f t="shared" si="107"/>
        <v>1</v>
      </c>
      <c r="AA22" s="47" t="b">
        <f t="shared" si="107"/>
        <v>1</v>
      </c>
      <c r="AB22" s="47" t="b">
        <f t="shared" si="107"/>
        <v>1</v>
      </c>
      <c r="AC22" s="47" t="b">
        <f t="shared" si="107"/>
        <v>1</v>
      </c>
      <c r="AD22" s="47" t="b">
        <f t="shared" si="107"/>
        <v>1</v>
      </c>
      <c r="AE22" s="47" t="b">
        <f t="shared" si="107"/>
        <v>1</v>
      </c>
      <c r="AF22" s="47" t="b">
        <f t="shared" si="107"/>
        <v>1</v>
      </c>
      <c r="AG22" s="47" t="b">
        <f t="shared" si="107"/>
        <v>1</v>
      </c>
      <c r="AH22" s="47" t="b">
        <f t="shared" si="107"/>
        <v>1</v>
      </c>
      <c r="AI22" s="47" t="b">
        <f t="shared" si="107"/>
        <v>1</v>
      </c>
      <c r="AJ22" s="47" t="b">
        <f t="shared" si="107"/>
        <v>1</v>
      </c>
      <c r="AK22" s="47" t="b">
        <f t="shared" si="107"/>
        <v>1</v>
      </c>
      <c r="AL22" s="47" t="b">
        <f t="shared" si="107"/>
        <v>1</v>
      </c>
      <c r="AM22" s="47" t="b">
        <f t="shared" si="107"/>
        <v>1</v>
      </c>
      <c r="AN22" s="47" t="b">
        <f t="shared" si="107"/>
        <v>1</v>
      </c>
      <c r="AO22" s="47" t="b">
        <f t="shared" si="107"/>
        <v>1</v>
      </c>
      <c r="AP22" s="47" t="b">
        <f t="shared" si="107"/>
        <v>1</v>
      </c>
      <c r="AQ22" s="47" t="b">
        <f t="shared" si="107"/>
        <v>1</v>
      </c>
      <c r="AR22" s="47" t="b">
        <f t="shared" si="107"/>
        <v>1</v>
      </c>
      <c r="AS22" s="47" t="b">
        <f t="shared" si="107"/>
        <v>1</v>
      </c>
      <c r="AT22" s="47" t="b">
        <f t="shared" si="107"/>
        <v>1</v>
      </c>
      <c r="AU22" s="47" t="b">
        <f t="shared" si="107"/>
        <v>1</v>
      </c>
      <c r="AV22" s="47" t="b">
        <f t="shared" si="107"/>
        <v>1</v>
      </c>
      <c r="AW22" s="47" t="b">
        <f t="shared" si="107"/>
        <v>1</v>
      </c>
      <c r="AX22" s="47" t="b">
        <f t="shared" si="107"/>
        <v>1</v>
      </c>
      <c r="AY22" s="47" t="b">
        <f t="shared" si="107"/>
        <v>1</v>
      </c>
      <c r="AZ22" s="47" t="b">
        <f t="shared" si="107"/>
        <v>1</v>
      </c>
      <c r="BA22" s="47" t="s">
        <v>262</v>
      </c>
      <c r="BB22" s="47" t="s">
        <v>262</v>
      </c>
      <c r="BC22" s="47" t="b">
        <f t="shared" ref="BC22:BH22" si="108">BC20=BC21</f>
        <v>1</v>
      </c>
      <c r="BD22" s="47" t="b">
        <f t="shared" si="108"/>
        <v>1</v>
      </c>
      <c r="BE22" s="47" t="b">
        <f t="shared" si="108"/>
        <v>1</v>
      </c>
      <c r="BF22" s="47" t="b">
        <f t="shared" si="108"/>
        <v>1</v>
      </c>
      <c r="BG22" s="47" t="b">
        <f t="shared" si="108"/>
        <v>1</v>
      </c>
      <c r="BH22" s="47" t="b">
        <f t="shared" si="108"/>
        <v>1</v>
      </c>
      <c r="BI22" s="47" t="s">
        <v>262</v>
      </c>
      <c r="BJ22" s="47" t="s">
        <v>262</v>
      </c>
      <c r="BK22" s="47" t="s">
        <v>262</v>
      </c>
      <c r="BL22" s="47" t="s">
        <v>262</v>
      </c>
      <c r="BM22" s="47" t="s">
        <v>262</v>
      </c>
      <c r="BN22" s="47" t="s">
        <v>262</v>
      </c>
      <c r="BO22" s="47" t="s">
        <v>262</v>
      </c>
      <c r="BP22" s="47" t="s">
        <v>262</v>
      </c>
      <c r="BQ22" s="47" t="s">
        <v>262</v>
      </c>
      <c r="BR22" s="47" t="s">
        <v>262</v>
      </c>
      <c r="BS22" s="47" t="s">
        <v>262</v>
      </c>
      <c r="BT22" s="47" t="s">
        <v>262</v>
      </c>
      <c r="BU22" s="47" t="s">
        <v>262</v>
      </c>
      <c r="BV22" s="47" t="s">
        <v>262</v>
      </c>
      <c r="BW22" s="47" t="s">
        <v>262</v>
      </c>
      <c r="BX22" s="47" t="s">
        <v>262</v>
      </c>
      <c r="BY22" s="47" t="s">
        <v>262</v>
      </c>
      <c r="BZ22" s="47" t="s">
        <v>262</v>
      </c>
      <c r="CA22" s="47" t="s">
        <v>262</v>
      </c>
      <c r="CB22" s="47" t="s">
        <v>262</v>
      </c>
      <c r="CC22" s="47" t="s">
        <v>262</v>
      </c>
      <c r="CD22" s="47" t="s">
        <v>262</v>
      </c>
      <c r="CE22" s="47" t="s">
        <v>262</v>
      </c>
      <c r="CF22" s="47" t="s">
        <v>262</v>
      </c>
      <c r="CG22" s="47" t="s">
        <v>262</v>
      </c>
      <c r="CH22" s="47" t="s">
        <v>262</v>
      </c>
      <c r="CI22" s="47" t="s">
        <v>262</v>
      </c>
      <c r="CJ22" s="47" t="s">
        <v>262</v>
      </c>
      <c r="CK22" s="47" t="s">
        <v>262</v>
      </c>
      <c r="CL22" s="47" t="b">
        <f>CL20=CL21</f>
        <v>1</v>
      </c>
      <c r="CM22" s="76" t="b">
        <f t="shared" ref="CM22:CN22" si="109">CM20=CM21</f>
        <v>1</v>
      </c>
      <c r="CN22" s="76" t="b">
        <f t="shared" si="109"/>
        <v>1</v>
      </c>
      <c r="CO22" s="47" t="s">
        <v>262</v>
      </c>
      <c r="CP22" s="47" t="s">
        <v>262</v>
      </c>
      <c r="CQ22" s="47" t="b">
        <f t="shared" ref="CQ22" si="110">CQ20=CQ21</f>
        <v>1</v>
      </c>
      <c r="CR22" s="47" t="s">
        <v>262</v>
      </c>
      <c r="CS22" s="47" t="s">
        <v>262</v>
      </c>
      <c r="CT22" s="47" t="s">
        <v>262</v>
      </c>
      <c r="CU22" s="47" t="s">
        <v>262</v>
      </c>
      <c r="CV22" s="47" t="s">
        <v>262</v>
      </c>
      <c r="CW22" s="47" t="s">
        <v>262</v>
      </c>
      <c r="CX22" s="47" t="s">
        <v>262</v>
      </c>
      <c r="CY22" s="47" t="s">
        <v>262</v>
      </c>
      <c r="CZ22" s="47" t="s">
        <v>262</v>
      </c>
    </row>
    <row r="23" spans="1:104" s="42" customFormat="1" ht="44.25" customHeight="1" collapsed="1">
      <c r="A23" s="45"/>
      <c r="B23" s="51">
        <f t="shared" si="56"/>
        <v>5</v>
      </c>
      <c r="C23" s="82">
        <v>46091</v>
      </c>
      <c r="D23" s="51" t="s">
        <v>254</v>
      </c>
      <c r="E23" s="51" t="s">
        <v>257</v>
      </c>
      <c r="F23" s="51" t="s">
        <v>389</v>
      </c>
      <c r="G23" s="52" t="s">
        <v>488</v>
      </c>
      <c r="H23" s="51" t="s">
        <v>532</v>
      </c>
      <c r="I23" s="78" t="s">
        <v>492</v>
      </c>
      <c r="J23" s="53" t="s">
        <v>250</v>
      </c>
      <c r="K23" s="53" t="s">
        <v>511</v>
      </c>
      <c r="L23" s="51" t="s">
        <v>396</v>
      </c>
      <c r="M23" s="51" t="s">
        <v>533</v>
      </c>
      <c r="N23" s="51" t="s">
        <v>333</v>
      </c>
      <c r="O23" s="51" t="str">
        <f>IF(COUNTIF(C25:CZ25,"FALSE")&gt;0,"NG","OK")</f>
        <v>OK</v>
      </c>
      <c r="P23" s="51" t="s">
        <v>333</v>
      </c>
      <c r="Q23" s="51" t="s">
        <v>402</v>
      </c>
      <c r="R23" s="51" t="s">
        <v>403</v>
      </c>
      <c r="S23" s="51" t="s">
        <v>404</v>
      </c>
      <c r="T23" s="51" t="s">
        <v>40</v>
      </c>
      <c r="U23" s="51" t="s">
        <v>29</v>
      </c>
      <c r="V23" s="51" t="s">
        <v>39</v>
      </c>
      <c r="W23" s="51" t="s">
        <v>80</v>
      </c>
      <c r="X23" s="51" t="s">
        <v>405</v>
      </c>
      <c r="Y23" s="51" t="s">
        <v>405</v>
      </c>
      <c r="Z23" s="51" t="s">
        <v>405</v>
      </c>
      <c r="AA23" s="51" t="s">
        <v>405</v>
      </c>
      <c r="AB23" s="51" t="s">
        <v>426</v>
      </c>
      <c r="AC23" s="51">
        <v>93</v>
      </c>
      <c r="AD23" s="51" t="s">
        <v>407</v>
      </c>
      <c r="AE23" s="51">
        <v>1.5</v>
      </c>
      <c r="AF23" s="51">
        <v>2027</v>
      </c>
      <c r="AG23" s="51" t="s">
        <v>389</v>
      </c>
      <c r="AH23" s="51" t="s">
        <v>38</v>
      </c>
      <c r="AI23" s="51" t="s">
        <v>409</v>
      </c>
      <c r="AJ23" s="51" t="s">
        <v>410</v>
      </c>
      <c r="AK23" s="51">
        <v>4</v>
      </c>
      <c r="AL23" s="51">
        <v>159</v>
      </c>
      <c r="AM23" s="54" t="str">
        <f>SUBSTITUTE(SUBSTITUTE(J23," ",""),"-","")</f>
        <v>3782062XMD10M6</v>
      </c>
      <c r="AN23" s="77" t="s">
        <v>249</v>
      </c>
      <c r="AO23" s="77" t="s">
        <v>416</v>
      </c>
      <c r="AP23" s="51" t="s">
        <v>404</v>
      </c>
      <c r="AQ23" s="54" t="str">
        <f>SUBSTITUTE(J23," ","")</f>
        <v>37820-62X-MD10-M6</v>
      </c>
      <c r="AR23" s="54" t="str">
        <f>SUBSTITUTE(J23," ","")</f>
        <v>37820-62X-MD10-M6</v>
      </c>
      <c r="AS23" s="54" t="str">
        <f>K23</f>
        <v>10SW132477</v>
      </c>
      <c r="AT23" s="51" t="s">
        <v>406</v>
      </c>
      <c r="AU23" s="51" t="s">
        <v>422</v>
      </c>
      <c r="AV23" s="51" t="s">
        <v>423</v>
      </c>
      <c r="AW23" s="77" t="s">
        <v>517</v>
      </c>
      <c r="AX23" s="54" t="str">
        <f>K23</f>
        <v>10SW132477</v>
      </c>
      <c r="AY23" s="51" t="s">
        <v>498</v>
      </c>
      <c r="AZ23" s="51" t="s">
        <v>499</v>
      </c>
      <c r="BA23" s="51"/>
      <c r="BB23" s="81" t="s">
        <v>240</v>
      </c>
      <c r="BC23" s="51" t="s">
        <v>425</v>
      </c>
      <c r="BD23" s="54" t="str">
        <f>AP23</f>
        <v>MG1CS022</v>
      </c>
      <c r="BE23" s="51" t="s">
        <v>426</v>
      </c>
      <c r="BF23" s="51" t="s">
        <v>505</v>
      </c>
      <c r="BG23" s="51" t="s">
        <v>427</v>
      </c>
      <c r="BH23" s="51" t="s">
        <v>428</v>
      </c>
      <c r="BI23" s="51" t="s">
        <v>283</v>
      </c>
      <c r="BJ23" s="54" t="str">
        <f t="shared" ref="BJ23:BW24" si="111">MID($BI23,BJ$6,1)</f>
        <v>3</v>
      </c>
      <c r="BK23" s="54" t="str">
        <f t="shared" si="111"/>
        <v>7</v>
      </c>
      <c r="BL23" s="54" t="str">
        <f t="shared" si="111"/>
        <v>8</v>
      </c>
      <c r="BM23" s="54" t="str">
        <f t="shared" si="111"/>
        <v>0</v>
      </c>
      <c r="BN23" s="54" t="str">
        <f t="shared" si="111"/>
        <v>5</v>
      </c>
      <c r="BO23" s="54" t="str">
        <f t="shared" si="111"/>
        <v>-</v>
      </c>
      <c r="BP23" s="54" t="str">
        <f t="shared" si="111"/>
        <v>6</v>
      </c>
      <c r="BQ23" s="54" t="str">
        <f t="shared" si="111"/>
        <v>2</v>
      </c>
      <c r="BR23" s="54" t="str">
        <f t="shared" si="111"/>
        <v>X</v>
      </c>
      <c r="BS23" s="54" t="str">
        <f t="shared" si="111"/>
        <v>-</v>
      </c>
      <c r="BT23" s="54" t="str">
        <f t="shared" si="111"/>
        <v>M</v>
      </c>
      <c r="BU23" s="54" t="str">
        <f t="shared" si="111"/>
        <v>D</v>
      </c>
      <c r="BV23" s="54" t="str">
        <f t="shared" si="111"/>
        <v>1</v>
      </c>
      <c r="BW23" s="54" t="str">
        <f t="shared" si="111"/>
        <v>0</v>
      </c>
      <c r="BX23" s="55" t="str">
        <f>DEC2HEX(CODE(BJ23),2)</f>
        <v>33</v>
      </c>
      <c r="BY23" s="55" t="str">
        <f t="shared" ref="BY23:BY24" si="112">DEC2HEX(CODE(BK23),2)</f>
        <v>37</v>
      </c>
      <c r="BZ23" s="55" t="str">
        <f t="shared" ref="BZ23:BZ24" si="113">DEC2HEX(CODE(BL23),2)</f>
        <v>38</v>
      </c>
      <c r="CA23" s="55" t="str">
        <f t="shared" ref="CA23:CA24" si="114">DEC2HEX(CODE(BM23),2)</f>
        <v>30</v>
      </c>
      <c r="CB23" s="55" t="str">
        <f t="shared" ref="CB23:CB24" si="115">DEC2HEX(CODE(BN23),2)</f>
        <v>35</v>
      </c>
      <c r="CC23" s="55" t="str">
        <f t="shared" ref="CC23:CC24" si="116">DEC2HEX(CODE(BO23),2)</f>
        <v>2D</v>
      </c>
      <c r="CD23" s="55" t="str">
        <f t="shared" ref="CD23:CD24" si="117">DEC2HEX(CODE(BP23),2)</f>
        <v>36</v>
      </c>
      <c r="CE23" s="55" t="str">
        <f t="shared" ref="CE23:CE24" si="118">DEC2HEX(CODE(BQ23),2)</f>
        <v>32</v>
      </c>
      <c r="CF23" s="55" t="str">
        <f t="shared" ref="CF23:CF24" si="119">DEC2HEX(CODE(BR23),2)</f>
        <v>58</v>
      </c>
      <c r="CG23" s="55" t="str">
        <f t="shared" ref="CG23:CG24" si="120">DEC2HEX(CODE(BS23),2)</f>
        <v>2D</v>
      </c>
      <c r="CH23" s="55" t="str">
        <f t="shared" ref="CH23:CH24" si="121">DEC2HEX(CODE(BT23),2)</f>
        <v>4D</v>
      </c>
      <c r="CI23" s="55" t="str">
        <f t="shared" ref="CI23:CI24" si="122">DEC2HEX(CODE(BU23),2)</f>
        <v>44</v>
      </c>
      <c r="CJ23" s="55" t="str">
        <f t="shared" ref="CJ23:CJ24" si="123">DEC2HEX(CODE(BV23),2)</f>
        <v>31</v>
      </c>
      <c r="CK23" s="55" t="str">
        <f t="shared" ref="CK23:CK24" si="124">DEC2HEX(CODE(BW23),2)</f>
        <v>30</v>
      </c>
      <c r="CL23" s="54" t="str">
        <f>BX23&amp;BY23&amp;BZ23&amp;CA23&amp;CB23&amp;CC23&amp;CD23&amp;CE23&amp;CF23&amp;CG23&amp;CH23&amp;CI23&amp;CJ23&amp;CK23</f>
        <v>33373830352D3632582D4D443130</v>
      </c>
      <c r="CM23" s="74" t="s">
        <v>435</v>
      </c>
      <c r="CN23" s="77" t="s">
        <v>437</v>
      </c>
      <c r="CO23" s="51" t="s">
        <v>438</v>
      </c>
      <c r="CP23" s="51" t="s">
        <v>438</v>
      </c>
      <c r="CQ23" s="51">
        <v>1</v>
      </c>
      <c r="CR23" s="81" t="s">
        <v>240</v>
      </c>
      <c r="CS23" s="54" t="str">
        <f>SUBSTITUTE(J23," ","")</f>
        <v>37820-62X-MD10-M6</v>
      </c>
      <c r="CT23" s="77" t="s">
        <v>287</v>
      </c>
      <c r="CU23" s="51" t="s">
        <v>283</v>
      </c>
      <c r="CV23" s="51" t="s">
        <v>283</v>
      </c>
      <c r="CW23" s="77" t="s">
        <v>240</v>
      </c>
      <c r="CX23" s="51" t="s">
        <v>294</v>
      </c>
      <c r="CY23" s="51" t="s">
        <v>295</v>
      </c>
      <c r="CZ23" s="51" t="s">
        <v>296</v>
      </c>
    </row>
    <row r="24" spans="1:104" s="42" customFormat="1" ht="44.25" hidden="1" customHeight="1" outlineLevel="1" collapsed="1">
      <c r="A24" s="45"/>
      <c r="B24" s="47">
        <f t="shared" si="56"/>
        <v>5</v>
      </c>
      <c r="C24" s="56"/>
      <c r="D24" s="47" t="s">
        <v>245</v>
      </c>
      <c r="E24" s="47"/>
      <c r="F24" s="47"/>
      <c r="G24" s="56"/>
      <c r="H24" s="47"/>
      <c r="I24" s="78"/>
      <c r="J24" s="47"/>
      <c r="K24" s="47"/>
      <c r="L24" s="47"/>
      <c r="M24" s="47"/>
      <c r="N24" s="47"/>
      <c r="O24" s="47"/>
      <c r="P24" s="47"/>
      <c r="Q24" s="47"/>
      <c r="R24" s="47"/>
      <c r="S24" s="47"/>
      <c r="T24" s="47" t="s">
        <v>40</v>
      </c>
      <c r="U24" s="47" t="s">
        <v>29</v>
      </c>
      <c r="V24" s="47" t="s">
        <v>39</v>
      </c>
      <c r="W24" s="47" t="s">
        <v>80</v>
      </c>
      <c r="X24" s="47" t="s">
        <v>405</v>
      </c>
      <c r="Y24" s="47" t="s">
        <v>405</v>
      </c>
      <c r="Z24" s="47" t="s">
        <v>405</v>
      </c>
      <c r="AA24" s="47" t="s">
        <v>405</v>
      </c>
      <c r="AB24" s="47" t="s">
        <v>426</v>
      </c>
      <c r="AC24" s="47">
        <v>93</v>
      </c>
      <c r="AD24" s="47" t="s">
        <v>523</v>
      </c>
      <c r="AE24" s="47">
        <v>1.5</v>
      </c>
      <c r="AF24" s="47">
        <v>2027</v>
      </c>
      <c r="AG24" s="47" t="s">
        <v>389</v>
      </c>
      <c r="AH24" s="47" t="s">
        <v>38</v>
      </c>
      <c r="AI24" s="47" t="s">
        <v>409</v>
      </c>
      <c r="AJ24" s="47" t="s">
        <v>410</v>
      </c>
      <c r="AK24" s="47">
        <v>4</v>
      </c>
      <c r="AL24" s="47">
        <v>159</v>
      </c>
      <c r="AM24" s="47" t="s">
        <v>482</v>
      </c>
      <c r="AN24" s="47" t="s">
        <v>249</v>
      </c>
      <c r="AO24" s="47" t="s">
        <v>416</v>
      </c>
      <c r="AP24" s="47" t="s">
        <v>404</v>
      </c>
      <c r="AQ24" s="47" t="s">
        <v>250</v>
      </c>
      <c r="AR24" s="47" t="s">
        <v>250</v>
      </c>
      <c r="AS24" s="47" t="s">
        <v>511</v>
      </c>
      <c r="AT24" s="47" t="s">
        <v>406</v>
      </c>
      <c r="AU24" s="47" t="s">
        <v>422</v>
      </c>
      <c r="AV24" s="47" t="s">
        <v>423</v>
      </c>
      <c r="AW24" s="83" t="s">
        <v>517</v>
      </c>
      <c r="AX24" s="47" t="s">
        <v>511</v>
      </c>
      <c r="AY24" s="47" t="s">
        <v>498</v>
      </c>
      <c r="AZ24" s="47" t="s">
        <v>499</v>
      </c>
      <c r="BA24" s="47"/>
      <c r="BB24" s="47"/>
      <c r="BC24" s="47" t="s">
        <v>425</v>
      </c>
      <c r="BD24" s="47" t="s">
        <v>404</v>
      </c>
      <c r="BE24" s="47" t="s">
        <v>426</v>
      </c>
      <c r="BF24" s="47" t="s">
        <v>505</v>
      </c>
      <c r="BG24" s="47" t="s">
        <v>427</v>
      </c>
      <c r="BH24" s="47" t="s">
        <v>428</v>
      </c>
      <c r="BI24" s="47"/>
      <c r="BJ24" s="47" t="str">
        <f t="shared" si="111"/>
        <v/>
      </c>
      <c r="BK24" s="47" t="str">
        <f t="shared" si="111"/>
        <v/>
      </c>
      <c r="BL24" s="47" t="str">
        <f t="shared" si="111"/>
        <v/>
      </c>
      <c r="BM24" s="47" t="str">
        <f t="shared" si="111"/>
        <v/>
      </c>
      <c r="BN24" s="47" t="str">
        <f t="shared" si="111"/>
        <v/>
      </c>
      <c r="BO24" s="47" t="str">
        <f t="shared" si="111"/>
        <v/>
      </c>
      <c r="BP24" s="47" t="str">
        <f t="shared" si="111"/>
        <v/>
      </c>
      <c r="BQ24" s="47" t="str">
        <f t="shared" si="111"/>
        <v/>
      </c>
      <c r="BR24" s="47" t="str">
        <f t="shared" si="111"/>
        <v/>
      </c>
      <c r="BS24" s="47" t="str">
        <f t="shared" si="111"/>
        <v/>
      </c>
      <c r="BT24" s="47" t="str">
        <f t="shared" si="111"/>
        <v/>
      </c>
      <c r="BU24" s="47" t="str">
        <f t="shared" si="111"/>
        <v/>
      </c>
      <c r="BV24" s="47" t="str">
        <f t="shared" si="111"/>
        <v/>
      </c>
      <c r="BW24" s="47" t="str">
        <f t="shared" si="111"/>
        <v/>
      </c>
      <c r="BX24" s="47" t="e">
        <f>DEC2HEX(CODE(BJ24),2)</f>
        <v>#VALUE!</v>
      </c>
      <c r="BY24" s="47" t="e">
        <f t="shared" si="112"/>
        <v>#VALUE!</v>
      </c>
      <c r="BZ24" s="47" t="e">
        <f t="shared" si="113"/>
        <v>#VALUE!</v>
      </c>
      <c r="CA24" s="47" t="e">
        <f t="shared" si="114"/>
        <v>#VALUE!</v>
      </c>
      <c r="CB24" s="47" t="e">
        <f t="shared" si="115"/>
        <v>#VALUE!</v>
      </c>
      <c r="CC24" s="47" t="e">
        <f t="shared" si="116"/>
        <v>#VALUE!</v>
      </c>
      <c r="CD24" s="47" t="e">
        <f t="shared" si="117"/>
        <v>#VALUE!</v>
      </c>
      <c r="CE24" s="47" t="e">
        <f t="shared" si="118"/>
        <v>#VALUE!</v>
      </c>
      <c r="CF24" s="47" t="e">
        <f t="shared" si="119"/>
        <v>#VALUE!</v>
      </c>
      <c r="CG24" s="47" t="e">
        <f t="shared" si="120"/>
        <v>#VALUE!</v>
      </c>
      <c r="CH24" s="47" t="e">
        <f t="shared" si="121"/>
        <v>#VALUE!</v>
      </c>
      <c r="CI24" s="47" t="e">
        <f t="shared" si="122"/>
        <v>#VALUE!</v>
      </c>
      <c r="CJ24" s="47" t="e">
        <f t="shared" si="123"/>
        <v>#VALUE!</v>
      </c>
      <c r="CK24" s="47" t="e">
        <f t="shared" si="124"/>
        <v>#VALUE!</v>
      </c>
      <c r="CL24" s="47" t="s">
        <v>526</v>
      </c>
      <c r="CM24" s="75" t="s">
        <v>435</v>
      </c>
      <c r="CN24" s="76" t="s">
        <v>437</v>
      </c>
      <c r="CO24" s="47"/>
      <c r="CP24" s="47"/>
      <c r="CQ24" s="47">
        <v>1</v>
      </c>
      <c r="CR24" s="47"/>
      <c r="CS24" s="47" t="str">
        <f>SUBSTITUTE(J24," ","")</f>
        <v/>
      </c>
      <c r="CT24" s="47"/>
      <c r="CU24" s="47"/>
      <c r="CV24" s="47"/>
      <c r="CW24" s="76"/>
      <c r="CX24" s="47"/>
      <c r="CY24" s="47"/>
      <c r="CZ24" s="47"/>
    </row>
    <row r="25" spans="1:104" s="43" customFormat="1" ht="39.950000000000003" hidden="1" customHeight="1" outlineLevel="1">
      <c r="A25" s="45"/>
      <c r="B25" s="46">
        <f t="shared" si="56"/>
        <v>5</v>
      </c>
      <c r="C25" s="47" t="s">
        <v>262</v>
      </c>
      <c r="D25" s="46" t="s">
        <v>251</v>
      </c>
      <c r="E25" s="47" t="s">
        <v>262</v>
      </c>
      <c r="F25" s="47" t="s">
        <v>262</v>
      </c>
      <c r="G25" s="47" t="s">
        <v>262</v>
      </c>
      <c r="H25" s="47" t="s">
        <v>262</v>
      </c>
      <c r="I25" s="78" t="s">
        <v>262</v>
      </c>
      <c r="J25" s="47" t="s">
        <v>262</v>
      </c>
      <c r="K25" s="47" t="s">
        <v>262</v>
      </c>
      <c r="L25" s="47" t="s">
        <v>262</v>
      </c>
      <c r="M25" s="47" t="s">
        <v>262</v>
      </c>
      <c r="N25" s="47" t="s">
        <v>262</v>
      </c>
      <c r="O25" s="47"/>
      <c r="P25" s="47" t="s">
        <v>262</v>
      </c>
      <c r="Q25" s="47"/>
      <c r="R25" s="47"/>
      <c r="S25" s="47"/>
      <c r="T25" s="47" t="b">
        <f>T23=T24</f>
        <v>1</v>
      </c>
      <c r="U25" s="47" t="b">
        <f t="shared" ref="U25" si="125">U23=U24</f>
        <v>1</v>
      </c>
      <c r="V25" s="47" t="b">
        <f>V23=V24</f>
        <v>1</v>
      </c>
      <c r="W25" s="47" t="b">
        <f>W23=W24</f>
        <v>1</v>
      </c>
      <c r="X25" s="47" t="b">
        <f t="shared" ref="X25:AZ25" si="126">X23=X24</f>
        <v>1</v>
      </c>
      <c r="Y25" s="47" t="b">
        <f t="shared" si="126"/>
        <v>1</v>
      </c>
      <c r="Z25" s="47" t="b">
        <f t="shared" si="126"/>
        <v>1</v>
      </c>
      <c r="AA25" s="47" t="b">
        <f t="shared" si="126"/>
        <v>1</v>
      </c>
      <c r="AB25" s="47" t="b">
        <f t="shared" si="126"/>
        <v>1</v>
      </c>
      <c r="AC25" s="47" t="b">
        <f t="shared" si="126"/>
        <v>1</v>
      </c>
      <c r="AD25" s="47" t="b">
        <f t="shared" si="126"/>
        <v>1</v>
      </c>
      <c r="AE25" s="47" t="b">
        <f t="shared" si="126"/>
        <v>1</v>
      </c>
      <c r="AF25" s="47" t="b">
        <f t="shared" si="126"/>
        <v>1</v>
      </c>
      <c r="AG25" s="47" t="b">
        <f t="shared" si="126"/>
        <v>1</v>
      </c>
      <c r="AH25" s="47" t="b">
        <f t="shared" si="126"/>
        <v>1</v>
      </c>
      <c r="AI25" s="47" t="b">
        <f t="shared" si="126"/>
        <v>1</v>
      </c>
      <c r="AJ25" s="47" t="b">
        <f t="shared" si="126"/>
        <v>1</v>
      </c>
      <c r="AK25" s="47" t="b">
        <f t="shared" si="126"/>
        <v>1</v>
      </c>
      <c r="AL25" s="47" t="b">
        <f t="shared" si="126"/>
        <v>1</v>
      </c>
      <c r="AM25" s="47" t="b">
        <f t="shared" si="126"/>
        <v>1</v>
      </c>
      <c r="AN25" s="47" t="b">
        <f t="shared" si="126"/>
        <v>1</v>
      </c>
      <c r="AO25" s="47" t="b">
        <f t="shared" si="126"/>
        <v>1</v>
      </c>
      <c r="AP25" s="47" t="b">
        <f t="shared" si="126"/>
        <v>1</v>
      </c>
      <c r="AQ25" s="47" t="b">
        <f t="shared" si="126"/>
        <v>1</v>
      </c>
      <c r="AR25" s="47" t="b">
        <f t="shared" si="126"/>
        <v>1</v>
      </c>
      <c r="AS25" s="47" t="b">
        <f t="shared" si="126"/>
        <v>1</v>
      </c>
      <c r="AT25" s="47" t="b">
        <f t="shared" si="126"/>
        <v>1</v>
      </c>
      <c r="AU25" s="47" t="b">
        <f t="shared" si="126"/>
        <v>1</v>
      </c>
      <c r="AV25" s="47" t="b">
        <f t="shared" si="126"/>
        <v>1</v>
      </c>
      <c r="AW25" s="47" t="b">
        <f t="shared" si="126"/>
        <v>1</v>
      </c>
      <c r="AX25" s="47" t="b">
        <f t="shared" si="126"/>
        <v>1</v>
      </c>
      <c r="AY25" s="47" t="b">
        <f t="shared" si="126"/>
        <v>1</v>
      </c>
      <c r="AZ25" s="47" t="b">
        <f t="shared" si="126"/>
        <v>1</v>
      </c>
      <c r="BA25" s="47" t="s">
        <v>262</v>
      </c>
      <c r="BB25" s="47" t="s">
        <v>262</v>
      </c>
      <c r="BC25" s="47" t="b">
        <f t="shared" ref="BC25:BG25" si="127">BC23=BC24</f>
        <v>1</v>
      </c>
      <c r="BD25" s="47" t="b">
        <f t="shared" si="127"/>
        <v>1</v>
      </c>
      <c r="BE25" s="47" t="b">
        <f t="shared" si="127"/>
        <v>1</v>
      </c>
      <c r="BF25" s="47" t="b">
        <f t="shared" si="127"/>
        <v>1</v>
      </c>
      <c r="BG25" s="47" t="b">
        <f t="shared" si="127"/>
        <v>1</v>
      </c>
      <c r="BH25" s="47" t="b">
        <f>BH23=BH24</f>
        <v>1</v>
      </c>
      <c r="BI25" s="47" t="s">
        <v>262</v>
      </c>
      <c r="BJ25" s="47" t="s">
        <v>262</v>
      </c>
      <c r="BK25" s="47" t="s">
        <v>262</v>
      </c>
      <c r="BL25" s="47" t="s">
        <v>262</v>
      </c>
      <c r="BM25" s="47" t="s">
        <v>262</v>
      </c>
      <c r="BN25" s="47" t="s">
        <v>262</v>
      </c>
      <c r="BO25" s="47" t="s">
        <v>262</v>
      </c>
      <c r="BP25" s="47" t="s">
        <v>262</v>
      </c>
      <c r="BQ25" s="47" t="s">
        <v>262</v>
      </c>
      <c r="BR25" s="47" t="s">
        <v>262</v>
      </c>
      <c r="BS25" s="47" t="s">
        <v>262</v>
      </c>
      <c r="BT25" s="47" t="s">
        <v>262</v>
      </c>
      <c r="BU25" s="47" t="s">
        <v>262</v>
      </c>
      <c r="BV25" s="47" t="s">
        <v>262</v>
      </c>
      <c r="BW25" s="47" t="s">
        <v>262</v>
      </c>
      <c r="BX25" s="47" t="s">
        <v>262</v>
      </c>
      <c r="BY25" s="47" t="s">
        <v>262</v>
      </c>
      <c r="BZ25" s="47" t="s">
        <v>262</v>
      </c>
      <c r="CA25" s="47" t="s">
        <v>262</v>
      </c>
      <c r="CB25" s="47" t="s">
        <v>262</v>
      </c>
      <c r="CC25" s="47" t="s">
        <v>262</v>
      </c>
      <c r="CD25" s="47" t="s">
        <v>262</v>
      </c>
      <c r="CE25" s="47" t="s">
        <v>262</v>
      </c>
      <c r="CF25" s="47" t="s">
        <v>262</v>
      </c>
      <c r="CG25" s="47" t="s">
        <v>262</v>
      </c>
      <c r="CH25" s="47" t="s">
        <v>262</v>
      </c>
      <c r="CI25" s="47" t="s">
        <v>262</v>
      </c>
      <c r="CJ25" s="47" t="s">
        <v>262</v>
      </c>
      <c r="CK25" s="47" t="s">
        <v>262</v>
      </c>
      <c r="CL25" s="47" t="b">
        <f>CL23=CL24</f>
        <v>1</v>
      </c>
      <c r="CM25" s="76" t="b">
        <f>CM23=CM24</f>
        <v>1</v>
      </c>
      <c r="CN25" s="76" t="b">
        <f>CN23=CN24</f>
        <v>1</v>
      </c>
      <c r="CO25" s="47" t="s">
        <v>262</v>
      </c>
      <c r="CP25" s="47" t="s">
        <v>262</v>
      </c>
      <c r="CQ25" s="47" t="b">
        <f>CQ23=CQ24</f>
        <v>1</v>
      </c>
      <c r="CR25" s="47" t="s">
        <v>262</v>
      </c>
      <c r="CS25" s="47" t="s">
        <v>262</v>
      </c>
      <c r="CT25" s="47" t="s">
        <v>262</v>
      </c>
      <c r="CU25" s="47" t="s">
        <v>262</v>
      </c>
      <c r="CV25" s="47" t="s">
        <v>262</v>
      </c>
      <c r="CW25" s="76" t="s">
        <v>262</v>
      </c>
      <c r="CX25" s="47" t="s">
        <v>262</v>
      </c>
      <c r="CY25" s="47" t="s">
        <v>262</v>
      </c>
      <c r="CZ25" s="47" t="s">
        <v>262</v>
      </c>
    </row>
    <row r="26" spans="1:104" s="42" customFormat="1" ht="44.25" customHeight="1" collapsed="1">
      <c r="A26" s="45"/>
      <c r="B26" s="51">
        <f t="shared" si="56"/>
        <v>6</v>
      </c>
      <c r="C26" s="82">
        <v>46091</v>
      </c>
      <c r="D26" s="51" t="s">
        <v>254</v>
      </c>
      <c r="E26" s="51" t="s">
        <v>257</v>
      </c>
      <c r="F26" s="51" t="s">
        <v>389</v>
      </c>
      <c r="G26" s="52" t="s">
        <v>488</v>
      </c>
      <c r="H26" s="51" t="s">
        <v>532</v>
      </c>
      <c r="I26" s="78" t="s">
        <v>494</v>
      </c>
      <c r="J26" s="53" t="s">
        <v>391</v>
      </c>
      <c r="K26" s="53" t="s">
        <v>513</v>
      </c>
      <c r="L26" s="51" t="s">
        <v>397</v>
      </c>
      <c r="M26" s="51" t="s">
        <v>533</v>
      </c>
      <c r="N26" s="51" t="s">
        <v>333</v>
      </c>
      <c r="O26" s="51" t="str">
        <f>IF(COUNTIF(C28:CZ28,"FALSE")&gt;0,"NG","OK")</f>
        <v>OK</v>
      </c>
      <c r="P26" s="51" t="s">
        <v>333</v>
      </c>
      <c r="Q26" s="51" t="s">
        <v>402</v>
      </c>
      <c r="R26" s="51" t="s">
        <v>403</v>
      </c>
      <c r="S26" s="51" t="s">
        <v>404</v>
      </c>
      <c r="T26" s="51" t="s">
        <v>40</v>
      </c>
      <c r="U26" s="51" t="s">
        <v>29</v>
      </c>
      <c r="V26" s="51" t="s">
        <v>39</v>
      </c>
      <c r="W26" s="51" t="s">
        <v>80</v>
      </c>
      <c r="X26" s="51" t="s">
        <v>405</v>
      </c>
      <c r="Y26" s="51" t="s">
        <v>405</v>
      </c>
      <c r="Z26" s="51" t="s">
        <v>405</v>
      </c>
      <c r="AA26" s="51" t="s">
        <v>405</v>
      </c>
      <c r="AB26" s="51" t="s">
        <v>426</v>
      </c>
      <c r="AC26" s="51">
        <v>93</v>
      </c>
      <c r="AD26" s="51" t="s">
        <v>407</v>
      </c>
      <c r="AE26" s="51">
        <v>1.5</v>
      </c>
      <c r="AF26" s="51">
        <v>2027</v>
      </c>
      <c r="AG26" s="51" t="s">
        <v>389</v>
      </c>
      <c r="AH26" s="51" t="s">
        <v>38</v>
      </c>
      <c r="AI26" s="51" t="s">
        <v>409</v>
      </c>
      <c r="AJ26" s="51" t="s">
        <v>410</v>
      </c>
      <c r="AK26" s="51">
        <v>4</v>
      </c>
      <c r="AL26" s="51">
        <v>159</v>
      </c>
      <c r="AM26" s="54" t="str">
        <f>SUBSTITUTE(SUBSTITUTE(J26," ",""),"-","")</f>
        <v>3782062XME10M6</v>
      </c>
      <c r="AN26" s="77" t="s">
        <v>411</v>
      </c>
      <c r="AO26" s="77" t="s">
        <v>417</v>
      </c>
      <c r="AP26" s="51" t="s">
        <v>404</v>
      </c>
      <c r="AQ26" s="54" t="str">
        <f>SUBSTITUTE(J26," ","")</f>
        <v>37820-62X-ME10-M6</v>
      </c>
      <c r="AR26" s="54" t="str">
        <f>SUBSTITUTE(J26," ","")</f>
        <v>37820-62X-ME10-M6</v>
      </c>
      <c r="AS26" s="54" t="str">
        <f>K26</f>
        <v>10SW132479</v>
      </c>
      <c r="AT26" s="51" t="s">
        <v>406</v>
      </c>
      <c r="AU26" s="51" t="s">
        <v>422</v>
      </c>
      <c r="AV26" s="51" t="s">
        <v>423</v>
      </c>
      <c r="AW26" s="77" t="s">
        <v>518</v>
      </c>
      <c r="AX26" s="54" t="str">
        <f>K26</f>
        <v>10SW132479</v>
      </c>
      <c r="AY26" s="51" t="s">
        <v>498</v>
      </c>
      <c r="AZ26" s="51" t="s">
        <v>500</v>
      </c>
      <c r="BA26" s="51"/>
      <c r="BB26" s="81" t="s">
        <v>240</v>
      </c>
      <c r="BC26" s="51" t="s">
        <v>425</v>
      </c>
      <c r="BD26" s="54" t="str">
        <f>AP26</f>
        <v>MG1CS022</v>
      </c>
      <c r="BE26" s="51" t="s">
        <v>426</v>
      </c>
      <c r="BF26" s="51" t="s">
        <v>505</v>
      </c>
      <c r="BG26" s="51" t="s">
        <v>427</v>
      </c>
      <c r="BH26" s="51" t="s">
        <v>428</v>
      </c>
      <c r="BI26" s="51" t="s">
        <v>429</v>
      </c>
      <c r="BJ26" s="54" t="str">
        <f t="shared" ref="BJ26:BW38" si="128">MID($BI26,BJ$6,1)</f>
        <v>3</v>
      </c>
      <c r="BK26" s="54" t="str">
        <f t="shared" si="128"/>
        <v>7</v>
      </c>
      <c r="BL26" s="54" t="str">
        <f t="shared" si="128"/>
        <v>8</v>
      </c>
      <c r="BM26" s="54" t="str">
        <f t="shared" si="128"/>
        <v>0</v>
      </c>
      <c r="BN26" s="54" t="str">
        <f t="shared" si="128"/>
        <v>5</v>
      </c>
      <c r="BO26" s="54" t="str">
        <f t="shared" si="128"/>
        <v>-</v>
      </c>
      <c r="BP26" s="54" t="str">
        <f t="shared" si="128"/>
        <v>6</v>
      </c>
      <c r="BQ26" s="54" t="str">
        <f t="shared" si="128"/>
        <v>2</v>
      </c>
      <c r="BR26" s="54" t="str">
        <f t="shared" si="128"/>
        <v>X</v>
      </c>
      <c r="BS26" s="54" t="str">
        <f t="shared" si="128"/>
        <v>-</v>
      </c>
      <c r="BT26" s="54" t="str">
        <f t="shared" si="128"/>
        <v>M</v>
      </c>
      <c r="BU26" s="54" t="str">
        <f t="shared" si="128"/>
        <v>E</v>
      </c>
      <c r="BV26" s="54" t="str">
        <f t="shared" si="128"/>
        <v>1</v>
      </c>
      <c r="BW26" s="54" t="str">
        <f t="shared" si="128"/>
        <v>0</v>
      </c>
      <c r="BX26" s="55" t="str">
        <f>DEC2HEX(CODE(BJ26),2)</f>
        <v>33</v>
      </c>
      <c r="BY26" s="55" t="str">
        <f t="shared" ref="BY26:BY27" si="129">DEC2HEX(CODE(BK26),2)</f>
        <v>37</v>
      </c>
      <c r="BZ26" s="55" t="str">
        <f t="shared" ref="BZ26:BZ27" si="130">DEC2HEX(CODE(BL26),2)</f>
        <v>38</v>
      </c>
      <c r="CA26" s="55" t="str">
        <f t="shared" ref="CA26:CA27" si="131">DEC2HEX(CODE(BM26),2)</f>
        <v>30</v>
      </c>
      <c r="CB26" s="55" t="str">
        <f t="shared" ref="CB26:CB27" si="132">DEC2HEX(CODE(BN26),2)</f>
        <v>35</v>
      </c>
      <c r="CC26" s="55" t="str">
        <f t="shared" ref="CC26:CC27" si="133">DEC2HEX(CODE(BO26),2)</f>
        <v>2D</v>
      </c>
      <c r="CD26" s="55" t="str">
        <f t="shared" ref="CD26:CD27" si="134">DEC2HEX(CODE(BP26),2)</f>
        <v>36</v>
      </c>
      <c r="CE26" s="55" t="str">
        <f t="shared" ref="CE26:CE27" si="135">DEC2HEX(CODE(BQ26),2)</f>
        <v>32</v>
      </c>
      <c r="CF26" s="55" t="str">
        <f t="shared" ref="CF26:CF27" si="136">DEC2HEX(CODE(BR26),2)</f>
        <v>58</v>
      </c>
      <c r="CG26" s="55" t="str">
        <f t="shared" ref="CG26:CG27" si="137">DEC2HEX(CODE(BS26),2)</f>
        <v>2D</v>
      </c>
      <c r="CH26" s="55" t="str">
        <f t="shared" ref="CH26:CH27" si="138">DEC2HEX(CODE(BT26),2)</f>
        <v>4D</v>
      </c>
      <c r="CI26" s="55" t="str">
        <f t="shared" ref="CI26:CI27" si="139">DEC2HEX(CODE(BU26),2)</f>
        <v>45</v>
      </c>
      <c r="CJ26" s="55" t="str">
        <f t="shared" ref="CJ26:CJ27" si="140">DEC2HEX(CODE(BV26),2)</f>
        <v>31</v>
      </c>
      <c r="CK26" s="55" t="str">
        <f t="shared" ref="CK26:CK27" si="141">DEC2HEX(CODE(BW26),2)</f>
        <v>30</v>
      </c>
      <c r="CL26" s="54" t="str">
        <f>BX26&amp;BY26&amp;BZ26&amp;CA26&amp;CB26&amp;CC26&amp;CD26&amp;CE26&amp;CF26&amp;CG26&amp;CH26&amp;CI26&amp;CJ26&amp;CK26</f>
        <v>33373830352D3632582D4D453130</v>
      </c>
      <c r="CM26" s="74" t="s">
        <v>435</v>
      </c>
      <c r="CN26" s="77" t="s">
        <v>437</v>
      </c>
      <c r="CO26" s="51" t="s">
        <v>438</v>
      </c>
      <c r="CP26" s="51" t="s">
        <v>438</v>
      </c>
      <c r="CQ26" s="51">
        <v>1</v>
      </c>
      <c r="CR26" s="81" t="s">
        <v>240</v>
      </c>
      <c r="CS26" s="54" t="str">
        <f>SUBSTITUTE(J26," ","")</f>
        <v>37820-62X-ME10-M6</v>
      </c>
      <c r="CT26" s="77" t="s">
        <v>439</v>
      </c>
      <c r="CU26" s="51" t="s">
        <v>429</v>
      </c>
      <c r="CV26" s="51" t="s">
        <v>429</v>
      </c>
      <c r="CW26" s="77" t="s">
        <v>240</v>
      </c>
      <c r="CX26" s="51" t="s">
        <v>508</v>
      </c>
      <c r="CY26" s="51" t="s">
        <v>295</v>
      </c>
      <c r="CZ26" s="51" t="s">
        <v>444</v>
      </c>
    </row>
    <row r="27" spans="1:104" s="42" customFormat="1" ht="44.25" hidden="1" customHeight="1" outlineLevel="1" collapsed="1">
      <c r="A27" s="45"/>
      <c r="B27" s="47">
        <f t="shared" si="56"/>
        <v>6</v>
      </c>
      <c r="C27" s="56"/>
      <c r="D27" s="47" t="s">
        <v>245</v>
      </c>
      <c r="E27" s="47"/>
      <c r="F27" s="47"/>
      <c r="G27" s="56"/>
      <c r="H27" s="47"/>
      <c r="I27" s="78"/>
      <c r="J27" s="47"/>
      <c r="K27" s="47"/>
      <c r="L27" s="47"/>
      <c r="M27" s="47"/>
      <c r="N27" s="47"/>
      <c r="O27" s="47"/>
      <c r="P27" s="47"/>
      <c r="Q27" s="47"/>
      <c r="R27" s="47"/>
      <c r="S27" s="47"/>
      <c r="T27" s="47" t="s">
        <v>40</v>
      </c>
      <c r="U27" s="47" t="s">
        <v>29</v>
      </c>
      <c r="V27" s="47" t="s">
        <v>39</v>
      </c>
      <c r="W27" s="47" t="s">
        <v>80</v>
      </c>
      <c r="X27" s="47" t="s">
        <v>405</v>
      </c>
      <c r="Y27" s="47" t="s">
        <v>405</v>
      </c>
      <c r="Z27" s="47" t="s">
        <v>405</v>
      </c>
      <c r="AA27" s="47" t="s">
        <v>405</v>
      </c>
      <c r="AB27" s="47" t="s">
        <v>426</v>
      </c>
      <c r="AC27" s="47">
        <v>93</v>
      </c>
      <c r="AD27" s="47" t="s">
        <v>523</v>
      </c>
      <c r="AE27" s="47">
        <v>1.5</v>
      </c>
      <c r="AF27" s="47">
        <v>2027</v>
      </c>
      <c r="AG27" s="47" t="s">
        <v>389</v>
      </c>
      <c r="AH27" s="47" t="s">
        <v>38</v>
      </c>
      <c r="AI27" s="47" t="s">
        <v>409</v>
      </c>
      <c r="AJ27" s="47" t="s">
        <v>410</v>
      </c>
      <c r="AK27" s="47">
        <v>4</v>
      </c>
      <c r="AL27" s="47">
        <v>159</v>
      </c>
      <c r="AM27" s="47" t="s">
        <v>484</v>
      </c>
      <c r="AN27" s="47" t="s">
        <v>411</v>
      </c>
      <c r="AO27" s="47" t="s">
        <v>417</v>
      </c>
      <c r="AP27" s="47" t="s">
        <v>404</v>
      </c>
      <c r="AQ27" s="47" t="s">
        <v>391</v>
      </c>
      <c r="AR27" s="47" t="s">
        <v>391</v>
      </c>
      <c r="AS27" s="47" t="s">
        <v>513</v>
      </c>
      <c r="AT27" s="47" t="s">
        <v>406</v>
      </c>
      <c r="AU27" s="47" t="s">
        <v>422</v>
      </c>
      <c r="AV27" s="47" t="s">
        <v>423</v>
      </c>
      <c r="AW27" s="83" t="s">
        <v>518</v>
      </c>
      <c r="AX27" s="47" t="s">
        <v>513</v>
      </c>
      <c r="AY27" s="47" t="s">
        <v>498</v>
      </c>
      <c r="AZ27" s="47" t="s">
        <v>500</v>
      </c>
      <c r="BA27" s="47"/>
      <c r="BB27" s="47"/>
      <c r="BC27" s="47" t="s">
        <v>425</v>
      </c>
      <c r="BD27" s="47" t="s">
        <v>404</v>
      </c>
      <c r="BE27" s="47" t="s">
        <v>426</v>
      </c>
      <c r="BF27" s="47" t="s">
        <v>505</v>
      </c>
      <c r="BG27" s="47" t="s">
        <v>427</v>
      </c>
      <c r="BH27" s="47" t="s">
        <v>428</v>
      </c>
      <c r="BI27" s="47"/>
      <c r="BJ27" s="47" t="str">
        <f t="shared" si="128"/>
        <v/>
      </c>
      <c r="BK27" s="47" t="str">
        <f t="shared" si="128"/>
        <v/>
      </c>
      <c r="BL27" s="47" t="str">
        <f t="shared" si="128"/>
        <v/>
      </c>
      <c r="BM27" s="47" t="str">
        <f t="shared" si="128"/>
        <v/>
      </c>
      <c r="BN27" s="47" t="str">
        <f t="shared" si="128"/>
        <v/>
      </c>
      <c r="BO27" s="47" t="str">
        <f t="shared" si="128"/>
        <v/>
      </c>
      <c r="BP27" s="47" t="str">
        <f t="shared" si="128"/>
        <v/>
      </c>
      <c r="BQ27" s="47" t="str">
        <f t="shared" si="128"/>
        <v/>
      </c>
      <c r="BR27" s="47" t="str">
        <f t="shared" si="128"/>
        <v/>
      </c>
      <c r="BS27" s="47" t="str">
        <f t="shared" si="128"/>
        <v/>
      </c>
      <c r="BT27" s="47" t="str">
        <f t="shared" si="128"/>
        <v/>
      </c>
      <c r="BU27" s="47" t="str">
        <f t="shared" si="128"/>
        <v/>
      </c>
      <c r="BV27" s="47" t="str">
        <f t="shared" si="128"/>
        <v/>
      </c>
      <c r="BW27" s="47" t="str">
        <f t="shared" si="128"/>
        <v/>
      </c>
      <c r="BX27" s="47" t="e">
        <f>DEC2HEX(CODE(BJ27),2)</f>
        <v>#VALUE!</v>
      </c>
      <c r="BY27" s="47" t="e">
        <f t="shared" si="129"/>
        <v>#VALUE!</v>
      </c>
      <c r="BZ27" s="47" t="e">
        <f t="shared" si="130"/>
        <v>#VALUE!</v>
      </c>
      <c r="CA27" s="47" t="e">
        <f t="shared" si="131"/>
        <v>#VALUE!</v>
      </c>
      <c r="CB27" s="47" t="e">
        <f t="shared" si="132"/>
        <v>#VALUE!</v>
      </c>
      <c r="CC27" s="47" t="e">
        <f t="shared" si="133"/>
        <v>#VALUE!</v>
      </c>
      <c r="CD27" s="47" t="e">
        <f t="shared" si="134"/>
        <v>#VALUE!</v>
      </c>
      <c r="CE27" s="47" t="e">
        <f t="shared" si="135"/>
        <v>#VALUE!</v>
      </c>
      <c r="CF27" s="47" t="e">
        <f t="shared" si="136"/>
        <v>#VALUE!</v>
      </c>
      <c r="CG27" s="47" t="e">
        <f t="shared" si="137"/>
        <v>#VALUE!</v>
      </c>
      <c r="CH27" s="47" t="e">
        <f t="shared" si="138"/>
        <v>#VALUE!</v>
      </c>
      <c r="CI27" s="47" t="e">
        <f t="shared" si="139"/>
        <v>#VALUE!</v>
      </c>
      <c r="CJ27" s="47" t="e">
        <f t="shared" si="140"/>
        <v>#VALUE!</v>
      </c>
      <c r="CK27" s="47" t="e">
        <f t="shared" si="141"/>
        <v>#VALUE!</v>
      </c>
      <c r="CL27" s="47" t="s">
        <v>528</v>
      </c>
      <c r="CM27" s="75" t="s">
        <v>435</v>
      </c>
      <c r="CN27" s="76" t="s">
        <v>437</v>
      </c>
      <c r="CO27" s="47"/>
      <c r="CP27" s="47"/>
      <c r="CQ27" s="47">
        <v>1</v>
      </c>
      <c r="CR27" s="47"/>
      <c r="CS27" s="47" t="str">
        <f>SUBSTITUTE(J27," ","")</f>
        <v/>
      </c>
      <c r="CT27" s="47"/>
      <c r="CU27" s="47"/>
      <c r="CV27" s="47"/>
      <c r="CW27" s="76"/>
      <c r="CX27" s="47"/>
      <c r="CY27" s="47"/>
      <c r="CZ27" s="47"/>
    </row>
    <row r="28" spans="1:104" s="43" customFormat="1" ht="39.950000000000003" hidden="1" customHeight="1" outlineLevel="1">
      <c r="A28" s="45"/>
      <c r="B28" s="46">
        <f t="shared" si="56"/>
        <v>6</v>
      </c>
      <c r="C28" s="47" t="s">
        <v>262</v>
      </c>
      <c r="D28" s="46" t="s">
        <v>251</v>
      </c>
      <c r="E28" s="47" t="s">
        <v>262</v>
      </c>
      <c r="F28" s="47" t="s">
        <v>262</v>
      </c>
      <c r="G28" s="47" t="s">
        <v>262</v>
      </c>
      <c r="H28" s="47" t="s">
        <v>262</v>
      </c>
      <c r="I28" s="78" t="s">
        <v>262</v>
      </c>
      <c r="J28" s="47" t="s">
        <v>262</v>
      </c>
      <c r="K28" s="47" t="s">
        <v>262</v>
      </c>
      <c r="L28" s="47" t="s">
        <v>262</v>
      </c>
      <c r="M28" s="47" t="s">
        <v>262</v>
      </c>
      <c r="N28" s="47" t="s">
        <v>262</v>
      </c>
      <c r="O28" s="47"/>
      <c r="P28" s="47" t="s">
        <v>262</v>
      </c>
      <c r="Q28" s="47"/>
      <c r="R28" s="47"/>
      <c r="S28" s="47"/>
      <c r="T28" s="47" t="b">
        <f>T26=T27</f>
        <v>1</v>
      </c>
      <c r="U28" s="47" t="b">
        <f t="shared" ref="U28:AZ28" si="142">U26=U27</f>
        <v>1</v>
      </c>
      <c r="V28" s="47" t="b">
        <f t="shared" si="142"/>
        <v>1</v>
      </c>
      <c r="W28" s="47" t="b">
        <f t="shared" si="142"/>
        <v>1</v>
      </c>
      <c r="X28" s="47" t="b">
        <f t="shared" si="142"/>
        <v>1</v>
      </c>
      <c r="Y28" s="47" t="b">
        <f t="shared" si="142"/>
        <v>1</v>
      </c>
      <c r="Z28" s="47" t="b">
        <f t="shared" si="142"/>
        <v>1</v>
      </c>
      <c r="AA28" s="47" t="b">
        <f t="shared" si="142"/>
        <v>1</v>
      </c>
      <c r="AB28" s="47" t="b">
        <f t="shared" si="142"/>
        <v>1</v>
      </c>
      <c r="AC28" s="47" t="b">
        <f t="shared" si="142"/>
        <v>1</v>
      </c>
      <c r="AD28" s="47" t="b">
        <f t="shared" si="142"/>
        <v>1</v>
      </c>
      <c r="AE28" s="47" t="b">
        <f t="shared" si="142"/>
        <v>1</v>
      </c>
      <c r="AF28" s="47" t="b">
        <f t="shared" si="142"/>
        <v>1</v>
      </c>
      <c r="AG28" s="47" t="b">
        <f t="shared" si="142"/>
        <v>1</v>
      </c>
      <c r="AH28" s="47" t="b">
        <f t="shared" si="142"/>
        <v>1</v>
      </c>
      <c r="AI28" s="47" t="b">
        <f t="shared" si="142"/>
        <v>1</v>
      </c>
      <c r="AJ28" s="47" t="b">
        <f t="shared" si="142"/>
        <v>1</v>
      </c>
      <c r="AK28" s="47" t="b">
        <f t="shared" si="142"/>
        <v>1</v>
      </c>
      <c r="AL28" s="47" t="b">
        <f t="shared" si="142"/>
        <v>1</v>
      </c>
      <c r="AM28" s="47" t="b">
        <f t="shared" si="142"/>
        <v>1</v>
      </c>
      <c r="AN28" s="47" t="b">
        <f t="shared" si="142"/>
        <v>1</v>
      </c>
      <c r="AO28" s="47" t="b">
        <f t="shared" si="142"/>
        <v>1</v>
      </c>
      <c r="AP28" s="47" t="b">
        <f t="shared" si="142"/>
        <v>1</v>
      </c>
      <c r="AQ28" s="47" t="b">
        <f t="shared" si="142"/>
        <v>1</v>
      </c>
      <c r="AR28" s="47" t="b">
        <f t="shared" si="142"/>
        <v>1</v>
      </c>
      <c r="AS28" s="47" t="b">
        <f t="shared" si="142"/>
        <v>1</v>
      </c>
      <c r="AT28" s="47" t="b">
        <f t="shared" si="142"/>
        <v>1</v>
      </c>
      <c r="AU28" s="47" t="b">
        <f t="shared" si="142"/>
        <v>1</v>
      </c>
      <c r="AV28" s="47" t="b">
        <f t="shared" si="142"/>
        <v>1</v>
      </c>
      <c r="AW28" s="47" t="b">
        <f t="shared" si="142"/>
        <v>1</v>
      </c>
      <c r="AX28" s="47" t="b">
        <f t="shared" si="142"/>
        <v>1</v>
      </c>
      <c r="AY28" s="47" t="b">
        <f t="shared" si="142"/>
        <v>1</v>
      </c>
      <c r="AZ28" s="47" t="b">
        <f t="shared" si="142"/>
        <v>1</v>
      </c>
      <c r="BA28" s="47" t="s">
        <v>262</v>
      </c>
      <c r="BB28" s="47" t="s">
        <v>262</v>
      </c>
      <c r="BC28" s="47" t="b">
        <f t="shared" ref="BC28:BH28" si="143">BC26=BC27</f>
        <v>1</v>
      </c>
      <c r="BD28" s="47" t="b">
        <f t="shared" si="143"/>
        <v>1</v>
      </c>
      <c r="BE28" s="47" t="b">
        <f t="shared" si="143"/>
        <v>1</v>
      </c>
      <c r="BF28" s="47" t="b">
        <f t="shared" si="143"/>
        <v>1</v>
      </c>
      <c r="BG28" s="47" t="b">
        <f t="shared" si="143"/>
        <v>1</v>
      </c>
      <c r="BH28" s="47" t="b">
        <f t="shared" si="143"/>
        <v>1</v>
      </c>
      <c r="BI28" s="47" t="s">
        <v>262</v>
      </c>
      <c r="BJ28" s="47" t="s">
        <v>262</v>
      </c>
      <c r="BK28" s="47" t="s">
        <v>262</v>
      </c>
      <c r="BL28" s="47" t="s">
        <v>262</v>
      </c>
      <c r="BM28" s="47" t="s">
        <v>262</v>
      </c>
      <c r="BN28" s="47" t="s">
        <v>262</v>
      </c>
      <c r="BO28" s="47" t="s">
        <v>262</v>
      </c>
      <c r="BP28" s="47" t="s">
        <v>262</v>
      </c>
      <c r="BQ28" s="47" t="s">
        <v>262</v>
      </c>
      <c r="BR28" s="47" t="s">
        <v>262</v>
      </c>
      <c r="BS28" s="47" t="s">
        <v>262</v>
      </c>
      <c r="BT28" s="47" t="s">
        <v>262</v>
      </c>
      <c r="BU28" s="47" t="s">
        <v>262</v>
      </c>
      <c r="BV28" s="47" t="s">
        <v>262</v>
      </c>
      <c r="BW28" s="47" t="s">
        <v>262</v>
      </c>
      <c r="BX28" s="47" t="s">
        <v>262</v>
      </c>
      <c r="BY28" s="47" t="s">
        <v>262</v>
      </c>
      <c r="BZ28" s="47" t="s">
        <v>262</v>
      </c>
      <c r="CA28" s="47" t="s">
        <v>262</v>
      </c>
      <c r="CB28" s="47" t="s">
        <v>262</v>
      </c>
      <c r="CC28" s="47" t="s">
        <v>262</v>
      </c>
      <c r="CD28" s="47" t="s">
        <v>262</v>
      </c>
      <c r="CE28" s="47" t="s">
        <v>262</v>
      </c>
      <c r="CF28" s="47" t="s">
        <v>262</v>
      </c>
      <c r="CG28" s="47" t="s">
        <v>262</v>
      </c>
      <c r="CH28" s="47" t="s">
        <v>262</v>
      </c>
      <c r="CI28" s="47" t="s">
        <v>262</v>
      </c>
      <c r="CJ28" s="47" t="s">
        <v>262</v>
      </c>
      <c r="CK28" s="47" t="s">
        <v>262</v>
      </c>
      <c r="CL28" s="47" t="b">
        <f>CL26=CL27</f>
        <v>1</v>
      </c>
      <c r="CM28" s="76" t="b">
        <f t="shared" ref="CM28:CN28" si="144">CM26=CM27</f>
        <v>1</v>
      </c>
      <c r="CN28" s="76" t="b">
        <f t="shared" si="144"/>
        <v>1</v>
      </c>
      <c r="CO28" s="47" t="s">
        <v>262</v>
      </c>
      <c r="CP28" s="47" t="s">
        <v>262</v>
      </c>
      <c r="CQ28" s="47" t="b">
        <f t="shared" ref="CQ28" si="145">CQ26=CQ27</f>
        <v>1</v>
      </c>
      <c r="CR28" s="47" t="s">
        <v>262</v>
      </c>
      <c r="CS28" s="47" t="s">
        <v>262</v>
      </c>
      <c r="CT28" s="47" t="s">
        <v>262</v>
      </c>
      <c r="CU28" s="47" t="s">
        <v>262</v>
      </c>
      <c r="CV28" s="47" t="s">
        <v>262</v>
      </c>
      <c r="CW28" s="76" t="s">
        <v>262</v>
      </c>
      <c r="CX28" s="47" t="s">
        <v>262</v>
      </c>
      <c r="CY28" s="47" t="s">
        <v>262</v>
      </c>
      <c r="CZ28" s="47" t="s">
        <v>262</v>
      </c>
    </row>
    <row r="29" spans="1:104" s="42" customFormat="1" ht="44.25" customHeight="1" collapsed="1">
      <c r="A29" s="45"/>
      <c r="B29" s="51">
        <f t="shared" si="56"/>
        <v>7</v>
      </c>
      <c r="C29" s="82">
        <v>46091</v>
      </c>
      <c r="D29" s="51" t="s">
        <v>254</v>
      </c>
      <c r="E29" s="51" t="s">
        <v>257</v>
      </c>
      <c r="F29" s="51" t="s">
        <v>389</v>
      </c>
      <c r="G29" s="52" t="s">
        <v>488</v>
      </c>
      <c r="H29" s="51" t="s">
        <v>532</v>
      </c>
      <c r="I29" s="78" t="s">
        <v>495</v>
      </c>
      <c r="J29" s="53" t="s">
        <v>392</v>
      </c>
      <c r="K29" s="53" t="s">
        <v>514</v>
      </c>
      <c r="L29" s="51" t="s">
        <v>398</v>
      </c>
      <c r="M29" s="51" t="s">
        <v>533</v>
      </c>
      <c r="N29" s="51" t="s">
        <v>333</v>
      </c>
      <c r="O29" s="51" t="str">
        <f>IF(COUNTIF(C31:CZ31,"FALSE")&gt;0,"NG","OK")</f>
        <v>OK</v>
      </c>
      <c r="P29" s="51" t="s">
        <v>333</v>
      </c>
      <c r="Q29" s="51" t="s">
        <v>402</v>
      </c>
      <c r="R29" s="51" t="s">
        <v>403</v>
      </c>
      <c r="S29" s="51" t="s">
        <v>404</v>
      </c>
      <c r="T29" s="51" t="s">
        <v>40</v>
      </c>
      <c r="U29" s="51" t="s">
        <v>29</v>
      </c>
      <c r="V29" s="51" t="s">
        <v>39</v>
      </c>
      <c r="W29" s="51" t="s">
        <v>80</v>
      </c>
      <c r="X29" s="51" t="s">
        <v>405</v>
      </c>
      <c r="Y29" s="51" t="s">
        <v>405</v>
      </c>
      <c r="Z29" s="51" t="s">
        <v>405</v>
      </c>
      <c r="AA29" s="51" t="s">
        <v>405</v>
      </c>
      <c r="AB29" s="51" t="s">
        <v>426</v>
      </c>
      <c r="AC29" s="51">
        <v>93</v>
      </c>
      <c r="AD29" s="51" t="s">
        <v>407</v>
      </c>
      <c r="AE29" s="51">
        <v>1.5</v>
      </c>
      <c r="AF29" s="51">
        <v>2027</v>
      </c>
      <c r="AG29" s="51" t="s">
        <v>389</v>
      </c>
      <c r="AH29" s="51" t="s">
        <v>38</v>
      </c>
      <c r="AI29" s="51" t="s">
        <v>409</v>
      </c>
      <c r="AJ29" s="51" t="s">
        <v>410</v>
      </c>
      <c r="AK29" s="51">
        <v>4</v>
      </c>
      <c r="AL29" s="51">
        <v>159</v>
      </c>
      <c r="AM29" s="54" t="str">
        <f>SUBSTITUTE(SUBSTITUTE(J29," ",""),"-","")</f>
        <v>3782062XMF10M6</v>
      </c>
      <c r="AN29" s="77" t="s">
        <v>412</v>
      </c>
      <c r="AO29" s="77" t="s">
        <v>418</v>
      </c>
      <c r="AP29" s="51" t="s">
        <v>404</v>
      </c>
      <c r="AQ29" s="54" t="str">
        <f>SUBSTITUTE(J29," ","")</f>
        <v>37820-62X-MF10-M6</v>
      </c>
      <c r="AR29" s="54" t="str">
        <f>SUBSTITUTE(J29," ","")</f>
        <v>37820-62X-MF10-M6</v>
      </c>
      <c r="AS29" s="54" t="str">
        <f>K29</f>
        <v>10SW132480</v>
      </c>
      <c r="AT29" s="51" t="s">
        <v>406</v>
      </c>
      <c r="AU29" s="51" t="s">
        <v>422</v>
      </c>
      <c r="AV29" s="51" t="s">
        <v>423</v>
      </c>
      <c r="AW29" s="77" t="s">
        <v>520</v>
      </c>
      <c r="AX29" s="54" t="str">
        <f>K29</f>
        <v>10SW132480</v>
      </c>
      <c r="AY29" s="51" t="s">
        <v>498</v>
      </c>
      <c r="AZ29" s="51" t="s">
        <v>501</v>
      </c>
      <c r="BA29" s="51"/>
      <c r="BB29" s="81" t="s">
        <v>240</v>
      </c>
      <c r="BC29" s="51" t="s">
        <v>425</v>
      </c>
      <c r="BD29" s="54" t="str">
        <f>AP29</f>
        <v>MG1CS022</v>
      </c>
      <c r="BE29" s="51" t="s">
        <v>426</v>
      </c>
      <c r="BF29" s="51" t="s">
        <v>505</v>
      </c>
      <c r="BG29" s="51" t="s">
        <v>427</v>
      </c>
      <c r="BH29" s="51" t="s">
        <v>428</v>
      </c>
      <c r="BI29" s="51" t="s">
        <v>430</v>
      </c>
      <c r="BJ29" s="54" t="str">
        <f t="shared" si="128"/>
        <v>3</v>
      </c>
      <c r="BK29" s="54" t="str">
        <f t="shared" si="128"/>
        <v>7</v>
      </c>
      <c r="BL29" s="54" t="str">
        <f t="shared" si="128"/>
        <v>8</v>
      </c>
      <c r="BM29" s="54" t="str">
        <f t="shared" si="128"/>
        <v>0</v>
      </c>
      <c r="BN29" s="54" t="str">
        <f t="shared" si="128"/>
        <v>5</v>
      </c>
      <c r="BO29" s="54" t="str">
        <f t="shared" si="128"/>
        <v>-</v>
      </c>
      <c r="BP29" s="54" t="str">
        <f t="shared" si="128"/>
        <v>6</v>
      </c>
      <c r="BQ29" s="54" t="str">
        <f t="shared" si="128"/>
        <v>2</v>
      </c>
      <c r="BR29" s="54" t="str">
        <f t="shared" si="128"/>
        <v>X</v>
      </c>
      <c r="BS29" s="54" t="str">
        <f t="shared" si="128"/>
        <v>-</v>
      </c>
      <c r="BT29" s="54" t="str">
        <f t="shared" si="128"/>
        <v>M</v>
      </c>
      <c r="BU29" s="54" t="str">
        <f t="shared" si="128"/>
        <v>F</v>
      </c>
      <c r="BV29" s="54" t="str">
        <f t="shared" si="128"/>
        <v>1</v>
      </c>
      <c r="BW29" s="54" t="str">
        <f t="shared" si="128"/>
        <v>0</v>
      </c>
      <c r="BX29" s="55" t="str">
        <f>DEC2HEX(CODE(BJ29),2)</f>
        <v>33</v>
      </c>
      <c r="BY29" s="55" t="str">
        <f t="shared" ref="BY29:BY30" si="146">DEC2HEX(CODE(BK29),2)</f>
        <v>37</v>
      </c>
      <c r="BZ29" s="55" t="str">
        <f t="shared" ref="BZ29:BZ30" si="147">DEC2HEX(CODE(BL29),2)</f>
        <v>38</v>
      </c>
      <c r="CA29" s="55" t="str">
        <f t="shared" ref="CA29:CA30" si="148">DEC2HEX(CODE(BM29),2)</f>
        <v>30</v>
      </c>
      <c r="CB29" s="55" t="str">
        <f t="shared" ref="CB29:CB30" si="149">DEC2HEX(CODE(BN29),2)</f>
        <v>35</v>
      </c>
      <c r="CC29" s="55" t="str">
        <f t="shared" ref="CC29:CC30" si="150">DEC2HEX(CODE(BO29),2)</f>
        <v>2D</v>
      </c>
      <c r="CD29" s="55" t="str">
        <f t="shared" ref="CD29:CD30" si="151">DEC2HEX(CODE(BP29),2)</f>
        <v>36</v>
      </c>
      <c r="CE29" s="55" t="str">
        <f t="shared" ref="CE29:CE30" si="152">DEC2HEX(CODE(BQ29),2)</f>
        <v>32</v>
      </c>
      <c r="CF29" s="55" t="str">
        <f t="shared" ref="CF29:CF30" si="153">DEC2HEX(CODE(BR29),2)</f>
        <v>58</v>
      </c>
      <c r="CG29" s="55" t="str">
        <f t="shared" ref="CG29:CG30" si="154">DEC2HEX(CODE(BS29),2)</f>
        <v>2D</v>
      </c>
      <c r="CH29" s="55" t="str">
        <f t="shared" ref="CH29:CH30" si="155">DEC2HEX(CODE(BT29),2)</f>
        <v>4D</v>
      </c>
      <c r="CI29" s="55" t="str">
        <f t="shared" ref="CI29:CI30" si="156">DEC2HEX(CODE(BU29),2)</f>
        <v>46</v>
      </c>
      <c r="CJ29" s="55" t="str">
        <f t="shared" ref="CJ29:CJ30" si="157">DEC2HEX(CODE(BV29),2)</f>
        <v>31</v>
      </c>
      <c r="CK29" s="55" t="str">
        <f t="shared" ref="CK29:CK30" si="158">DEC2HEX(CODE(BW29),2)</f>
        <v>30</v>
      </c>
      <c r="CL29" s="54" t="str">
        <f>BX29&amp;BY29&amp;BZ29&amp;CA29&amp;CB29&amp;CC29&amp;CD29&amp;CE29&amp;CF29&amp;CG29&amp;CH29&amp;CI29&amp;CJ29&amp;CK29</f>
        <v>33373830352D3632582D4D463130</v>
      </c>
      <c r="CM29" s="74" t="s">
        <v>435</v>
      </c>
      <c r="CN29" s="77" t="s">
        <v>437</v>
      </c>
      <c r="CO29" s="51" t="s">
        <v>438</v>
      </c>
      <c r="CP29" s="51" t="s">
        <v>438</v>
      </c>
      <c r="CQ29" s="51">
        <v>1</v>
      </c>
      <c r="CR29" s="81" t="s">
        <v>240</v>
      </c>
      <c r="CS29" s="54" t="str">
        <f>SUBSTITUTE(J29," ","")</f>
        <v>37820-62X-MF10-M6</v>
      </c>
      <c r="CT29" s="77" t="s">
        <v>440</v>
      </c>
      <c r="CU29" s="51" t="s">
        <v>430</v>
      </c>
      <c r="CV29" s="51" t="s">
        <v>430</v>
      </c>
      <c r="CW29" s="77" t="s">
        <v>240</v>
      </c>
      <c r="CX29" s="51" t="s">
        <v>509</v>
      </c>
      <c r="CY29" s="51" t="s">
        <v>295</v>
      </c>
      <c r="CZ29" s="51" t="s">
        <v>445</v>
      </c>
    </row>
    <row r="30" spans="1:104" s="42" customFormat="1" ht="44.25" hidden="1" customHeight="1" outlineLevel="1" collapsed="1">
      <c r="A30" s="45"/>
      <c r="B30" s="47">
        <f t="shared" si="56"/>
        <v>7</v>
      </c>
      <c r="C30" s="56"/>
      <c r="D30" s="47" t="s">
        <v>245</v>
      </c>
      <c r="E30" s="47"/>
      <c r="F30" s="47"/>
      <c r="G30" s="56"/>
      <c r="H30" s="47"/>
      <c r="I30" s="78"/>
      <c r="J30" s="47"/>
      <c r="K30" s="47"/>
      <c r="L30" s="47"/>
      <c r="M30" s="47"/>
      <c r="N30" s="47"/>
      <c r="O30" s="47"/>
      <c r="P30" s="47"/>
      <c r="Q30" s="47"/>
      <c r="R30" s="47"/>
      <c r="S30" s="47"/>
      <c r="T30" s="47" t="s">
        <v>40</v>
      </c>
      <c r="U30" s="47" t="s">
        <v>29</v>
      </c>
      <c r="V30" s="47" t="s">
        <v>39</v>
      </c>
      <c r="W30" s="47" t="s">
        <v>80</v>
      </c>
      <c r="X30" s="47" t="s">
        <v>405</v>
      </c>
      <c r="Y30" s="47" t="s">
        <v>405</v>
      </c>
      <c r="Z30" s="47" t="s">
        <v>405</v>
      </c>
      <c r="AA30" s="47" t="s">
        <v>405</v>
      </c>
      <c r="AB30" s="47" t="s">
        <v>426</v>
      </c>
      <c r="AC30" s="47">
        <v>93</v>
      </c>
      <c r="AD30" s="47" t="s">
        <v>523</v>
      </c>
      <c r="AE30" s="47">
        <v>1.5</v>
      </c>
      <c r="AF30" s="47">
        <v>2027</v>
      </c>
      <c r="AG30" s="47" t="s">
        <v>389</v>
      </c>
      <c r="AH30" s="47" t="s">
        <v>38</v>
      </c>
      <c r="AI30" s="47" t="s">
        <v>409</v>
      </c>
      <c r="AJ30" s="47" t="s">
        <v>410</v>
      </c>
      <c r="AK30" s="47">
        <v>4</v>
      </c>
      <c r="AL30" s="47">
        <v>159</v>
      </c>
      <c r="AM30" s="47" t="s">
        <v>525</v>
      </c>
      <c r="AN30" s="47" t="s">
        <v>412</v>
      </c>
      <c r="AO30" s="47" t="s">
        <v>418</v>
      </c>
      <c r="AP30" s="47" t="s">
        <v>404</v>
      </c>
      <c r="AQ30" s="47" t="s">
        <v>392</v>
      </c>
      <c r="AR30" s="47" t="s">
        <v>392</v>
      </c>
      <c r="AS30" s="47" t="s">
        <v>514</v>
      </c>
      <c r="AT30" s="47" t="s">
        <v>406</v>
      </c>
      <c r="AU30" s="47" t="s">
        <v>422</v>
      </c>
      <c r="AV30" s="47" t="s">
        <v>423</v>
      </c>
      <c r="AW30" s="83" t="s">
        <v>520</v>
      </c>
      <c r="AX30" s="47" t="s">
        <v>514</v>
      </c>
      <c r="AY30" s="47" t="s">
        <v>498</v>
      </c>
      <c r="AZ30" s="47" t="s">
        <v>501</v>
      </c>
      <c r="BA30" s="47"/>
      <c r="BB30" s="47"/>
      <c r="BC30" s="47" t="s">
        <v>425</v>
      </c>
      <c r="BD30" s="47" t="s">
        <v>404</v>
      </c>
      <c r="BE30" s="47" t="s">
        <v>426</v>
      </c>
      <c r="BF30" s="47" t="s">
        <v>505</v>
      </c>
      <c r="BG30" s="47" t="s">
        <v>427</v>
      </c>
      <c r="BH30" s="47" t="s">
        <v>428</v>
      </c>
      <c r="BI30" s="47"/>
      <c r="BJ30" s="47" t="str">
        <f t="shared" si="128"/>
        <v/>
      </c>
      <c r="BK30" s="47" t="str">
        <f t="shared" si="128"/>
        <v/>
      </c>
      <c r="BL30" s="47" t="str">
        <f t="shared" si="128"/>
        <v/>
      </c>
      <c r="BM30" s="47" t="str">
        <f t="shared" si="128"/>
        <v/>
      </c>
      <c r="BN30" s="47" t="str">
        <f t="shared" si="128"/>
        <v/>
      </c>
      <c r="BO30" s="47" t="str">
        <f t="shared" si="128"/>
        <v/>
      </c>
      <c r="BP30" s="47" t="str">
        <f t="shared" si="128"/>
        <v/>
      </c>
      <c r="BQ30" s="47" t="str">
        <f t="shared" si="128"/>
        <v/>
      </c>
      <c r="BR30" s="47" t="str">
        <f t="shared" si="128"/>
        <v/>
      </c>
      <c r="BS30" s="47" t="str">
        <f t="shared" si="128"/>
        <v/>
      </c>
      <c r="BT30" s="47" t="str">
        <f t="shared" si="128"/>
        <v/>
      </c>
      <c r="BU30" s="47" t="str">
        <f t="shared" si="128"/>
        <v/>
      </c>
      <c r="BV30" s="47" t="str">
        <f t="shared" si="128"/>
        <v/>
      </c>
      <c r="BW30" s="47" t="str">
        <f t="shared" si="128"/>
        <v/>
      </c>
      <c r="BX30" s="47" t="e">
        <f>DEC2HEX(CODE(BJ30),2)</f>
        <v>#VALUE!</v>
      </c>
      <c r="BY30" s="47" t="e">
        <f t="shared" si="146"/>
        <v>#VALUE!</v>
      </c>
      <c r="BZ30" s="47" t="e">
        <f t="shared" si="147"/>
        <v>#VALUE!</v>
      </c>
      <c r="CA30" s="47" t="e">
        <f t="shared" si="148"/>
        <v>#VALUE!</v>
      </c>
      <c r="CB30" s="47" t="e">
        <f t="shared" si="149"/>
        <v>#VALUE!</v>
      </c>
      <c r="CC30" s="47" t="e">
        <f t="shared" si="150"/>
        <v>#VALUE!</v>
      </c>
      <c r="CD30" s="47" t="e">
        <f t="shared" si="151"/>
        <v>#VALUE!</v>
      </c>
      <c r="CE30" s="47" t="e">
        <f t="shared" si="152"/>
        <v>#VALUE!</v>
      </c>
      <c r="CF30" s="47" t="e">
        <f t="shared" si="153"/>
        <v>#VALUE!</v>
      </c>
      <c r="CG30" s="47" t="e">
        <f t="shared" si="154"/>
        <v>#VALUE!</v>
      </c>
      <c r="CH30" s="47" t="e">
        <f t="shared" si="155"/>
        <v>#VALUE!</v>
      </c>
      <c r="CI30" s="47" t="e">
        <f t="shared" si="156"/>
        <v>#VALUE!</v>
      </c>
      <c r="CJ30" s="47" t="e">
        <f t="shared" si="157"/>
        <v>#VALUE!</v>
      </c>
      <c r="CK30" s="47" t="e">
        <f t="shared" si="158"/>
        <v>#VALUE!</v>
      </c>
      <c r="CL30" s="47" t="s">
        <v>529</v>
      </c>
      <c r="CM30" s="75" t="s">
        <v>435</v>
      </c>
      <c r="CN30" s="76" t="s">
        <v>437</v>
      </c>
      <c r="CO30" s="47"/>
      <c r="CP30" s="47"/>
      <c r="CQ30" s="47">
        <v>1</v>
      </c>
      <c r="CR30" s="47"/>
      <c r="CS30" s="47" t="str">
        <f>SUBSTITUTE(J30," ","")</f>
        <v/>
      </c>
      <c r="CT30" s="47"/>
      <c r="CU30" s="47"/>
      <c r="CV30" s="47"/>
      <c r="CW30" s="76"/>
      <c r="CX30" s="47"/>
      <c r="CY30" s="47"/>
      <c r="CZ30" s="47"/>
    </row>
    <row r="31" spans="1:104" s="43" customFormat="1" ht="39.950000000000003" hidden="1" customHeight="1" outlineLevel="1">
      <c r="A31" s="45"/>
      <c r="B31" s="46">
        <f t="shared" si="56"/>
        <v>7</v>
      </c>
      <c r="C31" s="47" t="s">
        <v>262</v>
      </c>
      <c r="D31" s="46" t="s">
        <v>251</v>
      </c>
      <c r="E31" s="47" t="s">
        <v>262</v>
      </c>
      <c r="F31" s="47" t="s">
        <v>262</v>
      </c>
      <c r="G31" s="47" t="s">
        <v>262</v>
      </c>
      <c r="H31" s="47" t="s">
        <v>262</v>
      </c>
      <c r="I31" s="78" t="s">
        <v>262</v>
      </c>
      <c r="J31" s="47" t="s">
        <v>262</v>
      </c>
      <c r="K31" s="47" t="s">
        <v>262</v>
      </c>
      <c r="L31" s="47" t="s">
        <v>262</v>
      </c>
      <c r="M31" s="47" t="s">
        <v>262</v>
      </c>
      <c r="N31" s="47" t="s">
        <v>262</v>
      </c>
      <c r="O31" s="47"/>
      <c r="P31" s="47" t="s">
        <v>262</v>
      </c>
      <c r="Q31" s="47"/>
      <c r="R31" s="47"/>
      <c r="S31" s="47"/>
      <c r="T31" s="47" t="b">
        <f>T29=T30</f>
        <v>1</v>
      </c>
      <c r="U31" s="47" t="b">
        <f t="shared" ref="U31:AZ31" si="159">U29=U30</f>
        <v>1</v>
      </c>
      <c r="V31" s="47" t="b">
        <f t="shared" si="159"/>
        <v>1</v>
      </c>
      <c r="W31" s="47" t="b">
        <f t="shared" si="159"/>
        <v>1</v>
      </c>
      <c r="X31" s="47" t="b">
        <f t="shared" si="159"/>
        <v>1</v>
      </c>
      <c r="Y31" s="47" t="b">
        <f t="shared" si="159"/>
        <v>1</v>
      </c>
      <c r="Z31" s="47" t="b">
        <f t="shared" si="159"/>
        <v>1</v>
      </c>
      <c r="AA31" s="47" t="b">
        <f t="shared" si="159"/>
        <v>1</v>
      </c>
      <c r="AB31" s="47" t="b">
        <f t="shared" si="159"/>
        <v>1</v>
      </c>
      <c r="AC31" s="47" t="b">
        <f t="shared" si="159"/>
        <v>1</v>
      </c>
      <c r="AD31" s="47" t="b">
        <f t="shared" si="159"/>
        <v>1</v>
      </c>
      <c r="AE31" s="47" t="b">
        <f t="shared" si="159"/>
        <v>1</v>
      </c>
      <c r="AF31" s="47" t="b">
        <f t="shared" si="159"/>
        <v>1</v>
      </c>
      <c r="AG31" s="47" t="b">
        <f t="shared" si="159"/>
        <v>1</v>
      </c>
      <c r="AH31" s="47" t="b">
        <f t="shared" si="159"/>
        <v>1</v>
      </c>
      <c r="AI31" s="47" t="b">
        <f t="shared" si="159"/>
        <v>1</v>
      </c>
      <c r="AJ31" s="47" t="b">
        <f t="shared" si="159"/>
        <v>1</v>
      </c>
      <c r="AK31" s="47" t="b">
        <f t="shared" si="159"/>
        <v>1</v>
      </c>
      <c r="AL31" s="47" t="b">
        <f t="shared" si="159"/>
        <v>1</v>
      </c>
      <c r="AM31" s="47" t="b">
        <f t="shared" si="159"/>
        <v>1</v>
      </c>
      <c r="AN31" s="47" t="b">
        <f t="shared" si="159"/>
        <v>1</v>
      </c>
      <c r="AO31" s="47" t="b">
        <f t="shared" si="159"/>
        <v>1</v>
      </c>
      <c r="AP31" s="47" t="b">
        <f t="shared" si="159"/>
        <v>1</v>
      </c>
      <c r="AQ31" s="47" t="b">
        <f t="shared" si="159"/>
        <v>1</v>
      </c>
      <c r="AR31" s="47" t="b">
        <f t="shared" si="159"/>
        <v>1</v>
      </c>
      <c r="AS31" s="47" t="b">
        <f t="shared" si="159"/>
        <v>1</v>
      </c>
      <c r="AT31" s="47" t="b">
        <f t="shared" si="159"/>
        <v>1</v>
      </c>
      <c r="AU31" s="47" t="b">
        <f t="shared" si="159"/>
        <v>1</v>
      </c>
      <c r="AV31" s="47" t="b">
        <f t="shared" si="159"/>
        <v>1</v>
      </c>
      <c r="AW31" s="47" t="b">
        <f t="shared" si="159"/>
        <v>1</v>
      </c>
      <c r="AX31" s="47" t="b">
        <f t="shared" si="159"/>
        <v>1</v>
      </c>
      <c r="AY31" s="47" t="b">
        <f t="shared" si="159"/>
        <v>1</v>
      </c>
      <c r="AZ31" s="47" t="b">
        <f t="shared" si="159"/>
        <v>1</v>
      </c>
      <c r="BA31" s="47" t="s">
        <v>262</v>
      </c>
      <c r="BB31" s="47" t="s">
        <v>262</v>
      </c>
      <c r="BC31" s="47" t="b">
        <f t="shared" ref="BC31:BH31" si="160">BC29=BC30</f>
        <v>1</v>
      </c>
      <c r="BD31" s="47" t="b">
        <f t="shared" si="160"/>
        <v>1</v>
      </c>
      <c r="BE31" s="47" t="b">
        <f t="shared" si="160"/>
        <v>1</v>
      </c>
      <c r="BF31" s="47" t="b">
        <f t="shared" si="160"/>
        <v>1</v>
      </c>
      <c r="BG31" s="47" t="b">
        <f t="shared" si="160"/>
        <v>1</v>
      </c>
      <c r="BH31" s="47" t="b">
        <f t="shared" si="160"/>
        <v>1</v>
      </c>
      <c r="BI31" s="47" t="s">
        <v>262</v>
      </c>
      <c r="BJ31" s="47" t="s">
        <v>262</v>
      </c>
      <c r="BK31" s="47" t="s">
        <v>262</v>
      </c>
      <c r="BL31" s="47" t="s">
        <v>262</v>
      </c>
      <c r="BM31" s="47" t="s">
        <v>262</v>
      </c>
      <c r="BN31" s="47" t="s">
        <v>262</v>
      </c>
      <c r="BO31" s="47" t="s">
        <v>262</v>
      </c>
      <c r="BP31" s="47" t="s">
        <v>262</v>
      </c>
      <c r="BQ31" s="47" t="s">
        <v>262</v>
      </c>
      <c r="BR31" s="47" t="s">
        <v>262</v>
      </c>
      <c r="BS31" s="47" t="s">
        <v>262</v>
      </c>
      <c r="BT31" s="47" t="s">
        <v>262</v>
      </c>
      <c r="BU31" s="47" t="s">
        <v>262</v>
      </c>
      <c r="BV31" s="47" t="s">
        <v>262</v>
      </c>
      <c r="BW31" s="47" t="s">
        <v>262</v>
      </c>
      <c r="BX31" s="47" t="s">
        <v>262</v>
      </c>
      <c r="BY31" s="47" t="s">
        <v>262</v>
      </c>
      <c r="BZ31" s="47" t="s">
        <v>262</v>
      </c>
      <c r="CA31" s="47" t="s">
        <v>262</v>
      </c>
      <c r="CB31" s="47" t="s">
        <v>262</v>
      </c>
      <c r="CC31" s="47" t="s">
        <v>262</v>
      </c>
      <c r="CD31" s="47" t="s">
        <v>262</v>
      </c>
      <c r="CE31" s="47" t="s">
        <v>262</v>
      </c>
      <c r="CF31" s="47" t="s">
        <v>262</v>
      </c>
      <c r="CG31" s="47" t="s">
        <v>262</v>
      </c>
      <c r="CH31" s="47" t="s">
        <v>262</v>
      </c>
      <c r="CI31" s="47" t="s">
        <v>262</v>
      </c>
      <c r="CJ31" s="47" t="s">
        <v>262</v>
      </c>
      <c r="CK31" s="47" t="s">
        <v>262</v>
      </c>
      <c r="CL31" s="47" t="b">
        <f>CL29=CL30</f>
        <v>1</v>
      </c>
      <c r="CM31" s="76" t="b">
        <f t="shared" ref="CM31:CN31" si="161">CM29=CM30</f>
        <v>1</v>
      </c>
      <c r="CN31" s="76" t="b">
        <f t="shared" si="161"/>
        <v>1</v>
      </c>
      <c r="CO31" s="47" t="s">
        <v>262</v>
      </c>
      <c r="CP31" s="47" t="s">
        <v>262</v>
      </c>
      <c r="CQ31" s="47" t="b">
        <f t="shared" ref="CQ31" si="162">CQ29=CQ30</f>
        <v>1</v>
      </c>
      <c r="CR31" s="47" t="s">
        <v>262</v>
      </c>
      <c r="CS31" s="47" t="s">
        <v>262</v>
      </c>
      <c r="CT31" s="47" t="s">
        <v>262</v>
      </c>
      <c r="CU31" s="47" t="s">
        <v>262</v>
      </c>
      <c r="CV31" s="47" t="s">
        <v>262</v>
      </c>
      <c r="CW31" s="76" t="s">
        <v>262</v>
      </c>
      <c r="CX31" s="47" t="s">
        <v>262</v>
      </c>
      <c r="CY31" s="47" t="s">
        <v>262</v>
      </c>
      <c r="CZ31" s="47" t="s">
        <v>262</v>
      </c>
    </row>
    <row r="32" spans="1:104" s="42" customFormat="1" ht="44.25" customHeight="1" collapsed="1">
      <c r="A32" s="45"/>
      <c r="B32" s="51">
        <f t="shared" si="56"/>
        <v>8</v>
      </c>
      <c r="C32" s="82">
        <v>46091</v>
      </c>
      <c r="D32" s="51" t="s">
        <v>254</v>
      </c>
      <c r="E32" s="51" t="s">
        <v>257</v>
      </c>
      <c r="F32" s="51" t="s">
        <v>389</v>
      </c>
      <c r="G32" s="52" t="s">
        <v>488</v>
      </c>
      <c r="H32" s="51" t="s">
        <v>532</v>
      </c>
      <c r="I32" s="78" t="s">
        <v>497</v>
      </c>
      <c r="J32" s="53" t="s">
        <v>393</v>
      </c>
      <c r="K32" s="53" t="s">
        <v>516</v>
      </c>
      <c r="L32" s="51" t="s">
        <v>399</v>
      </c>
      <c r="M32" s="51" t="s">
        <v>533</v>
      </c>
      <c r="N32" s="51" t="s">
        <v>333</v>
      </c>
      <c r="O32" s="51" t="str">
        <f>IF(COUNTIF(C34:CZ34,"FALSE")&gt;0,"NG","OK")</f>
        <v>OK</v>
      </c>
      <c r="P32" s="51" t="s">
        <v>333</v>
      </c>
      <c r="Q32" s="51" t="s">
        <v>402</v>
      </c>
      <c r="R32" s="51" t="s">
        <v>403</v>
      </c>
      <c r="S32" s="51" t="s">
        <v>404</v>
      </c>
      <c r="T32" s="51" t="s">
        <v>40</v>
      </c>
      <c r="U32" s="51" t="s">
        <v>29</v>
      </c>
      <c r="V32" s="51" t="s">
        <v>39</v>
      </c>
      <c r="W32" s="51" t="s">
        <v>80</v>
      </c>
      <c r="X32" s="51" t="s">
        <v>405</v>
      </c>
      <c r="Y32" s="51" t="s">
        <v>405</v>
      </c>
      <c r="Z32" s="51" t="s">
        <v>405</v>
      </c>
      <c r="AA32" s="51" t="s">
        <v>405</v>
      </c>
      <c r="AB32" s="51" t="s">
        <v>426</v>
      </c>
      <c r="AC32" s="51">
        <v>93</v>
      </c>
      <c r="AD32" s="51" t="s">
        <v>407</v>
      </c>
      <c r="AE32" s="51">
        <v>1.5</v>
      </c>
      <c r="AF32" s="51">
        <v>2027</v>
      </c>
      <c r="AG32" s="51" t="s">
        <v>389</v>
      </c>
      <c r="AH32" s="51" t="s">
        <v>38</v>
      </c>
      <c r="AI32" s="51" t="s">
        <v>409</v>
      </c>
      <c r="AJ32" s="51" t="s">
        <v>410</v>
      </c>
      <c r="AK32" s="51">
        <v>4</v>
      </c>
      <c r="AL32" s="51">
        <v>159</v>
      </c>
      <c r="AM32" s="54" t="str">
        <f>SUBSTITUTE(SUBSTITUTE(J32," ",""),"-","")</f>
        <v>3782062XMG10M6</v>
      </c>
      <c r="AN32" s="77" t="s">
        <v>415</v>
      </c>
      <c r="AO32" s="77" t="s">
        <v>419</v>
      </c>
      <c r="AP32" s="51" t="s">
        <v>404</v>
      </c>
      <c r="AQ32" s="54" t="str">
        <f>SUBSTITUTE(J32," ","")</f>
        <v>37820-62X-MG10-M6</v>
      </c>
      <c r="AR32" s="54" t="str">
        <f>SUBSTITUTE(J32," ","")</f>
        <v>37820-62X-MG10-M6</v>
      </c>
      <c r="AS32" s="54" t="str">
        <f>K32</f>
        <v>10SW132482</v>
      </c>
      <c r="AT32" s="51" t="s">
        <v>406</v>
      </c>
      <c r="AU32" s="51" t="s">
        <v>422</v>
      </c>
      <c r="AV32" s="51" t="s">
        <v>423</v>
      </c>
      <c r="AW32" s="77" t="s">
        <v>522</v>
      </c>
      <c r="AX32" s="54" t="str">
        <f>K32</f>
        <v>10SW132482</v>
      </c>
      <c r="AY32" s="51" t="s">
        <v>498</v>
      </c>
      <c r="AZ32" s="51" t="s">
        <v>502</v>
      </c>
      <c r="BA32" s="51"/>
      <c r="BB32" s="81" t="s">
        <v>240</v>
      </c>
      <c r="BC32" s="51" t="s">
        <v>425</v>
      </c>
      <c r="BD32" s="54" t="str">
        <f>AP32</f>
        <v>MG1CS022</v>
      </c>
      <c r="BE32" s="51" t="s">
        <v>426</v>
      </c>
      <c r="BF32" s="51" t="s">
        <v>505</v>
      </c>
      <c r="BG32" s="51" t="s">
        <v>427</v>
      </c>
      <c r="BH32" s="51" t="s">
        <v>428</v>
      </c>
      <c r="BI32" s="51" t="s">
        <v>431</v>
      </c>
      <c r="BJ32" s="54" t="str">
        <f t="shared" si="128"/>
        <v>3</v>
      </c>
      <c r="BK32" s="54" t="str">
        <f t="shared" si="128"/>
        <v>7</v>
      </c>
      <c r="BL32" s="54" t="str">
        <f t="shared" si="128"/>
        <v>8</v>
      </c>
      <c r="BM32" s="54" t="str">
        <f t="shared" si="128"/>
        <v>0</v>
      </c>
      <c r="BN32" s="54" t="str">
        <f t="shared" si="128"/>
        <v>5</v>
      </c>
      <c r="BO32" s="54" t="str">
        <f t="shared" si="128"/>
        <v>-</v>
      </c>
      <c r="BP32" s="54" t="str">
        <f t="shared" si="128"/>
        <v>6</v>
      </c>
      <c r="BQ32" s="54" t="str">
        <f t="shared" si="128"/>
        <v>2</v>
      </c>
      <c r="BR32" s="54" t="str">
        <f t="shared" si="128"/>
        <v>X</v>
      </c>
      <c r="BS32" s="54" t="str">
        <f t="shared" si="128"/>
        <v>-</v>
      </c>
      <c r="BT32" s="54" t="str">
        <f t="shared" si="128"/>
        <v>M</v>
      </c>
      <c r="BU32" s="54" t="str">
        <f t="shared" si="128"/>
        <v>G</v>
      </c>
      <c r="BV32" s="54" t="str">
        <f t="shared" si="128"/>
        <v>1</v>
      </c>
      <c r="BW32" s="54" t="str">
        <f t="shared" si="128"/>
        <v>0</v>
      </c>
      <c r="BX32" s="55" t="str">
        <f>DEC2HEX(CODE(BJ32),2)</f>
        <v>33</v>
      </c>
      <c r="BY32" s="55" t="str">
        <f t="shared" ref="BY32:BY33" si="163">DEC2HEX(CODE(BK32),2)</f>
        <v>37</v>
      </c>
      <c r="BZ32" s="55" t="str">
        <f t="shared" ref="BZ32:BZ33" si="164">DEC2HEX(CODE(BL32),2)</f>
        <v>38</v>
      </c>
      <c r="CA32" s="55" t="str">
        <f t="shared" ref="CA32:CA33" si="165">DEC2HEX(CODE(BM32),2)</f>
        <v>30</v>
      </c>
      <c r="CB32" s="55" t="str">
        <f t="shared" ref="CB32:CB33" si="166">DEC2HEX(CODE(BN32),2)</f>
        <v>35</v>
      </c>
      <c r="CC32" s="55" t="str">
        <f t="shared" ref="CC32:CC33" si="167">DEC2HEX(CODE(BO32),2)</f>
        <v>2D</v>
      </c>
      <c r="CD32" s="55" t="str">
        <f t="shared" ref="CD32:CD33" si="168">DEC2HEX(CODE(BP32),2)</f>
        <v>36</v>
      </c>
      <c r="CE32" s="55" t="str">
        <f t="shared" ref="CE32:CE33" si="169">DEC2HEX(CODE(BQ32),2)</f>
        <v>32</v>
      </c>
      <c r="CF32" s="55" t="str">
        <f t="shared" ref="CF32:CF33" si="170">DEC2HEX(CODE(BR32),2)</f>
        <v>58</v>
      </c>
      <c r="CG32" s="55" t="str">
        <f t="shared" ref="CG32:CG33" si="171">DEC2HEX(CODE(BS32),2)</f>
        <v>2D</v>
      </c>
      <c r="CH32" s="55" t="str">
        <f t="shared" ref="CH32:CH33" si="172">DEC2HEX(CODE(BT32),2)</f>
        <v>4D</v>
      </c>
      <c r="CI32" s="55" t="str">
        <f t="shared" ref="CI32:CI33" si="173">DEC2HEX(CODE(BU32),2)</f>
        <v>47</v>
      </c>
      <c r="CJ32" s="55" t="str">
        <f t="shared" ref="CJ32:CJ33" si="174">DEC2HEX(CODE(BV32),2)</f>
        <v>31</v>
      </c>
      <c r="CK32" s="55" t="str">
        <f t="shared" ref="CK32:CK33" si="175">DEC2HEX(CODE(BW32),2)</f>
        <v>30</v>
      </c>
      <c r="CL32" s="54" t="str">
        <f>BX32&amp;BY32&amp;BZ32&amp;CA32&amp;CB32&amp;CC32&amp;CD32&amp;CE32&amp;CF32&amp;CG32&amp;CH32&amp;CI32&amp;CJ32&amp;CK32</f>
        <v>33373830352D3632582D4D473130</v>
      </c>
      <c r="CM32" s="74" t="s">
        <v>435</v>
      </c>
      <c r="CN32" s="77" t="s">
        <v>437</v>
      </c>
      <c r="CO32" s="51" t="s">
        <v>438</v>
      </c>
      <c r="CP32" s="51" t="s">
        <v>438</v>
      </c>
      <c r="CQ32" s="51">
        <v>1</v>
      </c>
      <c r="CR32" s="81" t="s">
        <v>240</v>
      </c>
      <c r="CS32" s="54" t="str">
        <f>SUBSTITUTE(J32," ","")</f>
        <v>37820-62X-MG10-M6</v>
      </c>
      <c r="CT32" s="77" t="s">
        <v>441</v>
      </c>
      <c r="CU32" s="51" t="s">
        <v>431</v>
      </c>
      <c r="CV32" s="51" t="s">
        <v>431</v>
      </c>
      <c r="CW32" s="77" t="s">
        <v>240</v>
      </c>
      <c r="CX32" s="51" t="s">
        <v>506</v>
      </c>
      <c r="CY32" s="51" t="s">
        <v>295</v>
      </c>
      <c r="CZ32" s="51" t="s">
        <v>446</v>
      </c>
    </row>
    <row r="33" spans="1:104" s="42" customFormat="1" ht="44.25" hidden="1" customHeight="1" outlineLevel="1" collapsed="1">
      <c r="A33" s="45"/>
      <c r="B33" s="47">
        <f t="shared" si="56"/>
        <v>8</v>
      </c>
      <c r="C33" s="56"/>
      <c r="D33" s="47" t="s">
        <v>245</v>
      </c>
      <c r="E33" s="47"/>
      <c r="F33" s="47"/>
      <c r="G33" s="56"/>
      <c r="H33" s="47"/>
      <c r="I33" s="78"/>
      <c r="J33" s="47"/>
      <c r="K33" s="47"/>
      <c r="L33" s="47"/>
      <c r="M33" s="47"/>
      <c r="N33" s="47"/>
      <c r="O33" s="47"/>
      <c r="P33" s="47"/>
      <c r="Q33" s="47"/>
      <c r="R33" s="47"/>
      <c r="S33" s="47"/>
      <c r="T33" s="47" t="s">
        <v>40</v>
      </c>
      <c r="U33" s="47" t="s">
        <v>29</v>
      </c>
      <c r="V33" s="47" t="s">
        <v>39</v>
      </c>
      <c r="W33" s="47" t="s">
        <v>80</v>
      </c>
      <c r="X33" s="47" t="s">
        <v>405</v>
      </c>
      <c r="Y33" s="47" t="s">
        <v>405</v>
      </c>
      <c r="Z33" s="47" t="s">
        <v>405</v>
      </c>
      <c r="AA33" s="47" t="s">
        <v>405</v>
      </c>
      <c r="AB33" s="47" t="s">
        <v>426</v>
      </c>
      <c r="AC33" s="47">
        <v>93</v>
      </c>
      <c r="AD33" s="47" t="s">
        <v>523</v>
      </c>
      <c r="AE33" s="47">
        <v>1.5</v>
      </c>
      <c r="AF33" s="47">
        <v>2027</v>
      </c>
      <c r="AG33" s="47" t="s">
        <v>389</v>
      </c>
      <c r="AH33" s="47" t="s">
        <v>38</v>
      </c>
      <c r="AI33" s="47" t="s">
        <v>409</v>
      </c>
      <c r="AJ33" s="47" t="s">
        <v>410</v>
      </c>
      <c r="AK33" s="47">
        <v>4</v>
      </c>
      <c r="AL33" s="47">
        <v>159</v>
      </c>
      <c r="AM33" s="47" t="s">
        <v>485</v>
      </c>
      <c r="AN33" s="47" t="s">
        <v>415</v>
      </c>
      <c r="AO33" s="47" t="s">
        <v>419</v>
      </c>
      <c r="AP33" s="47" t="s">
        <v>404</v>
      </c>
      <c r="AQ33" s="47" t="s">
        <v>393</v>
      </c>
      <c r="AR33" s="47" t="s">
        <v>393</v>
      </c>
      <c r="AS33" s="47" t="s">
        <v>516</v>
      </c>
      <c r="AT33" s="47" t="s">
        <v>406</v>
      </c>
      <c r="AU33" s="47" t="s">
        <v>422</v>
      </c>
      <c r="AV33" s="47" t="s">
        <v>423</v>
      </c>
      <c r="AW33" s="83" t="s">
        <v>522</v>
      </c>
      <c r="AX33" s="47" t="s">
        <v>516</v>
      </c>
      <c r="AY33" s="47" t="s">
        <v>498</v>
      </c>
      <c r="AZ33" s="47" t="s">
        <v>502</v>
      </c>
      <c r="BA33" s="47"/>
      <c r="BB33" s="47"/>
      <c r="BC33" s="47" t="s">
        <v>425</v>
      </c>
      <c r="BD33" s="47" t="s">
        <v>404</v>
      </c>
      <c r="BE33" s="47" t="s">
        <v>426</v>
      </c>
      <c r="BF33" s="47" t="s">
        <v>505</v>
      </c>
      <c r="BG33" s="47" t="s">
        <v>427</v>
      </c>
      <c r="BH33" s="47" t="s">
        <v>428</v>
      </c>
      <c r="BI33" s="47"/>
      <c r="BJ33" s="47" t="str">
        <f t="shared" si="128"/>
        <v/>
      </c>
      <c r="BK33" s="47" t="str">
        <f t="shared" si="128"/>
        <v/>
      </c>
      <c r="BL33" s="47" t="str">
        <f t="shared" si="128"/>
        <v/>
      </c>
      <c r="BM33" s="47" t="str">
        <f t="shared" si="128"/>
        <v/>
      </c>
      <c r="BN33" s="47" t="str">
        <f t="shared" si="128"/>
        <v/>
      </c>
      <c r="BO33" s="47" t="str">
        <f t="shared" si="128"/>
        <v/>
      </c>
      <c r="BP33" s="47" t="str">
        <f t="shared" si="128"/>
        <v/>
      </c>
      <c r="BQ33" s="47" t="str">
        <f t="shared" si="128"/>
        <v/>
      </c>
      <c r="BR33" s="47" t="str">
        <f t="shared" si="128"/>
        <v/>
      </c>
      <c r="BS33" s="47" t="str">
        <f t="shared" si="128"/>
        <v/>
      </c>
      <c r="BT33" s="47" t="str">
        <f t="shared" si="128"/>
        <v/>
      </c>
      <c r="BU33" s="47" t="str">
        <f t="shared" si="128"/>
        <v/>
      </c>
      <c r="BV33" s="47" t="str">
        <f t="shared" si="128"/>
        <v/>
      </c>
      <c r="BW33" s="47" t="str">
        <f t="shared" si="128"/>
        <v/>
      </c>
      <c r="BX33" s="47" t="e">
        <f>DEC2HEX(CODE(BJ33),2)</f>
        <v>#VALUE!</v>
      </c>
      <c r="BY33" s="47" t="e">
        <f t="shared" si="163"/>
        <v>#VALUE!</v>
      </c>
      <c r="BZ33" s="47" t="e">
        <f t="shared" si="164"/>
        <v>#VALUE!</v>
      </c>
      <c r="CA33" s="47" t="e">
        <f t="shared" si="165"/>
        <v>#VALUE!</v>
      </c>
      <c r="CB33" s="47" t="e">
        <f t="shared" si="166"/>
        <v>#VALUE!</v>
      </c>
      <c r="CC33" s="47" t="e">
        <f t="shared" si="167"/>
        <v>#VALUE!</v>
      </c>
      <c r="CD33" s="47" t="e">
        <f t="shared" si="168"/>
        <v>#VALUE!</v>
      </c>
      <c r="CE33" s="47" t="e">
        <f t="shared" si="169"/>
        <v>#VALUE!</v>
      </c>
      <c r="CF33" s="47" t="e">
        <f t="shared" si="170"/>
        <v>#VALUE!</v>
      </c>
      <c r="CG33" s="47" t="e">
        <f t="shared" si="171"/>
        <v>#VALUE!</v>
      </c>
      <c r="CH33" s="47" t="e">
        <f t="shared" si="172"/>
        <v>#VALUE!</v>
      </c>
      <c r="CI33" s="47" t="e">
        <f t="shared" si="173"/>
        <v>#VALUE!</v>
      </c>
      <c r="CJ33" s="47" t="e">
        <f t="shared" si="174"/>
        <v>#VALUE!</v>
      </c>
      <c r="CK33" s="47" t="e">
        <f t="shared" si="175"/>
        <v>#VALUE!</v>
      </c>
      <c r="CL33" s="47" t="s">
        <v>531</v>
      </c>
      <c r="CM33" s="75" t="s">
        <v>435</v>
      </c>
      <c r="CN33" s="76" t="s">
        <v>437</v>
      </c>
      <c r="CO33" s="47"/>
      <c r="CP33" s="47"/>
      <c r="CQ33" s="47">
        <v>1</v>
      </c>
      <c r="CR33" s="47"/>
      <c r="CS33" s="47" t="str">
        <f>SUBSTITUTE(J33," ","")</f>
        <v/>
      </c>
      <c r="CT33" s="47"/>
      <c r="CU33" s="47"/>
      <c r="CV33" s="47"/>
      <c r="CW33" s="76"/>
      <c r="CX33" s="47"/>
      <c r="CY33" s="47"/>
      <c r="CZ33" s="47"/>
    </row>
    <row r="34" spans="1:104" s="43" customFormat="1" ht="39.950000000000003" hidden="1" customHeight="1" outlineLevel="1">
      <c r="A34" s="45"/>
      <c r="B34" s="46">
        <f t="shared" si="56"/>
        <v>8</v>
      </c>
      <c r="C34" s="47" t="s">
        <v>262</v>
      </c>
      <c r="D34" s="46" t="s">
        <v>251</v>
      </c>
      <c r="E34" s="47" t="s">
        <v>262</v>
      </c>
      <c r="F34" s="47" t="s">
        <v>262</v>
      </c>
      <c r="G34" s="47" t="s">
        <v>262</v>
      </c>
      <c r="H34" s="47" t="s">
        <v>262</v>
      </c>
      <c r="I34" s="78" t="s">
        <v>262</v>
      </c>
      <c r="J34" s="47" t="s">
        <v>262</v>
      </c>
      <c r="K34" s="47" t="s">
        <v>262</v>
      </c>
      <c r="L34" s="47" t="s">
        <v>262</v>
      </c>
      <c r="M34" s="47" t="s">
        <v>262</v>
      </c>
      <c r="N34" s="47" t="s">
        <v>262</v>
      </c>
      <c r="O34" s="47"/>
      <c r="P34" s="47" t="s">
        <v>262</v>
      </c>
      <c r="Q34" s="47"/>
      <c r="R34" s="47"/>
      <c r="S34" s="47"/>
      <c r="T34" s="47" t="b">
        <f>T32=T33</f>
        <v>1</v>
      </c>
      <c r="U34" s="47" t="b">
        <f t="shared" ref="U34:AZ34" si="176">U32=U33</f>
        <v>1</v>
      </c>
      <c r="V34" s="47" t="b">
        <f t="shared" si="176"/>
        <v>1</v>
      </c>
      <c r="W34" s="47" t="b">
        <f t="shared" si="176"/>
        <v>1</v>
      </c>
      <c r="X34" s="47" t="b">
        <f t="shared" si="176"/>
        <v>1</v>
      </c>
      <c r="Y34" s="47" t="b">
        <f t="shared" si="176"/>
        <v>1</v>
      </c>
      <c r="Z34" s="47" t="b">
        <f t="shared" si="176"/>
        <v>1</v>
      </c>
      <c r="AA34" s="47" t="b">
        <f t="shared" si="176"/>
        <v>1</v>
      </c>
      <c r="AB34" s="47" t="b">
        <f t="shared" si="176"/>
        <v>1</v>
      </c>
      <c r="AC34" s="47" t="b">
        <f t="shared" si="176"/>
        <v>1</v>
      </c>
      <c r="AD34" s="47" t="b">
        <f t="shared" si="176"/>
        <v>1</v>
      </c>
      <c r="AE34" s="47" t="b">
        <f t="shared" si="176"/>
        <v>1</v>
      </c>
      <c r="AF34" s="47" t="b">
        <f t="shared" si="176"/>
        <v>1</v>
      </c>
      <c r="AG34" s="47" t="b">
        <f t="shared" si="176"/>
        <v>1</v>
      </c>
      <c r="AH34" s="47" t="b">
        <f t="shared" si="176"/>
        <v>1</v>
      </c>
      <c r="AI34" s="47" t="b">
        <f t="shared" si="176"/>
        <v>1</v>
      </c>
      <c r="AJ34" s="47" t="b">
        <f t="shared" si="176"/>
        <v>1</v>
      </c>
      <c r="AK34" s="47" t="b">
        <f t="shared" si="176"/>
        <v>1</v>
      </c>
      <c r="AL34" s="47" t="b">
        <f t="shared" si="176"/>
        <v>1</v>
      </c>
      <c r="AM34" s="47" t="b">
        <f t="shared" si="176"/>
        <v>1</v>
      </c>
      <c r="AN34" s="47" t="b">
        <f t="shared" si="176"/>
        <v>1</v>
      </c>
      <c r="AO34" s="47" t="b">
        <f t="shared" si="176"/>
        <v>1</v>
      </c>
      <c r="AP34" s="47" t="b">
        <f t="shared" si="176"/>
        <v>1</v>
      </c>
      <c r="AQ34" s="47" t="b">
        <f t="shared" si="176"/>
        <v>1</v>
      </c>
      <c r="AR34" s="47" t="b">
        <f t="shared" si="176"/>
        <v>1</v>
      </c>
      <c r="AS34" s="47" t="b">
        <f t="shared" si="176"/>
        <v>1</v>
      </c>
      <c r="AT34" s="47" t="b">
        <f t="shared" si="176"/>
        <v>1</v>
      </c>
      <c r="AU34" s="47" t="b">
        <f t="shared" si="176"/>
        <v>1</v>
      </c>
      <c r="AV34" s="47" t="b">
        <f t="shared" si="176"/>
        <v>1</v>
      </c>
      <c r="AW34" s="47" t="b">
        <f t="shared" si="176"/>
        <v>1</v>
      </c>
      <c r="AX34" s="47" t="b">
        <f t="shared" si="176"/>
        <v>1</v>
      </c>
      <c r="AY34" s="47" t="b">
        <f t="shared" si="176"/>
        <v>1</v>
      </c>
      <c r="AZ34" s="47" t="b">
        <f t="shared" si="176"/>
        <v>1</v>
      </c>
      <c r="BA34" s="47" t="s">
        <v>262</v>
      </c>
      <c r="BB34" s="47" t="s">
        <v>262</v>
      </c>
      <c r="BC34" s="47" t="b">
        <f t="shared" ref="BC34:BH34" si="177">BC32=BC33</f>
        <v>1</v>
      </c>
      <c r="BD34" s="47" t="b">
        <f t="shared" si="177"/>
        <v>1</v>
      </c>
      <c r="BE34" s="47" t="b">
        <f t="shared" si="177"/>
        <v>1</v>
      </c>
      <c r="BF34" s="47" t="b">
        <f t="shared" si="177"/>
        <v>1</v>
      </c>
      <c r="BG34" s="47" t="b">
        <f t="shared" si="177"/>
        <v>1</v>
      </c>
      <c r="BH34" s="47" t="b">
        <f t="shared" si="177"/>
        <v>1</v>
      </c>
      <c r="BI34" s="47" t="s">
        <v>262</v>
      </c>
      <c r="BJ34" s="47" t="s">
        <v>262</v>
      </c>
      <c r="BK34" s="47" t="s">
        <v>262</v>
      </c>
      <c r="BL34" s="47" t="s">
        <v>262</v>
      </c>
      <c r="BM34" s="47" t="s">
        <v>262</v>
      </c>
      <c r="BN34" s="47" t="s">
        <v>262</v>
      </c>
      <c r="BO34" s="47" t="s">
        <v>262</v>
      </c>
      <c r="BP34" s="47" t="s">
        <v>262</v>
      </c>
      <c r="BQ34" s="47" t="s">
        <v>262</v>
      </c>
      <c r="BR34" s="47" t="s">
        <v>262</v>
      </c>
      <c r="BS34" s="47" t="s">
        <v>262</v>
      </c>
      <c r="BT34" s="47" t="s">
        <v>262</v>
      </c>
      <c r="BU34" s="47" t="s">
        <v>262</v>
      </c>
      <c r="BV34" s="47" t="s">
        <v>262</v>
      </c>
      <c r="BW34" s="47" t="s">
        <v>262</v>
      </c>
      <c r="BX34" s="47" t="s">
        <v>262</v>
      </c>
      <c r="BY34" s="47" t="s">
        <v>262</v>
      </c>
      <c r="BZ34" s="47" t="s">
        <v>262</v>
      </c>
      <c r="CA34" s="47" t="s">
        <v>262</v>
      </c>
      <c r="CB34" s="47" t="s">
        <v>262</v>
      </c>
      <c r="CC34" s="47" t="s">
        <v>262</v>
      </c>
      <c r="CD34" s="47" t="s">
        <v>262</v>
      </c>
      <c r="CE34" s="47" t="s">
        <v>262</v>
      </c>
      <c r="CF34" s="47" t="s">
        <v>262</v>
      </c>
      <c r="CG34" s="47" t="s">
        <v>262</v>
      </c>
      <c r="CH34" s="47" t="s">
        <v>262</v>
      </c>
      <c r="CI34" s="47" t="s">
        <v>262</v>
      </c>
      <c r="CJ34" s="47" t="s">
        <v>262</v>
      </c>
      <c r="CK34" s="47" t="s">
        <v>262</v>
      </c>
      <c r="CL34" s="47" t="b">
        <f>CL32=CL33</f>
        <v>1</v>
      </c>
      <c r="CM34" s="76" t="b">
        <f t="shared" ref="CM34:CN34" si="178">CM32=CM33</f>
        <v>1</v>
      </c>
      <c r="CN34" s="76" t="b">
        <f t="shared" si="178"/>
        <v>1</v>
      </c>
      <c r="CO34" s="47" t="s">
        <v>262</v>
      </c>
      <c r="CP34" s="47" t="s">
        <v>262</v>
      </c>
      <c r="CQ34" s="47" t="b">
        <f t="shared" ref="CQ34" si="179">CQ32=CQ33</f>
        <v>1</v>
      </c>
      <c r="CR34" s="47" t="s">
        <v>262</v>
      </c>
      <c r="CS34" s="47" t="s">
        <v>262</v>
      </c>
      <c r="CT34" s="47" t="s">
        <v>262</v>
      </c>
      <c r="CU34" s="47" t="s">
        <v>262</v>
      </c>
      <c r="CV34" s="47" t="s">
        <v>262</v>
      </c>
      <c r="CW34" s="76" t="s">
        <v>262</v>
      </c>
      <c r="CX34" s="47" t="s">
        <v>262</v>
      </c>
      <c r="CY34" s="47" t="s">
        <v>262</v>
      </c>
      <c r="CZ34" s="47" t="s">
        <v>262</v>
      </c>
    </row>
    <row r="35" spans="1:104" s="42" customFormat="1" ht="44.25" customHeight="1" collapsed="1">
      <c r="A35" s="45"/>
      <c r="B35" s="51">
        <f t="shared" si="56"/>
        <v>9</v>
      </c>
      <c r="C35" s="82">
        <v>46091</v>
      </c>
      <c r="D35" s="51" t="s">
        <v>254</v>
      </c>
      <c r="E35" s="51" t="s">
        <v>257</v>
      </c>
      <c r="F35" s="51" t="s">
        <v>389</v>
      </c>
      <c r="G35" s="52" t="s">
        <v>488</v>
      </c>
      <c r="H35" s="51" t="s">
        <v>532</v>
      </c>
      <c r="I35" s="78" t="s">
        <v>493</v>
      </c>
      <c r="J35" s="53" t="s">
        <v>394</v>
      </c>
      <c r="K35" s="53" t="s">
        <v>512</v>
      </c>
      <c r="L35" s="51" t="s">
        <v>400</v>
      </c>
      <c r="M35" s="51" t="s">
        <v>533</v>
      </c>
      <c r="N35" s="51" t="s">
        <v>333</v>
      </c>
      <c r="O35" s="51" t="str">
        <f>IF(COUNTIF(C37:CZ37,"FALSE")&gt;0,"NG","OK")</f>
        <v>OK</v>
      </c>
      <c r="P35" s="51" t="s">
        <v>333</v>
      </c>
      <c r="Q35" s="51" t="s">
        <v>402</v>
      </c>
      <c r="R35" s="51" t="s">
        <v>403</v>
      </c>
      <c r="S35" s="51" t="s">
        <v>404</v>
      </c>
      <c r="T35" s="51" t="s">
        <v>40</v>
      </c>
      <c r="U35" s="51" t="s">
        <v>29</v>
      </c>
      <c r="V35" s="51" t="s">
        <v>39</v>
      </c>
      <c r="W35" s="51" t="s">
        <v>80</v>
      </c>
      <c r="X35" s="51" t="s">
        <v>405</v>
      </c>
      <c r="Y35" s="51" t="s">
        <v>405</v>
      </c>
      <c r="Z35" s="51" t="s">
        <v>405</v>
      </c>
      <c r="AA35" s="51" t="s">
        <v>405</v>
      </c>
      <c r="AB35" s="51" t="s">
        <v>426</v>
      </c>
      <c r="AC35" s="51">
        <v>93</v>
      </c>
      <c r="AD35" s="51" t="s">
        <v>407</v>
      </c>
      <c r="AE35" s="51">
        <v>1.5</v>
      </c>
      <c r="AF35" s="51">
        <v>2027</v>
      </c>
      <c r="AG35" s="51" t="s">
        <v>389</v>
      </c>
      <c r="AH35" s="51" t="s">
        <v>38</v>
      </c>
      <c r="AI35" s="51" t="s">
        <v>409</v>
      </c>
      <c r="AJ35" s="51" t="s">
        <v>410</v>
      </c>
      <c r="AK35" s="51">
        <v>4</v>
      </c>
      <c r="AL35" s="51">
        <v>159</v>
      </c>
      <c r="AM35" s="54" t="str">
        <f>SUBSTITUTE(SUBSTITUTE(J35," ",""),"-","")</f>
        <v>3782062XMH10M6</v>
      </c>
      <c r="AN35" s="77" t="s">
        <v>414</v>
      </c>
      <c r="AO35" s="77" t="s">
        <v>420</v>
      </c>
      <c r="AP35" s="51" t="s">
        <v>404</v>
      </c>
      <c r="AQ35" s="54" t="str">
        <f>SUBSTITUTE(J35," ","")</f>
        <v>37820-62X-MH10-M6</v>
      </c>
      <c r="AR35" s="54" t="str">
        <f>SUBSTITUTE(J35," ","")</f>
        <v>37820-62X-MH10-M6</v>
      </c>
      <c r="AS35" s="54" t="str">
        <f>K35</f>
        <v>10SW132478</v>
      </c>
      <c r="AT35" s="51" t="s">
        <v>406</v>
      </c>
      <c r="AU35" s="51" t="s">
        <v>422</v>
      </c>
      <c r="AV35" s="51" t="s">
        <v>423</v>
      </c>
      <c r="AW35" s="77" t="s">
        <v>519</v>
      </c>
      <c r="AX35" s="54" t="str">
        <f>K35</f>
        <v>10SW132478</v>
      </c>
      <c r="AY35" s="51" t="s">
        <v>498</v>
      </c>
      <c r="AZ35" s="51" t="s">
        <v>503</v>
      </c>
      <c r="BA35" s="51"/>
      <c r="BB35" s="81" t="s">
        <v>240</v>
      </c>
      <c r="BC35" s="51" t="s">
        <v>425</v>
      </c>
      <c r="BD35" s="54" t="str">
        <f>AP35</f>
        <v>MG1CS022</v>
      </c>
      <c r="BE35" s="51" t="s">
        <v>426</v>
      </c>
      <c r="BF35" s="51" t="s">
        <v>505</v>
      </c>
      <c r="BG35" s="51" t="s">
        <v>427</v>
      </c>
      <c r="BH35" s="51" t="s">
        <v>428</v>
      </c>
      <c r="BI35" s="51" t="s">
        <v>432</v>
      </c>
      <c r="BJ35" s="54" t="str">
        <f t="shared" si="128"/>
        <v>3</v>
      </c>
      <c r="BK35" s="54" t="str">
        <f t="shared" si="128"/>
        <v>7</v>
      </c>
      <c r="BL35" s="54" t="str">
        <f t="shared" si="128"/>
        <v>8</v>
      </c>
      <c r="BM35" s="54" t="str">
        <f t="shared" si="128"/>
        <v>0</v>
      </c>
      <c r="BN35" s="54" t="str">
        <f t="shared" si="128"/>
        <v>5</v>
      </c>
      <c r="BO35" s="54" t="str">
        <f t="shared" si="128"/>
        <v>-</v>
      </c>
      <c r="BP35" s="54" t="str">
        <f t="shared" si="128"/>
        <v>6</v>
      </c>
      <c r="BQ35" s="54" t="str">
        <f t="shared" si="128"/>
        <v>2</v>
      </c>
      <c r="BR35" s="54" t="str">
        <f t="shared" si="128"/>
        <v>X</v>
      </c>
      <c r="BS35" s="54" t="str">
        <f t="shared" si="128"/>
        <v>-</v>
      </c>
      <c r="BT35" s="54" t="str">
        <f t="shared" si="128"/>
        <v>M</v>
      </c>
      <c r="BU35" s="54" t="str">
        <f t="shared" si="128"/>
        <v>H</v>
      </c>
      <c r="BV35" s="54" t="str">
        <f t="shared" si="128"/>
        <v>1</v>
      </c>
      <c r="BW35" s="54" t="str">
        <f t="shared" si="128"/>
        <v>0</v>
      </c>
      <c r="BX35" s="55" t="str">
        <f>DEC2HEX(CODE(BJ35),2)</f>
        <v>33</v>
      </c>
      <c r="BY35" s="55" t="str">
        <f t="shared" ref="BY35:BY36" si="180">DEC2HEX(CODE(BK35),2)</f>
        <v>37</v>
      </c>
      <c r="BZ35" s="55" t="str">
        <f t="shared" ref="BZ35:BZ36" si="181">DEC2HEX(CODE(BL35),2)</f>
        <v>38</v>
      </c>
      <c r="CA35" s="55" t="str">
        <f t="shared" ref="CA35:CA36" si="182">DEC2HEX(CODE(BM35),2)</f>
        <v>30</v>
      </c>
      <c r="CB35" s="55" t="str">
        <f t="shared" ref="CB35:CB36" si="183">DEC2HEX(CODE(BN35),2)</f>
        <v>35</v>
      </c>
      <c r="CC35" s="55" t="str">
        <f t="shared" ref="CC35:CC36" si="184">DEC2HEX(CODE(BO35),2)</f>
        <v>2D</v>
      </c>
      <c r="CD35" s="55" t="str">
        <f t="shared" ref="CD35:CD36" si="185">DEC2HEX(CODE(BP35),2)</f>
        <v>36</v>
      </c>
      <c r="CE35" s="55" t="str">
        <f t="shared" ref="CE35:CE36" si="186">DEC2HEX(CODE(BQ35),2)</f>
        <v>32</v>
      </c>
      <c r="CF35" s="55" t="str">
        <f t="shared" ref="CF35:CF36" si="187">DEC2HEX(CODE(BR35),2)</f>
        <v>58</v>
      </c>
      <c r="CG35" s="55" t="str">
        <f t="shared" ref="CG35:CG36" si="188">DEC2HEX(CODE(BS35),2)</f>
        <v>2D</v>
      </c>
      <c r="CH35" s="55" t="str">
        <f t="shared" ref="CH35:CH36" si="189">DEC2HEX(CODE(BT35),2)</f>
        <v>4D</v>
      </c>
      <c r="CI35" s="55" t="str">
        <f t="shared" ref="CI35:CI36" si="190">DEC2HEX(CODE(BU35),2)</f>
        <v>48</v>
      </c>
      <c r="CJ35" s="55" t="str">
        <f t="shared" ref="CJ35:CJ36" si="191">DEC2HEX(CODE(BV35),2)</f>
        <v>31</v>
      </c>
      <c r="CK35" s="55" t="str">
        <f t="shared" ref="CK35:CK36" si="192">DEC2HEX(CODE(BW35),2)</f>
        <v>30</v>
      </c>
      <c r="CL35" s="54" t="str">
        <f>BX35&amp;BY35&amp;BZ35&amp;CA35&amp;CB35&amp;CC35&amp;CD35&amp;CE35&amp;CF35&amp;CG35&amp;CH35&amp;CI35&amp;CJ35&amp;CK35</f>
        <v>33373830352D3632582D4D483130</v>
      </c>
      <c r="CM35" s="74" t="s">
        <v>435</v>
      </c>
      <c r="CN35" s="77" t="s">
        <v>437</v>
      </c>
      <c r="CO35" s="51" t="s">
        <v>438</v>
      </c>
      <c r="CP35" s="51" t="s">
        <v>438</v>
      </c>
      <c r="CQ35" s="51">
        <v>1</v>
      </c>
      <c r="CR35" s="81" t="s">
        <v>240</v>
      </c>
      <c r="CS35" s="54" t="str">
        <f>SUBSTITUTE(J35," ","")</f>
        <v>37820-62X-MH10-M6</v>
      </c>
      <c r="CT35" s="77" t="s">
        <v>442</v>
      </c>
      <c r="CU35" s="51" t="s">
        <v>432</v>
      </c>
      <c r="CV35" s="51" t="s">
        <v>432</v>
      </c>
      <c r="CW35" s="77" t="s">
        <v>240</v>
      </c>
      <c r="CX35" s="51" t="s">
        <v>510</v>
      </c>
      <c r="CY35" s="51" t="s">
        <v>295</v>
      </c>
      <c r="CZ35" s="51" t="s">
        <v>447</v>
      </c>
    </row>
    <row r="36" spans="1:104" s="42" customFormat="1" ht="44.25" hidden="1" customHeight="1" outlineLevel="1" collapsed="1">
      <c r="A36" s="45"/>
      <c r="B36" s="47">
        <f t="shared" si="56"/>
        <v>9</v>
      </c>
      <c r="C36" s="56"/>
      <c r="D36" s="47" t="s">
        <v>245</v>
      </c>
      <c r="E36" s="47"/>
      <c r="F36" s="47"/>
      <c r="G36" s="56"/>
      <c r="H36" s="47"/>
      <c r="I36" s="78"/>
      <c r="J36" s="47"/>
      <c r="K36" s="47"/>
      <c r="L36" s="47"/>
      <c r="M36" s="47"/>
      <c r="N36" s="47"/>
      <c r="O36" s="47"/>
      <c r="P36" s="47"/>
      <c r="Q36" s="47"/>
      <c r="R36" s="47"/>
      <c r="S36" s="47"/>
      <c r="T36" s="47" t="s">
        <v>40</v>
      </c>
      <c r="U36" s="47" t="s">
        <v>29</v>
      </c>
      <c r="V36" s="47" t="s">
        <v>39</v>
      </c>
      <c r="W36" s="47" t="s">
        <v>80</v>
      </c>
      <c r="X36" s="47" t="s">
        <v>405</v>
      </c>
      <c r="Y36" s="47" t="s">
        <v>405</v>
      </c>
      <c r="Z36" s="47" t="s">
        <v>405</v>
      </c>
      <c r="AA36" s="47" t="s">
        <v>405</v>
      </c>
      <c r="AB36" s="47" t="s">
        <v>426</v>
      </c>
      <c r="AC36" s="47">
        <v>93</v>
      </c>
      <c r="AD36" s="47" t="s">
        <v>523</v>
      </c>
      <c r="AE36" s="47">
        <v>1.5</v>
      </c>
      <c r="AF36" s="47">
        <v>2027</v>
      </c>
      <c r="AG36" s="47" t="s">
        <v>389</v>
      </c>
      <c r="AH36" s="47" t="s">
        <v>38</v>
      </c>
      <c r="AI36" s="47" t="s">
        <v>409</v>
      </c>
      <c r="AJ36" s="47" t="s">
        <v>410</v>
      </c>
      <c r="AK36" s="47">
        <v>4</v>
      </c>
      <c r="AL36" s="47">
        <v>159</v>
      </c>
      <c r="AM36" s="47" t="s">
        <v>524</v>
      </c>
      <c r="AN36" s="47" t="s">
        <v>414</v>
      </c>
      <c r="AO36" s="47" t="s">
        <v>420</v>
      </c>
      <c r="AP36" s="47" t="s">
        <v>404</v>
      </c>
      <c r="AQ36" s="47" t="s">
        <v>394</v>
      </c>
      <c r="AR36" s="47" t="s">
        <v>394</v>
      </c>
      <c r="AS36" s="47" t="s">
        <v>512</v>
      </c>
      <c r="AT36" s="47" t="s">
        <v>406</v>
      </c>
      <c r="AU36" s="47" t="s">
        <v>422</v>
      </c>
      <c r="AV36" s="47" t="s">
        <v>423</v>
      </c>
      <c r="AW36" s="83" t="s">
        <v>519</v>
      </c>
      <c r="AX36" s="47" t="s">
        <v>512</v>
      </c>
      <c r="AY36" s="47" t="s">
        <v>498</v>
      </c>
      <c r="AZ36" s="47" t="s">
        <v>503</v>
      </c>
      <c r="BA36" s="47"/>
      <c r="BB36" s="47"/>
      <c r="BC36" s="47" t="s">
        <v>425</v>
      </c>
      <c r="BD36" s="47" t="s">
        <v>404</v>
      </c>
      <c r="BE36" s="47" t="s">
        <v>426</v>
      </c>
      <c r="BF36" s="47" t="s">
        <v>505</v>
      </c>
      <c r="BG36" s="47" t="s">
        <v>427</v>
      </c>
      <c r="BH36" s="47" t="s">
        <v>428</v>
      </c>
      <c r="BI36" s="47"/>
      <c r="BJ36" s="47" t="str">
        <f t="shared" si="128"/>
        <v/>
      </c>
      <c r="BK36" s="47" t="str">
        <f t="shared" si="128"/>
        <v/>
      </c>
      <c r="BL36" s="47" t="str">
        <f t="shared" si="128"/>
        <v/>
      </c>
      <c r="BM36" s="47" t="str">
        <f t="shared" si="128"/>
        <v/>
      </c>
      <c r="BN36" s="47" t="str">
        <f t="shared" si="128"/>
        <v/>
      </c>
      <c r="BO36" s="47" t="str">
        <f t="shared" si="128"/>
        <v/>
      </c>
      <c r="BP36" s="47" t="str">
        <f t="shared" si="128"/>
        <v/>
      </c>
      <c r="BQ36" s="47" t="str">
        <f t="shared" si="128"/>
        <v/>
      </c>
      <c r="BR36" s="47" t="str">
        <f t="shared" si="128"/>
        <v/>
      </c>
      <c r="BS36" s="47" t="str">
        <f t="shared" si="128"/>
        <v/>
      </c>
      <c r="BT36" s="47" t="str">
        <f t="shared" si="128"/>
        <v/>
      </c>
      <c r="BU36" s="47" t="str">
        <f t="shared" si="128"/>
        <v/>
      </c>
      <c r="BV36" s="47" t="str">
        <f t="shared" si="128"/>
        <v/>
      </c>
      <c r="BW36" s="47" t="str">
        <f t="shared" si="128"/>
        <v/>
      </c>
      <c r="BX36" s="47" t="e">
        <f>DEC2HEX(CODE(BJ36),2)</f>
        <v>#VALUE!</v>
      </c>
      <c r="BY36" s="47" t="e">
        <f t="shared" si="180"/>
        <v>#VALUE!</v>
      </c>
      <c r="BZ36" s="47" t="e">
        <f t="shared" si="181"/>
        <v>#VALUE!</v>
      </c>
      <c r="CA36" s="47" t="e">
        <f t="shared" si="182"/>
        <v>#VALUE!</v>
      </c>
      <c r="CB36" s="47" t="e">
        <f t="shared" si="183"/>
        <v>#VALUE!</v>
      </c>
      <c r="CC36" s="47" t="e">
        <f t="shared" si="184"/>
        <v>#VALUE!</v>
      </c>
      <c r="CD36" s="47" t="e">
        <f t="shared" si="185"/>
        <v>#VALUE!</v>
      </c>
      <c r="CE36" s="47" t="e">
        <f t="shared" si="186"/>
        <v>#VALUE!</v>
      </c>
      <c r="CF36" s="47" t="e">
        <f t="shared" si="187"/>
        <v>#VALUE!</v>
      </c>
      <c r="CG36" s="47" t="e">
        <f t="shared" si="188"/>
        <v>#VALUE!</v>
      </c>
      <c r="CH36" s="47" t="e">
        <f t="shared" si="189"/>
        <v>#VALUE!</v>
      </c>
      <c r="CI36" s="47" t="e">
        <f t="shared" si="190"/>
        <v>#VALUE!</v>
      </c>
      <c r="CJ36" s="47" t="e">
        <f t="shared" si="191"/>
        <v>#VALUE!</v>
      </c>
      <c r="CK36" s="47" t="e">
        <f t="shared" si="192"/>
        <v>#VALUE!</v>
      </c>
      <c r="CL36" s="47" t="s">
        <v>527</v>
      </c>
      <c r="CM36" s="75" t="s">
        <v>435</v>
      </c>
      <c r="CN36" s="76" t="s">
        <v>437</v>
      </c>
      <c r="CO36" s="47"/>
      <c r="CP36" s="47"/>
      <c r="CQ36" s="47">
        <v>1</v>
      </c>
      <c r="CR36" s="47"/>
      <c r="CS36" s="47" t="str">
        <f>SUBSTITUTE(J36," ","")</f>
        <v/>
      </c>
      <c r="CT36" s="47"/>
      <c r="CU36" s="47"/>
      <c r="CV36" s="47"/>
      <c r="CW36" s="76"/>
      <c r="CX36" s="47"/>
      <c r="CY36" s="47"/>
      <c r="CZ36" s="47"/>
    </row>
    <row r="37" spans="1:104" s="43" customFormat="1" ht="39.950000000000003" hidden="1" customHeight="1" outlineLevel="1">
      <c r="A37" s="45"/>
      <c r="B37" s="46">
        <f t="shared" si="56"/>
        <v>9</v>
      </c>
      <c r="C37" s="47" t="s">
        <v>262</v>
      </c>
      <c r="D37" s="46" t="s">
        <v>251</v>
      </c>
      <c r="E37" s="47" t="s">
        <v>262</v>
      </c>
      <c r="F37" s="47" t="s">
        <v>262</v>
      </c>
      <c r="G37" s="47" t="s">
        <v>262</v>
      </c>
      <c r="H37" s="47" t="s">
        <v>262</v>
      </c>
      <c r="I37" s="78" t="s">
        <v>262</v>
      </c>
      <c r="J37" s="47" t="s">
        <v>262</v>
      </c>
      <c r="K37" s="47" t="s">
        <v>262</v>
      </c>
      <c r="L37" s="47" t="s">
        <v>262</v>
      </c>
      <c r="M37" s="47" t="s">
        <v>262</v>
      </c>
      <c r="N37" s="47" t="s">
        <v>262</v>
      </c>
      <c r="O37" s="47"/>
      <c r="P37" s="47" t="s">
        <v>262</v>
      </c>
      <c r="Q37" s="47"/>
      <c r="R37" s="47"/>
      <c r="S37" s="47"/>
      <c r="T37" s="47" t="b">
        <f>T35=T36</f>
        <v>1</v>
      </c>
      <c r="U37" s="47" t="b">
        <f t="shared" ref="U37:AZ37" si="193">U35=U36</f>
        <v>1</v>
      </c>
      <c r="V37" s="47" t="b">
        <f t="shared" si="193"/>
        <v>1</v>
      </c>
      <c r="W37" s="47" t="b">
        <f t="shared" si="193"/>
        <v>1</v>
      </c>
      <c r="X37" s="47" t="b">
        <f t="shared" si="193"/>
        <v>1</v>
      </c>
      <c r="Y37" s="47" t="b">
        <f t="shared" si="193"/>
        <v>1</v>
      </c>
      <c r="Z37" s="47" t="b">
        <f t="shared" si="193"/>
        <v>1</v>
      </c>
      <c r="AA37" s="47" t="b">
        <f t="shared" si="193"/>
        <v>1</v>
      </c>
      <c r="AB37" s="47" t="b">
        <f t="shared" si="193"/>
        <v>1</v>
      </c>
      <c r="AC37" s="47" t="b">
        <f t="shared" si="193"/>
        <v>1</v>
      </c>
      <c r="AD37" s="47" t="b">
        <f t="shared" si="193"/>
        <v>1</v>
      </c>
      <c r="AE37" s="47" t="b">
        <f t="shared" si="193"/>
        <v>1</v>
      </c>
      <c r="AF37" s="47" t="b">
        <f t="shared" si="193"/>
        <v>1</v>
      </c>
      <c r="AG37" s="47" t="b">
        <f t="shared" si="193"/>
        <v>1</v>
      </c>
      <c r="AH37" s="47" t="b">
        <f t="shared" si="193"/>
        <v>1</v>
      </c>
      <c r="AI37" s="47" t="b">
        <f t="shared" si="193"/>
        <v>1</v>
      </c>
      <c r="AJ37" s="47" t="b">
        <f t="shared" si="193"/>
        <v>1</v>
      </c>
      <c r="AK37" s="47" t="b">
        <f t="shared" si="193"/>
        <v>1</v>
      </c>
      <c r="AL37" s="47" t="b">
        <f t="shared" si="193"/>
        <v>1</v>
      </c>
      <c r="AM37" s="47" t="b">
        <f t="shared" si="193"/>
        <v>1</v>
      </c>
      <c r="AN37" s="47" t="b">
        <f t="shared" si="193"/>
        <v>1</v>
      </c>
      <c r="AO37" s="47" t="b">
        <f t="shared" si="193"/>
        <v>1</v>
      </c>
      <c r="AP37" s="47" t="b">
        <f t="shared" si="193"/>
        <v>1</v>
      </c>
      <c r="AQ37" s="47" t="b">
        <f t="shared" si="193"/>
        <v>1</v>
      </c>
      <c r="AR37" s="47" t="b">
        <f t="shared" si="193"/>
        <v>1</v>
      </c>
      <c r="AS37" s="47" t="b">
        <f t="shared" si="193"/>
        <v>1</v>
      </c>
      <c r="AT37" s="47" t="b">
        <f t="shared" si="193"/>
        <v>1</v>
      </c>
      <c r="AU37" s="47" t="b">
        <f t="shared" si="193"/>
        <v>1</v>
      </c>
      <c r="AV37" s="47" t="b">
        <f t="shared" si="193"/>
        <v>1</v>
      </c>
      <c r="AW37" s="47" t="b">
        <f t="shared" si="193"/>
        <v>1</v>
      </c>
      <c r="AX37" s="47" t="b">
        <f t="shared" si="193"/>
        <v>1</v>
      </c>
      <c r="AY37" s="47" t="b">
        <f t="shared" si="193"/>
        <v>1</v>
      </c>
      <c r="AZ37" s="47" t="b">
        <f t="shared" si="193"/>
        <v>1</v>
      </c>
      <c r="BA37" s="47" t="s">
        <v>262</v>
      </c>
      <c r="BB37" s="47" t="s">
        <v>262</v>
      </c>
      <c r="BC37" s="47" t="b">
        <f t="shared" ref="BC37:BH37" si="194">BC35=BC36</f>
        <v>1</v>
      </c>
      <c r="BD37" s="47" t="b">
        <f t="shared" si="194"/>
        <v>1</v>
      </c>
      <c r="BE37" s="47" t="b">
        <f t="shared" si="194"/>
        <v>1</v>
      </c>
      <c r="BF37" s="47" t="b">
        <f t="shared" si="194"/>
        <v>1</v>
      </c>
      <c r="BG37" s="47" t="b">
        <f t="shared" si="194"/>
        <v>1</v>
      </c>
      <c r="BH37" s="47" t="b">
        <f t="shared" si="194"/>
        <v>1</v>
      </c>
      <c r="BI37" s="47" t="s">
        <v>262</v>
      </c>
      <c r="BJ37" s="47" t="s">
        <v>262</v>
      </c>
      <c r="BK37" s="47" t="s">
        <v>262</v>
      </c>
      <c r="BL37" s="47" t="s">
        <v>262</v>
      </c>
      <c r="BM37" s="47" t="s">
        <v>262</v>
      </c>
      <c r="BN37" s="47" t="s">
        <v>262</v>
      </c>
      <c r="BO37" s="47" t="s">
        <v>262</v>
      </c>
      <c r="BP37" s="47" t="s">
        <v>262</v>
      </c>
      <c r="BQ37" s="47" t="s">
        <v>262</v>
      </c>
      <c r="BR37" s="47" t="s">
        <v>262</v>
      </c>
      <c r="BS37" s="47" t="s">
        <v>262</v>
      </c>
      <c r="BT37" s="47" t="s">
        <v>262</v>
      </c>
      <c r="BU37" s="47" t="s">
        <v>262</v>
      </c>
      <c r="BV37" s="47" t="s">
        <v>262</v>
      </c>
      <c r="BW37" s="47" t="s">
        <v>262</v>
      </c>
      <c r="BX37" s="47" t="s">
        <v>262</v>
      </c>
      <c r="BY37" s="47" t="s">
        <v>262</v>
      </c>
      <c r="BZ37" s="47" t="s">
        <v>262</v>
      </c>
      <c r="CA37" s="47" t="s">
        <v>262</v>
      </c>
      <c r="CB37" s="47" t="s">
        <v>262</v>
      </c>
      <c r="CC37" s="47" t="s">
        <v>262</v>
      </c>
      <c r="CD37" s="47" t="s">
        <v>262</v>
      </c>
      <c r="CE37" s="47" t="s">
        <v>262</v>
      </c>
      <c r="CF37" s="47" t="s">
        <v>262</v>
      </c>
      <c r="CG37" s="47" t="s">
        <v>262</v>
      </c>
      <c r="CH37" s="47" t="s">
        <v>262</v>
      </c>
      <c r="CI37" s="47" t="s">
        <v>262</v>
      </c>
      <c r="CJ37" s="47" t="s">
        <v>262</v>
      </c>
      <c r="CK37" s="47" t="s">
        <v>262</v>
      </c>
      <c r="CL37" s="47" t="b">
        <f>CL35=CL36</f>
        <v>1</v>
      </c>
      <c r="CM37" s="76" t="b">
        <f t="shared" ref="CM37:CN37" si="195">CM35=CM36</f>
        <v>1</v>
      </c>
      <c r="CN37" s="76" t="b">
        <f t="shared" si="195"/>
        <v>1</v>
      </c>
      <c r="CO37" s="47" t="s">
        <v>262</v>
      </c>
      <c r="CP37" s="47" t="s">
        <v>262</v>
      </c>
      <c r="CQ37" s="47" t="b">
        <f t="shared" ref="CQ37" si="196">CQ35=CQ36</f>
        <v>1</v>
      </c>
      <c r="CR37" s="47" t="s">
        <v>262</v>
      </c>
      <c r="CS37" s="47" t="s">
        <v>262</v>
      </c>
      <c r="CT37" s="47" t="s">
        <v>262</v>
      </c>
      <c r="CU37" s="47" t="s">
        <v>262</v>
      </c>
      <c r="CV37" s="47" t="s">
        <v>262</v>
      </c>
      <c r="CW37" s="76" t="s">
        <v>262</v>
      </c>
      <c r="CX37" s="47" t="s">
        <v>262</v>
      </c>
      <c r="CY37" s="47" t="s">
        <v>262</v>
      </c>
      <c r="CZ37" s="47" t="s">
        <v>262</v>
      </c>
    </row>
    <row r="38" spans="1:104" s="42" customFormat="1" ht="44.25" customHeight="1" collapsed="1">
      <c r="A38" s="45"/>
      <c r="B38" s="51">
        <f t="shared" si="56"/>
        <v>10</v>
      </c>
      <c r="C38" s="82">
        <v>46091</v>
      </c>
      <c r="D38" s="51" t="s">
        <v>254</v>
      </c>
      <c r="E38" s="51" t="s">
        <v>257</v>
      </c>
      <c r="F38" s="51" t="s">
        <v>389</v>
      </c>
      <c r="G38" s="52" t="s">
        <v>488</v>
      </c>
      <c r="H38" s="51" t="s">
        <v>532</v>
      </c>
      <c r="I38" s="78" t="s">
        <v>496</v>
      </c>
      <c r="J38" s="53" t="s">
        <v>395</v>
      </c>
      <c r="K38" s="53" t="s">
        <v>515</v>
      </c>
      <c r="L38" s="51" t="s">
        <v>401</v>
      </c>
      <c r="M38" s="51" t="s">
        <v>533</v>
      </c>
      <c r="N38" s="51" t="s">
        <v>333</v>
      </c>
      <c r="O38" s="51" t="str">
        <f>IF(COUNTIF(C40:CZ40,"FALSE")&gt;0,"NG","OK")</f>
        <v>OK</v>
      </c>
      <c r="P38" s="51" t="s">
        <v>333</v>
      </c>
      <c r="Q38" s="51" t="s">
        <v>402</v>
      </c>
      <c r="R38" s="51" t="s">
        <v>403</v>
      </c>
      <c r="S38" s="51" t="s">
        <v>404</v>
      </c>
      <c r="T38" s="51" t="s">
        <v>40</v>
      </c>
      <c r="U38" s="51" t="s">
        <v>29</v>
      </c>
      <c r="V38" s="51" t="s">
        <v>39</v>
      </c>
      <c r="W38" s="51" t="s">
        <v>80</v>
      </c>
      <c r="X38" s="51" t="s">
        <v>405</v>
      </c>
      <c r="Y38" s="51" t="s">
        <v>405</v>
      </c>
      <c r="Z38" s="51" t="s">
        <v>405</v>
      </c>
      <c r="AA38" s="51" t="s">
        <v>405</v>
      </c>
      <c r="AB38" s="51" t="s">
        <v>426</v>
      </c>
      <c r="AC38" s="51">
        <v>93</v>
      </c>
      <c r="AD38" s="51" t="s">
        <v>407</v>
      </c>
      <c r="AE38" s="51">
        <v>1.5</v>
      </c>
      <c r="AF38" s="51">
        <v>2027</v>
      </c>
      <c r="AG38" s="51" t="s">
        <v>389</v>
      </c>
      <c r="AH38" s="51" t="s">
        <v>38</v>
      </c>
      <c r="AI38" s="51" t="s">
        <v>409</v>
      </c>
      <c r="AJ38" s="51" t="s">
        <v>410</v>
      </c>
      <c r="AK38" s="51">
        <v>4</v>
      </c>
      <c r="AL38" s="51">
        <v>159</v>
      </c>
      <c r="AM38" s="54" t="str">
        <f>SUBSTITUTE(SUBSTITUTE(J38," ",""),"-","")</f>
        <v>3782062XMJ10M6</v>
      </c>
      <c r="AN38" s="77" t="s">
        <v>413</v>
      </c>
      <c r="AO38" s="77" t="s">
        <v>421</v>
      </c>
      <c r="AP38" s="51" t="s">
        <v>404</v>
      </c>
      <c r="AQ38" s="54" t="str">
        <f>SUBSTITUTE(J38," ","")</f>
        <v>37820-62X-MJ10-M6</v>
      </c>
      <c r="AR38" s="54" t="str">
        <f>SUBSTITUTE(J38," ","")</f>
        <v>37820-62X-MJ10-M6</v>
      </c>
      <c r="AS38" s="54" t="str">
        <f>K38</f>
        <v>10SW132481</v>
      </c>
      <c r="AT38" s="51" t="s">
        <v>406</v>
      </c>
      <c r="AU38" s="51" t="s">
        <v>422</v>
      </c>
      <c r="AV38" s="51" t="s">
        <v>423</v>
      </c>
      <c r="AW38" s="77" t="s">
        <v>521</v>
      </c>
      <c r="AX38" s="54" t="str">
        <f>K38</f>
        <v>10SW132481</v>
      </c>
      <c r="AY38" s="51" t="s">
        <v>498</v>
      </c>
      <c r="AZ38" s="51" t="s">
        <v>504</v>
      </c>
      <c r="BA38" s="51"/>
      <c r="BB38" s="81" t="s">
        <v>240</v>
      </c>
      <c r="BC38" s="51" t="s">
        <v>425</v>
      </c>
      <c r="BD38" s="54" t="str">
        <f>AP38</f>
        <v>MG1CS022</v>
      </c>
      <c r="BE38" s="51" t="s">
        <v>426</v>
      </c>
      <c r="BF38" s="51" t="s">
        <v>505</v>
      </c>
      <c r="BG38" s="51" t="s">
        <v>427</v>
      </c>
      <c r="BH38" s="51" t="s">
        <v>428</v>
      </c>
      <c r="BI38" s="51" t="s">
        <v>433</v>
      </c>
      <c r="BJ38" s="54" t="str">
        <f t="shared" si="128"/>
        <v>3</v>
      </c>
      <c r="BK38" s="54" t="str">
        <f t="shared" si="128"/>
        <v>7</v>
      </c>
      <c r="BL38" s="54" t="str">
        <f t="shared" si="128"/>
        <v>8</v>
      </c>
      <c r="BM38" s="54" t="str">
        <f t="shared" si="128"/>
        <v>0</v>
      </c>
      <c r="BN38" s="54" t="str">
        <f t="shared" si="128"/>
        <v>5</v>
      </c>
      <c r="BO38" s="54" t="str">
        <f t="shared" si="128"/>
        <v>-</v>
      </c>
      <c r="BP38" s="54" t="str">
        <f t="shared" si="128"/>
        <v>6</v>
      </c>
      <c r="BQ38" s="54" t="str">
        <f t="shared" si="128"/>
        <v>2</v>
      </c>
      <c r="BR38" s="54" t="str">
        <f t="shared" si="128"/>
        <v>X</v>
      </c>
      <c r="BS38" s="54" t="str">
        <f t="shared" si="128"/>
        <v>-</v>
      </c>
      <c r="BT38" s="54" t="str">
        <f t="shared" si="128"/>
        <v>M</v>
      </c>
      <c r="BU38" s="54" t="str">
        <f t="shared" si="128"/>
        <v>J</v>
      </c>
      <c r="BV38" s="54" t="str">
        <f t="shared" si="128"/>
        <v>1</v>
      </c>
      <c r="BW38" s="54" t="str">
        <f t="shared" si="128"/>
        <v>0</v>
      </c>
      <c r="BX38" s="55" t="str">
        <f>DEC2HEX(CODE(BJ38),2)</f>
        <v>33</v>
      </c>
      <c r="BY38" s="55" t="str">
        <f t="shared" ref="BY38" si="197">DEC2HEX(CODE(BK38),2)</f>
        <v>37</v>
      </c>
      <c r="BZ38" s="55" t="str">
        <f t="shared" ref="BZ38" si="198">DEC2HEX(CODE(BL38),2)</f>
        <v>38</v>
      </c>
      <c r="CA38" s="55" t="str">
        <f t="shared" ref="CA38" si="199">DEC2HEX(CODE(BM38),2)</f>
        <v>30</v>
      </c>
      <c r="CB38" s="55" t="str">
        <f t="shared" ref="CB38" si="200">DEC2HEX(CODE(BN38),2)</f>
        <v>35</v>
      </c>
      <c r="CC38" s="55" t="str">
        <f t="shared" ref="CC38" si="201">DEC2HEX(CODE(BO38),2)</f>
        <v>2D</v>
      </c>
      <c r="CD38" s="55" t="str">
        <f t="shared" ref="CD38" si="202">DEC2HEX(CODE(BP38),2)</f>
        <v>36</v>
      </c>
      <c r="CE38" s="55" t="str">
        <f t="shared" ref="CE38" si="203">DEC2HEX(CODE(BQ38),2)</f>
        <v>32</v>
      </c>
      <c r="CF38" s="55" t="str">
        <f t="shared" ref="CF38" si="204">DEC2HEX(CODE(BR38),2)</f>
        <v>58</v>
      </c>
      <c r="CG38" s="55" t="str">
        <f t="shared" ref="CG38" si="205">DEC2HEX(CODE(BS38),2)</f>
        <v>2D</v>
      </c>
      <c r="CH38" s="55" t="str">
        <f t="shared" ref="CH38" si="206">DEC2HEX(CODE(BT38),2)</f>
        <v>4D</v>
      </c>
      <c r="CI38" s="55" t="str">
        <f t="shared" ref="CI38" si="207">DEC2HEX(CODE(BU38),2)</f>
        <v>4A</v>
      </c>
      <c r="CJ38" s="55" t="str">
        <f t="shared" ref="CJ38" si="208">DEC2HEX(CODE(BV38),2)</f>
        <v>31</v>
      </c>
      <c r="CK38" s="55" t="str">
        <f t="shared" ref="CK38" si="209">DEC2HEX(CODE(BW38),2)</f>
        <v>30</v>
      </c>
      <c r="CL38" s="54" t="str">
        <f>BX38&amp;BY38&amp;BZ38&amp;CA38&amp;CB38&amp;CC38&amp;CD38&amp;CE38&amp;CF38&amp;CG38&amp;CH38&amp;CI38&amp;CJ38&amp;CK38</f>
        <v>33373830352D3632582D4D4A3130</v>
      </c>
      <c r="CM38" s="74" t="s">
        <v>435</v>
      </c>
      <c r="CN38" s="77" t="s">
        <v>437</v>
      </c>
      <c r="CO38" s="51" t="s">
        <v>438</v>
      </c>
      <c r="CP38" s="51" t="s">
        <v>438</v>
      </c>
      <c r="CQ38" s="51">
        <v>1</v>
      </c>
      <c r="CR38" s="81" t="s">
        <v>240</v>
      </c>
      <c r="CS38" s="54" t="str">
        <f>SUBSTITUTE(J38," ","")</f>
        <v>37820-62X-MJ10-M6</v>
      </c>
      <c r="CT38" s="77" t="s">
        <v>443</v>
      </c>
      <c r="CU38" s="51" t="s">
        <v>433</v>
      </c>
      <c r="CV38" s="51" t="s">
        <v>433</v>
      </c>
      <c r="CW38" s="77" t="s">
        <v>240</v>
      </c>
      <c r="CX38" s="51" t="s">
        <v>507</v>
      </c>
      <c r="CY38" s="51" t="s">
        <v>295</v>
      </c>
      <c r="CZ38" s="51" t="s">
        <v>448</v>
      </c>
    </row>
    <row r="39" spans="1:104" s="42" customFormat="1" ht="44.25" hidden="1" customHeight="1" outlineLevel="1" collapsed="1">
      <c r="A39" s="45"/>
      <c r="B39" s="47">
        <f t="shared" si="56"/>
        <v>10</v>
      </c>
      <c r="C39" s="56"/>
      <c r="D39" s="47" t="s">
        <v>245</v>
      </c>
      <c r="E39" s="47"/>
      <c r="F39" s="47"/>
      <c r="G39" s="56"/>
      <c r="H39" s="47"/>
      <c r="I39" s="47"/>
      <c r="J39" s="47"/>
      <c r="K39" s="47"/>
      <c r="L39" s="47"/>
      <c r="M39" s="47"/>
      <c r="N39" s="47"/>
      <c r="O39" s="47"/>
      <c r="P39" s="47"/>
      <c r="Q39" s="47"/>
      <c r="R39" s="47"/>
      <c r="S39" s="47"/>
      <c r="T39" s="47" t="s">
        <v>40</v>
      </c>
      <c r="U39" s="47" t="s">
        <v>29</v>
      </c>
      <c r="V39" s="47" t="s">
        <v>39</v>
      </c>
      <c r="W39" s="47" t="s">
        <v>80</v>
      </c>
      <c r="X39" s="47" t="s">
        <v>405</v>
      </c>
      <c r="Y39" s="47" t="s">
        <v>405</v>
      </c>
      <c r="Z39" s="47" t="s">
        <v>405</v>
      </c>
      <c r="AA39" s="47" t="s">
        <v>405</v>
      </c>
      <c r="AB39" s="47" t="s">
        <v>426</v>
      </c>
      <c r="AC39" s="47">
        <v>93</v>
      </c>
      <c r="AD39" s="47" t="s">
        <v>523</v>
      </c>
      <c r="AE39" s="47">
        <v>1.5</v>
      </c>
      <c r="AF39" s="47">
        <v>2027</v>
      </c>
      <c r="AG39" s="47" t="s">
        <v>389</v>
      </c>
      <c r="AH39" s="47" t="s">
        <v>38</v>
      </c>
      <c r="AI39" s="47" t="s">
        <v>409</v>
      </c>
      <c r="AJ39" s="47" t="s">
        <v>410</v>
      </c>
      <c r="AK39" s="47">
        <v>4</v>
      </c>
      <c r="AL39" s="47">
        <v>159</v>
      </c>
      <c r="AM39" s="47" t="s">
        <v>486</v>
      </c>
      <c r="AN39" s="47" t="s">
        <v>413</v>
      </c>
      <c r="AO39" s="47" t="s">
        <v>421</v>
      </c>
      <c r="AP39" s="47" t="s">
        <v>404</v>
      </c>
      <c r="AQ39" s="47" t="s">
        <v>395</v>
      </c>
      <c r="AR39" s="47" t="s">
        <v>395</v>
      </c>
      <c r="AS39" s="47" t="s">
        <v>515</v>
      </c>
      <c r="AT39" s="47" t="s">
        <v>406</v>
      </c>
      <c r="AU39" s="47" t="s">
        <v>422</v>
      </c>
      <c r="AV39" s="47" t="s">
        <v>423</v>
      </c>
      <c r="AW39" s="83" t="s">
        <v>521</v>
      </c>
      <c r="AX39" s="47" t="s">
        <v>515</v>
      </c>
      <c r="AY39" s="47" t="s">
        <v>498</v>
      </c>
      <c r="AZ39" s="47" t="s">
        <v>504</v>
      </c>
      <c r="BA39" s="47"/>
      <c r="BB39" s="47"/>
      <c r="BC39" s="47" t="s">
        <v>425</v>
      </c>
      <c r="BD39" s="47" t="s">
        <v>404</v>
      </c>
      <c r="BE39" s="47" t="s">
        <v>426</v>
      </c>
      <c r="BF39" s="47" t="s">
        <v>505</v>
      </c>
      <c r="BG39" s="47" t="s">
        <v>427</v>
      </c>
      <c r="BH39" s="47" t="s">
        <v>428</v>
      </c>
      <c r="BI39" s="47"/>
      <c r="BJ39" s="47" t="str">
        <f t="shared" ref="BJ39:BW39" si="210">MID($BI39,BJ$6,1)</f>
        <v/>
      </c>
      <c r="BK39" s="47" t="str">
        <f t="shared" si="210"/>
        <v/>
      </c>
      <c r="BL39" s="47" t="str">
        <f t="shared" si="210"/>
        <v/>
      </c>
      <c r="BM39" s="47" t="str">
        <f t="shared" si="210"/>
        <v/>
      </c>
      <c r="BN39" s="47" t="str">
        <f t="shared" si="210"/>
        <v/>
      </c>
      <c r="BO39" s="47" t="str">
        <f t="shared" si="210"/>
        <v/>
      </c>
      <c r="BP39" s="47" t="str">
        <f t="shared" si="210"/>
        <v/>
      </c>
      <c r="BQ39" s="47" t="str">
        <f t="shared" si="210"/>
        <v/>
      </c>
      <c r="BR39" s="47" t="str">
        <f t="shared" si="210"/>
        <v/>
      </c>
      <c r="BS39" s="47" t="str">
        <f t="shared" si="210"/>
        <v/>
      </c>
      <c r="BT39" s="47" t="str">
        <f t="shared" si="210"/>
        <v/>
      </c>
      <c r="BU39" s="47" t="str">
        <f t="shared" si="210"/>
        <v/>
      </c>
      <c r="BV39" s="47" t="str">
        <f t="shared" si="210"/>
        <v/>
      </c>
      <c r="BW39" s="47" t="str">
        <f t="shared" si="210"/>
        <v/>
      </c>
      <c r="BX39" s="47" t="e">
        <f>DEC2HEX(CODE(BJ39),2)</f>
        <v>#VALUE!</v>
      </c>
      <c r="BY39" s="47" t="e">
        <f t="shared" ref="BY39" si="211">DEC2HEX(CODE(BK39),2)</f>
        <v>#VALUE!</v>
      </c>
      <c r="BZ39" s="47" t="e">
        <f t="shared" ref="BZ39" si="212">DEC2HEX(CODE(BL39),2)</f>
        <v>#VALUE!</v>
      </c>
      <c r="CA39" s="47" t="e">
        <f t="shared" ref="CA39" si="213">DEC2HEX(CODE(BM39),2)</f>
        <v>#VALUE!</v>
      </c>
      <c r="CB39" s="47" t="e">
        <f t="shared" ref="CB39" si="214">DEC2HEX(CODE(BN39),2)</f>
        <v>#VALUE!</v>
      </c>
      <c r="CC39" s="47" t="e">
        <f t="shared" ref="CC39" si="215">DEC2HEX(CODE(BO39),2)</f>
        <v>#VALUE!</v>
      </c>
      <c r="CD39" s="47" t="e">
        <f t="shared" ref="CD39" si="216">DEC2HEX(CODE(BP39),2)</f>
        <v>#VALUE!</v>
      </c>
      <c r="CE39" s="47" t="e">
        <f t="shared" ref="CE39" si="217">DEC2HEX(CODE(BQ39),2)</f>
        <v>#VALUE!</v>
      </c>
      <c r="CF39" s="47" t="e">
        <f t="shared" ref="CF39" si="218">DEC2HEX(CODE(BR39),2)</f>
        <v>#VALUE!</v>
      </c>
      <c r="CG39" s="47" t="e">
        <f t="shared" ref="CG39" si="219">DEC2HEX(CODE(BS39),2)</f>
        <v>#VALUE!</v>
      </c>
      <c r="CH39" s="47" t="e">
        <f t="shared" ref="CH39" si="220">DEC2HEX(CODE(BT39),2)</f>
        <v>#VALUE!</v>
      </c>
      <c r="CI39" s="47" t="e">
        <f t="shared" ref="CI39" si="221">DEC2HEX(CODE(BU39),2)</f>
        <v>#VALUE!</v>
      </c>
      <c r="CJ39" s="47" t="e">
        <f t="shared" ref="CJ39" si="222">DEC2HEX(CODE(BV39),2)</f>
        <v>#VALUE!</v>
      </c>
      <c r="CK39" s="47" t="e">
        <f t="shared" ref="CK39" si="223">DEC2HEX(CODE(BW39),2)</f>
        <v>#VALUE!</v>
      </c>
      <c r="CL39" s="47" t="s">
        <v>530</v>
      </c>
      <c r="CM39" s="75" t="s">
        <v>435</v>
      </c>
      <c r="CN39" s="76" t="s">
        <v>437</v>
      </c>
      <c r="CO39" s="47"/>
      <c r="CP39" s="47"/>
      <c r="CQ39" s="47">
        <v>1</v>
      </c>
      <c r="CR39" s="47"/>
      <c r="CS39" s="47" t="str">
        <f>SUBSTITUTE(J39," ","")</f>
        <v/>
      </c>
      <c r="CT39" s="47"/>
      <c r="CU39" s="47"/>
      <c r="CV39" s="47"/>
      <c r="CW39" s="47"/>
      <c r="CX39" s="47"/>
      <c r="CY39" s="47"/>
      <c r="CZ39" s="47"/>
    </row>
    <row r="40" spans="1:104" s="43" customFormat="1" ht="39.950000000000003" hidden="1" customHeight="1" outlineLevel="1">
      <c r="A40" s="45"/>
      <c r="B40" s="46">
        <f t="shared" ref="B40:B64" si="224">B37+1</f>
        <v>10</v>
      </c>
      <c r="C40" s="47" t="s">
        <v>262</v>
      </c>
      <c r="D40" s="46" t="s">
        <v>251</v>
      </c>
      <c r="E40" s="47" t="s">
        <v>262</v>
      </c>
      <c r="F40" s="47" t="s">
        <v>262</v>
      </c>
      <c r="G40" s="47" t="s">
        <v>262</v>
      </c>
      <c r="H40" s="47" t="s">
        <v>262</v>
      </c>
      <c r="I40" s="47" t="s">
        <v>262</v>
      </c>
      <c r="J40" s="47" t="s">
        <v>262</v>
      </c>
      <c r="K40" s="47" t="s">
        <v>262</v>
      </c>
      <c r="L40" s="47" t="s">
        <v>262</v>
      </c>
      <c r="M40" s="47" t="s">
        <v>262</v>
      </c>
      <c r="N40" s="47" t="s">
        <v>262</v>
      </c>
      <c r="O40" s="47"/>
      <c r="P40" s="47" t="s">
        <v>262</v>
      </c>
      <c r="Q40" s="47"/>
      <c r="R40" s="47"/>
      <c r="S40" s="47"/>
      <c r="T40" s="47" t="b">
        <f>T38=T39</f>
        <v>1</v>
      </c>
      <c r="U40" s="47" t="b">
        <f t="shared" ref="U40:AZ40" si="225">U38=U39</f>
        <v>1</v>
      </c>
      <c r="V40" s="47" t="b">
        <f t="shared" si="225"/>
        <v>1</v>
      </c>
      <c r="W40" s="47" t="b">
        <f t="shared" si="225"/>
        <v>1</v>
      </c>
      <c r="X40" s="47" t="b">
        <f t="shared" si="225"/>
        <v>1</v>
      </c>
      <c r="Y40" s="47" t="b">
        <f t="shared" si="225"/>
        <v>1</v>
      </c>
      <c r="Z40" s="47" t="b">
        <f t="shared" si="225"/>
        <v>1</v>
      </c>
      <c r="AA40" s="47" t="b">
        <f t="shared" si="225"/>
        <v>1</v>
      </c>
      <c r="AB40" s="47" t="b">
        <f t="shared" si="225"/>
        <v>1</v>
      </c>
      <c r="AC40" s="47" t="b">
        <f t="shared" si="225"/>
        <v>1</v>
      </c>
      <c r="AD40" s="47" t="b">
        <f t="shared" si="225"/>
        <v>1</v>
      </c>
      <c r="AE40" s="47" t="b">
        <f t="shared" si="225"/>
        <v>1</v>
      </c>
      <c r="AF40" s="47" t="b">
        <f t="shared" si="225"/>
        <v>1</v>
      </c>
      <c r="AG40" s="47" t="b">
        <f t="shared" si="225"/>
        <v>1</v>
      </c>
      <c r="AH40" s="47" t="b">
        <f t="shared" si="225"/>
        <v>1</v>
      </c>
      <c r="AI40" s="47" t="b">
        <f t="shared" si="225"/>
        <v>1</v>
      </c>
      <c r="AJ40" s="47" t="b">
        <f t="shared" si="225"/>
        <v>1</v>
      </c>
      <c r="AK40" s="47" t="b">
        <f t="shared" si="225"/>
        <v>1</v>
      </c>
      <c r="AL40" s="47" t="b">
        <f t="shared" si="225"/>
        <v>1</v>
      </c>
      <c r="AM40" s="47" t="b">
        <f t="shared" si="225"/>
        <v>1</v>
      </c>
      <c r="AN40" s="47" t="b">
        <f t="shared" si="225"/>
        <v>1</v>
      </c>
      <c r="AO40" s="47" t="b">
        <f t="shared" si="225"/>
        <v>1</v>
      </c>
      <c r="AP40" s="47" t="b">
        <f t="shared" si="225"/>
        <v>1</v>
      </c>
      <c r="AQ40" s="47" t="b">
        <f t="shared" si="225"/>
        <v>1</v>
      </c>
      <c r="AR40" s="47" t="b">
        <f t="shared" si="225"/>
        <v>1</v>
      </c>
      <c r="AS40" s="47" t="b">
        <f t="shared" si="225"/>
        <v>1</v>
      </c>
      <c r="AT40" s="47" t="b">
        <f t="shared" si="225"/>
        <v>1</v>
      </c>
      <c r="AU40" s="47" t="b">
        <f t="shared" si="225"/>
        <v>1</v>
      </c>
      <c r="AV40" s="47" t="b">
        <f t="shared" si="225"/>
        <v>1</v>
      </c>
      <c r="AW40" s="47" t="b">
        <f t="shared" si="225"/>
        <v>1</v>
      </c>
      <c r="AX40" s="47" t="b">
        <f t="shared" si="225"/>
        <v>1</v>
      </c>
      <c r="AY40" s="47" t="b">
        <f t="shared" si="225"/>
        <v>1</v>
      </c>
      <c r="AZ40" s="47" t="b">
        <f t="shared" si="225"/>
        <v>1</v>
      </c>
      <c r="BA40" s="47" t="s">
        <v>262</v>
      </c>
      <c r="BB40" s="47" t="s">
        <v>262</v>
      </c>
      <c r="BC40" s="47" t="b">
        <f t="shared" ref="BC40:BH40" si="226">BC38=BC39</f>
        <v>1</v>
      </c>
      <c r="BD40" s="47" t="b">
        <f t="shared" si="226"/>
        <v>1</v>
      </c>
      <c r="BE40" s="47" t="b">
        <f t="shared" si="226"/>
        <v>1</v>
      </c>
      <c r="BF40" s="47" t="b">
        <f t="shared" si="226"/>
        <v>1</v>
      </c>
      <c r="BG40" s="47" t="b">
        <f t="shared" si="226"/>
        <v>1</v>
      </c>
      <c r="BH40" s="47" t="b">
        <f t="shared" si="226"/>
        <v>1</v>
      </c>
      <c r="BI40" s="47" t="s">
        <v>262</v>
      </c>
      <c r="BJ40" s="47" t="s">
        <v>262</v>
      </c>
      <c r="BK40" s="47" t="s">
        <v>262</v>
      </c>
      <c r="BL40" s="47" t="s">
        <v>262</v>
      </c>
      <c r="BM40" s="47" t="s">
        <v>262</v>
      </c>
      <c r="BN40" s="47" t="s">
        <v>262</v>
      </c>
      <c r="BO40" s="47" t="s">
        <v>262</v>
      </c>
      <c r="BP40" s="47" t="s">
        <v>262</v>
      </c>
      <c r="BQ40" s="47" t="s">
        <v>262</v>
      </c>
      <c r="BR40" s="47" t="s">
        <v>262</v>
      </c>
      <c r="BS40" s="47" t="s">
        <v>262</v>
      </c>
      <c r="BT40" s="47" t="s">
        <v>262</v>
      </c>
      <c r="BU40" s="47" t="s">
        <v>262</v>
      </c>
      <c r="BV40" s="47" t="s">
        <v>262</v>
      </c>
      <c r="BW40" s="47" t="s">
        <v>262</v>
      </c>
      <c r="BX40" s="47" t="s">
        <v>262</v>
      </c>
      <c r="BY40" s="47" t="s">
        <v>262</v>
      </c>
      <c r="BZ40" s="47" t="s">
        <v>262</v>
      </c>
      <c r="CA40" s="47" t="s">
        <v>262</v>
      </c>
      <c r="CB40" s="47" t="s">
        <v>262</v>
      </c>
      <c r="CC40" s="47" t="s">
        <v>262</v>
      </c>
      <c r="CD40" s="47" t="s">
        <v>262</v>
      </c>
      <c r="CE40" s="47" t="s">
        <v>262</v>
      </c>
      <c r="CF40" s="47" t="s">
        <v>262</v>
      </c>
      <c r="CG40" s="47" t="s">
        <v>262</v>
      </c>
      <c r="CH40" s="47" t="s">
        <v>262</v>
      </c>
      <c r="CI40" s="47" t="s">
        <v>262</v>
      </c>
      <c r="CJ40" s="47" t="s">
        <v>262</v>
      </c>
      <c r="CK40" s="47" t="s">
        <v>262</v>
      </c>
      <c r="CL40" s="47" t="b">
        <f>CL38=CL39</f>
        <v>1</v>
      </c>
      <c r="CM40" s="76" t="b">
        <f t="shared" ref="CM40:CN40" si="227">CM38=CM39</f>
        <v>1</v>
      </c>
      <c r="CN40" s="76" t="b">
        <f t="shared" si="227"/>
        <v>1</v>
      </c>
      <c r="CO40" s="47" t="s">
        <v>262</v>
      </c>
      <c r="CP40" s="47" t="s">
        <v>262</v>
      </c>
      <c r="CQ40" s="47" t="b">
        <f t="shared" ref="CQ40" si="228">CQ38=CQ39</f>
        <v>1</v>
      </c>
      <c r="CR40" s="47" t="s">
        <v>262</v>
      </c>
      <c r="CS40" s="47" t="s">
        <v>262</v>
      </c>
      <c r="CT40" s="47" t="s">
        <v>262</v>
      </c>
      <c r="CU40" s="47" t="s">
        <v>262</v>
      </c>
      <c r="CV40" s="47" t="s">
        <v>262</v>
      </c>
      <c r="CW40" s="47" t="s">
        <v>262</v>
      </c>
      <c r="CX40" s="47" t="s">
        <v>262</v>
      </c>
      <c r="CY40" s="47" t="s">
        <v>262</v>
      </c>
      <c r="CZ40" s="47" t="s">
        <v>262</v>
      </c>
    </row>
    <row r="41" spans="1:104" s="42" customFormat="1" ht="44.25" customHeight="1" collapsed="1">
      <c r="A41" s="45"/>
      <c r="B41" s="51">
        <f t="shared" si="224"/>
        <v>11</v>
      </c>
      <c r="C41" s="52">
        <v>46129</v>
      </c>
      <c r="D41" s="51" t="s">
        <v>254</v>
      </c>
      <c r="E41" s="51" t="s">
        <v>257</v>
      </c>
      <c r="F41" s="51" t="s">
        <v>389</v>
      </c>
      <c r="G41" s="52" t="s">
        <v>488</v>
      </c>
      <c r="H41" s="51" t="s">
        <v>534</v>
      </c>
      <c r="I41" s="78" t="s">
        <v>561</v>
      </c>
      <c r="J41" s="53" t="s">
        <v>535</v>
      </c>
      <c r="K41" s="53" t="s">
        <v>621</v>
      </c>
      <c r="L41" s="51" t="s">
        <v>396</v>
      </c>
      <c r="M41" s="51" t="s">
        <v>642</v>
      </c>
      <c r="N41" s="51" t="s">
        <v>643</v>
      </c>
      <c r="O41" s="51" t="str">
        <f>IF(COUNTIF(C43:CZ43,"FALSE")&gt;0,"NG","OK")</f>
        <v>OK</v>
      </c>
      <c r="P41" s="51" t="s">
        <v>643</v>
      </c>
      <c r="Q41" s="51" t="s">
        <v>402</v>
      </c>
      <c r="R41" s="51" t="s">
        <v>403</v>
      </c>
      <c r="S41" s="51" t="s">
        <v>404</v>
      </c>
      <c r="T41" s="51" t="s">
        <v>40</v>
      </c>
      <c r="U41" s="51" t="s">
        <v>29</v>
      </c>
      <c r="V41" s="51" t="s">
        <v>39</v>
      </c>
      <c r="W41" s="51" t="s">
        <v>80</v>
      </c>
      <c r="X41" s="51" t="s">
        <v>405</v>
      </c>
      <c r="Y41" s="51" t="s">
        <v>405</v>
      </c>
      <c r="Z41" s="51" t="s">
        <v>405</v>
      </c>
      <c r="AA41" s="51" t="s">
        <v>405</v>
      </c>
      <c r="AB41" s="51" t="s">
        <v>426</v>
      </c>
      <c r="AC41" s="51">
        <v>93</v>
      </c>
      <c r="AD41" s="51" t="s">
        <v>407</v>
      </c>
      <c r="AE41" s="51">
        <v>1.5</v>
      </c>
      <c r="AF41" s="51">
        <v>2027</v>
      </c>
      <c r="AG41" s="51" t="s">
        <v>389</v>
      </c>
      <c r="AH41" s="51" t="s">
        <v>38</v>
      </c>
      <c r="AI41" s="51" t="s">
        <v>409</v>
      </c>
      <c r="AJ41" s="51" t="s">
        <v>410</v>
      </c>
      <c r="AK41" s="51">
        <v>4</v>
      </c>
      <c r="AL41" s="51">
        <v>159</v>
      </c>
      <c r="AM41" s="54" t="str">
        <f>SUBSTITUTE(SUBSTITUTE(J41," ",""),"-","")</f>
        <v>3782062XMD20M6</v>
      </c>
      <c r="AN41" s="77" t="s">
        <v>555</v>
      </c>
      <c r="AO41" s="77" t="s">
        <v>573</v>
      </c>
      <c r="AP41" s="51" t="s">
        <v>404</v>
      </c>
      <c r="AQ41" s="54" t="str">
        <f>SUBSTITUTE(J41," ","")</f>
        <v>37820-62X-MD20-M6</v>
      </c>
      <c r="AR41" s="54" t="str">
        <f>LEFT((SUBSTITUTE(J41," ","")),LEN(SUBSTITUTE(J41," ",""))-4)</f>
        <v>37820-62X-MD2</v>
      </c>
      <c r="AS41" s="54" t="str">
        <f>K41</f>
        <v>10SW133404</v>
      </c>
      <c r="AT41" s="51" t="s">
        <v>406</v>
      </c>
      <c r="AU41" s="51" t="s">
        <v>422</v>
      </c>
      <c r="AV41" s="51" t="s">
        <v>423</v>
      </c>
      <c r="AW41" s="77" t="s">
        <v>627</v>
      </c>
      <c r="AX41" s="54" t="str">
        <f>K41</f>
        <v>10SW133404</v>
      </c>
      <c r="AY41" s="51" t="s">
        <v>541</v>
      </c>
      <c r="AZ41" s="51" t="s">
        <v>580</v>
      </c>
      <c r="BA41" s="51"/>
      <c r="BB41" s="81"/>
      <c r="BC41" s="51" t="s">
        <v>425</v>
      </c>
      <c r="BD41" s="54" t="str">
        <f>AP41</f>
        <v>MG1CS022</v>
      </c>
      <c r="BE41" s="51" t="s">
        <v>426</v>
      </c>
      <c r="BF41" s="51" t="s">
        <v>542</v>
      </c>
      <c r="BG41" s="51" t="s">
        <v>427</v>
      </c>
      <c r="BH41" s="51" t="s">
        <v>428</v>
      </c>
      <c r="BI41" s="51" t="s">
        <v>283</v>
      </c>
      <c r="BJ41" s="54" t="str">
        <f t="shared" ref="BJ41:BW42" si="229">MID($BI41,BJ$6,1)</f>
        <v>3</v>
      </c>
      <c r="BK41" s="54" t="str">
        <f t="shared" si="229"/>
        <v>7</v>
      </c>
      <c r="BL41" s="54" t="str">
        <f t="shared" si="229"/>
        <v>8</v>
      </c>
      <c r="BM41" s="54" t="str">
        <f t="shared" si="229"/>
        <v>0</v>
      </c>
      <c r="BN41" s="54" t="str">
        <f t="shared" si="229"/>
        <v>5</v>
      </c>
      <c r="BO41" s="54" t="str">
        <f t="shared" si="229"/>
        <v>-</v>
      </c>
      <c r="BP41" s="54" t="str">
        <f t="shared" si="229"/>
        <v>6</v>
      </c>
      <c r="BQ41" s="54" t="str">
        <f t="shared" si="229"/>
        <v>2</v>
      </c>
      <c r="BR41" s="54" t="str">
        <f t="shared" si="229"/>
        <v>X</v>
      </c>
      <c r="BS41" s="54" t="str">
        <f t="shared" si="229"/>
        <v>-</v>
      </c>
      <c r="BT41" s="54" t="str">
        <f t="shared" si="229"/>
        <v>M</v>
      </c>
      <c r="BU41" s="54" t="str">
        <f t="shared" si="229"/>
        <v>D</v>
      </c>
      <c r="BV41" s="54" t="str">
        <f t="shared" si="229"/>
        <v>1</v>
      </c>
      <c r="BW41" s="54" t="str">
        <f t="shared" si="229"/>
        <v>0</v>
      </c>
      <c r="BX41" s="55" t="str">
        <f>DEC2HEX(CODE(BJ41),2)</f>
        <v>33</v>
      </c>
      <c r="BY41" s="55" t="str">
        <f t="shared" ref="BY41:BY42" si="230">DEC2HEX(CODE(BK41),2)</f>
        <v>37</v>
      </c>
      <c r="BZ41" s="55" t="str">
        <f t="shared" ref="BZ41:BZ42" si="231">DEC2HEX(CODE(BL41),2)</f>
        <v>38</v>
      </c>
      <c r="CA41" s="55" t="str">
        <f t="shared" ref="CA41:CA42" si="232">DEC2HEX(CODE(BM41),2)</f>
        <v>30</v>
      </c>
      <c r="CB41" s="55" t="str">
        <f t="shared" ref="CB41:CB42" si="233">DEC2HEX(CODE(BN41),2)</f>
        <v>35</v>
      </c>
      <c r="CC41" s="55" t="str">
        <f t="shared" ref="CC41:CC42" si="234">DEC2HEX(CODE(BO41),2)</f>
        <v>2D</v>
      </c>
      <c r="CD41" s="55" t="str">
        <f t="shared" ref="CD41:CD42" si="235">DEC2HEX(CODE(BP41),2)</f>
        <v>36</v>
      </c>
      <c r="CE41" s="55" t="str">
        <f t="shared" ref="CE41:CE42" si="236">DEC2HEX(CODE(BQ41),2)</f>
        <v>32</v>
      </c>
      <c r="CF41" s="55" t="str">
        <f t="shared" ref="CF41:CF42" si="237">DEC2HEX(CODE(BR41),2)</f>
        <v>58</v>
      </c>
      <c r="CG41" s="55" t="str">
        <f t="shared" ref="CG41:CG42" si="238">DEC2HEX(CODE(BS41),2)</f>
        <v>2D</v>
      </c>
      <c r="CH41" s="55" t="str">
        <f t="shared" ref="CH41:CH42" si="239">DEC2HEX(CODE(BT41),2)</f>
        <v>4D</v>
      </c>
      <c r="CI41" s="55" t="str">
        <f t="shared" ref="CI41:CI42" si="240">DEC2HEX(CODE(BU41),2)</f>
        <v>44</v>
      </c>
      <c r="CJ41" s="55" t="str">
        <f t="shared" ref="CJ41:CJ42" si="241">DEC2HEX(CODE(BV41),2)</f>
        <v>31</v>
      </c>
      <c r="CK41" s="55" t="str">
        <f t="shared" ref="CK41:CK42" si="242">DEC2HEX(CODE(BW41),2)</f>
        <v>30</v>
      </c>
      <c r="CL41" s="54" t="str">
        <f>BX41&amp;BY41&amp;BZ41&amp;CA41&amp;CB41&amp;CC41&amp;CD41&amp;CE41&amp;CF41&amp;CG41&amp;CH41&amp;CI41&amp;CJ41&amp;CK41</f>
        <v>33373830352D3632582D4D443130</v>
      </c>
      <c r="CM41" s="74" t="s">
        <v>468</v>
      </c>
      <c r="CN41" s="77" t="s">
        <v>437</v>
      </c>
      <c r="CO41" s="51" t="s">
        <v>438</v>
      </c>
      <c r="CP41" s="51" t="s">
        <v>438</v>
      </c>
      <c r="CQ41" s="51">
        <v>1</v>
      </c>
      <c r="CR41" s="81" t="s">
        <v>240</v>
      </c>
      <c r="CS41" s="54" t="str">
        <f>SUBSTITUTE(J41," ","")</f>
        <v>37820-62X-MD20-M6</v>
      </c>
      <c r="CT41" s="51" t="s">
        <v>543</v>
      </c>
      <c r="CU41" s="51" t="s">
        <v>549</v>
      </c>
      <c r="CV41" s="51" t="s">
        <v>283</v>
      </c>
      <c r="CW41" s="81" t="s">
        <v>240</v>
      </c>
      <c r="CX41" s="51" t="s">
        <v>567</v>
      </c>
      <c r="CY41" s="51" t="s">
        <v>295</v>
      </c>
      <c r="CZ41" s="51" t="s">
        <v>296</v>
      </c>
    </row>
    <row r="42" spans="1:104" s="42" customFormat="1" ht="44.25" hidden="1" customHeight="1" outlineLevel="1" collapsed="1">
      <c r="A42" s="45"/>
      <c r="B42" s="47">
        <f t="shared" si="224"/>
        <v>11</v>
      </c>
      <c r="C42" s="56"/>
      <c r="D42" s="47" t="s">
        <v>245</v>
      </c>
      <c r="E42" s="47"/>
      <c r="F42" s="47"/>
      <c r="G42" s="56"/>
      <c r="H42" s="47"/>
      <c r="I42" s="47"/>
      <c r="J42" s="47"/>
      <c r="K42" s="47"/>
      <c r="L42" s="47"/>
      <c r="M42" s="47"/>
      <c r="N42" s="47"/>
      <c r="O42" s="47"/>
      <c r="P42" s="47"/>
      <c r="Q42" s="47"/>
      <c r="R42" s="47"/>
      <c r="S42" s="47"/>
      <c r="T42" s="47" t="s">
        <v>40</v>
      </c>
      <c r="U42" s="47" t="s">
        <v>29</v>
      </c>
      <c r="V42" s="47" t="s">
        <v>39</v>
      </c>
      <c r="W42" s="47" t="s">
        <v>80</v>
      </c>
      <c r="X42" s="47" t="s">
        <v>405</v>
      </c>
      <c r="Y42" s="47" t="s">
        <v>405</v>
      </c>
      <c r="Z42" s="47" t="s">
        <v>405</v>
      </c>
      <c r="AA42" s="47" t="s">
        <v>405</v>
      </c>
      <c r="AB42" s="47" t="s">
        <v>426</v>
      </c>
      <c r="AC42" s="47">
        <v>93</v>
      </c>
      <c r="AD42" s="47" t="s">
        <v>523</v>
      </c>
      <c r="AE42" s="47">
        <v>1.5</v>
      </c>
      <c r="AF42" s="47">
        <v>2027</v>
      </c>
      <c r="AG42" s="47" t="s">
        <v>389</v>
      </c>
      <c r="AH42" s="47" t="s">
        <v>38</v>
      </c>
      <c r="AI42" s="47" t="s">
        <v>409</v>
      </c>
      <c r="AJ42" s="47" t="s">
        <v>410</v>
      </c>
      <c r="AK42" s="47">
        <v>4</v>
      </c>
      <c r="AL42" s="47">
        <v>159</v>
      </c>
      <c r="AM42" s="47" t="s">
        <v>633</v>
      </c>
      <c r="AN42" s="47" t="s">
        <v>555</v>
      </c>
      <c r="AO42" s="47" t="s">
        <v>573</v>
      </c>
      <c r="AP42" s="47" t="s">
        <v>404</v>
      </c>
      <c r="AQ42" s="47" t="s">
        <v>535</v>
      </c>
      <c r="AR42" s="47" t="s">
        <v>567</v>
      </c>
      <c r="AS42" s="47" t="s">
        <v>621</v>
      </c>
      <c r="AT42" s="47" t="s">
        <v>406</v>
      </c>
      <c r="AU42" s="47" t="s">
        <v>422</v>
      </c>
      <c r="AV42" s="47" t="s">
        <v>423</v>
      </c>
      <c r="AW42" s="83" t="s">
        <v>627</v>
      </c>
      <c r="AX42" s="47" t="s">
        <v>621</v>
      </c>
      <c r="AY42" s="47" t="s">
        <v>541</v>
      </c>
      <c r="AZ42" s="47" t="s">
        <v>580</v>
      </c>
      <c r="BA42" s="47"/>
      <c r="BB42" s="47"/>
      <c r="BC42" s="47" t="s">
        <v>425</v>
      </c>
      <c r="BD42" s="47" t="s">
        <v>404</v>
      </c>
      <c r="BE42" s="47" t="s">
        <v>426</v>
      </c>
      <c r="BF42" s="47" t="s">
        <v>542</v>
      </c>
      <c r="BG42" s="47" t="s">
        <v>427</v>
      </c>
      <c r="BH42" s="47" t="s">
        <v>428</v>
      </c>
      <c r="BI42" s="47"/>
      <c r="BJ42" s="47" t="str">
        <f t="shared" si="229"/>
        <v/>
      </c>
      <c r="BK42" s="47" t="str">
        <f t="shared" si="229"/>
        <v/>
      </c>
      <c r="BL42" s="47" t="str">
        <f t="shared" si="229"/>
        <v/>
      </c>
      <c r="BM42" s="47" t="str">
        <f t="shared" si="229"/>
        <v/>
      </c>
      <c r="BN42" s="47" t="str">
        <f t="shared" si="229"/>
        <v/>
      </c>
      <c r="BO42" s="47" t="str">
        <f t="shared" si="229"/>
        <v/>
      </c>
      <c r="BP42" s="47" t="str">
        <f t="shared" si="229"/>
        <v/>
      </c>
      <c r="BQ42" s="47" t="str">
        <f t="shared" si="229"/>
        <v/>
      </c>
      <c r="BR42" s="47" t="str">
        <f t="shared" si="229"/>
        <v/>
      </c>
      <c r="BS42" s="47" t="str">
        <f t="shared" si="229"/>
        <v/>
      </c>
      <c r="BT42" s="47" t="str">
        <f t="shared" si="229"/>
        <v/>
      </c>
      <c r="BU42" s="47" t="str">
        <f t="shared" si="229"/>
        <v/>
      </c>
      <c r="BV42" s="47" t="str">
        <f t="shared" si="229"/>
        <v/>
      </c>
      <c r="BW42" s="47" t="str">
        <f t="shared" si="229"/>
        <v/>
      </c>
      <c r="BX42" s="47" t="e">
        <f>DEC2HEX(CODE(BJ42),2)</f>
        <v>#VALUE!</v>
      </c>
      <c r="BY42" s="47" t="e">
        <f t="shared" si="230"/>
        <v>#VALUE!</v>
      </c>
      <c r="BZ42" s="47" t="e">
        <f t="shared" si="231"/>
        <v>#VALUE!</v>
      </c>
      <c r="CA42" s="47" t="e">
        <f t="shared" si="232"/>
        <v>#VALUE!</v>
      </c>
      <c r="CB42" s="47" t="e">
        <f t="shared" si="233"/>
        <v>#VALUE!</v>
      </c>
      <c r="CC42" s="47" t="e">
        <f t="shared" si="234"/>
        <v>#VALUE!</v>
      </c>
      <c r="CD42" s="47" t="e">
        <f t="shared" si="235"/>
        <v>#VALUE!</v>
      </c>
      <c r="CE42" s="47" t="e">
        <f t="shared" si="236"/>
        <v>#VALUE!</v>
      </c>
      <c r="CF42" s="47" t="e">
        <f t="shared" si="237"/>
        <v>#VALUE!</v>
      </c>
      <c r="CG42" s="47" t="e">
        <f t="shared" si="238"/>
        <v>#VALUE!</v>
      </c>
      <c r="CH42" s="47" t="e">
        <f t="shared" si="239"/>
        <v>#VALUE!</v>
      </c>
      <c r="CI42" s="47" t="e">
        <f t="shared" si="240"/>
        <v>#VALUE!</v>
      </c>
      <c r="CJ42" s="47" t="e">
        <f t="shared" si="241"/>
        <v>#VALUE!</v>
      </c>
      <c r="CK42" s="47" t="e">
        <f t="shared" si="242"/>
        <v>#VALUE!</v>
      </c>
      <c r="CL42" s="47" t="s">
        <v>526</v>
      </c>
      <c r="CM42" s="75" t="s">
        <v>468</v>
      </c>
      <c r="CN42" s="76" t="s">
        <v>437</v>
      </c>
      <c r="CO42" s="47"/>
      <c r="CP42" s="47"/>
      <c r="CQ42" s="47">
        <v>1</v>
      </c>
      <c r="CR42" s="47"/>
      <c r="CS42" s="47" t="str">
        <f>SUBSTITUTE(J42," ","")</f>
        <v/>
      </c>
      <c r="CT42" s="47"/>
      <c r="CU42" s="47"/>
      <c r="CV42" s="47"/>
      <c r="CW42" s="47"/>
      <c r="CX42" s="47"/>
      <c r="CY42" s="47"/>
      <c r="CZ42" s="47"/>
    </row>
    <row r="43" spans="1:104" s="43" customFormat="1" ht="39.950000000000003" hidden="1" customHeight="1" outlineLevel="1">
      <c r="A43" s="45"/>
      <c r="B43" s="46">
        <f t="shared" si="224"/>
        <v>11</v>
      </c>
      <c r="C43" s="47" t="s">
        <v>262</v>
      </c>
      <c r="D43" s="46" t="s">
        <v>251</v>
      </c>
      <c r="E43" s="47" t="s">
        <v>262</v>
      </c>
      <c r="F43" s="47" t="s">
        <v>262</v>
      </c>
      <c r="G43" s="47" t="s">
        <v>262</v>
      </c>
      <c r="H43" s="47" t="s">
        <v>262</v>
      </c>
      <c r="I43" s="47" t="s">
        <v>262</v>
      </c>
      <c r="J43" s="47" t="s">
        <v>262</v>
      </c>
      <c r="K43" s="47" t="s">
        <v>262</v>
      </c>
      <c r="L43" s="47" t="s">
        <v>262</v>
      </c>
      <c r="M43" s="47" t="s">
        <v>262</v>
      </c>
      <c r="N43" s="47" t="s">
        <v>262</v>
      </c>
      <c r="O43" s="47"/>
      <c r="P43" s="47" t="s">
        <v>262</v>
      </c>
      <c r="Q43" s="47"/>
      <c r="R43" s="47"/>
      <c r="S43" s="47"/>
      <c r="T43" s="47" t="b">
        <f>T41=T42</f>
        <v>1</v>
      </c>
      <c r="U43" s="47" t="b">
        <f t="shared" ref="U43:AZ43" si="243">U41=U42</f>
        <v>1</v>
      </c>
      <c r="V43" s="47" t="b">
        <f t="shared" si="243"/>
        <v>1</v>
      </c>
      <c r="W43" s="47" t="b">
        <f t="shared" si="243"/>
        <v>1</v>
      </c>
      <c r="X43" s="47" t="b">
        <f t="shared" si="243"/>
        <v>1</v>
      </c>
      <c r="Y43" s="47" t="b">
        <f t="shared" si="243"/>
        <v>1</v>
      </c>
      <c r="Z43" s="47" t="b">
        <f t="shared" si="243"/>
        <v>1</v>
      </c>
      <c r="AA43" s="47" t="b">
        <f t="shared" si="243"/>
        <v>1</v>
      </c>
      <c r="AB43" s="47" t="b">
        <f t="shared" si="243"/>
        <v>1</v>
      </c>
      <c r="AC43" s="47" t="b">
        <f t="shared" si="243"/>
        <v>1</v>
      </c>
      <c r="AD43" s="47" t="b">
        <f t="shared" si="243"/>
        <v>1</v>
      </c>
      <c r="AE43" s="47" t="b">
        <f t="shared" si="243"/>
        <v>1</v>
      </c>
      <c r="AF43" s="47" t="b">
        <f t="shared" si="243"/>
        <v>1</v>
      </c>
      <c r="AG43" s="47" t="b">
        <f t="shared" si="243"/>
        <v>1</v>
      </c>
      <c r="AH43" s="47" t="b">
        <f t="shared" si="243"/>
        <v>1</v>
      </c>
      <c r="AI43" s="47" t="b">
        <f t="shared" si="243"/>
        <v>1</v>
      </c>
      <c r="AJ43" s="47" t="b">
        <f t="shared" si="243"/>
        <v>1</v>
      </c>
      <c r="AK43" s="47" t="b">
        <f t="shared" si="243"/>
        <v>1</v>
      </c>
      <c r="AL43" s="47" t="b">
        <f t="shared" si="243"/>
        <v>1</v>
      </c>
      <c r="AM43" s="47" t="b">
        <f t="shared" si="243"/>
        <v>1</v>
      </c>
      <c r="AN43" s="47" t="b">
        <f t="shared" si="243"/>
        <v>1</v>
      </c>
      <c r="AO43" s="47" t="b">
        <f t="shared" si="243"/>
        <v>1</v>
      </c>
      <c r="AP43" s="47" t="b">
        <f t="shared" si="243"/>
        <v>1</v>
      </c>
      <c r="AQ43" s="47" t="b">
        <f t="shared" si="243"/>
        <v>1</v>
      </c>
      <c r="AR43" s="47" t="b">
        <f t="shared" si="243"/>
        <v>1</v>
      </c>
      <c r="AS43" s="47" t="b">
        <f t="shared" si="243"/>
        <v>1</v>
      </c>
      <c r="AT43" s="47" t="b">
        <f t="shared" si="243"/>
        <v>1</v>
      </c>
      <c r="AU43" s="47" t="b">
        <f t="shared" si="243"/>
        <v>1</v>
      </c>
      <c r="AV43" s="47" t="b">
        <f t="shared" si="243"/>
        <v>1</v>
      </c>
      <c r="AW43" s="47" t="b">
        <f t="shared" si="243"/>
        <v>1</v>
      </c>
      <c r="AX43" s="47" t="b">
        <f t="shared" si="243"/>
        <v>1</v>
      </c>
      <c r="AY43" s="47" t="b">
        <f t="shared" si="243"/>
        <v>1</v>
      </c>
      <c r="AZ43" s="47" t="b">
        <f t="shared" si="243"/>
        <v>1</v>
      </c>
      <c r="BA43" s="47" t="s">
        <v>262</v>
      </c>
      <c r="BB43" s="47" t="s">
        <v>262</v>
      </c>
      <c r="BC43" s="47" t="b">
        <f t="shared" ref="BC43:BH43" si="244">BC41=BC42</f>
        <v>1</v>
      </c>
      <c r="BD43" s="47" t="b">
        <f t="shared" si="244"/>
        <v>1</v>
      </c>
      <c r="BE43" s="47" t="b">
        <f t="shared" si="244"/>
        <v>1</v>
      </c>
      <c r="BF43" s="47" t="b">
        <f t="shared" si="244"/>
        <v>1</v>
      </c>
      <c r="BG43" s="47" t="b">
        <f t="shared" si="244"/>
        <v>1</v>
      </c>
      <c r="BH43" s="47" t="b">
        <f t="shared" si="244"/>
        <v>1</v>
      </c>
      <c r="BI43" s="47" t="s">
        <v>262</v>
      </c>
      <c r="BJ43" s="47" t="s">
        <v>262</v>
      </c>
      <c r="BK43" s="47" t="s">
        <v>262</v>
      </c>
      <c r="BL43" s="47" t="s">
        <v>262</v>
      </c>
      <c r="BM43" s="47" t="s">
        <v>262</v>
      </c>
      <c r="BN43" s="47" t="s">
        <v>262</v>
      </c>
      <c r="BO43" s="47" t="s">
        <v>262</v>
      </c>
      <c r="BP43" s="47" t="s">
        <v>262</v>
      </c>
      <c r="BQ43" s="47" t="s">
        <v>262</v>
      </c>
      <c r="BR43" s="47" t="s">
        <v>262</v>
      </c>
      <c r="BS43" s="47" t="s">
        <v>262</v>
      </c>
      <c r="BT43" s="47" t="s">
        <v>262</v>
      </c>
      <c r="BU43" s="47" t="s">
        <v>262</v>
      </c>
      <c r="BV43" s="47" t="s">
        <v>262</v>
      </c>
      <c r="BW43" s="47" t="s">
        <v>262</v>
      </c>
      <c r="BX43" s="47" t="s">
        <v>262</v>
      </c>
      <c r="BY43" s="47" t="s">
        <v>262</v>
      </c>
      <c r="BZ43" s="47" t="s">
        <v>262</v>
      </c>
      <c r="CA43" s="47" t="s">
        <v>262</v>
      </c>
      <c r="CB43" s="47" t="s">
        <v>262</v>
      </c>
      <c r="CC43" s="47" t="s">
        <v>262</v>
      </c>
      <c r="CD43" s="47" t="s">
        <v>262</v>
      </c>
      <c r="CE43" s="47" t="s">
        <v>262</v>
      </c>
      <c r="CF43" s="47" t="s">
        <v>262</v>
      </c>
      <c r="CG43" s="47" t="s">
        <v>262</v>
      </c>
      <c r="CH43" s="47" t="s">
        <v>262</v>
      </c>
      <c r="CI43" s="47" t="s">
        <v>262</v>
      </c>
      <c r="CJ43" s="47" t="s">
        <v>262</v>
      </c>
      <c r="CK43" s="47" t="s">
        <v>262</v>
      </c>
      <c r="CL43" s="47" t="b">
        <f>CL41=CL42</f>
        <v>1</v>
      </c>
      <c r="CM43" s="76" t="b">
        <f t="shared" ref="CM43:CN43" si="245">CM41=CM42</f>
        <v>1</v>
      </c>
      <c r="CN43" s="76" t="b">
        <f t="shared" si="245"/>
        <v>1</v>
      </c>
      <c r="CO43" s="47" t="s">
        <v>262</v>
      </c>
      <c r="CP43" s="47" t="s">
        <v>262</v>
      </c>
      <c r="CQ43" s="47" t="b">
        <f t="shared" ref="CQ43" si="246">CQ41=CQ42</f>
        <v>1</v>
      </c>
      <c r="CR43" s="47" t="s">
        <v>262</v>
      </c>
      <c r="CS43" s="47" t="s">
        <v>262</v>
      </c>
      <c r="CT43" s="47" t="s">
        <v>262</v>
      </c>
      <c r="CU43" s="47" t="s">
        <v>262</v>
      </c>
      <c r="CV43" s="47" t="s">
        <v>262</v>
      </c>
      <c r="CW43" s="47" t="s">
        <v>262</v>
      </c>
      <c r="CX43" s="47" t="s">
        <v>262</v>
      </c>
      <c r="CY43" s="47" t="s">
        <v>262</v>
      </c>
      <c r="CZ43" s="47" t="s">
        <v>262</v>
      </c>
    </row>
    <row r="44" spans="1:104" s="42" customFormat="1" ht="44.25" customHeight="1" collapsed="1">
      <c r="A44" s="45"/>
      <c r="B44" s="51">
        <f t="shared" si="224"/>
        <v>12</v>
      </c>
      <c r="C44" s="52">
        <v>46129</v>
      </c>
      <c r="D44" s="51" t="s">
        <v>254</v>
      </c>
      <c r="E44" s="51" t="s">
        <v>257</v>
      </c>
      <c r="F44" s="51" t="s">
        <v>389</v>
      </c>
      <c r="G44" s="52" t="s">
        <v>488</v>
      </c>
      <c r="H44" s="51" t="s">
        <v>534</v>
      </c>
      <c r="I44" s="78" t="s">
        <v>562</v>
      </c>
      <c r="J44" s="53" t="s">
        <v>536</v>
      </c>
      <c r="K44" s="53" t="s">
        <v>622</v>
      </c>
      <c r="L44" s="51" t="s">
        <v>397</v>
      </c>
      <c r="M44" s="51" t="s">
        <v>642</v>
      </c>
      <c r="N44" s="51" t="s">
        <v>643</v>
      </c>
      <c r="O44" s="51" t="str">
        <f>IF(COUNTIF(C46:CZ46,"FALSE")&gt;0,"NG","OK")</f>
        <v>OK</v>
      </c>
      <c r="P44" s="51" t="s">
        <v>643</v>
      </c>
      <c r="Q44" s="51" t="s">
        <v>402</v>
      </c>
      <c r="R44" s="51" t="s">
        <v>403</v>
      </c>
      <c r="S44" s="51" t="s">
        <v>404</v>
      </c>
      <c r="T44" s="51" t="s">
        <v>40</v>
      </c>
      <c r="U44" s="51" t="s">
        <v>29</v>
      </c>
      <c r="V44" s="51" t="s">
        <v>39</v>
      </c>
      <c r="W44" s="51" t="s">
        <v>80</v>
      </c>
      <c r="X44" s="51" t="s">
        <v>405</v>
      </c>
      <c r="Y44" s="51" t="s">
        <v>405</v>
      </c>
      <c r="Z44" s="51" t="s">
        <v>405</v>
      </c>
      <c r="AA44" s="51" t="s">
        <v>405</v>
      </c>
      <c r="AB44" s="51" t="s">
        <v>426</v>
      </c>
      <c r="AC44" s="51">
        <v>93</v>
      </c>
      <c r="AD44" s="51" t="s">
        <v>407</v>
      </c>
      <c r="AE44" s="51">
        <v>1.5</v>
      </c>
      <c r="AF44" s="51">
        <v>2027</v>
      </c>
      <c r="AG44" s="51" t="s">
        <v>389</v>
      </c>
      <c r="AH44" s="51" t="s">
        <v>38</v>
      </c>
      <c r="AI44" s="51" t="s">
        <v>409</v>
      </c>
      <c r="AJ44" s="51" t="s">
        <v>410</v>
      </c>
      <c r="AK44" s="51">
        <v>4</v>
      </c>
      <c r="AL44" s="51">
        <v>159</v>
      </c>
      <c r="AM44" s="54" t="str">
        <f>SUBSTITUTE(SUBSTITUTE(J44," ",""),"-","")</f>
        <v>3782062XME20M6</v>
      </c>
      <c r="AN44" s="77" t="s">
        <v>556</v>
      </c>
      <c r="AO44" s="77" t="s">
        <v>574</v>
      </c>
      <c r="AP44" s="51" t="s">
        <v>404</v>
      </c>
      <c r="AQ44" s="54" t="str">
        <f>SUBSTITUTE(J44," ","")</f>
        <v>37820-62X-ME20-M6</v>
      </c>
      <c r="AR44" s="54" t="str">
        <f>LEFT((SUBSTITUTE(J44," ","")),LEN(SUBSTITUTE(J44," ",""))-4)</f>
        <v>37820-62X-ME2</v>
      </c>
      <c r="AS44" s="54" t="str">
        <f>K44</f>
        <v>10SW133405</v>
      </c>
      <c r="AT44" s="51" t="s">
        <v>406</v>
      </c>
      <c r="AU44" s="51" t="s">
        <v>422</v>
      </c>
      <c r="AV44" s="51" t="s">
        <v>423</v>
      </c>
      <c r="AW44" s="77" t="s">
        <v>628</v>
      </c>
      <c r="AX44" s="54" t="str">
        <f>K44</f>
        <v>10SW133405</v>
      </c>
      <c r="AY44" s="51" t="s">
        <v>541</v>
      </c>
      <c r="AZ44" s="51" t="s">
        <v>579</v>
      </c>
      <c r="BA44" s="51"/>
      <c r="BB44" s="51"/>
      <c r="BC44" s="51" t="s">
        <v>425</v>
      </c>
      <c r="BD44" s="54" t="str">
        <f>AP44</f>
        <v>MG1CS022</v>
      </c>
      <c r="BE44" s="51" t="s">
        <v>426</v>
      </c>
      <c r="BF44" s="51" t="s">
        <v>542</v>
      </c>
      <c r="BG44" s="51" t="s">
        <v>427</v>
      </c>
      <c r="BH44" s="51" t="s">
        <v>428</v>
      </c>
      <c r="BI44" s="51" t="s">
        <v>429</v>
      </c>
      <c r="BJ44" s="54" t="str">
        <f t="shared" ref="BJ44:BW45" si="247">MID($BI44,BJ$6,1)</f>
        <v>3</v>
      </c>
      <c r="BK44" s="54" t="str">
        <f t="shared" si="247"/>
        <v>7</v>
      </c>
      <c r="BL44" s="54" t="str">
        <f t="shared" si="247"/>
        <v>8</v>
      </c>
      <c r="BM44" s="54" t="str">
        <f t="shared" si="247"/>
        <v>0</v>
      </c>
      <c r="BN44" s="54" t="str">
        <f t="shared" si="247"/>
        <v>5</v>
      </c>
      <c r="BO44" s="54" t="str">
        <f t="shared" si="247"/>
        <v>-</v>
      </c>
      <c r="BP44" s="54" t="str">
        <f t="shared" si="247"/>
        <v>6</v>
      </c>
      <c r="BQ44" s="54" t="str">
        <f t="shared" si="247"/>
        <v>2</v>
      </c>
      <c r="BR44" s="54" t="str">
        <f t="shared" si="247"/>
        <v>X</v>
      </c>
      <c r="BS44" s="54" t="str">
        <f t="shared" si="247"/>
        <v>-</v>
      </c>
      <c r="BT44" s="54" t="str">
        <f t="shared" si="247"/>
        <v>M</v>
      </c>
      <c r="BU44" s="54" t="str">
        <f t="shared" si="247"/>
        <v>E</v>
      </c>
      <c r="BV44" s="54" t="str">
        <f t="shared" si="247"/>
        <v>1</v>
      </c>
      <c r="BW44" s="54" t="str">
        <f t="shared" si="247"/>
        <v>0</v>
      </c>
      <c r="BX44" s="55" t="str">
        <f>DEC2HEX(CODE(BJ44),2)</f>
        <v>33</v>
      </c>
      <c r="BY44" s="55" t="str">
        <f t="shared" ref="BY44:BY45" si="248">DEC2HEX(CODE(BK44),2)</f>
        <v>37</v>
      </c>
      <c r="BZ44" s="55" t="str">
        <f t="shared" ref="BZ44:BZ45" si="249">DEC2HEX(CODE(BL44),2)</f>
        <v>38</v>
      </c>
      <c r="CA44" s="55" t="str">
        <f t="shared" ref="CA44:CA45" si="250">DEC2HEX(CODE(BM44),2)</f>
        <v>30</v>
      </c>
      <c r="CB44" s="55" t="str">
        <f t="shared" ref="CB44:CB45" si="251">DEC2HEX(CODE(BN44),2)</f>
        <v>35</v>
      </c>
      <c r="CC44" s="55" t="str">
        <f t="shared" ref="CC44:CC45" si="252">DEC2HEX(CODE(BO44),2)</f>
        <v>2D</v>
      </c>
      <c r="CD44" s="55" t="str">
        <f t="shared" ref="CD44:CD45" si="253">DEC2HEX(CODE(BP44),2)</f>
        <v>36</v>
      </c>
      <c r="CE44" s="55" t="str">
        <f t="shared" ref="CE44:CE45" si="254">DEC2HEX(CODE(BQ44),2)</f>
        <v>32</v>
      </c>
      <c r="CF44" s="55" t="str">
        <f t="shared" ref="CF44:CF45" si="255">DEC2HEX(CODE(BR44),2)</f>
        <v>58</v>
      </c>
      <c r="CG44" s="55" t="str">
        <f t="shared" ref="CG44:CG45" si="256">DEC2HEX(CODE(BS44),2)</f>
        <v>2D</v>
      </c>
      <c r="CH44" s="55" t="str">
        <f t="shared" ref="CH44:CH45" si="257">DEC2HEX(CODE(BT44),2)</f>
        <v>4D</v>
      </c>
      <c r="CI44" s="55" t="str">
        <f t="shared" ref="CI44:CI45" si="258">DEC2HEX(CODE(BU44),2)</f>
        <v>45</v>
      </c>
      <c r="CJ44" s="55" t="str">
        <f t="shared" ref="CJ44:CJ45" si="259">DEC2HEX(CODE(BV44),2)</f>
        <v>31</v>
      </c>
      <c r="CK44" s="55" t="str">
        <f t="shared" ref="CK44:CK45" si="260">DEC2HEX(CODE(BW44),2)</f>
        <v>30</v>
      </c>
      <c r="CL44" s="54" t="str">
        <f>BX44&amp;BY44&amp;BZ44&amp;CA44&amp;CB44&amp;CC44&amp;CD44&amp;CE44&amp;CF44&amp;CG44&amp;CH44&amp;CI44&amp;CJ44&amp;CK44</f>
        <v>33373830352D3632582D4D453130</v>
      </c>
      <c r="CM44" s="74" t="s">
        <v>468</v>
      </c>
      <c r="CN44" s="77" t="s">
        <v>437</v>
      </c>
      <c r="CO44" s="51" t="s">
        <v>438</v>
      </c>
      <c r="CP44" s="51" t="s">
        <v>438</v>
      </c>
      <c r="CQ44" s="51">
        <v>1</v>
      </c>
      <c r="CR44" s="81" t="s">
        <v>240</v>
      </c>
      <c r="CS44" s="54" t="str">
        <f>SUBSTITUTE(J44," ","")</f>
        <v>37820-62X-ME20-M6</v>
      </c>
      <c r="CT44" s="51" t="s">
        <v>544</v>
      </c>
      <c r="CU44" s="51" t="s">
        <v>550</v>
      </c>
      <c r="CV44" s="51" t="s">
        <v>429</v>
      </c>
      <c r="CW44" s="81" t="s">
        <v>240</v>
      </c>
      <c r="CX44" s="51" t="s">
        <v>568</v>
      </c>
      <c r="CY44" s="51" t="s">
        <v>295</v>
      </c>
      <c r="CZ44" s="51" t="s">
        <v>444</v>
      </c>
    </row>
    <row r="45" spans="1:104" s="42" customFormat="1" ht="44.25" hidden="1" customHeight="1" outlineLevel="1" collapsed="1">
      <c r="A45" s="45"/>
      <c r="B45" s="47">
        <f t="shared" si="224"/>
        <v>12</v>
      </c>
      <c r="C45" s="56"/>
      <c r="D45" s="47" t="s">
        <v>245</v>
      </c>
      <c r="E45" s="47"/>
      <c r="F45" s="47"/>
      <c r="G45" s="56"/>
      <c r="H45" s="47"/>
      <c r="I45" s="47"/>
      <c r="J45" s="47"/>
      <c r="K45" s="47"/>
      <c r="L45" s="47"/>
      <c r="M45" s="47"/>
      <c r="N45" s="47"/>
      <c r="O45" s="47"/>
      <c r="P45" s="47"/>
      <c r="Q45" s="47"/>
      <c r="R45" s="47"/>
      <c r="S45" s="47"/>
      <c r="T45" s="47" t="s">
        <v>40</v>
      </c>
      <c r="U45" s="47" t="s">
        <v>29</v>
      </c>
      <c r="V45" s="47" t="s">
        <v>39</v>
      </c>
      <c r="W45" s="47" t="s">
        <v>80</v>
      </c>
      <c r="X45" s="47" t="s">
        <v>405</v>
      </c>
      <c r="Y45" s="47" t="s">
        <v>405</v>
      </c>
      <c r="Z45" s="47" t="s">
        <v>405</v>
      </c>
      <c r="AA45" s="47" t="s">
        <v>405</v>
      </c>
      <c r="AB45" s="47" t="s">
        <v>426</v>
      </c>
      <c r="AC45" s="47">
        <v>93</v>
      </c>
      <c r="AD45" s="47" t="s">
        <v>523</v>
      </c>
      <c r="AE45" s="47">
        <v>1.5</v>
      </c>
      <c r="AF45" s="47">
        <v>2027</v>
      </c>
      <c r="AG45" s="47" t="s">
        <v>389</v>
      </c>
      <c r="AH45" s="47" t="s">
        <v>38</v>
      </c>
      <c r="AI45" s="47" t="s">
        <v>409</v>
      </c>
      <c r="AJ45" s="47" t="s">
        <v>410</v>
      </c>
      <c r="AK45" s="47">
        <v>4</v>
      </c>
      <c r="AL45" s="47">
        <v>159</v>
      </c>
      <c r="AM45" s="47" t="s">
        <v>634</v>
      </c>
      <c r="AN45" s="47" t="s">
        <v>556</v>
      </c>
      <c r="AO45" s="47" t="s">
        <v>574</v>
      </c>
      <c r="AP45" s="47" t="s">
        <v>404</v>
      </c>
      <c r="AQ45" s="47" t="s">
        <v>536</v>
      </c>
      <c r="AR45" s="47" t="s">
        <v>568</v>
      </c>
      <c r="AS45" s="47" t="s">
        <v>622</v>
      </c>
      <c r="AT45" s="47" t="s">
        <v>406</v>
      </c>
      <c r="AU45" s="47" t="s">
        <v>422</v>
      </c>
      <c r="AV45" s="47" t="s">
        <v>423</v>
      </c>
      <c r="AW45" s="83" t="s">
        <v>628</v>
      </c>
      <c r="AX45" s="47" t="s">
        <v>622</v>
      </c>
      <c r="AY45" s="47" t="s">
        <v>541</v>
      </c>
      <c r="AZ45" s="47" t="s">
        <v>579</v>
      </c>
      <c r="BA45" s="47"/>
      <c r="BB45" s="47"/>
      <c r="BC45" s="47" t="s">
        <v>425</v>
      </c>
      <c r="BD45" s="47" t="s">
        <v>404</v>
      </c>
      <c r="BE45" s="47" t="s">
        <v>426</v>
      </c>
      <c r="BF45" s="47" t="s">
        <v>542</v>
      </c>
      <c r="BG45" s="47" t="s">
        <v>427</v>
      </c>
      <c r="BH45" s="47" t="s">
        <v>428</v>
      </c>
      <c r="BI45" s="47"/>
      <c r="BJ45" s="47" t="str">
        <f t="shared" si="247"/>
        <v/>
      </c>
      <c r="BK45" s="47" t="str">
        <f t="shared" si="247"/>
        <v/>
      </c>
      <c r="BL45" s="47" t="str">
        <f t="shared" si="247"/>
        <v/>
      </c>
      <c r="BM45" s="47" t="str">
        <f t="shared" si="247"/>
        <v/>
      </c>
      <c r="BN45" s="47" t="str">
        <f t="shared" si="247"/>
        <v/>
      </c>
      <c r="BO45" s="47" t="str">
        <f t="shared" si="247"/>
        <v/>
      </c>
      <c r="BP45" s="47" t="str">
        <f t="shared" si="247"/>
        <v/>
      </c>
      <c r="BQ45" s="47" t="str">
        <f t="shared" si="247"/>
        <v/>
      </c>
      <c r="BR45" s="47" t="str">
        <f t="shared" si="247"/>
        <v/>
      </c>
      <c r="BS45" s="47" t="str">
        <f t="shared" si="247"/>
        <v/>
      </c>
      <c r="BT45" s="47" t="str">
        <f t="shared" si="247"/>
        <v/>
      </c>
      <c r="BU45" s="47" t="str">
        <f t="shared" si="247"/>
        <v/>
      </c>
      <c r="BV45" s="47" t="str">
        <f t="shared" si="247"/>
        <v/>
      </c>
      <c r="BW45" s="47" t="str">
        <f t="shared" si="247"/>
        <v/>
      </c>
      <c r="BX45" s="47" t="e">
        <f>DEC2HEX(CODE(BJ45),2)</f>
        <v>#VALUE!</v>
      </c>
      <c r="BY45" s="47" t="e">
        <f t="shared" si="248"/>
        <v>#VALUE!</v>
      </c>
      <c r="BZ45" s="47" t="e">
        <f t="shared" si="249"/>
        <v>#VALUE!</v>
      </c>
      <c r="CA45" s="47" t="e">
        <f t="shared" si="250"/>
        <v>#VALUE!</v>
      </c>
      <c r="CB45" s="47" t="e">
        <f t="shared" si="251"/>
        <v>#VALUE!</v>
      </c>
      <c r="CC45" s="47" t="e">
        <f t="shared" si="252"/>
        <v>#VALUE!</v>
      </c>
      <c r="CD45" s="47" t="e">
        <f t="shared" si="253"/>
        <v>#VALUE!</v>
      </c>
      <c r="CE45" s="47" t="e">
        <f t="shared" si="254"/>
        <v>#VALUE!</v>
      </c>
      <c r="CF45" s="47" t="e">
        <f t="shared" si="255"/>
        <v>#VALUE!</v>
      </c>
      <c r="CG45" s="47" t="e">
        <f t="shared" si="256"/>
        <v>#VALUE!</v>
      </c>
      <c r="CH45" s="47" t="e">
        <f t="shared" si="257"/>
        <v>#VALUE!</v>
      </c>
      <c r="CI45" s="47" t="e">
        <f t="shared" si="258"/>
        <v>#VALUE!</v>
      </c>
      <c r="CJ45" s="47" t="e">
        <f t="shared" si="259"/>
        <v>#VALUE!</v>
      </c>
      <c r="CK45" s="47" t="e">
        <f t="shared" si="260"/>
        <v>#VALUE!</v>
      </c>
      <c r="CL45" s="47" t="s">
        <v>528</v>
      </c>
      <c r="CM45" s="75" t="s">
        <v>468</v>
      </c>
      <c r="CN45" s="76" t="s">
        <v>437</v>
      </c>
      <c r="CO45" s="47"/>
      <c r="CP45" s="47"/>
      <c r="CQ45" s="47">
        <v>1</v>
      </c>
      <c r="CR45" s="47"/>
      <c r="CS45" s="47" t="str">
        <f>SUBSTITUTE(J45," ","")</f>
        <v/>
      </c>
      <c r="CT45" s="47"/>
      <c r="CU45" s="47"/>
      <c r="CV45" s="47"/>
      <c r="CW45" s="47"/>
      <c r="CX45" s="47"/>
      <c r="CY45" s="47"/>
      <c r="CZ45" s="47"/>
    </row>
    <row r="46" spans="1:104" s="43" customFormat="1" ht="39.950000000000003" hidden="1" customHeight="1" outlineLevel="1">
      <c r="A46" s="45"/>
      <c r="B46" s="46">
        <f t="shared" si="224"/>
        <v>12</v>
      </c>
      <c r="C46" s="47" t="s">
        <v>262</v>
      </c>
      <c r="D46" s="46" t="s">
        <v>251</v>
      </c>
      <c r="E46" s="47" t="s">
        <v>262</v>
      </c>
      <c r="F46" s="47" t="s">
        <v>262</v>
      </c>
      <c r="G46" s="47" t="s">
        <v>262</v>
      </c>
      <c r="H46" s="47" t="s">
        <v>262</v>
      </c>
      <c r="I46" s="47" t="s">
        <v>262</v>
      </c>
      <c r="J46" s="47" t="s">
        <v>262</v>
      </c>
      <c r="K46" s="47" t="s">
        <v>262</v>
      </c>
      <c r="L46" s="47" t="s">
        <v>262</v>
      </c>
      <c r="M46" s="47" t="s">
        <v>262</v>
      </c>
      <c r="N46" s="47" t="s">
        <v>262</v>
      </c>
      <c r="O46" s="47"/>
      <c r="P46" s="47" t="s">
        <v>262</v>
      </c>
      <c r="Q46" s="47"/>
      <c r="R46" s="47"/>
      <c r="S46" s="47"/>
      <c r="T46" s="47" t="b">
        <f>T44=T45</f>
        <v>1</v>
      </c>
      <c r="U46" s="47" t="b">
        <f t="shared" ref="U46:AZ46" si="261">U44=U45</f>
        <v>1</v>
      </c>
      <c r="V46" s="47" t="b">
        <f t="shared" si="261"/>
        <v>1</v>
      </c>
      <c r="W46" s="47" t="b">
        <f t="shared" si="261"/>
        <v>1</v>
      </c>
      <c r="X46" s="47" t="b">
        <f t="shared" si="261"/>
        <v>1</v>
      </c>
      <c r="Y46" s="47" t="b">
        <f t="shared" si="261"/>
        <v>1</v>
      </c>
      <c r="Z46" s="47" t="b">
        <f t="shared" si="261"/>
        <v>1</v>
      </c>
      <c r="AA46" s="47" t="b">
        <f t="shared" si="261"/>
        <v>1</v>
      </c>
      <c r="AB46" s="47" t="b">
        <f t="shared" si="261"/>
        <v>1</v>
      </c>
      <c r="AC46" s="47" t="b">
        <f t="shared" si="261"/>
        <v>1</v>
      </c>
      <c r="AD46" s="47" t="b">
        <f t="shared" si="261"/>
        <v>1</v>
      </c>
      <c r="AE46" s="47" t="b">
        <f t="shared" si="261"/>
        <v>1</v>
      </c>
      <c r="AF46" s="47" t="b">
        <f t="shared" si="261"/>
        <v>1</v>
      </c>
      <c r="AG46" s="47" t="b">
        <f t="shared" si="261"/>
        <v>1</v>
      </c>
      <c r="AH46" s="47" t="b">
        <f t="shared" si="261"/>
        <v>1</v>
      </c>
      <c r="AI46" s="47" t="b">
        <f t="shared" si="261"/>
        <v>1</v>
      </c>
      <c r="AJ46" s="47" t="b">
        <f t="shared" si="261"/>
        <v>1</v>
      </c>
      <c r="AK46" s="47" t="b">
        <f t="shared" si="261"/>
        <v>1</v>
      </c>
      <c r="AL46" s="47" t="b">
        <f t="shared" si="261"/>
        <v>1</v>
      </c>
      <c r="AM46" s="47" t="b">
        <f t="shared" si="261"/>
        <v>1</v>
      </c>
      <c r="AN46" s="47" t="b">
        <f t="shared" si="261"/>
        <v>1</v>
      </c>
      <c r="AO46" s="47" t="b">
        <f t="shared" si="261"/>
        <v>1</v>
      </c>
      <c r="AP46" s="47" t="b">
        <f t="shared" si="261"/>
        <v>1</v>
      </c>
      <c r="AQ46" s="47" t="b">
        <f t="shared" si="261"/>
        <v>1</v>
      </c>
      <c r="AR46" s="47" t="b">
        <f t="shared" si="261"/>
        <v>1</v>
      </c>
      <c r="AS46" s="47" t="b">
        <f t="shared" si="261"/>
        <v>1</v>
      </c>
      <c r="AT46" s="47" t="b">
        <f t="shared" si="261"/>
        <v>1</v>
      </c>
      <c r="AU46" s="47" t="b">
        <f t="shared" si="261"/>
        <v>1</v>
      </c>
      <c r="AV46" s="47" t="b">
        <f t="shared" si="261"/>
        <v>1</v>
      </c>
      <c r="AW46" s="47" t="b">
        <f t="shared" si="261"/>
        <v>1</v>
      </c>
      <c r="AX46" s="47" t="b">
        <f t="shared" si="261"/>
        <v>1</v>
      </c>
      <c r="AY46" s="47" t="b">
        <f t="shared" si="261"/>
        <v>1</v>
      </c>
      <c r="AZ46" s="47" t="b">
        <f t="shared" si="261"/>
        <v>1</v>
      </c>
      <c r="BA46" s="47" t="s">
        <v>262</v>
      </c>
      <c r="BB46" s="47" t="s">
        <v>262</v>
      </c>
      <c r="BC46" s="47" t="b">
        <f t="shared" ref="BC46:BH46" si="262">BC44=BC45</f>
        <v>1</v>
      </c>
      <c r="BD46" s="47" t="b">
        <f t="shared" si="262"/>
        <v>1</v>
      </c>
      <c r="BE46" s="47" t="b">
        <f t="shared" si="262"/>
        <v>1</v>
      </c>
      <c r="BF46" s="47" t="b">
        <f t="shared" si="262"/>
        <v>1</v>
      </c>
      <c r="BG46" s="47" t="b">
        <f t="shared" si="262"/>
        <v>1</v>
      </c>
      <c r="BH46" s="47" t="b">
        <f t="shared" si="262"/>
        <v>1</v>
      </c>
      <c r="BI46" s="47" t="s">
        <v>262</v>
      </c>
      <c r="BJ46" s="47" t="s">
        <v>262</v>
      </c>
      <c r="BK46" s="47" t="s">
        <v>262</v>
      </c>
      <c r="BL46" s="47" t="s">
        <v>262</v>
      </c>
      <c r="BM46" s="47" t="s">
        <v>262</v>
      </c>
      <c r="BN46" s="47" t="s">
        <v>262</v>
      </c>
      <c r="BO46" s="47" t="s">
        <v>262</v>
      </c>
      <c r="BP46" s="47" t="s">
        <v>262</v>
      </c>
      <c r="BQ46" s="47" t="s">
        <v>262</v>
      </c>
      <c r="BR46" s="47" t="s">
        <v>262</v>
      </c>
      <c r="BS46" s="47" t="s">
        <v>262</v>
      </c>
      <c r="BT46" s="47" t="s">
        <v>262</v>
      </c>
      <c r="BU46" s="47" t="s">
        <v>262</v>
      </c>
      <c r="BV46" s="47" t="s">
        <v>262</v>
      </c>
      <c r="BW46" s="47" t="s">
        <v>262</v>
      </c>
      <c r="BX46" s="47" t="s">
        <v>262</v>
      </c>
      <c r="BY46" s="47" t="s">
        <v>262</v>
      </c>
      <c r="BZ46" s="47" t="s">
        <v>262</v>
      </c>
      <c r="CA46" s="47" t="s">
        <v>262</v>
      </c>
      <c r="CB46" s="47" t="s">
        <v>262</v>
      </c>
      <c r="CC46" s="47" t="s">
        <v>262</v>
      </c>
      <c r="CD46" s="47" t="s">
        <v>262</v>
      </c>
      <c r="CE46" s="47" t="s">
        <v>262</v>
      </c>
      <c r="CF46" s="47" t="s">
        <v>262</v>
      </c>
      <c r="CG46" s="47" t="s">
        <v>262</v>
      </c>
      <c r="CH46" s="47" t="s">
        <v>262</v>
      </c>
      <c r="CI46" s="47" t="s">
        <v>262</v>
      </c>
      <c r="CJ46" s="47" t="s">
        <v>262</v>
      </c>
      <c r="CK46" s="47" t="s">
        <v>262</v>
      </c>
      <c r="CL46" s="47" t="b">
        <f>CL44=CL45</f>
        <v>1</v>
      </c>
      <c r="CM46" s="76" t="b">
        <f t="shared" ref="CM46:CN46" si="263">CM44=CM45</f>
        <v>1</v>
      </c>
      <c r="CN46" s="76" t="b">
        <f t="shared" si="263"/>
        <v>1</v>
      </c>
      <c r="CO46" s="47" t="s">
        <v>262</v>
      </c>
      <c r="CP46" s="47" t="s">
        <v>262</v>
      </c>
      <c r="CQ46" s="47" t="b">
        <f t="shared" ref="CQ46" si="264">CQ44=CQ45</f>
        <v>1</v>
      </c>
      <c r="CR46" s="47" t="s">
        <v>262</v>
      </c>
      <c r="CS46" s="47" t="s">
        <v>262</v>
      </c>
      <c r="CT46" s="47" t="s">
        <v>262</v>
      </c>
      <c r="CU46" s="47" t="s">
        <v>262</v>
      </c>
      <c r="CV46" s="47" t="s">
        <v>262</v>
      </c>
      <c r="CW46" s="47" t="s">
        <v>262</v>
      </c>
      <c r="CX46" s="47" t="s">
        <v>262</v>
      </c>
      <c r="CY46" s="47" t="s">
        <v>262</v>
      </c>
      <c r="CZ46" s="47" t="s">
        <v>262</v>
      </c>
    </row>
    <row r="47" spans="1:104" s="42" customFormat="1" ht="44.25" customHeight="1" collapsed="1">
      <c r="A47" s="45"/>
      <c r="B47" s="51">
        <f t="shared" si="224"/>
        <v>13</v>
      </c>
      <c r="C47" s="52">
        <v>46129</v>
      </c>
      <c r="D47" s="51" t="s">
        <v>254</v>
      </c>
      <c r="E47" s="51" t="s">
        <v>257</v>
      </c>
      <c r="F47" s="51" t="s">
        <v>389</v>
      </c>
      <c r="G47" s="52" t="s">
        <v>488</v>
      </c>
      <c r="H47" s="51" t="s">
        <v>534</v>
      </c>
      <c r="I47" s="78" t="s">
        <v>563</v>
      </c>
      <c r="J47" s="53" t="s">
        <v>537</v>
      </c>
      <c r="K47" s="53" t="s">
        <v>623</v>
      </c>
      <c r="L47" s="51" t="s">
        <v>398</v>
      </c>
      <c r="M47" s="51" t="s">
        <v>642</v>
      </c>
      <c r="N47" s="51" t="s">
        <v>643</v>
      </c>
      <c r="O47" s="51" t="str">
        <f>IF(COUNTIF(C49:CZ49,"FALSE")&gt;0,"NG","OK")</f>
        <v>OK</v>
      </c>
      <c r="P47" s="51" t="s">
        <v>643</v>
      </c>
      <c r="Q47" s="51" t="s">
        <v>402</v>
      </c>
      <c r="R47" s="51" t="s">
        <v>403</v>
      </c>
      <c r="S47" s="51" t="s">
        <v>404</v>
      </c>
      <c r="T47" s="51" t="s">
        <v>40</v>
      </c>
      <c r="U47" s="51" t="s">
        <v>29</v>
      </c>
      <c r="V47" s="51" t="s">
        <v>39</v>
      </c>
      <c r="W47" s="51" t="s">
        <v>80</v>
      </c>
      <c r="X47" s="51" t="s">
        <v>405</v>
      </c>
      <c r="Y47" s="51" t="s">
        <v>405</v>
      </c>
      <c r="Z47" s="51" t="s">
        <v>405</v>
      </c>
      <c r="AA47" s="51" t="s">
        <v>405</v>
      </c>
      <c r="AB47" s="51" t="s">
        <v>426</v>
      </c>
      <c r="AC47" s="51">
        <v>93</v>
      </c>
      <c r="AD47" s="51" t="s">
        <v>407</v>
      </c>
      <c r="AE47" s="51">
        <v>1.5</v>
      </c>
      <c r="AF47" s="51">
        <v>2027</v>
      </c>
      <c r="AG47" s="51" t="s">
        <v>389</v>
      </c>
      <c r="AH47" s="51" t="s">
        <v>38</v>
      </c>
      <c r="AI47" s="51" t="s">
        <v>409</v>
      </c>
      <c r="AJ47" s="51" t="s">
        <v>410</v>
      </c>
      <c r="AK47" s="51">
        <v>4</v>
      </c>
      <c r="AL47" s="51">
        <v>159</v>
      </c>
      <c r="AM47" s="54" t="str">
        <f>SUBSTITUTE(SUBSTITUTE(J47," ",""),"-","")</f>
        <v>3782062XMF20M6</v>
      </c>
      <c r="AN47" s="77" t="s">
        <v>557</v>
      </c>
      <c r="AO47" s="77" t="s">
        <v>575</v>
      </c>
      <c r="AP47" s="51" t="s">
        <v>404</v>
      </c>
      <c r="AQ47" s="54" t="str">
        <f>SUBSTITUTE(J47," ","")</f>
        <v>37820-62X-MF20-M6</v>
      </c>
      <c r="AR47" s="54" t="str">
        <f>LEFT((SUBSTITUTE(J47," ","")),LEN(SUBSTITUTE(J47," ",""))-4)</f>
        <v>37820-62X-MF2</v>
      </c>
      <c r="AS47" s="54" t="str">
        <f>K47</f>
        <v>10SW133406</v>
      </c>
      <c r="AT47" s="51" t="s">
        <v>406</v>
      </c>
      <c r="AU47" s="51" t="s">
        <v>422</v>
      </c>
      <c r="AV47" s="51" t="s">
        <v>423</v>
      </c>
      <c r="AW47" s="77" t="s">
        <v>629</v>
      </c>
      <c r="AX47" s="54" t="str">
        <f>K47</f>
        <v>10SW133406</v>
      </c>
      <c r="AY47" s="51" t="s">
        <v>541</v>
      </c>
      <c r="AZ47" s="51" t="s">
        <v>581</v>
      </c>
      <c r="BA47" s="51"/>
      <c r="BB47" s="51"/>
      <c r="BC47" s="51" t="s">
        <v>425</v>
      </c>
      <c r="BD47" s="54" t="str">
        <f>AP47</f>
        <v>MG1CS022</v>
      </c>
      <c r="BE47" s="51" t="s">
        <v>426</v>
      </c>
      <c r="BF47" s="51" t="s">
        <v>542</v>
      </c>
      <c r="BG47" s="51" t="s">
        <v>427</v>
      </c>
      <c r="BH47" s="51" t="s">
        <v>428</v>
      </c>
      <c r="BI47" s="51" t="s">
        <v>430</v>
      </c>
      <c r="BJ47" s="54" t="str">
        <f t="shared" ref="BJ47:BW48" si="265">MID($BI47,BJ$6,1)</f>
        <v>3</v>
      </c>
      <c r="BK47" s="54" t="str">
        <f t="shared" si="265"/>
        <v>7</v>
      </c>
      <c r="BL47" s="54" t="str">
        <f t="shared" si="265"/>
        <v>8</v>
      </c>
      <c r="BM47" s="54" t="str">
        <f t="shared" si="265"/>
        <v>0</v>
      </c>
      <c r="BN47" s="54" t="str">
        <f t="shared" si="265"/>
        <v>5</v>
      </c>
      <c r="BO47" s="54" t="str">
        <f t="shared" si="265"/>
        <v>-</v>
      </c>
      <c r="BP47" s="54" t="str">
        <f t="shared" si="265"/>
        <v>6</v>
      </c>
      <c r="BQ47" s="54" t="str">
        <f t="shared" si="265"/>
        <v>2</v>
      </c>
      <c r="BR47" s="54" t="str">
        <f t="shared" si="265"/>
        <v>X</v>
      </c>
      <c r="BS47" s="54" t="str">
        <f t="shared" si="265"/>
        <v>-</v>
      </c>
      <c r="BT47" s="54" t="str">
        <f t="shared" si="265"/>
        <v>M</v>
      </c>
      <c r="BU47" s="54" t="str">
        <f t="shared" si="265"/>
        <v>F</v>
      </c>
      <c r="BV47" s="54" t="str">
        <f t="shared" si="265"/>
        <v>1</v>
      </c>
      <c r="BW47" s="54" t="str">
        <f t="shared" si="265"/>
        <v>0</v>
      </c>
      <c r="BX47" s="55" t="str">
        <f>DEC2HEX(CODE(BJ47),2)</f>
        <v>33</v>
      </c>
      <c r="BY47" s="55" t="str">
        <f t="shared" ref="BY47:BY48" si="266">DEC2HEX(CODE(BK47),2)</f>
        <v>37</v>
      </c>
      <c r="BZ47" s="55" t="str">
        <f t="shared" ref="BZ47:BZ48" si="267">DEC2HEX(CODE(BL47),2)</f>
        <v>38</v>
      </c>
      <c r="CA47" s="55" t="str">
        <f t="shared" ref="CA47:CA48" si="268">DEC2HEX(CODE(BM47),2)</f>
        <v>30</v>
      </c>
      <c r="CB47" s="55" t="str">
        <f t="shared" ref="CB47:CB48" si="269">DEC2HEX(CODE(BN47),2)</f>
        <v>35</v>
      </c>
      <c r="CC47" s="55" t="str">
        <f t="shared" ref="CC47:CC48" si="270">DEC2HEX(CODE(BO47),2)</f>
        <v>2D</v>
      </c>
      <c r="CD47" s="55" t="str">
        <f t="shared" ref="CD47:CD48" si="271">DEC2HEX(CODE(BP47),2)</f>
        <v>36</v>
      </c>
      <c r="CE47" s="55" t="str">
        <f t="shared" ref="CE47:CE48" si="272">DEC2HEX(CODE(BQ47),2)</f>
        <v>32</v>
      </c>
      <c r="CF47" s="55" t="str">
        <f t="shared" ref="CF47:CF48" si="273">DEC2HEX(CODE(BR47),2)</f>
        <v>58</v>
      </c>
      <c r="CG47" s="55" t="str">
        <f t="shared" ref="CG47:CG48" si="274">DEC2HEX(CODE(BS47),2)</f>
        <v>2D</v>
      </c>
      <c r="CH47" s="55" t="str">
        <f t="shared" ref="CH47:CH48" si="275">DEC2HEX(CODE(BT47),2)</f>
        <v>4D</v>
      </c>
      <c r="CI47" s="55" t="str">
        <f t="shared" ref="CI47:CI48" si="276">DEC2HEX(CODE(BU47),2)</f>
        <v>46</v>
      </c>
      <c r="CJ47" s="55" t="str">
        <f t="shared" ref="CJ47:CJ48" si="277">DEC2HEX(CODE(BV47),2)</f>
        <v>31</v>
      </c>
      <c r="CK47" s="55" t="str">
        <f t="shared" ref="CK47:CK48" si="278">DEC2HEX(CODE(BW47),2)</f>
        <v>30</v>
      </c>
      <c r="CL47" s="54" t="str">
        <f>BX47&amp;BY47&amp;BZ47&amp;CA47&amp;CB47&amp;CC47&amp;CD47&amp;CE47&amp;CF47&amp;CG47&amp;CH47&amp;CI47&amp;CJ47&amp;CK47</f>
        <v>33373830352D3632582D4D463130</v>
      </c>
      <c r="CM47" s="74" t="s">
        <v>468</v>
      </c>
      <c r="CN47" s="77" t="s">
        <v>437</v>
      </c>
      <c r="CO47" s="51" t="s">
        <v>438</v>
      </c>
      <c r="CP47" s="51" t="s">
        <v>438</v>
      </c>
      <c r="CQ47" s="51">
        <v>1</v>
      </c>
      <c r="CR47" s="81" t="s">
        <v>240</v>
      </c>
      <c r="CS47" s="54" t="str">
        <f>SUBSTITUTE(J47," ","")</f>
        <v>37820-62X-MF20-M6</v>
      </c>
      <c r="CT47" s="51" t="s">
        <v>545</v>
      </c>
      <c r="CU47" s="51" t="s">
        <v>551</v>
      </c>
      <c r="CV47" s="51" t="s">
        <v>430</v>
      </c>
      <c r="CW47" s="81" t="s">
        <v>240</v>
      </c>
      <c r="CX47" s="51" t="s">
        <v>569</v>
      </c>
      <c r="CY47" s="51" t="s">
        <v>295</v>
      </c>
      <c r="CZ47" s="51" t="s">
        <v>445</v>
      </c>
    </row>
    <row r="48" spans="1:104" s="42" customFormat="1" ht="44.25" hidden="1" customHeight="1" outlineLevel="1" collapsed="1">
      <c r="A48" s="45"/>
      <c r="B48" s="47">
        <f t="shared" si="224"/>
        <v>13</v>
      </c>
      <c r="C48" s="56"/>
      <c r="D48" s="47" t="s">
        <v>245</v>
      </c>
      <c r="E48" s="47"/>
      <c r="F48" s="47"/>
      <c r="G48" s="56"/>
      <c r="H48" s="47"/>
      <c r="I48" s="47"/>
      <c r="J48" s="47"/>
      <c r="K48" s="47"/>
      <c r="L48" s="47"/>
      <c r="M48" s="47"/>
      <c r="N48" s="47"/>
      <c r="O48" s="47"/>
      <c r="P48" s="47"/>
      <c r="Q48" s="47"/>
      <c r="R48" s="47"/>
      <c r="S48" s="47"/>
      <c r="T48" s="47" t="s">
        <v>40</v>
      </c>
      <c r="U48" s="47" t="s">
        <v>29</v>
      </c>
      <c r="V48" s="47" t="s">
        <v>39</v>
      </c>
      <c r="W48" s="47" t="s">
        <v>80</v>
      </c>
      <c r="X48" s="47" t="s">
        <v>405</v>
      </c>
      <c r="Y48" s="47" t="s">
        <v>405</v>
      </c>
      <c r="Z48" s="47" t="s">
        <v>405</v>
      </c>
      <c r="AA48" s="47" t="s">
        <v>405</v>
      </c>
      <c r="AB48" s="47" t="s">
        <v>426</v>
      </c>
      <c r="AC48" s="47">
        <v>93</v>
      </c>
      <c r="AD48" s="47" t="s">
        <v>523</v>
      </c>
      <c r="AE48" s="47">
        <v>1.5</v>
      </c>
      <c r="AF48" s="47">
        <v>2027</v>
      </c>
      <c r="AG48" s="47" t="s">
        <v>389</v>
      </c>
      <c r="AH48" s="47" t="s">
        <v>38</v>
      </c>
      <c r="AI48" s="47" t="s">
        <v>409</v>
      </c>
      <c r="AJ48" s="47" t="s">
        <v>410</v>
      </c>
      <c r="AK48" s="47">
        <v>4</v>
      </c>
      <c r="AL48" s="47">
        <v>159</v>
      </c>
      <c r="AM48" s="47" t="s">
        <v>635</v>
      </c>
      <c r="AN48" s="47" t="s">
        <v>557</v>
      </c>
      <c r="AO48" s="47" t="s">
        <v>575</v>
      </c>
      <c r="AP48" s="47" t="s">
        <v>404</v>
      </c>
      <c r="AQ48" s="47" t="s">
        <v>537</v>
      </c>
      <c r="AR48" s="47" t="s">
        <v>569</v>
      </c>
      <c r="AS48" s="47" t="s">
        <v>623</v>
      </c>
      <c r="AT48" s="47" t="s">
        <v>406</v>
      </c>
      <c r="AU48" s="47" t="s">
        <v>422</v>
      </c>
      <c r="AV48" s="47" t="s">
        <v>423</v>
      </c>
      <c r="AW48" s="83" t="s">
        <v>629</v>
      </c>
      <c r="AX48" s="47" t="s">
        <v>623</v>
      </c>
      <c r="AY48" s="47" t="s">
        <v>541</v>
      </c>
      <c r="AZ48" s="47" t="s">
        <v>581</v>
      </c>
      <c r="BA48" s="47"/>
      <c r="BB48" s="47"/>
      <c r="BC48" s="47" t="s">
        <v>425</v>
      </c>
      <c r="BD48" s="47" t="s">
        <v>404</v>
      </c>
      <c r="BE48" s="47" t="s">
        <v>426</v>
      </c>
      <c r="BF48" s="47" t="s">
        <v>542</v>
      </c>
      <c r="BG48" s="47" t="s">
        <v>427</v>
      </c>
      <c r="BH48" s="47" t="s">
        <v>428</v>
      </c>
      <c r="BI48" s="47"/>
      <c r="BJ48" s="47" t="str">
        <f t="shared" si="265"/>
        <v/>
      </c>
      <c r="BK48" s="47" t="str">
        <f t="shared" si="265"/>
        <v/>
      </c>
      <c r="BL48" s="47" t="str">
        <f t="shared" si="265"/>
        <v/>
      </c>
      <c r="BM48" s="47" t="str">
        <f t="shared" si="265"/>
        <v/>
      </c>
      <c r="BN48" s="47" t="str">
        <f t="shared" si="265"/>
        <v/>
      </c>
      <c r="BO48" s="47" t="str">
        <f t="shared" si="265"/>
        <v/>
      </c>
      <c r="BP48" s="47" t="str">
        <f t="shared" si="265"/>
        <v/>
      </c>
      <c r="BQ48" s="47" t="str">
        <f t="shared" si="265"/>
        <v/>
      </c>
      <c r="BR48" s="47" t="str">
        <f t="shared" si="265"/>
        <v/>
      </c>
      <c r="BS48" s="47" t="str">
        <f t="shared" si="265"/>
        <v/>
      </c>
      <c r="BT48" s="47" t="str">
        <f t="shared" si="265"/>
        <v/>
      </c>
      <c r="BU48" s="47" t="str">
        <f t="shared" si="265"/>
        <v/>
      </c>
      <c r="BV48" s="47" t="str">
        <f t="shared" si="265"/>
        <v/>
      </c>
      <c r="BW48" s="47" t="str">
        <f t="shared" si="265"/>
        <v/>
      </c>
      <c r="BX48" s="47" t="e">
        <f>DEC2HEX(CODE(BJ48),2)</f>
        <v>#VALUE!</v>
      </c>
      <c r="BY48" s="47" t="e">
        <f t="shared" si="266"/>
        <v>#VALUE!</v>
      </c>
      <c r="BZ48" s="47" t="e">
        <f t="shared" si="267"/>
        <v>#VALUE!</v>
      </c>
      <c r="CA48" s="47" t="e">
        <f t="shared" si="268"/>
        <v>#VALUE!</v>
      </c>
      <c r="CB48" s="47" t="e">
        <f t="shared" si="269"/>
        <v>#VALUE!</v>
      </c>
      <c r="CC48" s="47" t="e">
        <f t="shared" si="270"/>
        <v>#VALUE!</v>
      </c>
      <c r="CD48" s="47" t="e">
        <f t="shared" si="271"/>
        <v>#VALUE!</v>
      </c>
      <c r="CE48" s="47" t="e">
        <f t="shared" si="272"/>
        <v>#VALUE!</v>
      </c>
      <c r="CF48" s="47" t="e">
        <f t="shared" si="273"/>
        <v>#VALUE!</v>
      </c>
      <c r="CG48" s="47" t="e">
        <f t="shared" si="274"/>
        <v>#VALUE!</v>
      </c>
      <c r="CH48" s="47" t="e">
        <f t="shared" si="275"/>
        <v>#VALUE!</v>
      </c>
      <c r="CI48" s="47" t="e">
        <f t="shared" si="276"/>
        <v>#VALUE!</v>
      </c>
      <c r="CJ48" s="47" t="e">
        <f t="shared" si="277"/>
        <v>#VALUE!</v>
      </c>
      <c r="CK48" s="47" t="e">
        <f t="shared" si="278"/>
        <v>#VALUE!</v>
      </c>
      <c r="CL48" s="47" t="s">
        <v>529</v>
      </c>
      <c r="CM48" s="75" t="s">
        <v>468</v>
      </c>
      <c r="CN48" s="76" t="s">
        <v>437</v>
      </c>
      <c r="CO48" s="47"/>
      <c r="CP48" s="47"/>
      <c r="CQ48" s="47">
        <v>1</v>
      </c>
      <c r="CR48" s="47"/>
      <c r="CS48" s="47" t="str">
        <f>SUBSTITUTE(J48," ","")</f>
        <v/>
      </c>
      <c r="CT48" s="47"/>
      <c r="CU48" s="47"/>
      <c r="CV48" s="47"/>
      <c r="CW48" s="47"/>
      <c r="CX48" s="47"/>
      <c r="CY48" s="47"/>
      <c r="CZ48" s="47"/>
    </row>
    <row r="49" spans="1:104" s="43" customFormat="1" ht="39.950000000000003" hidden="1" customHeight="1" outlineLevel="1">
      <c r="A49" s="45"/>
      <c r="B49" s="46">
        <f t="shared" si="224"/>
        <v>13</v>
      </c>
      <c r="C49" s="47" t="s">
        <v>262</v>
      </c>
      <c r="D49" s="46" t="s">
        <v>251</v>
      </c>
      <c r="E49" s="47" t="s">
        <v>262</v>
      </c>
      <c r="F49" s="47" t="s">
        <v>262</v>
      </c>
      <c r="G49" s="47" t="s">
        <v>262</v>
      </c>
      <c r="H49" s="47" t="s">
        <v>262</v>
      </c>
      <c r="I49" s="47" t="s">
        <v>262</v>
      </c>
      <c r="J49" s="47" t="s">
        <v>262</v>
      </c>
      <c r="K49" s="47" t="s">
        <v>262</v>
      </c>
      <c r="L49" s="47" t="s">
        <v>262</v>
      </c>
      <c r="M49" s="47" t="s">
        <v>262</v>
      </c>
      <c r="N49" s="47" t="s">
        <v>262</v>
      </c>
      <c r="O49" s="47"/>
      <c r="P49" s="47" t="s">
        <v>262</v>
      </c>
      <c r="Q49" s="47"/>
      <c r="R49" s="47"/>
      <c r="S49" s="47"/>
      <c r="T49" s="47" t="b">
        <f>T47=T48</f>
        <v>1</v>
      </c>
      <c r="U49" s="47" t="b">
        <f t="shared" ref="U49:AZ49" si="279">U47=U48</f>
        <v>1</v>
      </c>
      <c r="V49" s="47" t="b">
        <f t="shared" si="279"/>
        <v>1</v>
      </c>
      <c r="W49" s="47" t="b">
        <f t="shared" si="279"/>
        <v>1</v>
      </c>
      <c r="X49" s="47" t="b">
        <f t="shared" si="279"/>
        <v>1</v>
      </c>
      <c r="Y49" s="47" t="b">
        <f t="shared" si="279"/>
        <v>1</v>
      </c>
      <c r="Z49" s="47" t="b">
        <f t="shared" si="279"/>
        <v>1</v>
      </c>
      <c r="AA49" s="47" t="b">
        <f t="shared" si="279"/>
        <v>1</v>
      </c>
      <c r="AB49" s="47" t="b">
        <f t="shared" si="279"/>
        <v>1</v>
      </c>
      <c r="AC49" s="47" t="b">
        <f t="shared" si="279"/>
        <v>1</v>
      </c>
      <c r="AD49" s="47" t="b">
        <f t="shared" si="279"/>
        <v>1</v>
      </c>
      <c r="AE49" s="47" t="b">
        <f t="shared" si="279"/>
        <v>1</v>
      </c>
      <c r="AF49" s="47" t="b">
        <f t="shared" si="279"/>
        <v>1</v>
      </c>
      <c r="AG49" s="47" t="b">
        <f t="shared" si="279"/>
        <v>1</v>
      </c>
      <c r="AH49" s="47" t="b">
        <f t="shared" si="279"/>
        <v>1</v>
      </c>
      <c r="AI49" s="47" t="b">
        <f t="shared" si="279"/>
        <v>1</v>
      </c>
      <c r="AJ49" s="47" t="b">
        <f t="shared" si="279"/>
        <v>1</v>
      </c>
      <c r="AK49" s="47" t="b">
        <f t="shared" si="279"/>
        <v>1</v>
      </c>
      <c r="AL49" s="47" t="b">
        <f t="shared" si="279"/>
        <v>1</v>
      </c>
      <c r="AM49" s="47" t="b">
        <f t="shared" si="279"/>
        <v>1</v>
      </c>
      <c r="AN49" s="47" t="b">
        <f t="shared" si="279"/>
        <v>1</v>
      </c>
      <c r="AO49" s="47" t="b">
        <f t="shared" si="279"/>
        <v>1</v>
      </c>
      <c r="AP49" s="47" t="b">
        <f t="shared" si="279"/>
        <v>1</v>
      </c>
      <c r="AQ49" s="47" t="b">
        <f t="shared" si="279"/>
        <v>1</v>
      </c>
      <c r="AR49" s="47" t="b">
        <f t="shared" si="279"/>
        <v>1</v>
      </c>
      <c r="AS49" s="47" t="b">
        <f t="shared" si="279"/>
        <v>1</v>
      </c>
      <c r="AT49" s="47" t="b">
        <f t="shared" si="279"/>
        <v>1</v>
      </c>
      <c r="AU49" s="47" t="b">
        <f t="shared" si="279"/>
        <v>1</v>
      </c>
      <c r="AV49" s="47" t="b">
        <f t="shared" si="279"/>
        <v>1</v>
      </c>
      <c r="AW49" s="47" t="b">
        <f t="shared" si="279"/>
        <v>1</v>
      </c>
      <c r="AX49" s="47" t="b">
        <f t="shared" si="279"/>
        <v>1</v>
      </c>
      <c r="AY49" s="47" t="b">
        <f t="shared" si="279"/>
        <v>1</v>
      </c>
      <c r="AZ49" s="47" t="b">
        <f t="shared" si="279"/>
        <v>1</v>
      </c>
      <c r="BA49" s="47" t="s">
        <v>262</v>
      </c>
      <c r="BB49" s="47" t="s">
        <v>262</v>
      </c>
      <c r="BC49" s="47" t="b">
        <f t="shared" ref="BC49:BH49" si="280">BC47=BC48</f>
        <v>1</v>
      </c>
      <c r="BD49" s="47" t="b">
        <f t="shared" si="280"/>
        <v>1</v>
      </c>
      <c r="BE49" s="47" t="b">
        <f t="shared" si="280"/>
        <v>1</v>
      </c>
      <c r="BF49" s="47" t="b">
        <f t="shared" si="280"/>
        <v>1</v>
      </c>
      <c r="BG49" s="47" t="b">
        <f t="shared" si="280"/>
        <v>1</v>
      </c>
      <c r="BH49" s="47" t="b">
        <f t="shared" si="280"/>
        <v>1</v>
      </c>
      <c r="BI49" s="47" t="s">
        <v>262</v>
      </c>
      <c r="BJ49" s="47" t="s">
        <v>262</v>
      </c>
      <c r="BK49" s="47" t="s">
        <v>262</v>
      </c>
      <c r="BL49" s="47" t="s">
        <v>262</v>
      </c>
      <c r="BM49" s="47" t="s">
        <v>262</v>
      </c>
      <c r="BN49" s="47" t="s">
        <v>262</v>
      </c>
      <c r="BO49" s="47" t="s">
        <v>262</v>
      </c>
      <c r="BP49" s="47" t="s">
        <v>262</v>
      </c>
      <c r="BQ49" s="47" t="s">
        <v>262</v>
      </c>
      <c r="BR49" s="47" t="s">
        <v>262</v>
      </c>
      <c r="BS49" s="47" t="s">
        <v>262</v>
      </c>
      <c r="BT49" s="47" t="s">
        <v>262</v>
      </c>
      <c r="BU49" s="47" t="s">
        <v>262</v>
      </c>
      <c r="BV49" s="47" t="s">
        <v>262</v>
      </c>
      <c r="BW49" s="47" t="s">
        <v>262</v>
      </c>
      <c r="BX49" s="47" t="s">
        <v>262</v>
      </c>
      <c r="BY49" s="47" t="s">
        <v>262</v>
      </c>
      <c r="BZ49" s="47" t="s">
        <v>262</v>
      </c>
      <c r="CA49" s="47" t="s">
        <v>262</v>
      </c>
      <c r="CB49" s="47" t="s">
        <v>262</v>
      </c>
      <c r="CC49" s="47" t="s">
        <v>262</v>
      </c>
      <c r="CD49" s="47" t="s">
        <v>262</v>
      </c>
      <c r="CE49" s="47" t="s">
        <v>262</v>
      </c>
      <c r="CF49" s="47" t="s">
        <v>262</v>
      </c>
      <c r="CG49" s="47" t="s">
        <v>262</v>
      </c>
      <c r="CH49" s="47" t="s">
        <v>262</v>
      </c>
      <c r="CI49" s="47" t="s">
        <v>262</v>
      </c>
      <c r="CJ49" s="47" t="s">
        <v>262</v>
      </c>
      <c r="CK49" s="47" t="s">
        <v>262</v>
      </c>
      <c r="CL49" s="47" t="b">
        <f>CL47=CL48</f>
        <v>1</v>
      </c>
      <c r="CM49" s="76" t="b">
        <f t="shared" ref="CM49:CN49" si="281">CM47=CM48</f>
        <v>1</v>
      </c>
      <c r="CN49" s="76" t="b">
        <f t="shared" si="281"/>
        <v>1</v>
      </c>
      <c r="CO49" s="47" t="s">
        <v>262</v>
      </c>
      <c r="CP49" s="47" t="s">
        <v>262</v>
      </c>
      <c r="CQ49" s="47" t="b">
        <f t="shared" ref="CQ49" si="282">CQ47=CQ48</f>
        <v>1</v>
      </c>
      <c r="CR49" s="47" t="s">
        <v>262</v>
      </c>
      <c r="CS49" s="47" t="s">
        <v>262</v>
      </c>
      <c r="CT49" s="47" t="s">
        <v>262</v>
      </c>
      <c r="CU49" s="47" t="s">
        <v>262</v>
      </c>
      <c r="CV49" s="47" t="s">
        <v>262</v>
      </c>
      <c r="CW49" s="47" t="s">
        <v>262</v>
      </c>
      <c r="CX49" s="47" t="s">
        <v>262</v>
      </c>
      <c r="CY49" s="47" t="s">
        <v>262</v>
      </c>
      <c r="CZ49" s="47" t="s">
        <v>262</v>
      </c>
    </row>
    <row r="50" spans="1:104" s="42" customFormat="1" ht="44.25" customHeight="1" collapsed="1">
      <c r="A50" s="45"/>
      <c r="B50" s="51">
        <f t="shared" si="224"/>
        <v>14</v>
      </c>
      <c r="C50" s="52">
        <v>46129</v>
      </c>
      <c r="D50" s="51" t="s">
        <v>254</v>
      </c>
      <c r="E50" s="51" t="s">
        <v>257</v>
      </c>
      <c r="F50" s="51" t="s">
        <v>389</v>
      </c>
      <c r="G50" s="52" t="s">
        <v>488</v>
      </c>
      <c r="H50" s="51" t="s">
        <v>534</v>
      </c>
      <c r="I50" s="78" t="s">
        <v>564</v>
      </c>
      <c r="J50" s="53" t="s">
        <v>539</v>
      </c>
      <c r="K50" s="53" t="s">
        <v>624</v>
      </c>
      <c r="L50" s="51" t="s">
        <v>399</v>
      </c>
      <c r="M50" s="51" t="s">
        <v>642</v>
      </c>
      <c r="N50" s="51" t="s">
        <v>643</v>
      </c>
      <c r="O50" s="51" t="str">
        <f>IF(COUNTIF(C52:CZ52,"FALSE")&gt;0,"NG","OK")</f>
        <v>NG</v>
      </c>
      <c r="P50" s="51" t="s">
        <v>643</v>
      </c>
      <c r="Q50" s="51" t="s">
        <v>402</v>
      </c>
      <c r="R50" s="51" t="s">
        <v>403</v>
      </c>
      <c r="S50" s="51" t="s">
        <v>404</v>
      </c>
      <c r="T50" s="51" t="s">
        <v>40</v>
      </c>
      <c r="U50" s="51" t="s">
        <v>29</v>
      </c>
      <c r="V50" s="51" t="s">
        <v>39</v>
      </c>
      <c r="W50" s="51" t="s">
        <v>80</v>
      </c>
      <c r="X50" s="51" t="s">
        <v>405</v>
      </c>
      <c r="Y50" s="51" t="s">
        <v>405</v>
      </c>
      <c r="Z50" s="51" t="s">
        <v>405</v>
      </c>
      <c r="AA50" s="51" t="s">
        <v>405</v>
      </c>
      <c r="AB50" s="51" t="s">
        <v>426</v>
      </c>
      <c r="AC50" s="51">
        <v>93</v>
      </c>
      <c r="AD50" s="51" t="s">
        <v>407</v>
      </c>
      <c r="AE50" s="51">
        <v>1.5</v>
      </c>
      <c r="AF50" s="51">
        <v>2027</v>
      </c>
      <c r="AG50" s="51" t="s">
        <v>389</v>
      </c>
      <c r="AH50" s="51" t="s">
        <v>38</v>
      </c>
      <c r="AI50" s="51" t="s">
        <v>409</v>
      </c>
      <c r="AJ50" s="51" t="s">
        <v>410</v>
      </c>
      <c r="AK50" s="51">
        <v>4</v>
      </c>
      <c r="AL50" s="51">
        <v>159</v>
      </c>
      <c r="AM50" s="54" t="str">
        <f>SUBSTITUTE(SUBSTITUTE(J50," ",""),"-","")</f>
        <v>3782062XMG20M6</v>
      </c>
      <c r="AN50" s="77" t="s">
        <v>558</v>
      </c>
      <c r="AO50" s="77" t="s">
        <v>576</v>
      </c>
      <c r="AP50" s="51" t="s">
        <v>404</v>
      </c>
      <c r="AQ50" s="54" t="str">
        <f>SUBSTITUTE(J50," ","")</f>
        <v>37820-62X-MG20-M6</v>
      </c>
      <c r="AR50" s="54" t="str">
        <f>LEFT((SUBSTITUTE(J50," ","")),LEN(SUBSTITUTE(J50," ",""))-4)</f>
        <v>37820-62X-MG2</v>
      </c>
      <c r="AS50" s="54" t="str">
        <f>K50</f>
        <v>10SW133407</v>
      </c>
      <c r="AT50" s="51" t="s">
        <v>406</v>
      </c>
      <c r="AU50" s="51" t="s">
        <v>422</v>
      </c>
      <c r="AV50" s="51" t="s">
        <v>423</v>
      </c>
      <c r="AW50" s="77" t="s">
        <v>630</v>
      </c>
      <c r="AX50" s="54" t="str">
        <f>K50</f>
        <v>10SW133407</v>
      </c>
      <c r="AY50" s="51" t="s">
        <v>541</v>
      </c>
      <c r="AZ50" s="51" t="s">
        <v>582</v>
      </c>
      <c r="BA50" s="51"/>
      <c r="BB50" s="51"/>
      <c r="BC50" s="51" t="s">
        <v>425</v>
      </c>
      <c r="BD50" s="54" t="str">
        <f>AP50</f>
        <v>MG1CS022</v>
      </c>
      <c r="BE50" s="51" t="s">
        <v>426</v>
      </c>
      <c r="BF50" s="51" t="s">
        <v>542</v>
      </c>
      <c r="BG50" s="51" t="s">
        <v>427</v>
      </c>
      <c r="BH50" s="51" t="s">
        <v>428</v>
      </c>
      <c r="BI50" s="51" t="s">
        <v>431</v>
      </c>
      <c r="BJ50" s="54" t="str">
        <f t="shared" ref="BJ50:BW51" si="283">MID($BI50,BJ$6,1)</f>
        <v>3</v>
      </c>
      <c r="BK50" s="54" t="str">
        <f t="shared" si="283"/>
        <v>7</v>
      </c>
      <c r="BL50" s="54" t="str">
        <f t="shared" si="283"/>
        <v>8</v>
      </c>
      <c r="BM50" s="54" t="str">
        <f t="shared" si="283"/>
        <v>0</v>
      </c>
      <c r="BN50" s="54" t="str">
        <f t="shared" si="283"/>
        <v>5</v>
      </c>
      <c r="BO50" s="54" t="str">
        <f t="shared" si="283"/>
        <v>-</v>
      </c>
      <c r="BP50" s="54" t="str">
        <f t="shared" si="283"/>
        <v>6</v>
      </c>
      <c r="BQ50" s="54" t="str">
        <f t="shared" si="283"/>
        <v>2</v>
      </c>
      <c r="BR50" s="54" t="str">
        <f t="shared" si="283"/>
        <v>X</v>
      </c>
      <c r="BS50" s="54" t="str">
        <f t="shared" si="283"/>
        <v>-</v>
      </c>
      <c r="BT50" s="54" t="str">
        <f t="shared" si="283"/>
        <v>M</v>
      </c>
      <c r="BU50" s="54" t="str">
        <f t="shared" si="283"/>
        <v>G</v>
      </c>
      <c r="BV50" s="54" t="str">
        <f t="shared" si="283"/>
        <v>1</v>
      </c>
      <c r="BW50" s="54" t="str">
        <f t="shared" si="283"/>
        <v>0</v>
      </c>
      <c r="BX50" s="55" t="str">
        <f>DEC2HEX(CODE(BJ50),2)</f>
        <v>33</v>
      </c>
      <c r="BY50" s="55" t="str">
        <f t="shared" ref="BY50:BY51" si="284">DEC2HEX(CODE(BK50),2)</f>
        <v>37</v>
      </c>
      <c r="BZ50" s="55" t="str">
        <f t="shared" ref="BZ50:BZ51" si="285">DEC2HEX(CODE(BL50),2)</f>
        <v>38</v>
      </c>
      <c r="CA50" s="55" t="str">
        <f t="shared" ref="CA50:CA51" si="286">DEC2HEX(CODE(BM50),2)</f>
        <v>30</v>
      </c>
      <c r="CB50" s="55" t="str">
        <f t="shared" ref="CB50:CB51" si="287">DEC2HEX(CODE(BN50),2)</f>
        <v>35</v>
      </c>
      <c r="CC50" s="55" t="str">
        <f t="shared" ref="CC50:CC51" si="288">DEC2HEX(CODE(BO50),2)</f>
        <v>2D</v>
      </c>
      <c r="CD50" s="55" t="str">
        <f t="shared" ref="CD50:CD51" si="289">DEC2HEX(CODE(BP50),2)</f>
        <v>36</v>
      </c>
      <c r="CE50" s="55" t="str">
        <f t="shared" ref="CE50:CE51" si="290">DEC2HEX(CODE(BQ50),2)</f>
        <v>32</v>
      </c>
      <c r="CF50" s="55" t="str">
        <f t="shared" ref="CF50:CF51" si="291">DEC2HEX(CODE(BR50),2)</f>
        <v>58</v>
      </c>
      <c r="CG50" s="55" t="str">
        <f t="shared" ref="CG50:CG51" si="292">DEC2HEX(CODE(BS50),2)</f>
        <v>2D</v>
      </c>
      <c r="CH50" s="55" t="str">
        <f t="shared" ref="CH50:CH51" si="293">DEC2HEX(CODE(BT50),2)</f>
        <v>4D</v>
      </c>
      <c r="CI50" s="55" t="str">
        <f t="shared" ref="CI50:CI51" si="294">DEC2HEX(CODE(BU50),2)</f>
        <v>47</v>
      </c>
      <c r="CJ50" s="55" t="str">
        <f t="shared" ref="CJ50:CJ51" si="295">DEC2HEX(CODE(BV50),2)</f>
        <v>31</v>
      </c>
      <c r="CK50" s="55" t="str">
        <f t="shared" ref="CK50:CK51" si="296">DEC2HEX(CODE(BW50),2)</f>
        <v>30</v>
      </c>
      <c r="CL50" s="54" t="str">
        <f>BX50&amp;BY50&amp;BZ50&amp;CA50&amp;CB50&amp;CC50&amp;CD50&amp;CE50&amp;CF50&amp;CG50&amp;CH50&amp;CI50&amp;CJ50&amp;CK50</f>
        <v>33373830352D3632582D4D473130</v>
      </c>
      <c r="CM50" s="74" t="s">
        <v>468</v>
      </c>
      <c r="CN50" s="77" t="s">
        <v>437</v>
      </c>
      <c r="CO50" s="51" t="s">
        <v>438</v>
      </c>
      <c r="CP50" s="51" t="s">
        <v>438</v>
      </c>
      <c r="CQ50" s="77" t="s">
        <v>644</v>
      </c>
      <c r="CR50" s="81" t="s">
        <v>240</v>
      </c>
      <c r="CS50" s="54" t="str">
        <f>SUBSTITUTE(J50," ","")</f>
        <v>37820-62X-MG20-M6</v>
      </c>
      <c r="CT50" s="51" t="s">
        <v>546</v>
      </c>
      <c r="CU50" s="51" t="s">
        <v>552</v>
      </c>
      <c r="CV50" s="51" t="s">
        <v>431</v>
      </c>
      <c r="CW50" s="81" t="s">
        <v>240</v>
      </c>
      <c r="CX50" s="51" t="s">
        <v>570</v>
      </c>
      <c r="CY50" s="51" t="s">
        <v>295</v>
      </c>
      <c r="CZ50" s="51" t="s">
        <v>446</v>
      </c>
    </row>
    <row r="51" spans="1:104" s="42" customFormat="1" ht="44.25" hidden="1" customHeight="1" outlineLevel="1" collapsed="1">
      <c r="A51" s="45"/>
      <c r="B51" s="47">
        <f t="shared" si="224"/>
        <v>14</v>
      </c>
      <c r="C51" s="56"/>
      <c r="D51" s="47" t="s">
        <v>245</v>
      </c>
      <c r="E51" s="47"/>
      <c r="F51" s="47"/>
      <c r="G51" s="56"/>
      <c r="H51" s="47"/>
      <c r="I51" s="47"/>
      <c r="J51" s="47"/>
      <c r="K51" s="47"/>
      <c r="L51" s="47"/>
      <c r="M51" s="47"/>
      <c r="N51" s="47"/>
      <c r="O51" s="47"/>
      <c r="P51" s="47"/>
      <c r="Q51" s="47"/>
      <c r="R51" s="47"/>
      <c r="S51" s="47"/>
      <c r="T51" s="47" t="s">
        <v>40</v>
      </c>
      <c r="U51" s="47" t="s">
        <v>29</v>
      </c>
      <c r="V51" s="47" t="s">
        <v>39</v>
      </c>
      <c r="W51" s="47" t="s">
        <v>80</v>
      </c>
      <c r="X51" s="47" t="s">
        <v>405</v>
      </c>
      <c r="Y51" s="47" t="s">
        <v>405</v>
      </c>
      <c r="Z51" s="47" t="s">
        <v>405</v>
      </c>
      <c r="AA51" s="47" t="s">
        <v>405</v>
      </c>
      <c r="AB51" s="47" t="s">
        <v>426</v>
      </c>
      <c r="AC51" s="47">
        <v>93</v>
      </c>
      <c r="AD51" s="47" t="s">
        <v>523</v>
      </c>
      <c r="AE51" s="47">
        <v>1.5</v>
      </c>
      <c r="AF51" s="47">
        <v>2027</v>
      </c>
      <c r="AG51" s="47" t="s">
        <v>389</v>
      </c>
      <c r="AH51" s="47" t="s">
        <v>38</v>
      </c>
      <c r="AI51" s="47" t="s">
        <v>409</v>
      </c>
      <c r="AJ51" s="47" t="s">
        <v>410</v>
      </c>
      <c r="AK51" s="47">
        <v>4</v>
      </c>
      <c r="AL51" s="47">
        <v>159</v>
      </c>
      <c r="AM51" s="47" t="s">
        <v>636</v>
      </c>
      <c r="AN51" s="47" t="s">
        <v>558</v>
      </c>
      <c r="AO51" s="47" t="s">
        <v>576</v>
      </c>
      <c r="AP51" s="47" t="s">
        <v>404</v>
      </c>
      <c r="AQ51" s="47" t="s">
        <v>539</v>
      </c>
      <c r="AR51" s="47" t="s">
        <v>570</v>
      </c>
      <c r="AS51" s="47" t="s">
        <v>624</v>
      </c>
      <c r="AT51" s="47" t="s">
        <v>406</v>
      </c>
      <c r="AU51" s="47" t="s">
        <v>422</v>
      </c>
      <c r="AV51" s="47" t="s">
        <v>423</v>
      </c>
      <c r="AW51" s="83" t="s">
        <v>630</v>
      </c>
      <c r="AX51" s="47" t="s">
        <v>624</v>
      </c>
      <c r="AY51" s="47" t="s">
        <v>541</v>
      </c>
      <c r="AZ51" s="47" t="s">
        <v>582</v>
      </c>
      <c r="BA51" s="47"/>
      <c r="BB51" s="47"/>
      <c r="BC51" s="47" t="s">
        <v>425</v>
      </c>
      <c r="BD51" s="47" t="s">
        <v>404</v>
      </c>
      <c r="BE51" s="47" t="s">
        <v>426</v>
      </c>
      <c r="BF51" s="47" t="s">
        <v>542</v>
      </c>
      <c r="BG51" s="47" t="s">
        <v>427</v>
      </c>
      <c r="BH51" s="47" t="s">
        <v>428</v>
      </c>
      <c r="BI51" s="47"/>
      <c r="BJ51" s="47" t="str">
        <f t="shared" si="283"/>
        <v/>
      </c>
      <c r="BK51" s="47" t="str">
        <f t="shared" si="283"/>
        <v/>
      </c>
      <c r="BL51" s="47" t="str">
        <f t="shared" si="283"/>
        <v/>
      </c>
      <c r="BM51" s="47" t="str">
        <f t="shared" si="283"/>
        <v/>
      </c>
      <c r="BN51" s="47" t="str">
        <f t="shared" si="283"/>
        <v/>
      </c>
      <c r="BO51" s="47" t="str">
        <f t="shared" si="283"/>
        <v/>
      </c>
      <c r="BP51" s="47" t="str">
        <f t="shared" si="283"/>
        <v/>
      </c>
      <c r="BQ51" s="47" t="str">
        <f t="shared" si="283"/>
        <v/>
      </c>
      <c r="BR51" s="47" t="str">
        <f t="shared" si="283"/>
        <v/>
      </c>
      <c r="BS51" s="47" t="str">
        <f t="shared" si="283"/>
        <v/>
      </c>
      <c r="BT51" s="47" t="str">
        <f t="shared" si="283"/>
        <v/>
      </c>
      <c r="BU51" s="47" t="str">
        <f t="shared" si="283"/>
        <v/>
      </c>
      <c r="BV51" s="47" t="str">
        <f t="shared" si="283"/>
        <v/>
      </c>
      <c r="BW51" s="47" t="str">
        <f t="shared" si="283"/>
        <v/>
      </c>
      <c r="BX51" s="47" t="e">
        <f>DEC2HEX(CODE(BJ51),2)</f>
        <v>#VALUE!</v>
      </c>
      <c r="BY51" s="47" t="e">
        <f t="shared" si="284"/>
        <v>#VALUE!</v>
      </c>
      <c r="BZ51" s="47" t="e">
        <f t="shared" si="285"/>
        <v>#VALUE!</v>
      </c>
      <c r="CA51" s="47" t="e">
        <f t="shared" si="286"/>
        <v>#VALUE!</v>
      </c>
      <c r="CB51" s="47" t="e">
        <f t="shared" si="287"/>
        <v>#VALUE!</v>
      </c>
      <c r="CC51" s="47" t="e">
        <f t="shared" si="288"/>
        <v>#VALUE!</v>
      </c>
      <c r="CD51" s="47" t="e">
        <f t="shared" si="289"/>
        <v>#VALUE!</v>
      </c>
      <c r="CE51" s="47" t="e">
        <f t="shared" si="290"/>
        <v>#VALUE!</v>
      </c>
      <c r="CF51" s="47" t="e">
        <f t="shared" si="291"/>
        <v>#VALUE!</v>
      </c>
      <c r="CG51" s="47" t="e">
        <f t="shared" si="292"/>
        <v>#VALUE!</v>
      </c>
      <c r="CH51" s="47" t="e">
        <f t="shared" si="293"/>
        <v>#VALUE!</v>
      </c>
      <c r="CI51" s="47" t="e">
        <f t="shared" si="294"/>
        <v>#VALUE!</v>
      </c>
      <c r="CJ51" s="47" t="e">
        <f t="shared" si="295"/>
        <v>#VALUE!</v>
      </c>
      <c r="CK51" s="47" t="e">
        <f t="shared" si="296"/>
        <v>#VALUE!</v>
      </c>
      <c r="CL51" s="47" t="s">
        <v>531</v>
      </c>
      <c r="CM51" s="75" t="s">
        <v>468</v>
      </c>
      <c r="CN51" s="76" t="s">
        <v>437</v>
      </c>
      <c r="CO51" s="47"/>
      <c r="CP51" s="47"/>
      <c r="CQ51" s="47">
        <v>1</v>
      </c>
      <c r="CR51" s="47"/>
      <c r="CS51" s="47" t="str">
        <f>SUBSTITUTE(J51," ","")</f>
        <v/>
      </c>
      <c r="CT51" s="47"/>
      <c r="CU51" s="47"/>
      <c r="CV51" s="47"/>
      <c r="CW51" s="47"/>
      <c r="CX51" s="47"/>
      <c r="CY51" s="47"/>
      <c r="CZ51" s="47"/>
    </row>
    <row r="52" spans="1:104" s="43" customFormat="1" ht="39.950000000000003" hidden="1" customHeight="1" outlineLevel="1">
      <c r="A52" s="45"/>
      <c r="B52" s="46">
        <f t="shared" si="224"/>
        <v>14</v>
      </c>
      <c r="C52" s="47" t="s">
        <v>262</v>
      </c>
      <c r="D52" s="46" t="s">
        <v>251</v>
      </c>
      <c r="E52" s="47" t="s">
        <v>262</v>
      </c>
      <c r="F52" s="47" t="s">
        <v>262</v>
      </c>
      <c r="G52" s="47" t="s">
        <v>262</v>
      </c>
      <c r="H52" s="47" t="s">
        <v>262</v>
      </c>
      <c r="I52" s="47" t="s">
        <v>262</v>
      </c>
      <c r="J52" s="47" t="s">
        <v>262</v>
      </c>
      <c r="K52" s="47" t="s">
        <v>262</v>
      </c>
      <c r="L52" s="47" t="s">
        <v>262</v>
      </c>
      <c r="M52" s="47" t="s">
        <v>262</v>
      </c>
      <c r="N52" s="47" t="s">
        <v>262</v>
      </c>
      <c r="O52" s="47"/>
      <c r="P52" s="47" t="s">
        <v>262</v>
      </c>
      <c r="Q52" s="47"/>
      <c r="R52" s="47"/>
      <c r="S52" s="47"/>
      <c r="T52" s="47" t="b">
        <f>T50=T51</f>
        <v>1</v>
      </c>
      <c r="U52" s="47" t="b">
        <f t="shared" ref="U52:AZ52" si="297">U50=U51</f>
        <v>1</v>
      </c>
      <c r="V52" s="47" t="b">
        <f t="shared" si="297"/>
        <v>1</v>
      </c>
      <c r="W52" s="47" t="b">
        <f t="shared" si="297"/>
        <v>1</v>
      </c>
      <c r="X52" s="47" t="b">
        <f t="shared" si="297"/>
        <v>1</v>
      </c>
      <c r="Y52" s="47" t="b">
        <f t="shared" si="297"/>
        <v>1</v>
      </c>
      <c r="Z52" s="47" t="b">
        <f t="shared" si="297"/>
        <v>1</v>
      </c>
      <c r="AA52" s="47" t="b">
        <f t="shared" si="297"/>
        <v>1</v>
      </c>
      <c r="AB52" s="47" t="b">
        <f t="shared" si="297"/>
        <v>1</v>
      </c>
      <c r="AC52" s="47" t="b">
        <f t="shared" si="297"/>
        <v>1</v>
      </c>
      <c r="AD52" s="47" t="b">
        <f t="shared" si="297"/>
        <v>1</v>
      </c>
      <c r="AE52" s="47" t="b">
        <f t="shared" si="297"/>
        <v>1</v>
      </c>
      <c r="AF52" s="47" t="b">
        <f t="shared" si="297"/>
        <v>1</v>
      </c>
      <c r="AG52" s="47" t="b">
        <f t="shared" si="297"/>
        <v>1</v>
      </c>
      <c r="AH52" s="47" t="b">
        <f t="shared" si="297"/>
        <v>1</v>
      </c>
      <c r="AI52" s="47" t="b">
        <f t="shared" si="297"/>
        <v>1</v>
      </c>
      <c r="AJ52" s="47" t="b">
        <f t="shared" si="297"/>
        <v>1</v>
      </c>
      <c r="AK52" s="47" t="b">
        <f t="shared" si="297"/>
        <v>1</v>
      </c>
      <c r="AL52" s="47" t="b">
        <f t="shared" si="297"/>
        <v>1</v>
      </c>
      <c r="AM52" s="47" t="b">
        <f t="shared" si="297"/>
        <v>1</v>
      </c>
      <c r="AN52" s="47" t="b">
        <f t="shared" si="297"/>
        <v>1</v>
      </c>
      <c r="AO52" s="47" t="b">
        <f t="shared" si="297"/>
        <v>1</v>
      </c>
      <c r="AP52" s="47" t="b">
        <f t="shared" si="297"/>
        <v>1</v>
      </c>
      <c r="AQ52" s="47" t="b">
        <f t="shared" si="297"/>
        <v>1</v>
      </c>
      <c r="AR52" s="47" t="b">
        <f t="shared" si="297"/>
        <v>1</v>
      </c>
      <c r="AS52" s="47" t="b">
        <f t="shared" si="297"/>
        <v>1</v>
      </c>
      <c r="AT52" s="47" t="b">
        <f t="shared" si="297"/>
        <v>1</v>
      </c>
      <c r="AU52" s="47" t="b">
        <f t="shared" si="297"/>
        <v>1</v>
      </c>
      <c r="AV52" s="47" t="b">
        <f t="shared" si="297"/>
        <v>1</v>
      </c>
      <c r="AW52" s="47" t="b">
        <f t="shared" si="297"/>
        <v>1</v>
      </c>
      <c r="AX52" s="47" t="b">
        <f t="shared" si="297"/>
        <v>1</v>
      </c>
      <c r="AY52" s="47" t="b">
        <f t="shared" si="297"/>
        <v>1</v>
      </c>
      <c r="AZ52" s="47" t="b">
        <f t="shared" si="297"/>
        <v>1</v>
      </c>
      <c r="BA52" s="47" t="s">
        <v>262</v>
      </c>
      <c r="BB52" s="47" t="s">
        <v>262</v>
      </c>
      <c r="BC52" s="47" t="b">
        <f t="shared" ref="BC52:BH52" si="298">BC50=BC51</f>
        <v>1</v>
      </c>
      <c r="BD52" s="47" t="b">
        <f t="shared" si="298"/>
        <v>1</v>
      </c>
      <c r="BE52" s="47" t="b">
        <f t="shared" si="298"/>
        <v>1</v>
      </c>
      <c r="BF52" s="47" t="b">
        <f t="shared" si="298"/>
        <v>1</v>
      </c>
      <c r="BG52" s="47" t="b">
        <f t="shared" si="298"/>
        <v>1</v>
      </c>
      <c r="BH52" s="47" t="b">
        <f t="shared" si="298"/>
        <v>1</v>
      </c>
      <c r="BI52" s="47" t="s">
        <v>262</v>
      </c>
      <c r="BJ52" s="47" t="s">
        <v>262</v>
      </c>
      <c r="BK52" s="47" t="s">
        <v>262</v>
      </c>
      <c r="BL52" s="47" t="s">
        <v>262</v>
      </c>
      <c r="BM52" s="47" t="s">
        <v>262</v>
      </c>
      <c r="BN52" s="47" t="s">
        <v>262</v>
      </c>
      <c r="BO52" s="47" t="s">
        <v>262</v>
      </c>
      <c r="BP52" s="47" t="s">
        <v>262</v>
      </c>
      <c r="BQ52" s="47" t="s">
        <v>262</v>
      </c>
      <c r="BR52" s="47" t="s">
        <v>262</v>
      </c>
      <c r="BS52" s="47" t="s">
        <v>262</v>
      </c>
      <c r="BT52" s="47" t="s">
        <v>262</v>
      </c>
      <c r="BU52" s="47" t="s">
        <v>262</v>
      </c>
      <c r="BV52" s="47" t="s">
        <v>262</v>
      </c>
      <c r="BW52" s="47" t="s">
        <v>262</v>
      </c>
      <c r="BX52" s="47" t="s">
        <v>262</v>
      </c>
      <c r="BY52" s="47" t="s">
        <v>262</v>
      </c>
      <c r="BZ52" s="47" t="s">
        <v>262</v>
      </c>
      <c r="CA52" s="47" t="s">
        <v>262</v>
      </c>
      <c r="CB52" s="47" t="s">
        <v>262</v>
      </c>
      <c r="CC52" s="47" t="s">
        <v>262</v>
      </c>
      <c r="CD52" s="47" t="s">
        <v>262</v>
      </c>
      <c r="CE52" s="47" t="s">
        <v>262</v>
      </c>
      <c r="CF52" s="47" t="s">
        <v>262</v>
      </c>
      <c r="CG52" s="47" t="s">
        <v>262</v>
      </c>
      <c r="CH52" s="47" t="s">
        <v>262</v>
      </c>
      <c r="CI52" s="47" t="s">
        <v>262</v>
      </c>
      <c r="CJ52" s="47" t="s">
        <v>262</v>
      </c>
      <c r="CK52" s="47" t="s">
        <v>262</v>
      </c>
      <c r="CL52" s="47" t="b">
        <f>CL50=CL51</f>
        <v>1</v>
      </c>
      <c r="CM52" s="76" t="b">
        <f t="shared" ref="CM52:CN52" si="299">CM50=CM51</f>
        <v>1</v>
      </c>
      <c r="CN52" s="76" t="b">
        <f t="shared" si="299"/>
        <v>1</v>
      </c>
      <c r="CO52" s="47" t="s">
        <v>262</v>
      </c>
      <c r="CP52" s="47" t="s">
        <v>262</v>
      </c>
      <c r="CQ52" s="47" t="b">
        <f t="shared" ref="CQ52" si="300">CQ50=CQ51</f>
        <v>0</v>
      </c>
      <c r="CR52" s="47" t="s">
        <v>262</v>
      </c>
      <c r="CS52" s="47" t="s">
        <v>262</v>
      </c>
      <c r="CT52" s="47" t="s">
        <v>262</v>
      </c>
      <c r="CU52" s="47" t="s">
        <v>262</v>
      </c>
      <c r="CV52" s="47" t="s">
        <v>262</v>
      </c>
      <c r="CW52" s="47" t="s">
        <v>262</v>
      </c>
      <c r="CX52" s="47" t="s">
        <v>262</v>
      </c>
      <c r="CY52" s="47" t="s">
        <v>262</v>
      </c>
      <c r="CZ52" s="47" t="s">
        <v>262</v>
      </c>
    </row>
    <row r="53" spans="1:104" s="42" customFormat="1" ht="44.25" customHeight="1" collapsed="1">
      <c r="A53" s="45"/>
      <c r="B53" s="51">
        <f t="shared" si="224"/>
        <v>15</v>
      </c>
      <c r="C53" s="52">
        <v>46129</v>
      </c>
      <c r="D53" s="51" t="s">
        <v>254</v>
      </c>
      <c r="E53" s="51" t="s">
        <v>257</v>
      </c>
      <c r="F53" s="51" t="s">
        <v>389</v>
      </c>
      <c r="G53" s="52" t="s">
        <v>488</v>
      </c>
      <c r="H53" s="51" t="s">
        <v>534</v>
      </c>
      <c r="I53" s="78" t="s">
        <v>565</v>
      </c>
      <c r="J53" s="53" t="s">
        <v>538</v>
      </c>
      <c r="K53" s="53" t="s">
        <v>625</v>
      </c>
      <c r="L53" s="51" t="s">
        <v>400</v>
      </c>
      <c r="M53" s="51" t="s">
        <v>642</v>
      </c>
      <c r="N53" s="51" t="s">
        <v>643</v>
      </c>
      <c r="O53" s="51" t="str">
        <f>IF(COUNTIF(C55:CZ55,"FALSE")&gt;0,"NG","OK")</f>
        <v>NG</v>
      </c>
      <c r="P53" s="51" t="s">
        <v>643</v>
      </c>
      <c r="Q53" s="51" t="s">
        <v>402</v>
      </c>
      <c r="R53" s="51" t="s">
        <v>403</v>
      </c>
      <c r="S53" s="51" t="s">
        <v>404</v>
      </c>
      <c r="T53" s="51" t="s">
        <v>40</v>
      </c>
      <c r="U53" s="51" t="s">
        <v>29</v>
      </c>
      <c r="V53" s="51" t="s">
        <v>39</v>
      </c>
      <c r="W53" s="51" t="s">
        <v>80</v>
      </c>
      <c r="X53" s="51" t="s">
        <v>405</v>
      </c>
      <c r="Y53" s="51" t="s">
        <v>405</v>
      </c>
      <c r="Z53" s="51" t="s">
        <v>405</v>
      </c>
      <c r="AA53" s="51" t="s">
        <v>405</v>
      </c>
      <c r="AB53" s="51" t="s">
        <v>426</v>
      </c>
      <c r="AC53" s="51">
        <v>93</v>
      </c>
      <c r="AD53" s="51" t="s">
        <v>407</v>
      </c>
      <c r="AE53" s="51">
        <v>1.5</v>
      </c>
      <c r="AF53" s="51">
        <v>2027</v>
      </c>
      <c r="AG53" s="51" t="s">
        <v>389</v>
      </c>
      <c r="AH53" s="51" t="s">
        <v>38</v>
      </c>
      <c r="AI53" s="51" t="s">
        <v>409</v>
      </c>
      <c r="AJ53" s="51" t="s">
        <v>410</v>
      </c>
      <c r="AK53" s="51">
        <v>4</v>
      </c>
      <c r="AL53" s="51">
        <v>159</v>
      </c>
      <c r="AM53" s="54" t="str">
        <f>SUBSTITUTE(SUBSTITUTE(J53," ",""),"-","")</f>
        <v>3782062XMH20M6</v>
      </c>
      <c r="AN53" s="77" t="s">
        <v>559</v>
      </c>
      <c r="AO53" s="77" t="s">
        <v>577</v>
      </c>
      <c r="AP53" s="51" t="s">
        <v>404</v>
      </c>
      <c r="AQ53" s="54" t="str">
        <f>SUBSTITUTE(J53," ","")</f>
        <v>37820-62X-MH20-M6</v>
      </c>
      <c r="AR53" s="54" t="str">
        <f>LEFT((SUBSTITUTE(J53," ","")),LEN(SUBSTITUTE(J53," ",""))-4)</f>
        <v>37820-62X-MH2</v>
      </c>
      <c r="AS53" s="54" t="str">
        <f>K53</f>
        <v>10SW133408</v>
      </c>
      <c r="AT53" s="51" t="s">
        <v>406</v>
      </c>
      <c r="AU53" s="51" t="s">
        <v>422</v>
      </c>
      <c r="AV53" s="51" t="s">
        <v>423</v>
      </c>
      <c r="AW53" s="77" t="s">
        <v>631</v>
      </c>
      <c r="AX53" s="54" t="str">
        <f>K53</f>
        <v>10SW133408</v>
      </c>
      <c r="AY53" s="51" t="s">
        <v>541</v>
      </c>
      <c r="AZ53" s="51" t="s">
        <v>583</v>
      </c>
      <c r="BA53" s="51"/>
      <c r="BB53" s="51"/>
      <c r="BC53" s="51" t="s">
        <v>425</v>
      </c>
      <c r="BD53" s="54" t="str">
        <f>AP53</f>
        <v>MG1CS022</v>
      </c>
      <c r="BE53" s="51" t="s">
        <v>426</v>
      </c>
      <c r="BF53" s="51" t="s">
        <v>542</v>
      </c>
      <c r="BG53" s="51" t="s">
        <v>427</v>
      </c>
      <c r="BH53" s="51" t="s">
        <v>428</v>
      </c>
      <c r="BI53" s="51" t="s">
        <v>432</v>
      </c>
      <c r="BJ53" s="54" t="str">
        <f t="shared" ref="BJ53:BW54" si="301">MID($BI53,BJ$6,1)</f>
        <v>3</v>
      </c>
      <c r="BK53" s="54" t="str">
        <f t="shared" si="301"/>
        <v>7</v>
      </c>
      <c r="BL53" s="54" t="str">
        <f t="shared" si="301"/>
        <v>8</v>
      </c>
      <c r="BM53" s="54" t="str">
        <f t="shared" si="301"/>
        <v>0</v>
      </c>
      <c r="BN53" s="54" t="str">
        <f t="shared" si="301"/>
        <v>5</v>
      </c>
      <c r="BO53" s="54" t="str">
        <f t="shared" si="301"/>
        <v>-</v>
      </c>
      <c r="BP53" s="54" t="str">
        <f t="shared" si="301"/>
        <v>6</v>
      </c>
      <c r="BQ53" s="54" t="str">
        <f t="shared" si="301"/>
        <v>2</v>
      </c>
      <c r="BR53" s="54" t="str">
        <f t="shared" si="301"/>
        <v>X</v>
      </c>
      <c r="BS53" s="54" t="str">
        <f t="shared" si="301"/>
        <v>-</v>
      </c>
      <c r="BT53" s="54" t="str">
        <f t="shared" si="301"/>
        <v>M</v>
      </c>
      <c r="BU53" s="54" t="str">
        <f t="shared" si="301"/>
        <v>H</v>
      </c>
      <c r="BV53" s="54" t="str">
        <f t="shared" si="301"/>
        <v>1</v>
      </c>
      <c r="BW53" s="54" t="str">
        <f t="shared" si="301"/>
        <v>0</v>
      </c>
      <c r="BX53" s="55" t="str">
        <f>DEC2HEX(CODE(BJ53),2)</f>
        <v>33</v>
      </c>
      <c r="BY53" s="55" t="str">
        <f t="shared" ref="BY53:BY54" si="302">DEC2HEX(CODE(BK53),2)</f>
        <v>37</v>
      </c>
      <c r="BZ53" s="55" t="str">
        <f t="shared" ref="BZ53:BZ54" si="303">DEC2HEX(CODE(BL53),2)</f>
        <v>38</v>
      </c>
      <c r="CA53" s="55" t="str">
        <f t="shared" ref="CA53:CA54" si="304">DEC2HEX(CODE(BM53),2)</f>
        <v>30</v>
      </c>
      <c r="CB53" s="55" t="str">
        <f t="shared" ref="CB53:CB54" si="305">DEC2HEX(CODE(BN53),2)</f>
        <v>35</v>
      </c>
      <c r="CC53" s="55" t="str">
        <f t="shared" ref="CC53:CC54" si="306">DEC2HEX(CODE(BO53),2)</f>
        <v>2D</v>
      </c>
      <c r="CD53" s="55" t="str">
        <f t="shared" ref="CD53:CD54" si="307">DEC2HEX(CODE(BP53),2)</f>
        <v>36</v>
      </c>
      <c r="CE53" s="55" t="str">
        <f t="shared" ref="CE53:CE54" si="308">DEC2HEX(CODE(BQ53),2)</f>
        <v>32</v>
      </c>
      <c r="CF53" s="55" t="str">
        <f t="shared" ref="CF53:CF54" si="309">DEC2HEX(CODE(BR53),2)</f>
        <v>58</v>
      </c>
      <c r="CG53" s="55" t="str">
        <f t="shared" ref="CG53:CG54" si="310">DEC2HEX(CODE(BS53),2)</f>
        <v>2D</v>
      </c>
      <c r="CH53" s="55" t="str">
        <f t="shared" ref="CH53:CH54" si="311">DEC2HEX(CODE(BT53),2)</f>
        <v>4D</v>
      </c>
      <c r="CI53" s="55" t="str">
        <f t="shared" ref="CI53:CI54" si="312">DEC2HEX(CODE(BU53),2)</f>
        <v>48</v>
      </c>
      <c r="CJ53" s="55" t="str">
        <f t="shared" ref="CJ53:CJ54" si="313">DEC2HEX(CODE(BV53),2)</f>
        <v>31</v>
      </c>
      <c r="CK53" s="55" t="str">
        <f t="shared" ref="CK53:CK54" si="314">DEC2HEX(CODE(BW53),2)</f>
        <v>30</v>
      </c>
      <c r="CL53" s="54" t="str">
        <f>BX53&amp;BY53&amp;BZ53&amp;CA53&amp;CB53&amp;CC53&amp;CD53&amp;CE53&amp;CF53&amp;CG53&amp;CH53&amp;CI53&amp;CJ53&amp;CK53</f>
        <v>33373830352D3632582D4D483130</v>
      </c>
      <c r="CM53" s="74" t="s">
        <v>468</v>
      </c>
      <c r="CN53" s="77" t="s">
        <v>437</v>
      </c>
      <c r="CO53" s="51" t="s">
        <v>438</v>
      </c>
      <c r="CP53" s="51" t="s">
        <v>438</v>
      </c>
      <c r="CQ53" s="77" t="s">
        <v>644</v>
      </c>
      <c r="CR53" s="81" t="s">
        <v>240</v>
      </c>
      <c r="CS53" s="54" t="str">
        <f>SUBSTITUTE(J53," ","")</f>
        <v>37820-62X-MH20-M6</v>
      </c>
      <c r="CT53" s="51" t="s">
        <v>547</v>
      </c>
      <c r="CU53" s="51" t="s">
        <v>553</v>
      </c>
      <c r="CV53" s="51" t="s">
        <v>432</v>
      </c>
      <c r="CW53" s="81" t="s">
        <v>240</v>
      </c>
      <c r="CX53" s="51" t="s">
        <v>571</v>
      </c>
      <c r="CY53" s="51" t="s">
        <v>295</v>
      </c>
      <c r="CZ53" s="51" t="s">
        <v>447</v>
      </c>
    </row>
    <row r="54" spans="1:104" s="42" customFormat="1" ht="44.25" hidden="1" customHeight="1" outlineLevel="1" collapsed="1">
      <c r="A54" s="45"/>
      <c r="B54" s="47">
        <f t="shared" si="224"/>
        <v>15</v>
      </c>
      <c r="C54" s="56"/>
      <c r="D54" s="47" t="s">
        <v>245</v>
      </c>
      <c r="E54" s="47"/>
      <c r="F54" s="47"/>
      <c r="G54" s="56"/>
      <c r="H54" s="47"/>
      <c r="I54" s="47"/>
      <c r="J54" s="47"/>
      <c r="K54" s="47"/>
      <c r="L54" s="47"/>
      <c r="M54" s="47"/>
      <c r="N54" s="47"/>
      <c r="O54" s="47"/>
      <c r="P54" s="47"/>
      <c r="Q54" s="47"/>
      <c r="R54" s="47"/>
      <c r="S54" s="47"/>
      <c r="T54" s="47" t="s">
        <v>40</v>
      </c>
      <c r="U54" s="47" t="s">
        <v>29</v>
      </c>
      <c r="V54" s="47" t="s">
        <v>39</v>
      </c>
      <c r="W54" s="47" t="s">
        <v>80</v>
      </c>
      <c r="X54" s="47" t="s">
        <v>405</v>
      </c>
      <c r="Y54" s="47" t="s">
        <v>405</v>
      </c>
      <c r="Z54" s="47" t="s">
        <v>405</v>
      </c>
      <c r="AA54" s="47" t="s">
        <v>405</v>
      </c>
      <c r="AB54" s="47" t="s">
        <v>426</v>
      </c>
      <c r="AC54" s="47">
        <v>93</v>
      </c>
      <c r="AD54" s="47" t="s">
        <v>523</v>
      </c>
      <c r="AE54" s="47">
        <v>1.5</v>
      </c>
      <c r="AF54" s="47">
        <v>2027</v>
      </c>
      <c r="AG54" s="47" t="s">
        <v>389</v>
      </c>
      <c r="AH54" s="47" t="s">
        <v>38</v>
      </c>
      <c r="AI54" s="47" t="s">
        <v>409</v>
      </c>
      <c r="AJ54" s="47" t="s">
        <v>410</v>
      </c>
      <c r="AK54" s="47">
        <v>4</v>
      </c>
      <c r="AL54" s="47">
        <v>159</v>
      </c>
      <c r="AM54" s="47" t="s">
        <v>637</v>
      </c>
      <c r="AN54" s="47" t="s">
        <v>559</v>
      </c>
      <c r="AO54" s="47" t="s">
        <v>577</v>
      </c>
      <c r="AP54" s="47" t="s">
        <v>404</v>
      </c>
      <c r="AQ54" s="47" t="s">
        <v>538</v>
      </c>
      <c r="AR54" s="47" t="s">
        <v>571</v>
      </c>
      <c r="AS54" s="47" t="s">
        <v>625</v>
      </c>
      <c r="AT54" s="47" t="s">
        <v>406</v>
      </c>
      <c r="AU54" s="47" t="s">
        <v>422</v>
      </c>
      <c r="AV54" s="47" t="s">
        <v>423</v>
      </c>
      <c r="AW54" s="83" t="s">
        <v>631</v>
      </c>
      <c r="AX54" s="47" t="s">
        <v>625</v>
      </c>
      <c r="AY54" s="47" t="s">
        <v>541</v>
      </c>
      <c r="AZ54" s="47" t="s">
        <v>583</v>
      </c>
      <c r="BA54" s="47"/>
      <c r="BB54" s="47"/>
      <c r="BC54" s="47" t="s">
        <v>425</v>
      </c>
      <c r="BD54" s="47" t="s">
        <v>404</v>
      </c>
      <c r="BE54" s="47" t="s">
        <v>426</v>
      </c>
      <c r="BF54" s="47" t="s">
        <v>542</v>
      </c>
      <c r="BG54" s="47" t="s">
        <v>427</v>
      </c>
      <c r="BH54" s="47" t="s">
        <v>428</v>
      </c>
      <c r="BI54" s="47"/>
      <c r="BJ54" s="47" t="str">
        <f t="shared" si="301"/>
        <v/>
      </c>
      <c r="BK54" s="47" t="str">
        <f t="shared" si="301"/>
        <v/>
      </c>
      <c r="BL54" s="47" t="str">
        <f t="shared" si="301"/>
        <v/>
      </c>
      <c r="BM54" s="47" t="str">
        <f t="shared" si="301"/>
        <v/>
      </c>
      <c r="BN54" s="47" t="str">
        <f t="shared" si="301"/>
        <v/>
      </c>
      <c r="BO54" s="47" t="str">
        <f t="shared" si="301"/>
        <v/>
      </c>
      <c r="BP54" s="47" t="str">
        <f t="shared" si="301"/>
        <v/>
      </c>
      <c r="BQ54" s="47" t="str">
        <f t="shared" si="301"/>
        <v/>
      </c>
      <c r="BR54" s="47" t="str">
        <f t="shared" si="301"/>
        <v/>
      </c>
      <c r="BS54" s="47" t="str">
        <f t="shared" si="301"/>
        <v/>
      </c>
      <c r="BT54" s="47" t="str">
        <f t="shared" si="301"/>
        <v/>
      </c>
      <c r="BU54" s="47" t="str">
        <f t="shared" si="301"/>
        <v/>
      </c>
      <c r="BV54" s="47" t="str">
        <f t="shared" si="301"/>
        <v/>
      </c>
      <c r="BW54" s="47" t="str">
        <f t="shared" si="301"/>
        <v/>
      </c>
      <c r="BX54" s="47" t="e">
        <f>DEC2HEX(CODE(BJ54),2)</f>
        <v>#VALUE!</v>
      </c>
      <c r="BY54" s="47" t="e">
        <f t="shared" si="302"/>
        <v>#VALUE!</v>
      </c>
      <c r="BZ54" s="47" t="e">
        <f t="shared" si="303"/>
        <v>#VALUE!</v>
      </c>
      <c r="CA54" s="47" t="e">
        <f t="shared" si="304"/>
        <v>#VALUE!</v>
      </c>
      <c r="CB54" s="47" t="e">
        <f t="shared" si="305"/>
        <v>#VALUE!</v>
      </c>
      <c r="CC54" s="47" t="e">
        <f t="shared" si="306"/>
        <v>#VALUE!</v>
      </c>
      <c r="CD54" s="47" t="e">
        <f t="shared" si="307"/>
        <v>#VALUE!</v>
      </c>
      <c r="CE54" s="47" t="e">
        <f t="shared" si="308"/>
        <v>#VALUE!</v>
      </c>
      <c r="CF54" s="47" t="e">
        <f t="shared" si="309"/>
        <v>#VALUE!</v>
      </c>
      <c r="CG54" s="47" t="e">
        <f t="shared" si="310"/>
        <v>#VALUE!</v>
      </c>
      <c r="CH54" s="47" t="e">
        <f t="shared" si="311"/>
        <v>#VALUE!</v>
      </c>
      <c r="CI54" s="47" t="e">
        <f t="shared" si="312"/>
        <v>#VALUE!</v>
      </c>
      <c r="CJ54" s="47" t="e">
        <f t="shared" si="313"/>
        <v>#VALUE!</v>
      </c>
      <c r="CK54" s="47" t="e">
        <f t="shared" si="314"/>
        <v>#VALUE!</v>
      </c>
      <c r="CL54" s="47" t="s">
        <v>527</v>
      </c>
      <c r="CM54" s="75" t="s">
        <v>468</v>
      </c>
      <c r="CN54" s="76" t="s">
        <v>437</v>
      </c>
      <c r="CO54" s="47"/>
      <c r="CP54" s="47"/>
      <c r="CQ54" s="47">
        <v>1</v>
      </c>
      <c r="CR54" s="47"/>
      <c r="CS54" s="47" t="str">
        <f>SUBSTITUTE(J54," ","")</f>
        <v/>
      </c>
      <c r="CT54" s="47"/>
      <c r="CU54" s="47"/>
      <c r="CV54" s="47"/>
      <c r="CW54" s="47"/>
      <c r="CX54" s="47"/>
      <c r="CY54" s="47"/>
      <c r="CZ54" s="47"/>
    </row>
    <row r="55" spans="1:104" s="43" customFormat="1" ht="39.950000000000003" hidden="1" customHeight="1" outlineLevel="1">
      <c r="A55" s="45"/>
      <c r="B55" s="46">
        <f t="shared" si="224"/>
        <v>15</v>
      </c>
      <c r="C55" s="47" t="s">
        <v>262</v>
      </c>
      <c r="D55" s="46" t="s">
        <v>251</v>
      </c>
      <c r="E55" s="47" t="s">
        <v>262</v>
      </c>
      <c r="F55" s="47" t="s">
        <v>262</v>
      </c>
      <c r="G55" s="47" t="s">
        <v>262</v>
      </c>
      <c r="H55" s="47" t="s">
        <v>262</v>
      </c>
      <c r="I55" s="47" t="s">
        <v>262</v>
      </c>
      <c r="J55" s="47" t="s">
        <v>262</v>
      </c>
      <c r="K55" s="47" t="s">
        <v>262</v>
      </c>
      <c r="L55" s="47" t="s">
        <v>262</v>
      </c>
      <c r="M55" s="47" t="s">
        <v>262</v>
      </c>
      <c r="N55" s="47" t="s">
        <v>262</v>
      </c>
      <c r="O55" s="47"/>
      <c r="P55" s="47" t="s">
        <v>262</v>
      </c>
      <c r="Q55" s="47"/>
      <c r="R55" s="47"/>
      <c r="S55" s="47"/>
      <c r="T55" s="47" t="b">
        <f>T53=T54</f>
        <v>1</v>
      </c>
      <c r="U55" s="47" t="b">
        <f t="shared" ref="U55:AZ55" si="315">U53=U54</f>
        <v>1</v>
      </c>
      <c r="V55" s="47" t="b">
        <f t="shared" si="315"/>
        <v>1</v>
      </c>
      <c r="W55" s="47" t="b">
        <f t="shared" si="315"/>
        <v>1</v>
      </c>
      <c r="X55" s="47" t="b">
        <f t="shared" si="315"/>
        <v>1</v>
      </c>
      <c r="Y55" s="47" t="b">
        <f t="shared" si="315"/>
        <v>1</v>
      </c>
      <c r="Z55" s="47" t="b">
        <f t="shared" si="315"/>
        <v>1</v>
      </c>
      <c r="AA55" s="47" t="b">
        <f t="shared" si="315"/>
        <v>1</v>
      </c>
      <c r="AB55" s="47" t="b">
        <f t="shared" si="315"/>
        <v>1</v>
      </c>
      <c r="AC55" s="47" t="b">
        <f t="shared" si="315"/>
        <v>1</v>
      </c>
      <c r="AD55" s="47" t="b">
        <f t="shared" si="315"/>
        <v>1</v>
      </c>
      <c r="AE55" s="47" t="b">
        <f t="shared" si="315"/>
        <v>1</v>
      </c>
      <c r="AF55" s="47" t="b">
        <f t="shared" si="315"/>
        <v>1</v>
      </c>
      <c r="AG55" s="47" t="b">
        <f t="shared" si="315"/>
        <v>1</v>
      </c>
      <c r="AH55" s="47" t="b">
        <f t="shared" si="315"/>
        <v>1</v>
      </c>
      <c r="AI55" s="47" t="b">
        <f t="shared" si="315"/>
        <v>1</v>
      </c>
      <c r="AJ55" s="47" t="b">
        <f t="shared" si="315"/>
        <v>1</v>
      </c>
      <c r="AK55" s="47" t="b">
        <f t="shared" si="315"/>
        <v>1</v>
      </c>
      <c r="AL55" s="47" t="b">
        <f t="shared" si="315"/>
        <v>1</v>
      </c>
      <c r="AM55" s="47" t="b">
        <f t="shared" si="315"/>
        <v>1</v>
      </c>
      <c r="AN55" s="47" t="b">
        <f t="shared" si="315"/>
        <v>1</v>
      </c>
      <c r="AO55" s="47" t="b">
        <f t="shared" si="315"/>
        <v>1</v>
      </c>
      <c r="AP55" s="47" t="b">
        <f t="shared" si="315"/>
        <v>1</v>
      </c>
      <c r="AQ55" s="47" t="b">
        <f t="shared" si="315"/>
        <v>1</v>
      </c>
      <c r="AR55" s="47" t="b">
        <f t="shared" si="315"/>
        <v>1</v>
      </c>
      <c r="AS55" s="47" t="b">
        <f t="shared" si="315"/>
        <v>1</v>
      </c>
      <c r="AT55" s="47" t="b">
        <f t="shared" si="315"/>
        <v>1</v>
      </c>
      <c r="AU55" s="47" t="b">
        <f t="shared" si="315"/>
        <v>1</v>
      </c>
      <c r="AV55" s="47" t="b">
        <f t="shared" si="315"/>
        <v>1</v>
      </c>
      <c r="AW55" s="47" t="b">
        <f t="shared" si="315"/>
        <v>1</v>
      </c>
      <c r="AX55" s="47" t="b">
        <f t="shared" si="315"/>
        <v>1</v>
      </c>
      <c r="AY55" s="47" t="b">
        <f t="shared" si="315"/>
        <v>1</v>
      </c>
      <c r="AZ55" s="47" t="b">
        <f t="shared" si="315"/>
        <v>1</v>
      </c>
      <c r="BA55" s="47" t="s">
        <v>262</v>
      </c>
      <c r="BB55" s="47" t="s">
        <v>262</v>
      </c>
      <c r="BC55" s="47" t="b">
        <f t="shared" ref="BC55:BH55" si="316">BC53=BC54</f>
        <v>1</v>
      </c>
      <c r="BD55" s="47" t="b">
        <f t="shared" si="316"/>
        <v>1</v>
      </c>
      <c r="BE55" s="47" t="b">
        <f t="shared" si="316"/>
        <v>1</v>
      </c>
      <c r="BF55" s="47" t="b">
        <f t="shared" si="316"/>
        <v>1</v>
      </c>
      <c r="BG55" s="47" t="b">
        <f t="shared" si="316"/>
        <v>1</v>
      </c>
      <c r="BH55" s="47" t="b">
        <f t="shared" si="316"/>
        <v>1</v>
      </c>
      <c r="BI55" s="47" t="s">
        <v>262</v>
      </c>
      <c r="BJ55" s="47" t="s">
        <v>262</v>
      </c>
      <c r="BK55" s="47" t="s">
        <v>262</v>
      </c>
      <c r="BL55" s="47" t="s">
        <v>262</v>
      </c>
      <c r="BM55" s="47" t="s">
        <v>262</v>
      </c>
      <c r="BN55" s="47" t="s">
        <v>262</v>
      </c>
      <c r="BO55" s="47" t="s">
        <v>262</v>
      </c>
      <c r="BP55" s="47" t="s">
        <v>262</v>
      </c>
      <c r="BQ55" s="47" t="s">
        <v>262</v>
      </c>
      <c r="BR55" s="47" t="s">
        <v>262</v>
      </c>
      <c r="BS55" s="47" t="s">
        <v>262</v>
      </c>
      <c r="BT55" s="47" t="s">
        <v>262</v>
      </c>
      <c r="BU55" s="47" t="s">
        <v>262</v>
      </c>
      <c r="BV55" s="47" t="s">
        <v>262</v>
      </c>
      <c r="BW55" s="47" t="s">
        <v>262</v>
      </c>
      <c r="BX55" s="47" t="s">
        <v>262</v>
      </c>
      <c r="BY55" s="47" t="s">
        <v>262</v>
      </c>
      <c r="BZ55" s="47" t="s">
        <v>262</v>
      </c>
      <c r="CA55" s="47" t="s">
        <v>262</v>
      </c>
      <c r="CB55" s="47" t="s">
        <v>262</v>
      </c>
      <c r="CC55" s="47" t="s">
        <v>262</v>
      </c>
      <c r="CD55" s="47" t="s">
        <v>262</v>
      </c>
      <c r="CE55" s="47" t="s">
        <v>262</v>
      </c>
      <c r="CF55" s="47" t="s">
        <v>262</v>
      </c>
      <c r="CG55" s="47" t="s">
        <v>262</v>
      </c>
      <c r="CH55" s="47" t="s">
        <v>262</v>
      </c>
      <c r="CI55" s="47" t="s">
        <v>262</v>
      </c>
      <c r="CJ55" s="47" t="s">
        <v>262</v>
      </c>
      <c r="CK55" s="47" t="s">
        <v>262</v>
      </c>
      <c r="CL55" s="47" t="b">
        <f>CL53=CL54</f>
        <v>1</v>
      </c>
      <c r="CM55" s="76" t="b">
        <f t="shared" ref="CM55:CN55" si="317">CM53=CM54</f>
        <v>1</v>
      </c>
      <c r="CN55" s="76" t="b">
        <f t="shared" si="317"/>
        <v>1</v>
      </c>
      <c r="CO55" s="47" t="s">
        <v>262</v>
      </c>
      <c r="CP55" s="47" t="s">
        <v>262</v>
      </c>
      <c r="CQ55" s="47" t="b">
        <f t="shared" ref="CQ55" si="318">CQ53=CQ54</f>
        <v>0</v>
      </c>
      <c r="CR55" s="47" t="s">
        <v>262</v>
      </c>
      <c r="CS55" s="47" t="s">
        <v>262</v>
      </c>
      <c r="CT55" s="47" t="s">
        <v>262</v>
      </c>
      <c r="CU55" s="47" t="s">
        <v>262</v>
      </c>
      <c r="CV55" s="47" t="s">
        <v>262</v>
      </c>
      <c r="CW55" s="47" t="s">
        <v>262</v>
      </c>
      <c r="CX55" s="47" t="s">
        <v>262</v>
      </c>
      <c r="CY55" s="47" t="s">
        <v>262</v>
      </c>
      <c r="CZ55" s="47" t="s">
        <v>262</v>
      </c>
    </row>
    <row r="56" spans="1:104" s="42" customFormat="1" ht="44.25" customHeight="1" collapsed="1">
      <c r="A56" s="45"/>
      <c r="B56" s="51">
        <f t="shared" si="224"/>
        <v>16</v>
      </c>
      <c r="C56" s="52">
        <v>46129</v>
      </c>
      <c r="D56" s="51" t="s">
        <v>254</v>
      </c>
      <c r="E56" s="51" t="s">
        <v>257</v>
      </c>
      <c r="F56" s="51" t="s">
        <v>389</v>
      </c>
      <c r="G56" s="52" t="s">
        <v>488</v>
      </c>
      <c r="H56" s="51" t="s">
        <v>534</v>
      </c>
      <c r="I56" s="78" t="s">
        <v>566</v>
      </c>
      <c r="J56" s="53" t="s">
        <v>540</v>
      </c>
      <c r="K56" s="53" t="s">
        <v>626</v>
      </c>
      <c r="L56" s="51" t="s">
        <v>401</v>
      </c>
      <c r="M56" s="51" t="s">
        <v>642</v>
      </c>
      <c r="N56" s="51" t="s">
        <v>643</v>
      </c>
      <c r="O56" s="51" t="str">
        <f>IF(COUNTIF(C58:CZ58,"FALSE")&gt;0,"NG","OK")</f>
        <v>NG</v>
      </c>
      <c r="P56" s="51" t="s">
        <v>643</v>
      </c>
      <c r="Q56" s="51" t="s">
        <v>402</v>
      </c>
      <c r="R56" s="51" t="s">
        <v>403</v>
      </c>
      <c r="S56" s="51" t="s">
        <v>404</v>
      </c>
      <c r="T56" s="51" t="s">
        <v>40</v>
      </c>
      <c r="U56" s="51" t="s">
        <v>29</v>
      </c>
      <c r="V56" s="51" t="s">
        <v>39</v>
      </c>
      <c r="W56" s="51" t="s">
        <v>80</v>
      </c>
      <c r="X56" s="51" t="s">
        <v>405</v>
      </c>
      <c r="Y56" s="51" t="s">
        <v>405</v>
      </c>
      <c r="Z56" s="51" t="s">
        <v>405</v>
      </c>
      <c r="AA56" s="51" t="s">
        <v>405</v>
      </c>
      <c r="AB56" s="51" t="s">
        <v>426</v>
      </c>
      <c r="AC56" s="51">
        <v>93</v>
      </c>
      <c r="AD56" s="51" t="s">
        <v>407</v>
      </c>
      <c r="AE56" s="51">
        <v>1.5</v>
      </c>
      <c r="AF56" s="51">
        <v>2027</v>
      </c>
      <c r="AG56" s="51" t="s">
        <v>389</v>
      </c>
      <c r="AH56" s="51" t="s">
        <v>38</v>
      </c>
      <c r="AI56" s="51" t="s">
        <v>409</v>
      </c>
      <c r="AJ56" s="51" t="s">
        <v>410</v>
      </c>
      <c r="AK56" s="51">
        <v>4</v>
      </c>
      <c r="AL56" s="51">
        <v>159</v>
      </c>
      <c r="AM56" s="54" t="str">
        <f>SUBSTITUTE(SUBSTITUTE(J56," ",""),"-","")</f>
        <v>3782062XMJ20M6</v>
      </c>
      <c r="AN56" s="77" t="s">
        <v>560</v>
      </c>
      <c r="AO56" s="77" t="s">
        <v>578</v>
      </c>
      <c r="AP56" s="51" t="s">
        <v>404</v>
      </c>
      <c r="AQ56" s="54" t="str">
        <f>SUBSTITUTE(J56," ","")</f>
        <v>37820-62X-MJ20-M6</v>
      </c>
      <c r="AR56" s="54" t="str">
        <f>LEFT((SUBSTITUTE(J56," ","")),LEN(SUBSTITUTE(J56," ",""))-4)</f>
        <v>37820-62X-MJ2</v>
      </c>
      <c r="AS56" s="54" t="str">
        <f>K56</f>
        <v>10SW133409</v>
      </c>
      <c r="AT56" s="51" t="s">
        <v>406</v>
      </c>
      <c r="AU56" s="51" t="s">
        <v>422</v>
      </c>
      <c r="AV56" s="51" t="s">
        <v>423</v>
      </c>
      <c r="AW56" s="77" t="s">
        <v>632</v>
      </c>
      <c r="AX56" s="54" t="str">
        <f>K56</f>
        <v>10SW133409</v>
      </c>
      <c r="AY56" s="51" t="s">
        <v>541</v>
      </c>
      <c r="AZ56" s="51" t="s">
        <v>584</v>
      </c>
      <c r="BA56" s="51"/>
      <c r="BB56" s="51"/>
      <c r="BC56" s="51" t="s">
        <v>425</v>
      </c>
      <c r="BD56" s="54" t="str">
        <f>AP56</f>
        <v>MG1CS022</v>
      </c>
      <c r="BE56" s="51" t="s">
        <v>426</v>
      </c>
      <c r="BF56" s="51" t="s">
        <v>542</v>
      </c>
      <c r="BG56" s="51" t="s">
        <v>427</v>
      </c>
      <c r="BH56" s="51" t="s">
        <v>428</v>
      </c>
      <c r="BI56" s="51" t="s">
        <v>433</v>
      </c>
      <c r="BJ56" s="54" t="str">
        <f t="shared" ref="BJ56:BW63" si="319">MID($BI56,BJ$6,1)</f>
        <v>3</v>
      </c>
      <c r="BK56" s="54" t="str">
        <f t="shared" si="319"/>
        <v>7</v>
      </c>
      <c r="BL56" s="54" t="str">
        <f t="shared" si="319"/>
        <v>8</v>
      </c>
      <c r="BM56" s="54" t="str">
        <f t="shared" si="319"/>
        <v>0</v>
      </c>
      <c r="BN56" s="54" t="str">
        <f t="shared" si="319"/>
        <v>5</v>
      </c>
      <c r="BO56" s="54" t="str">
        <f t="shared" si="319"/>
        <v>-</v>
      </c>
      <c r="BP56" s="54" t="str">
        <f t="shared" si="319"/>
        <v>6</v>
      </c>
      <c r="BQ56" s="54" t="str">
        <f t="shared" si="319"/>
        <v>2</v>
      </c>
      <c r="BR56" s="54" t="str">
        <f t="shared" si="319"/>
        <v>X</v>
      </c>
      <c r="BS56" s="54" t="str">
        <f t="shared" si="319"/>
        <v>-</v>
      </c>
      <c r="BT56" s="54" t="str">
        <f t="shared" si="319"/>
        <v>M</v>
      </c>
      <c r="BU56" s="54" t="str">
        <f t="shared" si="319"/>
        <v>J</v>
      </c>
      <c r="BV56" s="54" t="str">
        <f t="shared" si="319"/>
        <v>1</v>
      </c>
      <c r="BW56" s="54" t="str">
        <f t="shared" si="319"/>
        <v>0</v>
      </c>
      <c r="BX56" s="55" t="str">
        <f>DEC2HEX(CODE(BJ56),2)</f>
        <v>33</v>
      </c>
      <c r="BY56" s="55" t="str">
        <f t="shared" ref="BY56:BY57" si="320">DEC2HEX(CODE(BK56),2)</f>
        <v>37</v>
      </c>
      <c r="BZ56" s="55" t="str">
        <f t="shared" ref="BZ56:BZ57" si="321">DEC2HEX(CODE(BL56),2)</f>
        <v>38</v>
      </c>
      <c r="CA56" s="55" t="str">
        <f t="shared" ref="CA56:CA57" si="322">DEC2HEX(CODE(BM56),2)</f>
        <v>30</v>
      </c>
      <c r="CB56" s="55" t="str">
        <f t="shared" ref="CB56:CB57" si="323">DEC2HEX(CODE(BN56),2)</f>
        <v>35</v>
      </c>
      <c r="CC56" s="55" t="str">
        <f t="shared" ref="CC56:CC57" si="324">DEC2HEX(CODE(BO56),2)</f>
        <v>2D</v>
      </c>
      <c r="CD56" s="55" t="str">
        <f t="shared" ref="CD56:CD57" si="325">DEC2HEX(CODE(BP56),2)</f>
        <v>36</v>
      </c>
      <c r="CE56" s="55" t="str">
        <f t="shared" ref="CE56:CE57" si="326">DEC2HEX(CODE(BQ56),2)</f>
        <v>32</v>
      </c>
      <c r="CF56" s="55" t="str">
        <f t="shared" ref="CF56:CF57" si="327">DEC2HEX(CODE(BR56),2)</f>
        <v>58</v>
      </c>
      <c r="CG56" s="55" t="str">
        <f t="shared" ref="CG56:CG57" si="328">DEC2HEX(CODE(BS56),2)</f>
        <v>2D</v>
      </c>
      <c r="CH56" s="55" t="str">
        <f t="shared" ref="CH56:CH57" si="329">DEC2HEX(CODE(BT56),2)</f>
        <v>4D</v>
      </c>
      <c r="CI56" s="55" t="str">
        <f t="shared" ref="CI56:CI57" si="330">DEC2HEX(CODE(BU56),2)</f>
        <v>4A</v>
      </c>
      <c r="CJ56" s="55" t="str">
        <f t="shared" ref="CJ56:CJ57" si="331">DEC2HEX(CODE(BV56),2)</f>
        <v>31</v>
      </c>
      <c r="CK56" s="55" t="str">
        <f t="shared" ref="CK56:CK57" si="332">DEC2HEX(CODE(BW56),2)</f>
        <v>30</v>
      </c>
      <c r="CL56" s="54" t="str">
        <f>BX56&amp;BY56&amp;BZ56&amp;CA56&amp;CB56&amp;CC56&amp;CD56&amp;CE56&amp;CF56&amp;CG56&amp;CH56&amp;CI56&amp;CJ56&amp;CK56</f>
        <v>33373830352D3632582D4D4A3130</v>
      </c>
      <c r="CM56" s="74" t="s">
        <v>468</v>
      </c>
      <c r="CN56" s="77" t="s">
        <v>437</v>
      </c>
      <c r="CO56" s="51" t="s">
        <v>438</v>
      </c>
      <c r="CP56" s="51" t="s">
        <v>438</v>
      </c>
      <c r="CQ56" s="77" t="s">
        <v>644</v>
      </c>
      <c r="CR56" s="81" t="s">
        <v>240</v>
      </c>
      <c r="CS56" s="54" t="str">
        <f>SUBSTITUTE(J56," ","")</f>
        <v>37820-62X-MJ20-M6</v>
      </c>
      <c r="CT56" s="51" t="s">
        <v>548</v>
      </c>
      <c r="CU56" s="51" t="s">
        <v>554</v>
      </c>
      <c r="CV56" s="51" t="s">
        <v>433</v>
      </c>
      <c r="CW56" s="81" t="s">
        <v>240</v>
      </c>
      <c r="CX56" s="51" t="s">
        <v>572</v>
      </c>
      <c r="CY56" s="51" t="s">
        <v>295</v>
      </c>
      <c r="CZ56" s="51" t="s">
        <v>448</v>
      </c>
    </row>
    <row r="57" spans="1:104" s="42" customFormat="1" ht="44.25" hidden="1" customHeight="1" outlineLevel="1" collapsed="1">
      <c r="A57" s="45"/>
      <c r="B57" s="47">
        <f t="shared" si="224"/>
        <v>16</v>
      </c>
      <c r="C57" s="56"/>
      <c r="D57" s="47" t="s">
        <v>245</v>
      </c>
      <c r="E57" s="47"/>
      <c r="F57" s="47"/>
      <c r="G57" s="56"/>
      <c r="H57" s="47"/>
      <c r="I57" s="47"/>
      <c r="J57" s="47"/>
      <c r="K57" s="47"/>
      <c r="L57" s="47"/>
      <c r="M57" s="47"/>
      <c r="N57" s="47"/>
      <c r="O57" s="47"/>
      <c r="P57" s="47"/>
      <c r="Q57" s="47"/>
      <c r="R57" s="47"/>
      <c r="S57" s="47"/>
      <c r="T57" s="47" t="s">
        <v>40</v>
      </c>
      <c r="U57" s="47" t="s">
        <v>29</v>
      </c>
      <c r="V57" s="47" t="s">
        <v>39</v>
      </c>
      <c r="W57" s="47" t="s">
        <v>80</v>
      </c>
      <c r="X57" s="47" t="s">
        <v>405</v>
      </c>
      <c r="Y57" s="47" t="s">
        <v>405</v>
      </c>
      <c r="Z57" s="47" t="s">
        <v>405</v>
      </c>
      <c r="AA57" s="47" t="s">
        <v>405</v>
      </c>
      <c r="AB57" s="47" t="s">
        <v>426</v>
      </c>
      <c r="AC57" s="47">
        <v>93</v>
      </c>
      <c r="AD57" s="47" t="s">
        <v>523</v>
      </c>
      <c r="AE57" s="47">
        <v>1.5</v>
      </c>
      <c r="AF57" s="47">
        <v>2027</v>
      </c>
      <c r="AG57" s="47" t="s">
        <v>389</v>
      </c>
      <c r="AH57" s="47" t="s">
        <v>38</v>
      </c>
      <c r="AI57" s="47" t="s">
        <v>409</v>
      </c>
      <c r="AJ57" s="47" t="s">
        <v>410</v>
      </c>
      <c r="AK57" s="47">
        <v>4</v>
      </c>
      <c r="AL57" s="47">
        <v>159</v>
      </c>
      <c r="AM57" s="47" t="s">
        <v>638</v>
      </c>
      <c r="AN57" s="47" t="s">
        <v>560</v>
      </c>
      <c r="AO57" s="47" t="s">
        <v>578</v>
      </c>
      <c r="AP57" s="47" t="s">
        <v>404</v>
      </c>
      <c r="AQ57" s="47" t="s">
        <v>540</v>
      </c>
      <c r="AR57" s="47" t="s">
        <v>572</v>
      </c>
      <c r="AS57" s="47" t="s">
        <v>626</v>
      </c>
      <c r="AT57" s="47" t="s">
        <v>406</v>
      </c>
      <c r="AU57" s="47" t="s">
        <v>422</v>
      </c>
      <c r="AV57" s="47" t="s">
        <v>423</v>
      </c>
      <c r="AW57" s="83" t="s">
        <v>632</v>
      </c>
      <c r="AX57" s="47" t="s">
        <v>626</v>
      </c>
      <c r="AY57" s="47" t="s">
        <v>541</v>
      </c>
      <c r="AZ57" s="47" t="s">
        <v>584</v>
      </c>
      <c r="BA57" s="47"/>
      <c r="BB57" s="47"/>
      <c r="BC57" s="47" t="s">
        <v>425</v>
      </c>
      <c r="BD57" s="47" t="s">
        <v>404</v>
      </c>
      <c r="BE57" s="47" t="s">
        <v>426</v>
      </c>
      <c r="BF57" s="47" t="s">
        <v>542</v>
      </c>
      <c r="BG57" s="47" t="s">
        <v>427</v>
      </c>
      <c r="BH57" s="47" t="s">
        <v>428</v>
      </c>
      <c r="BI57" s="47"/>
      <c r="BJ57" s="47" t="str">
        <f t="shared" si="319"/>
        <v/>
      </c>
      <c r="BK57" s="47" t="str">
        <f t="shared" si="319"/>
        <v/>
      </c>
      <c r="BL57" s="47" t="str">
        <f t="shared" si="319"/>
        <v/>
      </c>
      <c r="BM57" s="47" t="str">
        <f t="shared" si="319"/>
        <v/>
      </c>
      <c r="BN57" s="47" t="str">
        <f t="shared" si="319"/>
        <v/>
      </c>
      <c r="BO57" s="47" t="str">
        <f t="shared" si="319"/>
        <v/>
      </c>
      <c r="BP57" s="47" t="str">
        <f t="shared" si="319"/>
        <v/>
      </c>
      <c r="BQ57" s="47" t="str">
        <f t="shared" si="319"/>
        <v/>
      </c>
      <c r="BR57" s="47" t="str">
        <f t="shared" si="319"/>
        <v/>
      </c>
      <c r="BS57" s="47" t="str">
        <f t="shared" si="319"/>
        <v/>
      </c>
      <c r="BT57" s="47" t="str">
        <f t="shared" si="319"/>
        <v/>
      </c>
      <c r="BU57" s="47" t="str">
        <f t="shared" si="319"/>
        <v/>
      </c>
      <c r="BV57" s="47" t="str">
        <f t="shared" si="319"/>
        <v/>
      </c>
      <c r="BW57" s="47" t="str">
        <f t="shared" si="319"/>
        <v/>
      </c>
      <c r="BX57" s="47" t="e">
        <f>DEC2HEX(CODE(BJ57),2)</f>
        <v>#VALUE!</v>
      </c>
      <c r="BY57" s="47" t="e">
        <f t="shared" si="320"/>
        <v>#VALUE!</v>
      </c>
      <c r="BZ57" s="47" t="e">
        <f t="shared" si="321"/>
        <v>#VALUE!</v>
      </c>
      <c r="CA57" s="47" t="e">
        <f t="shared" si="322"/>
        <v>#VALUE!</v>
      </c>
      <c r="CB57" s="47" t="e">
        <f t="shared" si="323"/>
        <v>#VALUE!</v>
      </c>
      <c r="CC57" s="47" t="e">
        <f t="shared" si="324"/>
        <v>#VALUE!</v>
      </c>
      <c r="CD57" s="47" t="e">
        <f t="shared" si="325"/>
        <v>#VALUE!</v>
      </c>
      <c r="CE57" s="47" t="e">
        <f t="shared" si="326"/>
        <v>#VALUE!</v>
      </c>
      <c r="CF57" s="47" t="e">
        <f t="shared" si="327"/>
        <v>#VALUE!</v>
      </c>
      <c r="CG57" s="47" t="e">
        <f t="shared" si="328"/>
        <v>#VALUE!</v>
      </c>
      <c r="CH57" s="47" t="e">
        <f t="shared" si="329"/>
        <v>#VALUE!</v>
      </c>
      <c r="CI57" s="47" t="e">
        <f t="shared" si="330"/>
        <v>#VALUE!</v>
      </c>
      <c r="CJ57" s="47" t="e">
        <f t="shared" si="331"/>
        <v>#VALUE!</v>
      </c>
      <c r="CK57" s="47" t="e">
        <f t="shared" si="332"/>
        <v>#VALUE!</v>
      </c>
      <c r="CL57" s="47" t="s">
        <v>530</v>
      </c>
      <c r="CM57" s="57" t="s">
        <v>468</v>
      </c>
      <c r="CN57" s="47" t="s">
        <v>437</v>
      </c>
      <c r="CO57" s="47"/>
      <c r="CP57" s="47"/>
      <c r="CQ57" s="47">
        <v>1</v>
      </c>
      <c r="CR57" s="47"/>
      <c r="CS57" s="47" t="str">
        <f>SUBSTITUTE(J57," ","")</f>
        <v/>
      </c>
      <c r="CT57" s="47"/>
      <c r="CU57" s="47"/>
      <c r="CV57" s="47"/>
      <c r="CW57" s="47"/>
      <c r="CX57" s="47"/>
      <c r="CY57" s="47"/>
      <c r="CZ57" s="47"/>
    </row>
    <row r="58" spans="1:104" s="43" customFormat="1" ht="39.950000000000003" hidden="1" customHeight="1" outlineLevel="1">
      <c r="A58" s="45"/>
      <c r="B58" s="46">
        <f t="shared" si="224"/>
        <v>16</v>
      </c>
      <c r="C58" s="47" t="s">
        <v>262</v>
      </c>
      <c r="D58" s="46" t="s">
        <v>251</v>
      </c>
      <c r="E58" s="47" t="s">
        <v>262</v>
      </c>
      <c r="F58" s="47" t="s">
        <v>262</v>
      </c>
      <c r="G58" s="47" t="s">
        <v>262</v>
      </c>
      <c r="H58" s="47" t="s">
        <v>262</v>
      </c>
      <c r="I58" s="47" t="s">
        <v>262</v>
      </c>
      <c r="J58" s="47" t="s">
        <v>262</v>
      </c>
      <c r="K58" s="47" t="s">
        <v>262</v>
      </c>
      <c r="L58" s="47" t="s">
        <v>262</v>
      </c>
      <c r="M58" s="47" t="s">
        <v>262</v>
      </c>
      <c r="N58" s="47" t="s">
        <v>262</v>
      </c>
      <c r="O58" s="47"/>
      <c r="P58" s="47" t="s">
        <v>262</v>
      </c>
      <c r="Q58" s="47"/>
      <c r="R58" s="47"/>
      <c r="S58" s="47"/>
      <c r="T58" s="47" t="b">
        <f>T56=T57</f>
        <v>1</v>
      </c>
      <c r="U58" s="47" t="b">
        <f t="shared" ref="U58:AZ58" si="333">U56=U57</f>
        <v>1</v>
      </c>
      <c r="V58" s="47" t="b">
        <f t="shared" si="333"/>
        <v>1</v>
      </c>
      <c r="W58" s="47" t="b">
        <f t="shared" si="333"/>
        <v>1</v>
      </c>
      <c r="X58" s="47" t="b">
        <f t="shared" si="333"/>
        <v>1</v>
      </c>
      <c r="Y58" s="47" t="b">
        <f t="shared" si="333"/>
        <v>1</v>
      </c>
      <c r="Z58" s="47" t="b">
        <f t="shared" si="333"/>
        <v>1</v>
      </c>
      <c r="AA58" s="47" t="b">
        <f t="shared" si="333"/>
        <v>1</v>
      </c>
      <c r="AB58" s="47" t="b">
        <f t="shared" si="333"/>
        <v>1</v>
      </c>
      <c r="AC58" s="47" t="b">
        <f t="shared" si="333"/>
        <v>1</v>
      </c>
      <c r="AD58" s="47" t="b">
        <f t="shared" si="333"/>
        <v>1</v>
      </c>
      <c r="AE58" s="47" t="b">
        <f t="shared" si="333"/>
        <v>1</v>
      </c>
      <c r="AF58" s="47" t="b">
        <f t="shared" si="333"/>
        <v>1</v>
      </c>
      <c r="AG58" s="47" t="b">
        <f t="shared" si="333"/>
        <v>1</v>
      </c>
      <c r="AH58" s="47" t="b">
        <f t="shared" si="333"/>
        <v>1</v>
      </c>
      <c r="AI58" s="47" t="b">
        <f t="shared" si="333"/>
        <v>1</v>
      </c>
      <c r="AJ58" s="47" t="b">
        <f t="shared" si="333"/>
        <v>1</v>
      </c>
      <c r="AK58" s="47" t="b">
        <f t="shared" si="333"/>
        <v>1</v>
      </c>
      <c r="AL58" s="47" t="b">
        <f t="shared" si="333"/>
        <v>1</v>
      </c>
      <c r="AM58" s="47" t="b">
        <f t="shared" si="333"/>
        <v>1</v>
      </c>
      <c r="AN58" s="47" t="b">
        <f t="shared" si="333"/>
        <v>1</v>
      </c>
      <c r="AO58" s="47" t="b">
        <f t="shared" si="333"/>
        <v>1</v>
      </c>
      <c r="AP58" s="47" t="b">
        <f t="shared" si="333"/>
        <v>1</v>
      </c>
      <c r="AQ58" s="47" t="b">
        <f t="shared" si="333"/>
        <v>1</v>
      </c>
      <c r="AR58" s="47" t="b">
        <f t="shared" si="333"/>
        <v>1</v>
      </c>
      <c r="AS58" s="47" t="b">
        <f t="shared" si="333"/>
        <v>1</v>
      </c>
      <c r="AT58" s="47" t="b">
        <f t="shared" si="333"/>
        <v>1</v>
      </c>
      <c r="AU58" s="47" t="b">
        <f t="shared" si="333"/>
        <v>1</v>
      </c>
      <c r="AV58" s="47" t="b">
        <f t="shared" si="333"/>
        <v>1</v>
      </c>
      <c r="AW58" s="47" t="b">
        <f t="shared" si="333"/>
        <v>1</v>
      </c>
      <c r="AX58" s="47" t="b">
        <f t="shared" si="333"/>
        <v>1</v>
      </c>
      <c r="AY58" s="47" t="b">
        <f t="shared" si="333"/>
        <v>1</v>
      </c>
      <c r="AZ58" s="47" t="b">
        <f t="shared" si="333"/>
        <v>1</v>
      </c>
      <c r="BA58" s="47" t="s">
        <v>262</v>
      </c>
      <c r="BB58" s="47" t="s">
        <v>262</v>
      </c>
      <c r="BC58" s="47" t="b">
        <f t="shared" ref="BC58:BH58" si="334">BC56=BC57</f>
        <v>1</v>
      </c>
      <c r="BD58" s="47" t="b">
        <f t="shared" si="334"/>
        <v>1</v>
      </c>
      <c r="BE58" s="47" t="b">
        <f t="shared" si="334"/>
        <v>1</v>
      </c>
      <c r="BF58" s="47" t="b">
        <f t="shared" si="334"/>
        <v>1</v>
      </c>
      <c r="BG58" s="47" t="b">
        <f t="shared" si="334"/>
        <v>1</v>
      </c>
      <c r="BH58" s="47" t="b">
        <f t="shared" si="334"/>
        <v>1</v>
      </c>
      <c r="BI58" s="47" t="s">
        <v>262</v>
      </c>
      <c r="BJ58" s="47" t="s">
        <v>262</v>
      </c>
      <c r="BK58" s="47" t="s">
        <v>262</v>
      </c>
      <c r="BL58" s="47" t="s">
        <v>262</v>
      </c>
      <c r="BM58" s="47" t="s">
        <v>262</v>
      </c>
      <c r="BN58" s="47" t="s">
        <v>262</v>
      </c>
      <c r="BO58" s="47" t="s">
        <v>262</v>
      </c>
      <c r="BP58" s="47" t="s">
        <v>262</v>
      </c>
      <c r="BQ58" s="47" t="s">
        <v>262</v>
      </c>
      <c r="BR58" s="47" t="s">
        <v>262</v>
      </c>
      <c r="BS58" s="47" t="s">
        <v>262</v>
      </c>
      <c r="BT58" s="47" t="s">
        <v>262</v>
      </c>
      <c r="BU58" s="47" t="s">
        <v>262</v>
      </c>
      <c r="BV58" s="47" t="s">
        <v>262</v>
      </c>
      <c r="BW58" s="47" t="s">
        <v>262</v>
      </c>
      <c r="BX58" s="47" t="s">
        <v>262</v>
      </c>
      <c r="BY58" s="47" t="s">
        <v>262</v>
      </c>
      <c r="BZ58" s="47" t="s">
        <v>262</v>
      </c>
      <c r="CA58" s="47" t="s">
        <v>262</v>
      </c>
      <c r="CB58" s="47" t="s">
        <v>262</v>
      </c>
      <c r="CC58" s="47" t="s">
        <v>262</v>
      </c>
      <c r="CD58" s="47" t="s">
        <v>262</v>
      </c>
      <c r="CE58" s="47" t="s">
        <v>262</v>
      </c>
      <c r="CF58" s="47" t="s">
        <v>262</v>
      </c>
      <c r="CG58" s="47" t="s">
        <v>262</v>
      </c>
      <c r="CH58" s="47" t="s">
        <v>262</v>
      </c>
      <c r="CI58" s="47" t="s">
        <v>262</v>
      </c>
      <c r="CJ58" s="47" t="s">
        <v>262</v>
      </c>
      <c r="CK58" s="47" t="s">
        <v>262</v>
      </c>
      <c r="CL58" s="47" t="b">
        <f>CL56=CL57</f>
        <v>1</v>
      </c>
      <c r="CM58" s="47" t="b">
        <f t="shared" ref="CM58:CN58" si="335">CM56=CM57</f>
        <v>1</v>
      </c>
      <c r="CN58" s="47" t="b">
        <f t="shared" si="335"/>
        <v>1</v>
      </c>
      <c r="CO58" s="47" t="s">
        <v>262</v>
      </c>
      <c r="CP58" s="47" t="s">
        <v>262</v>
      </c>
      <c r="CQ58" s="47" t="b">
        <f t="shared" ref="CQ58" si="336">CQ56=CQ57</f>
        <v>0</v>
      </c>
      <c r="CR58" s="47" t="s">
        <v>262</v>
      </c>
      <c r="CS58" s="47" t="s">
        <v>262</v>
      </c>
      <c r="CT58" s="47" t="s">
        <v>262</v>
      </c>
      <c r="CU58" s="47" t="s">
        <v>262</v>
      </c>
      <c r="CV58" s="47" t="s">
        <v>262</v>
      </c>
      <c r="CW58" s="47" t="s">
        <v>262</v>
      </c>
      <c r="CX58" s="47" t="s">
        <v>262</v>
      </c>
      <c r="CY58" s="47" t="s">
        <v>262</v>
      </c>
      <c r="CZ58" s="47" t="s">
        <v>262</v>
      </c>
    </row>
    <row r="59" spans="1:104" s="42" customFormat="1" ht="44.25" customHeight="1" collapsed="1">
      <c r="A59" s="45"/>
      <c r="B59" s="51">
        <f t="shared" si="224"/>
        <v>17</v>
      </c>
      <c r="C59" s="52">
        <v>46325.341377314813</v>
      </c>
      <c r="D59" s="51" t="s">
        <v>254</v>
      </c>
      <c r="E59" s="51"/>
      <c r="F59" s="51"/>
      <c r="G59" s="52"/>
      <c r="H59" s="51" t="s">
        <v>661</v>
      </c>
      <c r="I59" s="78" t="s">
        <v>667</v>
      </c>
      <c r="J59" s="53" t="s">
        <v>645</v>
      </c>
      <c r="K59" s="110" t="s">
        <v>669</v>
      </c>
      <c r="L59" s="51"/>
      <c r="M59" s="51"/>
      <c r="N59" s="51"/>
      <c r="O59" s="51" t="str">
        <f>IF(COUNTIF(C61:CZ61,"FALSE")&gt;0,"NG","OK")</f>
        <v>NG</v>
      </c>
      <c r="P59" s="51"/>
      <c r="Q59" s="51" t="s">
        <v>402</v>
      </c>
      <c r="R59" s="51" t="s">
        <v>403</v>
      </c>
      <c r="S59" s="51" t="s">
        <v>404</v>
      </c>
      <c r="T59" s="51" t="s">
        <v>40</v>
      </c>
      <c r="U59" s="51" t="s">
        <v>56</v>
      </c>
      <c r="V59" s="51" t="s">
        <v>39</v>
      </c>
      <c r="W59" s="51" t="s">
        <v>80</v>
      </c>
      <c r="X59" s="51" t="s">
        <v>405</v>
      </c>
      <c r="Y59" s="51" t="s">
        <v>664</v>
      </c>
      <c r="Z59" s="51" t="s">
        <v>405</v>
      </c>
      <c r="AA59" s="51" t="s">
        <v>405</v>
      </c>
      <c r="AB59" s="51" t="s">
        <v>646</v>
      </c>
      <c r="AC59" s="51">
        <v>93</v>
      </c>
      <c r="AD59" s="51" t="s">
        <v>407</v>
      </c>
      <c r="AE59" s="51">
        <v>1.5</v>
      </c>
      <c r="AF59" s="51">
        <v>2028</v>
      </c>
      <c r="AG59" s="51" t="s">
        <v>389</v>
      </c>
      <c r="AH59" s="51" t="s">
        <v>38</v>
      </c>
      <c r="AI59" s="51" t="s">
        <v>409</v>
      </c>
      <c r="AJ59" s="51" t="s">
        <v>410</v>
      </c>
      <c r="AK59" s="51">
        <v>4</v>
      </c>
      <c r="AL59" s="51">
        <v>159</v>
      </c>
      <c r="AM59" s="54" t="str">
        <f>SUBSTITUTE(SUBSTITUTE(J59," ",""),"-","")</f>
        <v>378206WZM610M6</v>
      </c>
      <c r="AN59" s="77" t="s">
        <v>647</v>
      </c>
      <c r="AO59" s="77" t="s">
        <v>648</v>
      </c>
      <c r="AP59" s="51" t="s">
        <v>404</v>
      </c>
      <c r="AQ59" s="54" t="str">
        <f>SUBSTITUTE(J59," ","")</f>
        <v>37820-6WZ-M610-M6</v>
      </c>
      <c r="AR59" s="54" t="str">
        <f>LEFT((SUBSTITUTE(J59," ","")),LEN(SUBSTITUTE(J59," ",""))-4)</f>
        <v>37820-6WZ-M61</v>
      </c>
      <c r="AS59" s="54" t="str">
        <f>K59</f>
        <v>10SW072941</v>
      </c>
      <c r="AT59" s="51" t="s">
        <v>660</v>
      </c>
      <c r="AU59" s="51" t="s">
        <v>422</v>
      </c>
      <c r="AV59" s="51" t="s">
        <v>423</v>
      </c>
      <c r="AW59" s="77" t="s">
        <v>670</v>
      </c>
      <c r="AX59" s="54" t="str">
        <f>K59</f>
        <v>10SW072941</v>
      </c>
      <c r="AY59" s="51" t="s">
        <v>665</v>
      </c>
      <c r="AZ59" s="51" t="s">
        <v>662</v>
      </c>
      <c r="BA59" s="51"/>
      <c r="BB59" s="51"/>
      <c r="BC59" s="51" t="s">
        <v>425</v>
      </c>
      <c r="BD59" s="54" t="str">
        <f>AP59</f>
        <v>MG1CS022</v>
      </c>
      <c r="BE59" s="51" t="s">
        <v>646</v>
      </c>
      <c r="BF59" s="51" t="s">
        <v>666</v>
      </c>
      <c r="BG59" s="51" t="s">
        <v>467</v>
      </c>
      <c r="BH59" s="51" t="s">
        <v>428</v>
      </c>
      <c r="BI59" s="51" t="s">
        <v>649</v>
      </c>
      <c r="BJ59" s="54" t="str">
        <f t="shared" si="319"/>
        <v>3</v>
      </c>
      <c r="BK59" s="54" t="str">
        <f t="shared" si="319"/>
        <v>7</v>
      </c>
      <c r="BL59" s="54" t="str">
        <f t="shared" si="319"/>
        <v>8</v>
      </c>
      <c r="BM59" s="54" t="str">
        <f t="shared" si="319"/>
        <v>0</v>
      </c>
      <c r="BN59" s="54" t="str">
        <f t="shared" si="319"/>
        <v>5</v>
      </c>
      <c r="BO59" s="54" t="str">
        <f t="shared" si="319"/>
        <v>-</v>
      </c>
      <c r="BP59" s="54" t="str">
        <f t="shared" si="319"/>
        <v>6</v>
      </c>
      <c r="BQ59" s="54" t="str">
        <f t="shared" si="319"/>
        <v>W</v>
      </c>
      <c r="BR59" s="54" t="str">
        <f t="shared" si="319"/>
        <v>Z</v>
      </c>
      <c r="BS59" s="54" t="str">
        <f t="shared" si="319"/>
        <v>-</v>
      </c>
      <c r="BT59" s="54" t="str">
        <f t="shared" si="319"/>
        <v>M</v>
      </c>
      <c r="BU59" s="54" t="str">
        <f t="shared" si="319"/>
        <v>6</v>
      </c>
      <c r="BV59" s="54" t="str">
        <f t="shared" si="319"/>
        <v>1</v>
      </c>
      <c r="BW59" s="54" t="str">
        <f t="shared" si="319"/>
        <v>0</v>
      </c>
      <c r="BX59" s="55" t="str">
        <f>DEC2HEX(CODE(BJ59),2)</f>
        <v>33</v>
      </c>
      <c r="BY59" s="55" t="str">
        <f t="shared" ref="BY59:BY60" si="337">DEC2HEX(CODE(BK59),2)</f>
        <v>37</v>
      </c>
      <c r="BZ59" s="55" t="str">
        <f t="shared" ref="BZ59:BZ60" si="338">DEC2HEX(CODE(BL59),2)</f>
        <v>38</v>
      </c>
      <c r="CA59" s="55" t="str">
        <f t="shared" ref="CA59:CA60" si="339">DEC2HEX(CODE(BM59),2)</f>
        <v>30</v>
      </c>
      <c r="CB59" s="55" t="str">
        <f t="shared" ref="CB59:CB60" si="340">DEC2HEX(CODE(BN59),2)</f>
        <v>35</v>
      </c>
      <c r="CC59" s="55" t="str">
        <f t="shared" ref="CC59:CC60" si="341">DEC2HEX(CODE(BO59),2)</f>
        <v>2D</v>
      </c>
      <c r="CD59" s="55" t="str">
        <f t="shared" ref="CD59:CD60" si="342">DEC2HEX(CODE(BP59),2)</f>
        <v>36</v>
      </c>
      <c r="CE59" s="55" t="str">
        <f t="shared" ref="CE59:CE60" si="343">DEC2HEX(CODE(BQ59),2)</f>
        <v>57</v>
      </c>
      <c r="CF59" s="55" t="str">
        <f t="shared" ref="CF59:CF60" si="344">DEC2HEX(CODE(BR59),2)</f>
        <v>5A</v>
      </c>
      <c r="CG59" s="55" t="str">
        <f t="shared" ref="CG59:CG60" si="345">DEC2HEX(CODE(BS59),2)</f>
        <v>2D</v>
      </c>
      <c r="CH59" s="55" t="str">
        <f t="shared" ref="CH59:CH60" si="346">DEC2HEX(CODE(BT59),2)</f>
        <v>4D</v>
      </c>
      <c r="CI59" s="55" t="str">
        <f t="shared" ref="CI59:CI60" si="347">DEC2HEX(CODE(BU59),2)</f>
        <v>36</v>
      </c>
      <c r="CJ59" s="55" t="str">
        <f t="shared" ref="CJ59:CJ60" si="348">DEC2HEX(CODE(BV59),2)</f>
        <v>31</v>
      </c>
      <c r="CK59" s="55" t="str">
        <f t="shared" ref="CK59:CK60" si="349">DEC2HEX(CODE(BW59),2)</f>
        <v>30</v>
      </c>
      <c r="CL59" s="54" t="str">
        <f>BX59&amp;BY59&amp;BZ59&amp;CA59&amp;CB59&amp;CC59&amp;CD59&amp;CE59&amp;CF59&amp;CG59&amp;CH59&amp;CI59&amp;CJ59&amp;CK59</f>
        <v>33373830352D36575A2D4D363130</v>
      </c>
      <c r="CM59" s="74" t="s">
        <v>468</v>
      </c>
      <c r="CN59" s="77" t="s">
        <v>437</v>
      </c>
      <c r="CO59" s="51" t="s">
        <v>304</v>
      </c>
      <c r="CP59" s="51" t="s">
        <v>304</v>
      </c>
      <c r="CQ59" s="77" t="s">
        <v>644</v>
      </c>
      <c r="CR59" s="81"/>
      <c r="CS59" s="54" t="str">
        <f>SUBSTITUTE(J59," ","")</f>
        <v>37820-6WZ-M610-M6</v>
      </c>
      <c r="CT59" s="77" t="s">
        <v>650</v>
      </c>
      <c r="CU59" s="51" t="s">
        <v>649</v>
      </c>
      <c r="CV59" s="51" t="s">
        <v>649</v>
      </c>
      <c r="CW59" s="81"/>
      <c r="CX59" s="51" t="s">
        <v>651</v>
      </c>
      <c r="CY59" s="51" t="s">
        <v>652</v>
      </c>
      <c r="CZ59" s="51" t="s">
        <v>652</v>
      </c>
    </row>
    <row r="60" spans="1:104" s="42" customFormat="1" ht="44.25" hidden="1" customHeight="1" outlineLevel="1" collapsed="1">
      <c r="A60" s="45"/>
      <c r="B60" s="47">
        <f t="shared" si="224"/>
        <v>17</v>
      </c>
      <c r="C60" s="56"/>
      <c r="D60" s="47" t="s">
        <v>245</v>
      </c>
      <c r="E60" s="47"/>
      <c r="F60" s="47"/>
      <c r="G60" s="56"/>
      <c r="H60" s="47"/>
      <c r="I60" s="47"/>
      <c r="J60" s="47"/>
      <c r="K60" s="47"/>
      <c r="L60" s="47"/>
      <c r="M60" s="47"/>
      <c r="N60" s="47"/>
      <c r="O60" s="47"/>
      <c r="P60" s="47"/>
      <c r="Q60" s="47"/>
      <c r="R60" s="47"/>
      <c r="S60" s="47"/>
      <c r="T60" s="47"/>
      <c r="U60" s="47"/>
      <c r="V60" s="47"/>
      <c r="W60" s="47"/>
      <c r="X60" s="47"/>
      <c r="Y60" s="47"/>
      <c r="Z60" s="47"/>
      <c r="AA60" s="47"/>
      <c r="AB60" s="47"/>
      <c r="AC60" s="47"/>
      <c r="AD60" s="47"/>
      <c r="AE60" s="47"/>
      <c r="AF60" s="47"/>
      <c r="AG60" s="47"/>
      <c r="AH60" s="47"/>
      <c r="AI60" s="47"/>
      <c r="AJ60" s="47"/>
      <c r="AK60" s="47"/>
      <c r="AL60" s="47"/>
      <c r="AM60" s="47"/>
      <c r="AN60" s="47"/>
      <c r="AO60" s="47"/>
      <c r="AP60" s="47"/>
      <c r="AQ60" s="47"/>
      <c r="AR60" s="47"/>
      <c r="AS60" s="47"/>
      <c r="AT60" s="47"/>
      <c r="AU60" s="47"/>
      <c r="AV60" s="47"/>
      <c r="AW60" s="83"/>
      <c r="AX60" s="47"/>
      <c r="AY60" s="47"/>
      <c r="AZ60" s="47"/>
      <c r="BA60" s="47"/>
      <c r="BB60" s="47"/>
      <c r="BC60" s="47"/>
      <c r="BD60" s="47"/>
      <c r="BE60" s="47"/>
      <c r="BF60" s="47"/>
      <c r="BG60" s="47"/>
      <c r="BH60" s="47"/>
      <c r="BI60" s="47"/>
      <c r="BJ60" s="47" t="str">
        <f t="shared" si="319"/>
        <v/>
      </c>
      <c r="BK60" s="47" t="str">
        <f t="shared" si="319"/>
        <v/>
      </c>
      <c r="BL60" s="47" t="str">
        <f t="shared" si="319"/>
        <v/>
      </c>
      <c r="BM60" s="47" t="str">
        <f t="shared" si="319"/>
        <v/>
      </c>
      <c r="BN60" s="47" t="str">
        <f t="shared" si="319"/>
        <v/>
      </c>
      <c r="BO60" s="47" t="str">
        <f t="shared" si="319"/>
        <v/>
      </c>
      <c r="BP60" s="47" t="str">
        <f t="shared" si="319"/>
        <v/>
      </c>
      <c r="BQ60" s="47" t="str">
        <f t="shared" si="319"/>
        <v/>
      </c>
      <c r="BR60" s="47" t="str">
        <f t="shared" si="319"/>
        <v/>
      </c>
      <c r="BS60" s="47" t="str">
        <f t="shared" si="319"/>
        <v/>
      </c>
      <c r="BT60" s="47" t="str">
        <f t="shared" si="319"/>
        <v/>
      </c>
      <c r="BU60" s="47" t="str">
        <f t="shared" si="319"/>
        <v/>
      </c>
      <c r="BV60" s="47" t="str">
        <f t="shared" si="319"/>
        <v/>
      </c>
      <c r="BW60" s="47" t="str">
        <f t="shared" si="319"/>
        <v/>
      </c>
      <c r="BX60" s="47" t="e">
        <f>DEC2HEX(CODE(BJ60),2)</f>
        <v>#VALUE!</v>
      </c>
      <c r="BY60" s="47" t="e">
        <f t="shared" si="337"/>
        <v>#VALUE!</v>
      </c>
      <c r="BZ60" s="47" t="e">
        <f t="shared" si="338"/>
        <v>#VALUE!</v>
      </c>
      <c r="CA60" s="47" t="e">
        <f t="shared" si="339"/>
        <v>#VALUE!</v>
      </c>
      <c r="CB60" s="47" t="e">
        <f t="shared" si="340"/>
        <v>#VALUE!</v>
      </c>
      <c r="CC60" s="47" t="e">
        <f t="shared" si="341"/>
        <v>#VALUE!</v>
      </c>
      <c r="CD60" s="47" t="e">
        <f t="shared" si="342"/>
        <v>#VALUE!</v>
      </c>
      <c r="CE60" s="47" t="e">
        <f t="shared" si="343"/>
        <v>#VALUE!</v>
      </c>
      <c r="CF60" s="47" t="e">
        <f t="shared" si="344"/>
        <v>#VALUE!</v>
      </c>
      <c r="CG60" s="47" t="e">
        <f t="shared" si="345"/>
        <v>#VALUE!</v>
      </c>
      <c r="CH60" s="47" t="e">
        <f t="shared" si="346"/>
        <v>#VALUE!</v>
      </c>
      <c r="CI60" s="47" t="e">
        <f t="shared" si="347"/>
        <v>#VALUE!</v>
      </c>
      <c r="CJ60" s="47" t="e">
        <f t="shared" si="348"/>
        <v>#VALUE!</v>
      </c>
      <c r="CK60" s="47" t="e">
        <f t="shared" si="349"/>
        <v>#VALUE!</v>
      </c>
      <c r="CL60" s="47"/>
      <c r="CM60" s="57"/>
      <c r="CN60" s="47"/>
      <c r="CO60" s="47"/>
      <c r="CP60" s="47"/>
      <c r="CQ60" s="47"/>
      <c r="CR60" s="47"/>
      <c r="CS60" s="47" t="str">
        <f>SUBSTITUTE(J60," ","")</f>
        <v/>
      </c>
      <c r="CT60" s="47"/>
      <c r="CU60" s="47"/>
      <c r="CV60" s="47"/>
      <c r="CW60" s="47"/>
      <c r="CX60" s="47"/>
      <c r="CY60" s="47"/>
      <c r="CZ60" s="47"/>
    </row>
    <row r="61" spans="1:104" s="43" customFormat="1" ht="39.950000000000003" hidden="1" customHeight="1" outlineLevel="1">
      <c r="A61" s="45"/>
      <c r="B61" s="46">
        <f t="shared" si="224"/>
        <v>17</v>
      </c>
      <c r="C61" s="47" t="s">
        <v>262</v>
      </c>
      <c r="D61" s="46" t="s">
        <v>251</v>
      </c>
      <c r="E61" s="47" t="s">
        <v>262</v>
      </c>
      <c r="F61" s="47" t="s">
        <v>262</v>
      </c>
      <c r="G61" s="47" t="s">
        <v>262</v>
      </c>
      <c r="H61" s="47" t="s">
        <v>262</v>
      </c>
      <c r="I61" s="47" t="s">
        <v>262</v>
      </c>
      <c r="J61" s="47" t="s">
        <v>262</v>
      </c>
      <c r="K61" s="47" t="s">
        <v>262</v>
      </c>
      <c r="L61" s="47" t="s">
        <v>262</v>
      </c>
      <c r="M61" s="47" t="s">
        <v>262</v>
      </c>
      <c r="N61" s="47" t="s">
        <v>262</v>
      </c>
      <c r="O61" s="47"/>
      <c r="P61" s="47" t="s">
        <v>262</v>
      </c>
      <c r="Q61" s="47"/>
      <c r="R61" s="47"/>
      <c r="S61" s="47"/>
      <c r="T61" s="47" t="b">
        <f>T59=T60</f>
        <v>0</v>
      </c>
      <c r="U61" s="47" t="b">
        <f t="shared" ref="U61:AZ61" si="350">U59=U60</f>
        <v>0</v>
      </c>
      <c r="V61" s="47" t="b">
        <f t="shared" si="350"/>
        <v>0</v>
      </c>
      <c r="W61" s="47" t="b">
        <f t="shared" si="350"/>
        <v>0</v>
      </c>
      <c r="X61" s="47" t="b">
        <f t="shared" si="350"/>
        <v>0</v>
      </c>
      <c r="Y61" s="47" t="b">
        <f t="shared" si="350"/>
        <v>0</v>
      </c>
      <c r="Z61" s="47" t="b">
        <f t="shared" si="350"/>
        <v>0</v>
      </c>
      <c r="AA61" s="47" t="b">
        <f t="shared" si="350"/>
        <v>0</v>
      </c>
      <c r="AB61" s="47" t="b">
        <f t="shared" si="350"/>
        <v>0</v>
      </c>
      <c r="AC61" s="47" t="b">
        <f t="shared" si="350"/>
        <v>0</v>
      </c>
      <c r="AD61" s="47" t="b">
        <f t="shared" si="350"/>
        <v>0</v>
      </c>
      <c r="AE61" s="47" t="b">
        <f t="shared" si="350"/>
        <v>0</v>
      </c>
      <c r="AF61" s="47" t="b">
        <f t="shared" si="350"/>
        <v>0</v>
      </c>
      <c r="AG61" s="47" t="b">
        <f t="shared" si="350"/>
        <v>0</v>
      </c>
      <c r="AH61" s="47" t="b">
        <f t="shared" si="350"/>
        <v>0</v>
      </c>
      <c r="AI61" s="47" t="b">
        <f t="shared" si="350"/>
        <v>0</v>
      </c>
      <c r="AJ61" s="47" t="b">
        <f t="shared" si="350"/>
        <v>0</v>
      </c>
      <c r="AK61" s="47" t="b">
        <f t="shared" si="350"/>
        <v>0</v>
      </c>
      <c r="AL61" s="47" t="b">
        <f t="shared" si="350"/>
        <v>0</v>
      </c>
      <c r="AM61" s="47" t="b">
        <f t="shared" si="350"/>
        <v>0</v>
      </c>
      <c r="AN61" s="47" t="b">
        <f t="shared" si="350"/>
        <v>0</v>
      </c>
      <c r="AO61" s="47" t="b">
        <f t="shared" si="350"/>
        <v>0</v>
      </c>
      <c r="AP61" s="47" t="b">
        <f t="shared" si="350"/>
        <v>0</v>
      </c>
      <c r="AQ61" s="47" t="b">
        <f t="shared" si="350"/>
        <v>0</v>
      </c>
      <c r="AR61" s="47" t="b">
        <f t="shared" si="350"/>
        <v>0</v>
      </c>
      <c r="AS61" s="47" t="b">
        <f t="shared" si="350"/>
        <v>0</v>
      </c>
      <c r="AT61" s="47" t="b">
        <f t="shared" si="350"/>
        <v>0</v>
      </c>
      <c r="AU61" s="47" t="b">
        <f t="shared" si="350"/>
        <v>0</v>
      </c>
      <c r="AV61" s="47" t="b">
        <f t="shared" si="350"/>
        <v>0</v>
      </c>
      <c r="AW61" s="47" t="b">
        <f t="shared" si="350"/>
        <v>0</v>
      </c>
      <c r="AX61" s="47" t="b">
        <f t="shared" si="350"/>
        <v>0</v>
      </c>
      <c r="AY61" s="47" t="b">
        <f t="shared" si="350"/>
        <v>0</v>
      </c>
      <c r="AZ61" s="47" t="b">
        <f t="shared" si="350"/>
        <v>0</v>
      </c>
      <c r="BA61" s="47" t="s">
        <v>262</v>
      </c>
      <c r="BB61" s="47" t="s">
        <v>262</v>
      </c>
      <c r="BC61" s="47" t="b">
        <f t="shared" ref="BC61:BH61" si="351">BC59=BC60</f>
        <v>0</v>
      </c>
      <c r="BD61" s="47" t="b">
        <f t="shared" si="351"/>
        <v>0</v>
      </c>
      <c r="BE61" s="47" t="b">
        <f t="shared" si="351"/>
        <v>0</v>
      </c>
      <c r="BF61" s="47" t="b">
        <f t="shared" si="351"/>
        <v>0</v>
      </c>
      <c r="BG61" s="47" t="b">
        <f t="shared" si="351"/>
        <v>0</v>
      </c>
      <c r="BH61" s="47" t="b">
        <f t="shared" si="351"/>
        <v>0</v>
      </c>
      <c r="BI61" s="47" t="s">
        <v>262</v>
      </c>
      <c r="BJ61" s="47" t="s">
        <v>262</v>
      </c>
      <c r="BK61" s="47" t="s">
        <v>262</v>
      </c>
      <c r="BL61" s="47" t="s">
        <v>262</v>
      </c>
      <c r="BM61" s="47" t="s">
        <v>262</v>
      </c>
      <c r="BN61" s="47" t="s">
        <v>262</v>
      </c>
      <c r="BO61" s="47" t="s">
        <v>262</v>
      </c>
      <c r="BP61" s="47" t="s">
        <v>262</v>
      </c>
      <c r="BQ61" s="47" t="s">
        <v>262</v>
      </c>
      <c r="BR61" s="47" t="s">
        <v>262</v>
      </c>
      <c r="BS61" s="47" t="s">
        <v>262</v>
      </c>
      <c r="BT61" s="47" t="s">
        <v>262</v>
      </c>
      <c r="BU61" s="47" t="s">
        <v>262</v>
      </c>
      <c r="BV61" s="47" t="s">
        <v>262</v>
      </c>
      <c r="BW61" s="47" t="s">
        <v>262</v>
      </c>
      <c r="BX61" s="47" t="s">
        <v>262</v>
      </c>
      <c r="BY61" s="47" t="s">
        <v>262</v>
      </c>
      <c r="BZ61" s="47" t="s">
        <v>262</v>
      </c>
      <c r="CA61" s="47" t="s">
        <v>262</v>
      </c>
      <c r="CB61" s="47" t="s">
        <v>262</v>
      </c>
      <c r="CC61" s="47" t="s">
        <v>262</v>
      </c>
      <c r="CD61" s="47" t="s">
        <v>262</v>
      </c>
      <c r="CE61" s="47" t="s">
        <v>262</v>
      </c>
      <c r="CF61" s="47" t="s">
        <v>262</v>
      </c>
      <c r="CG61" s="47" t="s">
        <v>262</v>
      </c>
      <c r="CH61" s="47" t="s">
        <v>262</v>
      </c>
      <c r="CI61" s="47" t="s">
        <v>262</v>
      </c>
      <c r="CJ61" s="47" t="s">
        <v>262</v>
      </c>
      <c r="CK61" s="47" t="s">
        <v>262</v>
      </c>
      <c r="CL61" s="47" t="b">
        <f>CL59=CL60</f>
        <v>0</v>
      </c>
      <c r="CM61" s="47" t="b">
        <f t="shared" ref="CM61:CN61" si="352">CM59=CM60</f>
        <v>0</v>
      </c>
      <c r="CN61" s="47" t="b">
        <f t="shared" si="352"/>
        <v>0</v>
      </c>
      <c r="CO61" s="47" t="s">
        <v>262</v>
      </c>
      <c r="CP61" s="47" t="s">
        <v>262</v>
      </c>
      <c r="CQ61" s="47" t="b">
        <f t="shared" ref="CQ61" si="353">CQ59=CQ60</f>
        <v>0</v>
      </c>
      <c r="CR61" s="47" t="s">
        <v>262</v>
      </c>
      <c r="CS61" s="47" t="s">
        <v>262</v>
      </c>
      <c r="CT61" s="47" t="s">
        <v>262</v>
      </c>
      <c r="CU61" s="47" t="s">
        <v>262</v>
      </c>
      <c r="CV61" s="47" t="s">
        <v>262</v>
      </c>
      <c r="CW61" s="47" t="s">
        <v>262</v>
      </c>
      <c r="CX61" s="47" t="s">
        <v>262</v>
      </c>
      <c r="CY61" s="47" t="s">
        <v>262</v>
      </c>
      <c r="CZ61" s="47" t="s">
        <v>262</v>
      </c>
    </row>
    <row r="62" spans="1:104" s="42" customFormat="1" ht="44.25" customHeight="1" collapsed="1">
      <c r="A62" s="45"/>
      <c r="B62" s="51">
        <f t="shared" si="224"/>
        <v>18</v>
      </c>
      <c r="C62" s="52">
        <v>46325.34138888889</v>
      </c>
      <c r="D62" s="51" t="s">
        <v>254</v>
      </c>
      <c r="E62" s="51"/>
      <c r="F62" s="51"/>
      <c r="G62" s="52"/>
      <c r="H62" s="51" t="s">
        <v>661</v>
      </c>
      <c r="I62" s="78" t="s">
        <v>668</v>
      </c>
      <c r="J62" s="53" t="s">
        <v>653</v>
      </c>
      <c r="K62" s="110" t="s">
        <v>671</v>
      </c>
      <c r="L62" s="51"/>
      <c r="M62" s="51"/>
      <c r="N62" s="51"/>
      <c r="O62" s="51" t="str">
        <f>IF(COUNTIF(C64:CZ64,"FALSE")&gt;0,"NG","OK")</f>
        <v>NG</v>
      </c>
      <c r="P62" s="51"/>
      <c r="Q62" s="51" t="s">
        <v>402</v>
      </c>
      <c r="R62" s="51" t="s">
        <v>403</v>
      </c>
      <c r="S62" s="51" t="s">
        <v>404</v>
      </c>
      <c r="T62" s="51" t="s">
        <v>40</v>
      </c>
      <c r="U62" s="51" t="s">
        <v>56</v>
      </c>
      <c r="V62" s="51" t="s">
        <v>39</v>
      </c>
      <c r="W62" s="51" t="s">
        <v>80</v>
      </c>
      <c r="X62" s="51" t="s">
        <v>405</v>
      </c>
      <c r="Y62" s="51" t="s">
        <v>664</v>
      </c>
      <c r="Z62" s="51" t="s">
        <v>405</v>
      </c>
      <c r="AA62" s="51" t="s">
        <v>405</v>
      </c>
      <c r="AB62" s="51" t="s">
        <v>646</v>
      </c>
      <c r="AC62" s="51">
        <v>93</v>
      </c>
      <c r="AD62" s="51" t="s">
        <v>407</v>
      </c>
      <c r="AE62" s="51">
        <v>1.5</v>
      </c>
      <c r="AF62" s="51">
        <v>2028</v>
      </c>
      <c r="AG62" s="51" t="s">
        <v>389</v>
      </c>
      <c r="AH62" s="51" t="s">
        <v>38</v>
      </c>
      <c r="AI62" s="51" t="s">
        <v>409</v>
      </c>
      <c r="AJ62" s="51" t="s">
        <v>410</v>
      </c>
      <c r="AK62" s="51">
        <v>4</v>
      </c>
      <c r="AL62" s="51">
        <v>159</v>
      </c>
      <c r="AM62" s="54" t="str">
        <f>SUBSTITUTE(SUBSTITUTE(J62," ",""),"-","")</f>
        <v>378206WZM710M6</v>
      </c>
      <c r="AN62" s="77" t="s">
        <v>654</v>
      </c>
      <c r="AO62" s="77" t="s">
        <v>655</v>
      </c>
      <c r="AP62" s="51" t="s">
        <v>404</v>
      </c>
      <c r="AQ62" s="54" t="str">
        <f>SUBSTITUTE(J62," ","")</f>
        <v>37820-6WZ-M710-M6</v>
      </c>
      <c r="AR62" s="54" t="str">
        <f>LEFT((SUBSTITUTE(J62," ","")),LEN(SUBSTITUTE(J62," ",""))-4)</f>
        <v>37820-6WZ-M71</v>
      </c>
      <c r="AS62" s="54" t="str">
        <f>K62</f>
        <v>10SW072942</v>
      </c>
      <c r="AT62" s="51" t="s">
        <v>660</v>
      </c>
      <c r="AU62" s="51" t="s">
        <v>422</v>
      </c>
      <c r="AV62" s="51" t="s">
        <v>423</v>
      </c>
      <c r="AW62" s="77" t="s">
        <v>672</v>
      </c>
      <c r="AX62" s="54" t="str">
        <f>K62</f>
        <v>10SW072942</v>
      </c>
      <c r="AY62" s="51" t="s">
        <v>665</v>
      </c>
      <c r="AZ62" s="51" t="s">
        <v>663</v>
      </c>
      <c r="BA62" s="51"/>
      <c r="BB62" s="51"/>
      <c r="BC62" s="51" t="s">
        <v>425</v>
      </c>
      <c r="BD62" s="54" t="str">
        <f>AP62</f>
        <v>MG1CS022</v>
      </c>
      <c r="BE62" s="51" t="s">
        <v>646</v>
      </c>
      <c r="BF62" s="51" t="s">
        <v>666</v>
      </c>
      <c r="BG62" s="51" t="s">
        <v>467</v>
      </c>
      <c r="BH62" s="51" t="s">
        <v>428</v>
      </c>
      <c r="BI62" s="51" t="s">
        <v>656</v>
      </c>
      <c r="BJ62" s="54" t="str">
        <f t="shared" si="319"/>
        <v>3</v>
      </c>
      <c r="BK62" s="54" t="str">
        <f t="shared" si="319"/>
        <v>7</v>
      </c>
      <c r="BL62" s="54" t="str">
        <f t="shared" si="319"/>
        <v>8</v>
      </c>
      <c r="BM62" s="54" t="str">
        <f t="shared" si="319"/>
        <v>0</v>
      </c>
      <c r="BN62" s="54" t="str">
        <f t="shared" si="319"/>
        <v>5</v>
      </c>
      <c r="BO62" s="54" t="str">
        <f t="shared" si="319"/>
        <v>-</v>
      </c>
      <c r="BP62" s="54" t="str">
        <f t="shared" si="319"/>
        <v>6</v>
      </c>
      <c r="BQ62" s="54" t="str">
        <f t="shared" si="319"/>
        <v>W</v>
      </c>
      <c r="BR62" s="54" t="str">
        <f t="shared" si="319"/>
        <v>Z</v>
      </c>
      <c r="BS62" s="54" t="str">
        <f t="shared" si="319"/>
        <v>-</v>
      </c>
      <c r="BT62" s="54" t="str">
        <f t="shared" si="319"/>
        <v>M</v>
      </c>
      <c r="BU62" s="54" t="str">
        <f t="shared" si="319"/>
        <v>7</v>
      </c>
      <c r="BV62" s="54" t="str">
        <f t="shared" si="319"/>
        <v>1</v>
      </c>
      <c r="BW62" s="54" t="str">
        <f t="shared" si="319"/>
        <v>0</v>
      </c>
      <c r="BX62" s="55" t="str">
        <f>DEC2HEX(CODE(BJ62),2)</f>
        <v>33</v>
      </c>
      <c r="BY62" s="55" t="str">
        <f t="shared" ref="BY62:BY63" si="354">DEC2HEX(CODE(BK62),2)</f>
        <v>37</v>
      </c>
      <c r="BZ62" s="55" t="str">
        <f t="shared" ref="BZ62:BZ63" si="355">DEC2HEX(CODE(BL62),2)</f>
        <v>38</v>
      </c>
      <c r="CA62" s="55" t="str">
        <f t="shared" ref="CA62:CA63" si="356">DEC2HEX(CODE(BM62),2)</f>
        <v>30</v>
      </c>
      <c r="CB62" s="55" t="str">
        <f t="shared" ref="CB62:CB63" si="357">DEC2HEX(CODE(BN62),2)</f>
        <v>35</v>
      </c>
      <c r="CC62" s="55" t="str">
        <f t="shared" ref="CC62:CC63" si="358">DEC2HEX(CODE(BO62),2)</f>
        <v>2D</v>
      </c>
      <c r="CD62" s="55" t="str">
        <f t="shared" ref="CD62:CD63" si="359">DEC2HEX(CODE(BP62),2)</f>
        <v>36</v>
      </c>
      <c r="CE62" s="55" t="str">
        <f t="shared" ref="CE62:CE63" si="360">DEC2HEX(CODE(BQ62),2)</f>
        <v>57</v>
      </c>
      <c r="CF62" s="55" t="str">
        <f t="shared" ref="CF62:CF63" si="361">DEC2HEX(CODE(BR62),2)</f>
        <v>5A</v>
      </c>
      <c r="CG62" s="55" t="str">
        <f t="shared" ref="CG62:CG63" si="362">DEC2HEX(CODE(BS62),2)</f>
        <v>2D</v>
      </c>
      <c r="CH62" s="55" t="str">
        <f t="shared" ref="CH62:CH63" si="363">DEC2HEX(CODE(BT62),2)</f>
        <v>4D</v>
      </c>
      <c r="CI62" s="55" t="str">
        <f t="shared" ref="CI62:CI63" si="364">DEC2HEX(CODE(BU62),2)</f>
        <v>37</v>
      </c>
      <c r="CJ62" s="55" t="str">
        <f t="shared" ref="CJ62:CJ63" si="365">DEC2HEX(CODE(BV62),2)</f>
        <v>31</v>
      </c>
      <c r="CK62" s="55" t="str">
        <f t="shared" ref="CK62:CK63" si="366">DEC2HEX(CODE(BW62),2)</f>
        <v>30</v>
      </c>
      <c r="CL62" s="54" t="str">
        <f>BX62&amp;BY62&amp;BZ62&amp;CA62&amp;CB62&amp;CC62&amp;CD62&amp;CE62&amp;CF62&amp;CG62&amp;CH62&amp;CI62&amp;CJ62&amp;CK62</f>
        <v>33373830352D36575A2D4D373130</v>
      </c>
      <c r="CM62" s="74" t="s">
        <v>468</v>
      </c>
      <c r="CN62" s="77" t="s">
        <v>437</v>
      </c>
      <c r="CO62" s="51" t="s">
        <v>304</v>
      </c>
      <c r="CP62" s="51" t="s">
        <v>304</v>
      </c>
      <c r="CQ62" s="77" t="s">
        <v>644</v>
      </c>
      <c r="CR62" s="81"/>
      <c r="CS62" s="54" t="str">
        <f>SUBSTITUTE(J62," ","")</f>
        <v>37820-6WZ-M710-M6</v>
      </c>
      <c r="CT62" s="77" t="s">
        <v>657</v>
      </c>
      <c r="CU62" s="51" t="s">
        <v>656</v>
      </c>
      <c r="CV62" s="51" t="s">
        <v>656</v>
      </c>
      <c r="CW62" s="81"/>
      <c r="CX62" s="51" t="s">
        <v>658</v>
      </c>
      <c r="CY62" s="51" t="s">
        <v>652</v>
      </c>
      <c r="CZ62" s="51" t="s">
        <v>659</v>
      </c>
    </row>
    <row r="63" spans="1:104" s="42" customFormat="1" ht="44.25" hidden="1" customHeight="1" outlineLevel="1" collapsed="1">
      <c r="A63" s="45"/>
      <c r="B63" s="47">
        <f t="shared" si="224"/>
        <v>18</v>
      </c>
      <c r="C63" s="56"/>
      <c r="D63" s="47" t="s">
        <v>245</v>
      </c>
      <c r="E63" s="47"/>
      <c r="F63" s="47"/>
      <c r="G63" s="56"/>
      <c r="H63" s="47"/>
      <c r="I63" s="47"/>
      <c r="J63" s="47"/>
      <c r="K63" s="47"/>
      <c r="L63" s="47"/>
      <c r="M63" s="47"/>
      <c r="N63" s="47"/>
      <c r="O63" s="47"/>
      <c r="P63" s="47"/>
      <c r="Q63" s="47"/>
      <c r="R63" s="47"/>
      <c r="S63" s="47"/>
      <c r="T63" s="47"/>
      <c r="U63" s="47"/>
      <c r="V63" s="47"/>
      <c r="W63" s="47"/>
      <c r="X63" s="47"/>
      <c r="Y63" s="47"/>
      <c r="Z63" s="47"/>
      <c r="AA63" s="47"/>
      <c r="AB63" s="47"/>
      <c r="AC63" s="47"/>
      <c r="AD63" s="47"/>
      <c r="AE63" s="47"/>
      <c r="AF63" s="47"/>
      <c r="AG63" s="47"/>
      <c r="AH63" s="47"/>
      <c r="AI63" s="47"/>
      <c r="AJ63" s="47"/>
      <c r="AK63" s="47"/>
      <c r="AL63" s="47"/>
      <c r="AM63" s="47"/>
      <c r="AN63" s="47"/>
      <c r="AO63" s="47"/>
      <c r="AP63" s="47"/>
      <c r="AQ63" s="47"/>
      <c r="AR63" s="47"/>
      <c r="AS63" s="47"/>
      <c r="AT63" s="47"/>
      <c r="AU63" s="47"/>
      <c r="AV63" s="47"/>
      <c r="AW63" s="83"/>
      <c r="AX63" s="47"/>
      <c r="AY63" s="47"/>
      <c r="AZ63" s="47"/>
      <c r="BA63" s="47"/>
      <c r="BB63" s="47"/>
      <c r="BC63" s="47"/>
      <c r="BD63" s="47"/>
      <c r="BE63" s="47"/>
      <c r="BF63" s="47"/>
      <c r="BG63" s="47"/>
      <c r="BH63" s="47"/>
      <c r="BI63" s="47"/>
      <c r="BJ63" s="47" t="str">
        <f t="shared" si="319"/>
        <v/>
      </c>
      <c r="BK63" s="47" t="str">
        <f t="shared" si="319"/>
        <v/>
      </c>
      <c r="BL63" s="47" t="str">
        <f t="shared" si="319"/>
        <v/>
      </c>
      <c r="BM63" s="47" t="str">
        <f t="shared" si="319"/>
        <v/>
      </c>
      <c r="BN63" s="47" t="str">
        <f t="shared" si="319"/>
        <v/>
      </c>
      <c r="BO63" s="47" t="str">
        <f t="shared" si="319"/>
        <v/>
      </c>
      <c r="BP63" s="47" t="str">
        <f t="shared" si="319"/>
        <v/>
      </c>
      <c r="BQ63" s="47" t="str">
        <f t="shared" si="319"/>
        <v/>
      </c>
      <c r="BR63" s="47" t="str">
        <f t="shared" si="319"/>
        <v/>
      </c>
      <c r="BS63" s="47" t="str">
        <f t="shared" si="319"/>
        <v/>
      </c>
      <c r="BT63" s="47" t="str">
        <f t="shared" si="319"/>
        <v/>
      </c>
      <c r="BU63" s="47" t="str">
        <f t="shared" si="319"/>
        <v/>
      </c>
      <c r="BV63" s="47" t="str">
        <f t="shared" si="319"/>
        <v/>
      </c>
      <c r="BW63" s="47" t="str">
        <f t="shared" si="319"/>
        <v/>
      </c>
      <c r="BX63" s="47" t="e">
        <f>DEC2HEX(CODE(BJ63),2)</f>
        <v>#VALUE!</v>
      </c>
      <c r="BY63" s="47" t="e">
        <f t="shared" si="354"/>
        <v>#VALUE!</v>
      </c>
      <c r="BZ63" s="47" t="e">
        <f t="shared" si="355"/>
        <v>#VALUE!</v>
      </c>
      <c r="CA63" s="47" t="e">
        <f t="shared" si="356"/>
        <v>#VALUE!</v>
      </c>
      <c r="CB63" s="47" t="e">
        <f t="shared" si="357"/>
        <v>#VALUE!</v>
      </c>
      <c r="CC63" s="47" t="e">
        <f t="shared" si="358"/>
        <v>#VALUE!</v>
      </c>
      <c r="CD63" s="47" t="e">
        <f t="shared" si="359"/>
        <v>#VALUE!</v>
      </c>
      <c r="CE63" s="47" t="e">
        <f t="shared" si="360"/>
        <v>#VALUE!</v>
      </c>
      <c r="CF63" s="47" t="e">
        <f t="shared" si="361"/>
        <v>#VALUE!</v>
      </c>
      <c r="CG63" s="47" t="e">
        <f t="shared" si="362"/>
        <v>#VALUE!</v>
      </c>
      <c r="CH63" s="47" t="e">
        <f t="shared" si="363"/>
        <v>#VALUE!</v>
      </c>
      <c r="CI63" s="47" t="e">
        <f t="shared" si="364"/>
        <v>#VALUE!</v>
      </c>
      <c r="CJ63" s="47" t="e">
        <f t="shared" si="365"/>
        <v>#VALUE!</v>
      </c>
      <c r="CK63" s="47" t="e">
        <f t="shared" si="366"/>
        <v>#VALUE!</v>
      </c>
      <c r="CL63" s="47"/>
      <c r="CM63" s="57"/>
      <c r="CN63" s="47"/>
      <c r="CO63" s="47"/>
      <c r="CP63" s="47"/>
      <c r="CQ63" s="47"/>
      <c r="CR63" s="47"/>
      <c r="CS63" s="47" t="str">
        <f>SUBSTITUTE(J63," ","")</f>
        <v/>
      </c>
      <c r="CT63" s="47"/>
      <c r="CU63" s="47"/>
      <c r="CV63" s="47"/>
      <c r="CW63" s="47"/>
      <c r="CX63" s="47"/>
      <c r="CY63" s="47"/>
      <c r="CZ63" s="47"/>
    </row>
    <row r="64" spans="1:104" s="43" customFormat="1" ht="39.950000000000003" hidden="1" customHeight="1" outlineLevel="1">
      <c r="A64" s="45"/>
      <c r="B64" s="46">
        <f t="shared" si="224"/>
        <v>18</v>
      </c>
      <c r="C64" s="47" t="s">
        <v>262</v>
      </c>
      <c r="D64" s="46" t="s">
        <v>251</v>
      </c>
      <c r="E64" s="47" t="s">
        <v>262</v>
      </c>
      <c r="F64" s="47" t="s">
        <v>262</v>
      </c>
      <c r="G64" s="47" t="s">
        <v>262</v>
      </c>
      <c r="H64" s="47" t="s">
        <v>262</v>
      </c>
      <c r="I64" s="47" t="s">
        <v>262</v>
      </c>
      <c r="J64" s="47" t="s">
        <v>262</v>
      </c>
      <c r="K64" s="47" t="s">
        <v>262</v>
      </c>
      <c r="L64" s="47" t="s">
        <v>262</v>
      </c>
      <c r="M64" s="47" t="s">
        <v>262</v>
      </c>
      <c r="N64" s="47" t="s">
        <v>262</v>
      </c>
      <c r="O64" s="47"/>
      <c r="P64" s="47" t="s">
        <v>262</v>
      </c>
      <c r="Q64" s="47"/>
      <c r="R64" s="47"/>
      <c r="S64" s="47"/>
      <c r="T64" s="47" t="b">
        <f>T62=T63</f>
        <v>0</v>
      </c>
      <c r="U64" s="47" t="b">
        <f t="shared" ref="U64:AZ64" si="367">U62=U63</f>
        <v>0</v>
      </c>
      <c r="V64" s="47" t="b">
        <f t="shared" si="367"/>
        <v>0</v>
      </c>
      <c r="W64" s="47" t="b">
        <f t="shared" si="367"/>
        <v>0</v>
      </c>
      <c r="X64" s="47" t="b">
        <f t="shared" si="367"/>
        <v>0</v>
      </c>
      <c r="Y64" s="47" t="b">
        <f t="shared" si="367"/>
        <v>0</v>
      </c>
      <c r="Z64" s="47" t="b">
        <f t="shared" si="367"/>
        <v>0</v>
      </c>
      <c r="AA64" s="47" t="b">
        <f t="shared" si="367"/>
        <v>0</v>
      </c>
      <c r="AB64" s="47" t="b">
        <f t="shared" si="367"/>
        <v>0</v>
      </c>
      <c r="AC64" s="47" t="b">
        <f t="shared" si="367"/>
        <v>0</v>
      </c>
      <c r="AD64" s="47" t="b">
        <f t="shared" si="367"/>
        <v>0</v>
      </c>
      <c r="AE64" s="47" t="b">
        <f t="shared" si="367"/>
        <v>0</v>
      </c>
      <c r="AF64" s="47" t="b">
        <f t="shared" si="367"/>
        <v>0</v>
      </c>
      <c r="AG64" s="47" t="b">
        <f t="shared" si="367"/>
        <v>0</v>
      </c>
      <c r="AH64" s="47" t="b">
        <f t="shared" si="367"/>
        <v>0</v>
      </c>
      <c r="AI64" s="47" t="b">
        <f t="shared" si="367"/>
        <v>0</v>
      </c>
      <c r="AJ64" s="47" t="b">
        <f t="shared" si="367"/>
        <v>0</v>
      </c>
      <c r="AK64" s="47" t="b">
        <f t="shared" si="367"/>
        <v>0</v>
      </c>
      <c r="AL64" s="47" t="b">
        <f t="shared" si="367"/>
        <v>0</v>
      </c>
      <c r="AM64" s="47" t="b">
        <f t="shared" si="367"/>
        <v>0</v>
      </c>
      <c r="AN64" s="47" t="b">
        <f t="shared" si="367"/>
        <v>0</v>
      </c>
      <c r="AO64" s="47" t="b">
        <f t="shared" si="367"/>
        <v>0</v>
      </c>
      <c r="AP64" s="47" t="b">
        <f t="shared" si="367"/>
        <v>0</v>
      </c>
      <c r="AQ64" s="47" t="b">
        <f t="shared" si="367"/>
        <v>0</v>
      </c>
      <c r="AR64" s="47" t="b">
        <f t="shared" si="367"/>
        <v>0</v>
      </c>
      <c r="AS64" s="47" t="b">
        <f t="shared" si="367"/>
        <v>0</v>
      </c>
      <c r="AT64" s="47" t="b">
        <f t="shared" si="367"/>
        <v>0</v>
      </c>
      <c r="AU64" s="47" t="b">
        <f t="shared" si="367"/>
        <v>0</v>
      </c>
      <c r="AV64" s="47" t="b">
        <f t="shared" si="367"/>
        <v>0</v>
      </c>
      <c r="AW64" s="47" t="b">
        <f t="shared" si="367"/>
        <v>0</v>
      </c>
      <c r="AX64" s="47" t="b">
        <f t="shared" si="367"/>
        <v>0</v>
      </c>
      <c r="AY64" s="47" t="b">
        <f t="shared" si="367"/>
        <v>0</v>
      </c>
      <c r="AZ64" s="47" t="b">
        <f t="shared" si="367"/>
        <v>0</v>
      </c>
      <c r="BA64" s="47" t="s">
        <v>262</v>
      </c>
      <c r="BB64" s="47" t="s">
        <v>262</v>
      </c>
      <c r="BC64" s="47" t="b">
        <f t="shared" ref="BC64:BH64" si="368">BC62=BC63</f>
        <v>0</v>
      </c>
      <c r="BD64" s="47" t="b">
        <f t="shared" si="368"/>
        <v>0</v>
      </c>
      <c r="BE64" s="47" t="b">
        <f t="shared" si="368"/>
        <v>0</v>
      </c>
      <c r="BF64" s="47" t="b">
        <f t="shared" si="368"/>
        <v>0</v>
      </c>
      <c r="BG64" s="47" t="b">
        <f t="shared" si="368"/>
        <v>0</v>
      </c>
      <c r="BH64" s="47" t="b">
        <f t="shared" si="368"/>
        <v>0</v>
      </c>
      <c r="BI64" s="47" t="s">
        <v>262</v>
      </c>
      <c r="BJ64" s="47" t="s">
        <v>262</v>
      </c>
      <c r="BK64" s="47" t="s">
        <v>262</v>
      </c>
      <c r="BL64" s="47" t="s">
        <v>262</v>
      </c>
      <c r="BM64" s="47" t="s">
        <v>262</v>
      </c>
      <c r="BN64" s="47" t="s">
        <v>262</v>
      </c>
      <c r="BO64" s="47" t="s">
        <v>262</v>
      </c>
      <c r="BP64" s="47" t="s">
        <v>262</v>
      </c>
      <c r="BQ64" s="47" t="s">
        <v>262</v>
      </c>
      <c r="BR64" s="47" t="s">
        <v>262</v>
      </c>
      <c r="BS64" s="47" t="s">
        <v>262</v>
      </c>
      <c r="BT64" s="47" t="s">
        <v>262</v>
      </c>
      <c r="BU64" s="47" t="s">
        <v>262</v>
      </c>
      <c r="BV64" s="47" t="s">
        <v>262</v>
      </c>
      <c r="BW64" s="47" t="s">
        <v>262</v>
      </c>
      <c r="BX64" s="47" t="s">
        <v>262</v>
      </c>
      <c r="BY64" s="47" t="s">
        <v>262</v>
      </c>
      <c r="BZ64" s="47" t="s">
        <v>262</v>
      </c>
      <c r="CA64" s="47" t="s">
        <v>262</v>
      </c>
      <c r="CB64" s="47" t="s">
        <v>262</v>
      </c>
      <c r="CC64" s="47" t="s">
        <v>262</v>
      </c>
      <c r="CD64" s="47" t="s">
        <v>262</v>
      </c>
      <c r="CE64" s="47" t="s">
        <v>262</v>
      </c>
      <c r="CF64" s="47" t="s">
        <v>262</v>
      </c>
      <c r="CG64" s="47" t="s">
        <v>262</v>
      </c>
      <c r="CH64" s="47" t="s">
        <v>262</v>
      </c>
      <c r="CI64" s="47" t="s">
        <v>262</v>
      </c>
      <c r="CJ64" s="47" t="s">
        <v>262</v>
      </c>
      <c r="CK64" s="47" t="s">
        <v>262</v>
      </c>
      <c r="CL64" s="47" t="b">
        <f>CL62=CL63</f>
        <v>0</v>
      </c>
      <c r="CM64" s="47" t="b">
        <f t="shared" ref="CM64:CN64" si="369">CM62=CM63</f>
        <v>0</v>
      </c>
      <c r="CN64" s="47" t="b">
        <f t="shared" si="369"/>
        <v>0</v>
      </c>
      <c r="CO64" s="47" t="s">
        <v>262</v>
      </c>
      <c r="CP64" s="47" t="s">
        <v>262</v>
      </c>
      <c r="CQ64" s="47" t="b">
        <f t="shared" ref="CQ64" si="370">CQ62=CQ63</f>
        <v>0</v>
      </c>
      <c r="CR64" s="47" t="s">
        <v>262</v>
      </c>
      <c r="CS64" s="47" t="s">
        <v>262</v>
      </c>
      <c r="CT64" s="47" t="s">
        <v>262</v>
      </c>
      <c r="CU64" s="47" t="s">
        <v>262</v>
      </c>
      <c r="CV64" s="47" t="s">
        <v>262</v>
      </c>
      <c r="CW64" s="47" t="s">
        <v>262</v>
      </c>
      <c r="CX64" s="47" t="s">
        <v>262</v>
      </c>
      <c r="CY64" s="47" t="s">
        <v>262</v>
      </c>
      <c r="CZ64" s="47" t="s">
        <v>262</v>
      </c>
    </row>
  </sheetData>
  <autoFilter ref="A10:CZ58" xr:uid="{03E47C1A-8C76-40C7-A467-A5F175EC7551}"/>
  <mergeCells count="13">
    <mergeCell ref="B2:H4"/>
    <mergeCell ref="T6:AA6"/>
    <mergeCell ref="AB6:AK6"/>
    <mergeCell ref="AL6:AP6"/>
    <mergeCell ref="M6:N6"/>
    <mergeCell ref="B6:L6"/>
    <mergeCell ref="O6:P6"/>
    <mergeCell ref="CS6:CZ6"/>
    <mergeCell ref="CL6:CR6"/>
    <mergeCell ref="AQ6:AU6"/>
    <mergeCell ref="AV6:AZ6"/>
    <mergeCell ref="BJ7:BW7"/>
    <mergeCell ref="BX7:CK7"/>
  </mergeCells>
  <phoneticPr fontId="18"/>
  <conditionalFormatting sqref="T13:AZ13 BC13:CR13 BC16:CR16">
    <cfRule type="cellIs" dxfId="32" priority="42" operator="equal">
      <formula>2370014827</formula>
    </cfRule>
  </conditionalFormatting>
  <conditionalFormatting sqref="T16:AZ16">
    <cfRule type="cellIs" dxfId="31" priority="41" operator="equal">
      <formula>2370014827</formula>
    </cfRule>
  </conditionalFormatting>
  <conditionalFormatting sqref="T19:AZ19">
    <cfRule type="cellIs" dxfId="30" priority="37" operator="equal">
      <formula>2370014827</formula>
    </cfRule>
  </conditionalFormatting>
  <conditionalFormatting sqref="T22:AZ22">
    <cfRule type="cellIs" dxfId="29" priority="33" operator="equal">
      <formula>2370014827</formula>
    </cfRule>
  </conditionalFormatting>
  <conditionalFormatting sqref="T25:AZ25 BC25:CR25 BC28:CR28">
    <cfRule type="cellIs" dxfId="28" priority="8" operator="equal">
      <formula>2370014827</formula>
    </cfRule>
  </conditionalFormatting>
  <conditionalFormatting sqref="T28:AZ28">
    <cfRule type="cellIs" dxfId="27" priority="7" operator="equal">
      <formula>2370014827</formula>
    </cfRule>
  </conditionalFormatting>
  <conditionalFormatting sqref="T31:AZ31">
    <cfRule type="cellIs" dxfId="26" priority="5" operator="equal">
      <formula>2370014827</formula>
    </cfRule>
  </conditionalFormatting>
  <conditionalFormatting sqref="T34:AZ34">
    <cfRule type="cellIs" dxfId="25" priority="3" operator="equal">
      <formula>2370014827</formula>
    </cfRule>
  </conditionalFormatting>
  <conditionalFormatting sqref="T37:AZ37">
    <cfRule type="cellIs" dxfId="24" priority="1" operator="equal">
      <formula>2370014827</formula>
    </cfRule>
  </conditionalFormatting>
  <conditionalFormatting sqref="T40:AZ40">
    <cfRule type="cellIs" dxfId="23" priority="21" operator="equal">
      <formula>2370014827</formula>
    </cfRule>
  </conditionalFormatting>
  <conditionalFormatting sqref="T43:AZ43">
    <cfRule type="cellIs" dxfId="22" priority="19" operator="equal">
      <formula>2370014827</formula>
    </cfRule>
  </conditionalFormatting>
  <conditionalFormatting sqref="T46:AZ46">
    <cfRule type="cellIs" dxfId="21" priority="17" operator="equal">
      <formula>2370014827</formula>
    </cfRule>
  </conditionalFormatting>
  <conditionalFormatting sqref="T49:AZ49">
    <cfRule type="cellIs" dxfId="20" priority="15" operator="equal">
      <formula>2370014827</formula>
    </cfRule>
  </conditionalFormatting>
  <conditionalFormatting sqref="T52:AZ52">
    <cfRule type="cellIs" dxfId="19" priority="13" operator="equal">
      <formula>2370014827</formula>
    </cfRule>
  </conditionalFormatting>
  <conditionalFormatting sqref="T55:AZ55">
    <cfRule type="cellIs" dxfId="18" priority="11" operator="equal">
      <formula>2370014827</formula>
    </cfRule>
  </conditionalFormatting>
  <conditionalFormatting sqref="T58:AZ58 T61:AZ61 T64:AZ64">
    <cfRule type="cellIs" dxfId="17" priority="9" operator="equal">
      <formula>2370014827</formula>
    </cfRule>
  </conditionalFormatting>
  <conditionalFormatting sqref="BC19:CR19">
    <cfRule type="cellIs" dxfId="16" priority="38" operator="equal">
      <formula>2370014827</formula>
    </cfRule>
  </conditionalFormatting>
  <conditionalFormatting sqref="BC22:CR22">
    <cfRule type="cellIs" dxfId="15" priority="34" operator="equal">
      <formula>2370014827</formula>
    </cfRule>
  </conditionalFormatting>
  <conditionalFormatting sqref="BC31:CR31">
    <cfRule type="cellIs" dxfId="14" priority="6" operator="equal">
      <formula>2370014827</formula>
    </cfRule>
  </conditionalFormatting>
  <conditionalFormatting sqref="BC34:CR34">
    <cfRule type="cellIs" dxfId="13" priority="4" operator="equal">
      <formula>2370014827</formula>
    </cfRule>
  </conditionalFormatting>
  <conditionalFormatting sqref="BC37:CR37">
    <cfRule type="cellIs" dxfId="12" priority="2" operator="equal">
      <formula>2370014827</formula>
    </cfRule>
  </conditionalFormatting>
  <conditionalFormatting sqref="BC40:CR40">
    <cfRule type="cellIs" dxfId="11" priority="22" operator="equal">
      <formula>2370014827</formula>
    </cfRule>
  </conditionalFormatting>
  <conditionalFormatting sqref="BC43:CR43">
    <cfRule type="cellIs" dxfId="10" priority="20" operator="equal">
      <formula>2370014827</formula>
    </cfRule>
  </conditionalFormatting>
  <conditionalFormatting sqref="BC46:CR46">
    <cfRule type="cellIs" dxfId="9" priority="18" operator="equal">
      <formula>2370014827</formula>
    </cfRule>
  </conditionalFormatting>
  <conditionalFormatting sqref="BC49:CR49">
    <cfRule type="cellIs" dxfId="8" priority="16" operator="equal">
      <formula>2370014827</formula>
    </cfRule>
  </conditionalFormatting>
  <conditionalFormatting sqref="BC52:CR52">
    <cfRule type="cellIs" dxfId="7" priority="14" operator="equal">
      <formula>2370014827</formula>
    </cfRule>
  </conditionalFormatting>
  <conditionalFormatting sqref="BC55:CR55">
    <cfRule type="cellIs" dxfId="6" priority="12" operator="equal">
      <formula>2370014827</formula>
    </cfRule>
  </conditionalFormatting>
  <conditionalFormatting sqref="BC58:CR58 BC61:CR61 BC64:CR64">
    <cfRule type="cellIs" dxfId="5" priority="10" operator="equal">
      <formula>2370014827</formula>
    </cfRule>
  </conditionalFormatting>
  <dataValidations xWindow="1749" yWindow="937" count="3">
    <dataValidation allowBlank="1" showInputMessage="1" showErrorMessage="1" prompt="to be imported from pool and filled later" sqref="AW8:AW12 AW14:AW15 AW17:AW18 AW20:AW21 AW44:AW45 AW47:AW48 AW50:AW51 AW53:AW54 AW38:AW39 AW56:AW57 AW41:AW42 AW23:AW24 AW26:AW27 AW29:AW30 AW32:AW33 AW35:AW36 AW59:AW60 AW62:AW63" xr:uid="{7E3410B7-94B3-4447-9E49-760CE60EEE4F}"/>
    <dataValidation allowBlank="1" showInputMessage="1" showErrorMessage="1" prompt="to be pick from PST_Lib, requried D2C" sqref="BH56:CZ57 BD8:BF12 BD20:BF21 BD14:BF15 BD17:BF18 BH50:CZ51 BD53:BF54 BH53:CZ54 BD56:BF57 BH17:CZ18 BH14:CZ15 BH35:CZ36 BH8:CZ12 BD38:BF39 BH38:CZ39 BD41:BF42 BH41:CZ42 BD44:BF45 BH44:CZ45 BD47:BF48 BH47:CZ48 BD50:BF51 BD23:BF24 BD35:BF36 BD26:BF27 BD29:BF30 BD32:BF33 BH32:CZ33 BH29:CZ30 BH26:CZ27 BH20:CZ21 BH23:CZ24 BH59:CZ60 BD59:BF60 BH62:CZ63 BD62:BF63" xr:uid="{F4497FCE-6BFF-4813-BA4D-924E8853B93C}"/>
    <dataValidation type="list" allowBlank="1" showInputMessage="1" showErrorMessage="1" sqref="X8:AA8 X14:AA15 X10:AA12 X17:AA18 X20:AA21 X44:AA45 X47:AA48 X50:AA51 X53:AA54 X38:AA39 X56:AA57 X41:AA42 X26:AA27 X23:AA24 X29:AA30 X32:AA33 X35:AA36 X59:AA60 X62:AA63" xr:uid="{B1F30C27-2B87-435B-A957-C50D2371C83F}">
      <formula1>"Yes,No"</formula1>
    </dataValidation>
  </dataValidations>
  <hyperlinks>
    <hyperlink ref="I11" r:id="rId1" xr:uid="{005C0E78-BC3D-4197-B50A-F0D3A900DB97}"/>
    <hyperlink ref="I14" r:id="rId2" xr:uid="{5DB33EB3-7E39-4D32-B73C-CFB571DAD588}"/>
    <hyperlink ref="I17" r:id="rId3" xr:uid="{0328CDB2-1B3D-4A4D-9B4D-C558FAE2B6E3}"/>
    <hyperlink ref="I20" r:id="rId4" xr:uid="{A8DFB823-F8A2-4E33-AEBC-17F1172F4078}"/>
    <hyperlink ref="I23" r:id="rId5" display="https://rb-webflow.bosch.com/app/ShowJob/218076" xr:uid="{EBF93740-F23D-4CDE-BCC9-EB41F026CF97}"/>
    <hyperlink ref="I35" r:id="rId6" display="https://rb-webflow.bosch.com/app/ShowJob/218077" xr:uid="{2D13B8D9-DE35-4828-8633-8249BD6F3085}"/>
    <hyperlink ref="I26" r:id="rId7" display="https://rb-webflow.bosch.com/app/ShowJob/218078" xr:uid="{E8189094-9092-4B78-9C04-857F44CD57B5}"/>
    <hyperlink ref="I29" r:id="rId8" display="https://rb-webflow.bosch.com/app/ShowJob/218079" xr:uid="{116D0BEF-BA3F-49CA-A6E8-609F5A84BD84}"/>
    <hyperlink ref="I38" r:id="rId9" display="https://rb-webflow.bosch.com/app/ShowJob/218080" xr:uid="{FE988286-A026-4EB2-8519-66E2F1143407}"/>
    <hyperlink ref="I32" r:id="rId10" display="https://rb-webflow.bosch.com/app/ShowJob/218081" xr:uid="{5226464E-5F82-4E81-9F7D-B0C157405336}"/>
    <hyperlink ref="I41" r:id="rId11" xr:uid="{B8075FF2-724E-4C6D-809A-3C0B9E3B8FA7}"/>
    <hyperlink ref="I44" r:id="rId12" xr:uid="{02D5FEDF-E199-4CCE-A5AC-4F04E62518E7}"/>
    <hyperlink ref="I47" r:id="rId13" xr:uid="{9C154537-A869-40BA-ADAA-579446235E71}"/>
    <hyperlink ref="I50" r:id="rId14" xr:uid="{897A2AE7-E44B-4CD8-AFF4-98F2808E0093}"/>
    <hyperlink ref="I53" r:id="rId15" xr:uid="{F82E2495-3A0B-44B2-96ED-A174516D7C12}"/>
    <hyperlink ref="I56" r:id="rId16" xr:uid="{44C25546-B77C-4897-8B99-F969CFAF9914}"/>
    <hyperlink ref="I59" r:id="rId17" xr:uid="{61270879-3C09-4908-BBC6-C8AC38E78AB0}"/>
    <hyperlink ref="I62" r:id="rId18" xr:uid="{B7CFD406-1DE7-49F9-ADB7-9B8EEE8264A5}"/>
  </hyperlinks>
  <pageMargins left="0.7" right="0.7" top="0.75" bottom="0.75" header="0.3" footer="0.3"/>
  <pageSetup paperSize="9" orientation="portrait" r:id="rId19"/>
  <drawing r:id="rId20"/>
  <legacyDrawing r:id="rId21"/>
  <extLst>
    <ext xmlns:x14="http://schemas.microsoft.com/office/spreadsheetml/2009/9/main" uri="{CCE6A557-97BC-4b89-ADB6-D9C93CAAB3DF}">
      <x14:dataValidations xmlns:xm="http://schemas.microsoft.com/office/excel/2006/main" xWindow="1749" yWindow="937" count="4">
        <x14:dataValidation type="list" allowBlank="1" showInputMessage="1" showErrorMessage="1" xr:uid="{E62D90AB-F6BA-41A6-8FE2-8CF689A7EAF8}">
          <x14:formula1>
            <xm:f>Term!$B$6:$B$8</xm:f>
          </x14:formula1>
          <xm:sqref>T8:T12 T14:T15 T17:T18 T20:T21 T44:T45 T47:T48 T50:T51 T53:T54 T38:T39 T56:T57 T41:T42 T23:T24 T26:T27 T29:T30 T32:T33 T35:T36 T59:T60 T62:T63</xm:sqref>
        </x14:dataValidation>
        <x14:dataValidation type="list" allowBlank="1" showInputMessage="1" showErrorMessage="1" xr:uid="{8393420D-CF47-4DAC-823D-054E6C500F4E}">
          <x14:formula1>
            <xm:f>Term!$B$13:$B$20</xm:f>
          </x14:formula1>
          <xm:sqref>U8 U10:U12 U14:U15 U17:U18 U20:U21 U44:U45 U47:U48 U50:U51 U53:U54 U35:U36 U56:U57 U41:U42 U23:U24 U32:U33 U26:U27 U29:U30 U38:U39 U59:U60 U62:U63</xm:sqref>
        </x14:dataValidation>
        <x14:dataValidation type="list" allowBlank="1" showInputMessage="1" showErrorMessage="1" xr:uid="{D6F878B0-BC66-4D73-B333-AC478B6ECF75}">
          <x14:formula1>
            <xm:f>Term!$B$25:$B$29</xm:f>
          </x14:formula1>
          <xm:sqref>V8 V10:V12 V14:V15 V17:V18 V20:V21 V44:V45 V47:V48 V50:V51 V53:V54 V38:V39 V56:V57 V41:V42 V23:V24 V26:V27 V29:V30 V32:V33 V35:V36 V59:V60 V62:V63</xm:sqref>
        </x14:dataValidation>
        <x14:dataValidation type="list" allowBlank="1" showInputMessage="1" showErrorMessage="1" xr:uid="{66CAFB4E-FD6E-45D7-B5CC-5BEEE77F060C}">
          <x14:formula1>
            <xm:f>Term!$B$34:$B$36</xm:f>
          </x14:formula1>
          <xm:sqref>W8 W10:W12 W14:W15 W17:W18 W20:W21 W44:W45 W47:W48 W50:W51 W53:W54 W38:W39 W56:W57 W41:W42 W23:W24 W26:W27 W29:W30 W32:W33 W35:W36 W59:W60 W62:W63</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1026D-A48E-40B8-AD13-1662A3E5C2DC}">
  <sheetPr>
    <tabColor rgb="FFFFC000"/>
  </sheetPr>
  <dimension ref="A1:M108"/>
  <sheetViews>
    <sheetView workbookViewId="0">
      <selection activeCell="F12" sqref="F12"/>
    </sheetView>
  </sheetViews>
  <sheetFormatPr defaultRowHeight="15"/>
  <cols>
    <col min="1" max="1" width="5.28515625" style="84" customWidth="1"/>
    <col min="2" max="2" width="10.28515625" style="84" customWidth="1"/>
    <col min="3" max="3" width="13" style="84" customWidth="1"/>
    <col min="4" max="4" width="16.140625" style="84" customWidth="1"/>
    <col min="5" max="5" width="12.5703125" style="84" hidden="1" customWidth="1"/>
    <col min="6" max="6" width="73.5703125" style="86" customWidth="1"/>
    <col min="7" max="7" width="46.42578125" style="87" customWidth="1"/>
    <col min="8" max="8" width="16.7109375" style="86" customWidth="1"/>
    <col min="9" max="9" width="9.5703125" style="86" customWidth="1"/>
    <col min="10" max="10" width="10.42578125" style="84" customWidth="1"/>
    <col min="11" max="11" width="14.7109375" style="88" bestFit="1" customWidth="1"/>
    <col min="12" max="12" width="18.28515625" style="89" customWidth="1"/>
    <col min="13" max="13" width="15.7109375" style="84" bestFit="1" customWidth="1"/>
  </cols>
  <sheetData>
    <row r="1" spans="1:13">
      <c r="C1" s="85" t="s">
        <v>590</v>
      </c>
    </row>
    <row r="2" spans="1:13" ht="29.25">
      <c r="A2" s="90" t="s">
        <v>2</v>
      </c>
      <c r="B2" s="90" t="s">
        <v>591</v>
      </c>
      <c r="C2" s="90" t="s">
        <v>592</v>
      </c>
      <c r="D2" s="91" t="s">
        <v>593</v>
      </c>
      <c r="E2" s="91" t="s">
        <v>594</v>
      </c>
      <c r="F2" s="90" t="s">
        <v>595</v>
      </c>
      <c r="G2" s="92" t="s">
        <v>596</v>
      </c>
      <c r="H2" s="93" t="s">
        <v>597</v>
      </c>
      <c r="I2" s="93" t="s">
        <v>598</v>
      </c>
      <c r="J2" s="93" t="s">
        <v>599</v>
      </c>
      <c r="K2" s="94" t="s">
        <v>600</v>
      </c>
      <c r="L2" s="95" t="s">
        <v>601</v>
      </c>
      <c r="M2" s="96" t="s">
        <v>602</v>
      </c>
    </row>
    <row r="3" spans="1:13" ht="51">
      <c r="A3" s="97">
        <v>1</v>
      </c>
      <c r="B3" s="98" t="s">
        <v>603</v>
      </c>
      <c r="C3" s="99" t="s">
        <v>604</v>
      </c>
      <c r="D3" s="100">
        <v>46126</v>
      </c>
      <c r="E3" s="100"/>
      <c r="F3" s="101" t="s">
        <v>605</v>
      </c>
      <c r="G3" s="102" t="s">
        <v>606</v>
      </c>
      <c r="H3" s="98" t="s">
        <v>607</v>
      </c>
      <c r="I3" s="98" t="s">
        <v>608</v>
      </c>
      <c r="J3" s="98" t="s">
        <v>609</v>
      </c>
      <c r="K3" s="100">
        <v>46129</v>
      </c>
      <c r="L3" s="100">
        <v>46126</v>
      </c>
      <c r="M3" s="103" t="s">
        <v>610</v>
      </c>
    </row>
    <row r="4" spans="1:13" ht="126.75" customHeight="1">
      <c r="A4" s="97">
        <v>2</v>
      </c>
      <c r="B4" s="98" t="s">
        <v>603</v>
      </c>
      <c r="C4" s="99" t="s">
        <v>604</v>
      </c>
      <c r="D4" s="100">
        <v>46126</v>
      </c>
      <c r="E4" s="100"/>
      <c r="F4" s="104" t="s">
        <v>611</v>
      </c>
      <c r="G4" s="105" t="s">
        <v>641</v>
      </c>
      <c r="H4" s="98" t="s">
        <v>607</v>
      </c>
      <c r="I4" s="98" t="s">
        <v>608</v>
      </c>
      <c r="J4" s="98" t="s">
        <v>609</v>
      </c>
      <c r="K4" s="100">
        <v>46129</v>
      </c>
      <c r="L4" s="100">
        <v>46126</v>
      </c>
      <c r="M4" s="106" t="s">
        <v>610</v>
      </c>
    </row>
    <row r="5" spans="1:13" ht="51">
      <c r="A5" s="97">
        <v>3</v>
      </c>
      <c r="B5" s="98" t="s">
        <v>603</v>
      </c>
      <c r="C5" s="99" t="s">
        <v>604</v>
      </c>
      <c r="D5" s="100">
        <v>46126</v>
      </c>
      <c r="E5" s="100"/>
      <c r="F5" s="104" t="s">
        <v>612</v>
      </c>
      <c r="G5" s="105" t="s">
        <v>613</v>
      </c>
      <c r="H5" s="98" t="s">
        <v>607</v>
      </c>
      <c r="I5" s="98" t="s">
        <v>608</v>
      </c>
      <c r="J5" s="98" t="s">
        <v>609</v>
      </c>
      <c r="K5" s="100">
        <v>46129</v>
      </c>
      <c r="L5" s="100">
        <v>46126</v>
      </c>
      <c r="M5" s="106" t="s">
        <v>610</v>
      </c>
    </row>
    <row r="6" spans="1:13" ht="95.25" customHeight="1">
      <c r="A6" s="97">
        <v>4</v>
      </c>
      <c r="B6" s="98" t="s">
        <v>603</v>
      </c>
      <c r="C6" s="99" t="s">
        <v>604</v>
      </c>
      <c r="D6" s="100">
        <v>46126</v>
      </c>
      <c r="E6" s="100"/>
      <c r="F6" s="104" t="s">
        <v>614</v>
      </c>
      <c r="G6" s="105" t="s">
        <v>640</v>
      </c>
      <c r="H6" s="98" t="s">
        <v>615</v>
      </c>
      <c r="I6" s="98" t="s">
        <v>616</v>
      </c>
      <c r="J6" s="98" t="s">
        <v>609</v>
      </c>
      <c r="K6" s="100">
        <v>46129</v>
      </c>
      <c r="L6" s="100">
        <v>46126</v>
      </c>
      <c r="M6" s="106" t="s">
        <v>610</v>
      </c>
    </row>
    <row r="7" spans="1:13">
      <c r="A7" s="97">
        <v>5</v>
      </c>
      <c r="B7" s="98"/>
      <c r="C7" s="99"/>
      <c r="D7" s="100"/>
      <c r="E7" s="100"/>
      <c r="F7" s="104"/>
      <c r="G7" s="105"/>
      <c r="H7" s="98"/>
      <c r="I7" s="98"/>
      <c r="J7" s="98"/>
      <c r="K7" s="100"/>
      <c r="L7" s="100"/>
      <c r="M7" s="106"/>
    </row>
    <row r="8" spans="1:13">
      <c r="A8" s="97">
        <v>6</v>
      </c>
      <c r="B8" s="98"/>
      <c r="C8" s="99"/>
      <c r="D8" s="100"/>
      <c r="E8" s="100"/>
      <c r="F8" s="104"/>
      <c r="G8" s="105"/>
      <c r="H8" s="98"/>
      <c r="I8" s="98"/>
      <c r="J8" s="98"/>
      <c r="K8" s="100"/>
      <c r="L8" s="100"/>
      <c r="M8" s="106"/>
    </row>
    <row r="9" spans="1:13">
      <c r="A9" s="97">
        <v>7</v>
      </c>
      <c r="B9" s="98"/>
      <c r="C9" s="99"/>
      <c r="D9" s="100"/>
      <c r="E9" s="100"/>
      <c r="F9" s="104"/>
      <c r="G9" s="105"/>
      <c r="H9" s="98"/>
      <c r="I9" s="98"/>
      <c r="J9" s="98"/>
      <c r="K9" s="100"/>
      <c r="L9" s="100"/>
      <c r="M9" s="106"/>
    </row>
    <row r="10" spans="1:13">
      <c r="A10" s="97">
        <v>8</v>
      </c>
      <c r="B10" s="98"/>
      <c r="C10" s="99"/>
      <c r="D10" s="100"/>
      <c r="E10" s="100"/>
      <c r="F10" s="104"/>
      <c r="G10" s="105"/>
      <c r="H10" s="98"/>
      <c r="I10" s="98"/>
      <c r="J10" s="98"/>
      <c r="K10" s="100"/>
      <c r="L10" s="100"/>
      <c r="M10" s="106"/>
    </row>
    <row r="11" spans="1:13">
      <c r="A11" s="97">
        <v>9</v>
      </c>
      <c r="B11" s="98"/>
      <c r="C11" s="99"/>
      <c r="D11" s="100"/>
      <c r="E11" s="100"/>
      <c r="F11" s="104"/>
      <c r="G11" s="105"/>
      <c r="H11" s="98"/>
      <c r="I11" s="98"/>
      <c r="J11" s="98"/>
      <c r="K11" s="100"/>
      <c r="L11" s="100"/>
      <c r="M11" s="106"/>
    </row>
    <row r="12" spans="1:13">
      <c r="A12" s="97">
        <v>10</v>
      </c>
      <c r="B12" s="98"/>
      <c r="C12" s="99"/>
      <c r="D12" s="100"/>
      <c r="E12" s="100"/>
      <c r="F12" s="104"/>
      <c r="G12" s="105"/>
      <c r="H12" s="98"/>
      <c r="I12" s="98"/>
      <c r="J12" s="98"/>
      <c r="K12" s="100"/>
      <c r="L12" s="100"/>
      <c r="M12" s="106"/>
    </row>
    <row r="13" spans="1:13">
      <c r="A13" s="97">
        <v>11</v>
      </c>
      <c r="B13" s="98"/>
      <c r="C13" s="99"/>
      <c r="D13" s="100"/>
      <c r="E13" s="100"/>
      <c r="F13" s="104"/>
      <c r="G13" s="105"/>
      <c r="H13" s="98"/>
      <c r="I13" s="98"/>
      <c r="J13" s="98"/>
      <c r="K13" s="100"/>
      <c r="L13" s="100"/>
      <c r="M13" s="106"/>
    </row>
    <row r="14" spans="1:13">
      <c r="A14" s="97">
        <v>12</v>
      </c>
      <c r="B14" s="98"/>
      <c r="C14" s="99"/>
      <c r="D14" s="100"/>
      <c r="E14" s="100"/>
      <c r="F14" s="104"/>
      <c r="G14" s="105"/>
      <c r="H14" s="98"/>
      <c r="I14" s="98"/>
      <c r="J14" s="98"/>
      <c r="K14" s="100"/>
      <c r="L14" s="100"/>
      <c r="M14" s="106"/>
    </row>
    <row r="15" spans="1:13">
      <c r="A15" s="97">
        <v>13</v>
      </c>
      <c r="B15" s="98"/>
      <c r="C15" s="99"/>
      <c r="D15" s="100"/>
      <c r="E15" s="100"/>
      <c r="F15" s="104"/>
      <c r="G15" s="105"/>
      <c r="H15" s="98"/>
      <c r="I15" s="98"/>
      <c r="J15" s="98"/>
      <c r="K15" s="100"/>
      <c r="L15" s="100"/>
      <c r="M15" s="106"/>
    </row>
    <row r="16" spans="1:13">
      <c r="A16" s="97">
        <v>14</v>
      </c>
      <c r="B16" s="98"/>
      <c r="C16" s="99"/>
      <c r="D16" s="100"/>
      <c r="E16" s="100"/>
      <c r="F16" s="104"/>
      <c r="G16" s="105"/>
      <c r="H16" s="98"/>
      <c r="I16" s="98"/>
      <c r="J16" s="98"/>
      <c r="K16" s="100"/>
      <c r="L16" s="100"/>
      <c r="M16" s="106"/>
    </row>
    <row r="17" spans="1:13">
      <c r="A17" s="97">
        <v>15</v>
      </c>
      <c r="B17" s="98"/>
      <c r="C17" s="99"/>
      <c r="D17" s="100"/>
      <c r="E17" s="100"/>
      <c r="F17" s="104"/>
      <c r="G17" s="105"/>
      <c r="H17" s="98"/>
      <c r="I17" s="98"/>
      <c r="J17" s="98"/>
      <c r="K17" s="100"/>
      <c r="L17" s="100"/>
      <c r="M17" s="106"/>
    </row>
    <row r="18" spans="1:13">
      <c r="A18" s="97">
        <v>16</v>
      </c>
      <c r="B18" s="98"/>
      <c r="C18" s="99"/>
      <c r="D18" s="100"/>
      <c r="E18" s="100"/>
      <c r="F18" s="104"/>
      <c r="G18" s="105"/>
      <c r="H18" s="98"/>
      <c r="I18" s="98"/>
      <c r="J18" s="98"/>
      <c r="K18" s="100"/>
      <c r="L18" s="100"/>
      <c r="M18" s="106"/>
    </row>
    <row r="19" spans="1:13">
      <c r="A19" s="97">
        <v>17</v>
      </c>
      <c r="B19" s="98"/>
      <c r="C19" s="99"/>
      <c r="D19" s="100"/>
      <c r="E19" s="100"/>
      <c r="F19" s="104"/>
      <c r="G19" s="105"/>
      <c r="H19" s="98"/>
      <c r="I19" s="98"/>
      <c r="J19" s="98"/>
      <c r="K19" s="100"/>
      <c r="L19" s="100"/>
      <c r="M19" s="106"/>
    </row>
    <row r="20" spans="1:13">
      <c r="A20" s="97">
        <v>18</v>
      </c>
      <c r="B20" s="98"/>
      <c r="C20" s="99"/>
      <c r="D20" s="100"/>
      <c r="E20" s="100"/>
      <c r="F20" s="104"/>
      <c r="G20" s="105"/>
      <c r="H20" s="98"/>
      <c r="I20" s="98"/>
      <c r="J20" s="98"/>
      <c r="K20" s="100"/>
      <c r="L20" s="100"/>
      <c r="M20" s="106"/>
    </row>
    <row r="21" spans="1:13">
      <c r="A21" s="97">
        <v>19</v>
      </c>
      <c r="B21" s="98"/>
      <c r="C21" s="99"/>
      <c r="D21" s="100"/>
      <c r="E21" s="100"/>
      <c r="F21" s="104"/>
      <c r="G21" s="105"/>
      <c r="H21" s="98"/>
      <c r="I21" s="98"/>
      <c r="J21" s="98"/>
      <c r="K21" s="100"/>
      <c r="L21" s="100"/>
      <c r="M21" s="106"/>
    </row>
    <row r="22" spans="1:13">
      <c r="A22" s="97">
        <v>20</v>
      </c>
      <c r="B22" s="98"/>
      <c r="C22" s="99"/>
      <c r="D22" s="100"/>
      <c r="E22" s="100"/>
      <c r="F22" s="104"/>
      <c r="G22" s="105"/>
      <c r="H22" s="98"/>
      <c r="I22" s="98"/>
      <c r="J22" s="98"/>
      <c r="K22" s="100"/>
      <c r="L22" s="100"/>
      <c r="M22" s="106"/>
    </row>
    <row r="23" spans="1:13">
      <c r="A23" s="97">
        <v>21</v>
      </c>
      <c r="B23" s="98"/>
      <c r="C23" s="99"/>
      <c r="D23" s="100"/>
      <c r="E23" s="100"/>
      <c r="F23" s="104"/>
      <c r="G23" s="105"/>
      <c r="H23" s="98"/>
      <c r="I23" s="98"/>
      <c r="J23" s="98"/>
      <c r="K23" s="100"/>
      <c r="L23" s="100"/>
      <c r="M23" s="106"/>
    </row>
    <row r="24" spans="1:13">
      <c r="A24" s="97">
        <v>22</v>
      </c>
      <c r="B24" s="98"/>
      <c r="C24" s="99"/>
      <c r="D24" s="100"/>
      <c r="E24" s="100"/>
      <c r="F24" s="104"/>
      <c r="G24" s="105"/>
      <c r="H24" s="98"/>
      <c r="I24" s="98"/>
      <c r="J24" s="98"/>
      <c r="K24" s="100"/>
      <c r="L24" s="100"/>
      <c r="M24" s="106"/>
    </row>
    <row r="25" spans="1:13">
      <c r="A25" s="97">
        <v>23</v>
      </c>
      <c r="B25" s="98"/>
      <c r="C25" s="99"/>
      <c r="D25" s="100"/>
      <c r="E25" s="100"/>
      <c r="F25" s="104"/>
      <c r="G25" s="105"/>
      <c r="H25" s="98"/>
      <c r="I25" s="98"/>
      <c r="J25" s="98"/>
      <c r="K25" s="100"/>
      <c r="L25" s="100"/>
      <c r="M25" s="106"/>
    </row>
    <row r="26" spans="1:13">
      <c r="A26" s="97">
        <v>24</v>
      </c>
      <c r="B26" s="98"/>
      <c r="C26" s="99"/>
      <c r="D26" s="100"/>
      <c r="E26" s="100"/>
      <c r="F26" s="104"/>
      <c r="G26" s="105"/>
      <c r="H26" s="98"/>
      <c r="I26" s="98"/>
      <c r="J26" s="98"/>
      <c r="K26" s="100"/>
      <c r="L26" s="100"/>
      <c r="M26" s="106"/>
    </row>
    <row r="27" spans="1:13">
      <c r="A27" s="97">
        <v>25</v>
      </c>
      <c r="B27" s="98"/>
      <c r="C27" s="99"/>
      <c r="D27" s="100"/>
      <c r="E27" s="100"/>
      <c r="F27" s="104"/>
      <c r="G27" s="105"/>
      <c r="H27" s="98"/>
      <c r="I27" s="98"/>
      <c r="J27" s="98"/>
      <c r="K27" s="100"/>
      <c r="L27" s="100"/>
      <c r="M27" s="106"/>
    </row>
    <row r="28" spans="1:13">
      <c r="A28" s="97">
        <v>26</v>
      </c>
      <c r="B28" s="98"/>
      <c r="C28" s="99"/>
      <c r="D28" s="100"/>
      <c r="E28" s="100"/>
      <c r="F28" s="104"/>
      <c r="G28" s="105"/>
      <c r="H28" s="98"/>
      <c r="I28" s="98"/>
      <c r="J28" s="98"/>
      <c r="K28" s="100"/>
      <c r="L28" s="100"/>
      <c r="M28" s="106"/>
    </row>
    <row r="29" spans="1:13">
      <c r="A29" s="97">
        <v>27</v>
      </c>
      <c r="B29" s="98"/>
      <c r="C29" s="99"/>
      <c r="D29" s="100"/>
      <c r="E29" s="100"/>
      <c r="F29" s="104"/>
      <c r="G29" s="105"/>
      <c r="H29" s="98"/>
      <c r="I29" s="98"/>
      <c r="J29" s="98"/>
      <c r="K29" s="100"/>
      <c r="L29" s="100"/>
      <c r="M29" s="106"/>
    </row>
    <row r="30" spans="1:13">
      <c r="A30" s="97">
        <v>28</v>
      </c>
      <c r="B30" s="98"/>
      <c r="C30" s="99"/>
      <c r="D30" s="100"/>
      <c r="E30" s="100"/>
      <c r="F30" s="104"/>
      <c r="G30" s="105"/>
      <c r="H30" s="98"/>
      <c r="I30" s="98"/>
      <c r="J30" s="98"/>
      <c r="K30" s="100"/>
      <c r="L30" s="100"/>
      <c r="M30" s="106"/>
    </row>
    <row r="31" spans="1:13">
      <c r="A31" s="97">
        <v>29</v>
      </c>
      <c r="B31" s="98"/>
      <c r="C31" s="99"/>
      <c r="D31" s="100"/>
      <c r="E31" s="100"/>
      <c r="F31" s="104"/>
      <c r="G31" s="105"/>
      <c r="H31" s="98"/>
      <c r="I31" s="98"/>
      <c r="J31" s="98"/>
      <c r="K31" s="100"/>
      <c r="L31" s="100"/>
      <c r="M31" s="106"/>
    </row>
    <row r="32" spans="1:13">
      <c r="A32" s="97">
        <v>30</v>
      </c>
      <c r="B32" s="98"/>
      <c r="C32" s="99"/>
      <c r="D32" s="100"/>
      <c r="E32" s="100"/>
      <c r="F32" s="104"/>
      <c r="G32" s="105"/>
      <c r="H32" s="98"/>
      <c r="I32" s="98"/>
      <c r="J32" s="98"/>
      <c r="K32" s="100"/>
      <c r="L32" s="100"/>
      <c r="M32" s="106"/>
    </row>
    <row r="33" spans="1:13">
      <c r="A33" s="97">
        <v>31</v>
      </c>
      <c r="B33" s="98"/>
      <c r="C33" s="99"/>
      <c r="D33" s="100"/>
      <c r="E33" s="100"/>
      <c r="F33" s="104"/>
      <c r="G33" s="105"/>
      <c r="H33" s="98"/>
      <c r="I33" s="98"/>
      <c r="J33" s="98"/>
      <c r="K33" s="100"/>
      <c r="L33" s="100"/>
      <c r="M33" s="106"/>
    </row>
    <row r="34" spans="1:13">
      <c r="A34" s="97">
        <v>32</v>
      </c>
      <c r="B34" s="98"/>
      <c r="C34" s="99"/>
      <c r="D34" s="100"/>
      <c r="E34" s="100"/>
      <c r="F34" s="104"/>
      <c r="G34" s="105"/>
      <c r="H34" s="98"/>
      <c r="I34" s="98"/>
      <c r="J34" s="98"/>
      <c r="K34" s="100"/>
      <c r="L34" s="100"/>
      <c r="M34" s="106"/>
    </row>
    <row r="35" spans="1:13">
      <c r="A35" s="97">
        <v>33</v>
      </c>
      <c r="B35" s="98"/>
      <c r="C35" s="99"/>
      <c r="D35" s="100"/>
      <c r="E35" s="100"/>
      <c r="F35" s="104"/>
      <c r="G35" s="105"/>
      <c r="H35" s="98"/>
      <c r="I35" s="98"/>
      <c r="J35" s="98"/>
      <c r="K35" s="100"/>
      <c r="L35" s="100"/>
      <c r="M35" s="106"/>
    </row>
    <row r="36" spans="1:13">
      <c r="A36" s="97">
        <v>34</v>
      </c>
      <c r="B36" s="98"/>
      <c r="C36" s="99"/>
      <c r="D36" s="100"/>
      <c r="E36" s="100"/>
      <c r="F36" s="104"/>
      <c r="G36" s="105"/>
      <c r="H36" s="98"/>
      <c r="I36" s="98"/>
      <c r="J36" s="98"/>
      <c r="K36" s="100"/>
      <c r="L36" s="100"/>
      <c r="M36" s="106"/>
    </row>
    <row r="37" spans="1:13">
      <c r="A37" s="97">
        <v>35</v>
      </c>
      <c r="B37" s="98"/>
      <c r="C37" s="99"/>
      <c r="D37" s="100"/>
      <c r="E37" s="100"/>
      <c r="F37" s="104"/>
      <c r="G37" s="105"/>
      <c r="H37" s="98"/>
      <c r="I37" s="98"/>
      <c r="J37" s="98"/>
      <c r="K37" s="100"/>
      <c r="L37" s="100"/>
      <c r="M37" s="106"/>
    </row>
    <row r="38" spans="1:13">
      <c r="A38" s="97">
        <v>36</v>
      </c>
      <c r="B38" s="98"/>
      <c r="C38" s="99"/>
      <c r="D38" s="100"/>
      <c r="E38" s="100"/>
      <c r="F38" s="104"/>
      <c r="G38" s="105"/>
      <c r="H38" s="98"/>
      <c r="I38" s="98"/>
      <c r="J38" s="98"/>
      <c r="K38" s="100"/>
      <c r="L38" s="100"/>
      <c r="M38" s="106"/>
    </row>
    <row r="39" spans="1:13">
      <c r="A39" s="97">
        <v>37</v>
      </c>
      <c r="B39" s="98"/>
      <c r="C39" s="99"/>
      <c r="D39" s="100"/>
      <c r="E39" s="100"/>
      <c r="F39" s="104"/>
      <c r="G39" s="105"/>
      <c r="H39" s="98"/>
      <c r="I39" s="98"/>
      <c r="J39" s="98"/>
      <c r="K39" s="100"/>
      <c r="L39" s="100"/>
      <c r="M39" s="106"/>
    </row>
    <row r="40" spans="1:13">
      <c r="A40" s="97">
        <v>38</v>
      </c>
      <c r="B40" s="98"/>
      <c r="C40" s="99"/>
      <c r="D40" s="100"/>
      <c r="E40" s="100"/>
      <c r="F40" s="104"/>
      <c r="G40" s="105"/>
      <c r="H40" s="98"/>
      <c r="I40" s="98"/>
      <c r="J40" s="98"/>
      <c r="K40" s="100"/>
      <c r="L40" s="100"/>
      <c r="M40" s="106"/>
    </row>
    <row r="41" spans="1:13">
      <c r="A41" s="97">
        <v>39</v>
      </c>
      <c r="B41" s="98"/>
      <c r="C41" s="99"/>
      <c r="D41" s="100"/>
      <c r="E41" s="100"/>
      <c r="F41" s="104"/>
      <c r="G41" s="105"/>
      <c r="H41" s="98"/>
      <c r="I41" s="98"/>
      <c r="J41" s="98"/>
      <c r="K41" s="100"/>
      <c r="L41" s="100"/>
      <c r="M41" s="106"/>
    </row>
    <row r="42" spans="1:13">
      <c r="A42" s="97">
        <v>40</v>
      </c>
      <c r="B42" s="98"/>
      <c r="C42" s="99"/>
      <c r="D42" s="100"/>
      <c r="E42" s="100"/>
      <c r="F42" s="104"/>
      <c r="G42" s="105"/>
      <c r="H42" s="98"/>
      <c r="I42" s="98"/>
      <c r="J42" s="98"/>
      <c r="K42" s="100"/>
      <c r="L42" s="100"/>
      <c r="M42" s="106"/>
    </row>
    <row r="43" spans="1:13">
      <c r="A43" s="97">
        <v>41</v>
      </c>
      <c r="B43" s="98"/>
      <c r="C43" s="99"/>
      <c r="D43" s="100"/>
      <c r="E43" s="100"/>
      <c r="F43" s="104"/>
      <c r="G43" s="107"/>
      <c r="H43" s="98"/>
      <c r="I43" s="98"/>
      <c r="J43" s="98"/>
      <c r="K43" s="100"/>
      <c r="L43" s="100"/>
      <c r="M43" s="106"/>
    </row>
    <row r="44" spans="1:13">
      <c r="A44" s="97">
        <v>42</v>
      </c>
      <c r="B44" s="98"/>
      <c r="C44" s="99"/>
      <c r="D44" s="100"/>
      <c r="E44" s="100"/>
      <c r="F44" s="104"/>
      <c r="G44" s="107"/>
      <c r="H44" s="98"/>
      <c r="I44" s="98"/>
      <c r="J44" s="98"/>
      <c r="K44" s="100"/>
      <c r="L44" s="100"/>
      <c r="M44" s="106"/>
    </row>
    <row r="45" spans="1:13">
      <c r="A45" s="97">
        <v>43</v>
      </c>
      <c r="B45" s="98"/>
      <c r="C45" s="99"/>
      <c r="D45" s="100"/>
      <c r="E45" s="100"/>
      <c r="F45" s="104"/>
      <c r="G45" s="105"/>
      <c r="H45" s="98"/>
      <c r="I45" s="98"/>
      <c r="J45" s="98"/>
      <c r="K45" s="100"/>
      <c r="L45" s="100"/>
      <c r="M45" s="106"/>
    </row>
    <row r="46" spans="1:13">
      <c r="A46" s="97">
        <v>44</v>
      </c>
      <c r="B46" s="98"/>
      <c r="C46" s="99"/>
      <c r="D46" s="100"/>
      <c r="E46" s="100"/>
      <c r="F46" s="104"/>
      <c r="G46" s="104"/>
      <c r="H46" s="98"/>
      <c r="I46" s="98"/>
      <c r="J46" s="98"/>
      <c r="K46" s="100"/>
      <c r="L46" s="100"/>
      <c r="M46" s="106"/>
    </row>
    <row r="47" spans="1:13">
      <c r="A47" s="97">
        <v>45</v>
      </c>
      <c r="B47" s="98"/>
      <c r="C47" s="99"/>
      <c r="D47" s="100"/>
      <c r="E47" s="100"/>
      <c r="F47" s="104"/>
      <c r="G47" s="105"/>
      <c r="H47" s="98"/>
      <c r="I47" s="98"/>
      <c r="J47" s="98"/>
      <c r="K47" s="100"/>
      <c r="L47" s="100"/>
      <c r="M47" s="106"/>
    </row>
    <row r="48" spans="1:13">
      <c r="A48" s="97">
        <v>46</v>
      </c>
      <c r="B48" s="98"/>
      <c r="C48" s="99"/>
      <c r="D48" s="100"/>
      <c r="E48" s="100"/>
      <c r="F48" s="104"/>
      <c r="G48" s="105"/>
      <c r="H48" s="98"/>
      <c r="I48" s="98"/>
      <c r="J48" s="98"/>
      <c r="K48" s="100"/>
      <c r="L48" s="100"/>
      <c r="M48" s="106"/>
    </row>
    <row r="49" spans="1:13">
      <c r="A49" s="97">
        <v>47</v>
      </c>
      <c r="B49" s="98"/>
      <c r="C49" s="99"/>
      <c r="D49" s="100"/>
      <c r="E49" s="100"/>
      <c r="F49" s="104"/>
      <c r="G49" s="105"/>
      <c r="H49" s="98"/>
      <c r="I49" s="98"/>
      <c r="J49" s="98"/>
      <c r="K49" s="100"/>
      <c r="L49" s="100"/>
      <c r="M49" s="106"/>
    </row>
    <row r="50" spans="1:13">
      <c r="A50" s="97">
        <v>48</v>
      </c>
      <c r="B50" s="98"/>
      <c r="C50" s="99"/>
      <c r="D50" s="100"/>
      <c r="E50" s="100"/>
      <c r="F50" s="104"/>
      <c r="G50" s="105"/>
      <c r="H50" s="98"/>
      <c r="I50" s="98"/>
      <c r="J50" s="98"/>
      <c r="K50" s="100"/>
      <c r="L50" s="100"/>
      <c r="M50" s="106"/>
    </row>
    <row r="51" spans="1:13">
      <c r="A51" s="97">
        <v>49</v>
      </c>
      <c r="B51" s="98"/>
      <c r="C51" s="99"/>
      <c r="D51" s="100"/>
      <c r="E51" s="100"/>
      <c r="F51" s="104"/>
      <c r="G51" s="105"/>
      <c r="H51" s="98"/>
      <c r="I51" s="98"/>
      <c r="J51" s="98"/>
      <c r="K51" s="100"/>
      <c r="L51" s="100"/>
      <c r="M51" s="106"/>
    </row>
    <row r="52" spans="1:13">
      <c r="A52" s="97">
        <v>50</v>
      </c>
      <c r="B52" s="98"/>
      <c r="C52" s="99"/>
      <c r="D52" s="100"/>
      <c r="E52" s="100"/>
      <c r="F52" s="104"/>
      <c r="G52" s="105"/>
      <c r="H52" s="98"/>
      <c r="I52" s="98"/>
      <c r="J52" s="98"/>
      <c r="K52" s="100"/>
      <c r="L52" s="100"/>
      <c r="M52" s="106"/>
    </row>
    <row r="53" spans="1:13">
      <c r="A53" s="97">
        <v>51</v>
      </c>
      <c r="B53" s="98"/>
      <c r="C53" s="99"/>
      <c r="D53" s="100"/>
      <c r="E53" s="100"/>
      <c r="F53" s="104"/>
      <c r="G53" s="105"/>
      <c r="H53" s="98"/>
      <c r="I53" s="98"/>
      <c r="J53" s="98"/>
      <c r="K53" s="100"/>
      <c r="L53" s="100"/>
      <c r="M53" s="106"/>
    </row>
    <row r="54" spans="1:13">
      <c r="A54" s="97">
        <v>52</v>
      </c>
      <c r="B54" s="98"/>
      <c r="C54" s="99"/>
      <c r="D54" s="100"/>
      <c r="E54" s="100"/>
      <c r="F54" s="104"/>
      <c r="G54" s="105"/>
      <c r="H54" s="98"/>
      <c r="I54" s="98"/>
      <c r="J54" s="98"/>
      <c r="K54" s="100"/>
      <c r="L54" s="100"/>
      <c r="M54" s="106"/>
    </row>
    <row r="55" spans="1:13">
      <c r="A55" s="97">
        <v>53</v>
      </c>
      <c r="B55" s="98"/>
      <c r="C55" s="99"/>
      <c r="D55" s="100"/>
      <c r="E55" s="100"/>
      <c r="F55" s="104"/>
      <c r="G55" s="105"/>
      <c r="H55" s="98"/>
      <c r="I55" s="98"/>
      <c r="J55" s="98"/>
      <c r="K55" s="100"/>
      <c r="L55" s="100"/>
      <c r="M55" s="106"/>
    </row>
    <row r="56" spans="1:13">
      <c r="A56" s="97">
        <v>54</v>
      </c>
      <c r="B56" s="98"/>
      <c r="C56" s="99"/>
      <c r="D56" s="100"/>
      <c r="E56" s="100"/>
      <c r="F56" s="104"/>
      <c r="G56" s="105"/>
      <c r="H56" s="98"/>
      <c r="I56" s="98"/>
      <c r="J56" s="98"/>
      <c r="K56" s="100"/>
      <c r="L56" s="100"/>
      <c r="M56" s="106"/>
    </row>
    <row r="57" spans="1:13">
      <c r="A57" s="97">
        <v>55</v>
      </c>
      <c r="B57" s="98"/>
      <c r="C57" s="99"/>
      <c r="D57" s="100"/>
      <c r="E57" s="100"/>
      <c r="F57" s="104"/>
      <c r="G57" s="105"/>
      <c r="H57" s="98"/>
      <c r="I57" s="98"/>
      <c r="J57" s="98"/>
      <c r="K57" s="100"/>
      <c r="L57" s="100"/>
      <c r="M57" s="106"/>
    </row>
    <row r="58" spans="1:13">
      <c r="A58" s="97">
        <v>56</v>
      </c>
      <c r="B58" s="98"/>
      <c r="C58" s="99"/>
      <c r="D58" s="100"/>
      <c r="E58" s="100"/>
      <c r="F58" s="104"/>
      <c r="G58" s="105"/>
      <c r="H58" s="98"/>
      <c r="I58" s="98"/>
      <c r="J58" s="98"/>
      <c r="K58" s="100"/>
      <c r="L58" s="100"/>
      <c r="M58" s="106"/>
    </row>
    <row r="59" spans="1:13">
      <c r="A59" s="97">
        <v>57</v>
      </c>
      <c r="B59" s="98"/>
      <c r="C59" s="99"/>
      <c r="D59" s="100"/>
      <c r="E59" s="100"/>
      <c r="F59" s="104"/>
      <c r="G59" s="105"/>
      <c r="H59" s="98"/>
      <c r="I59" s="98"/>
      <c r="J59" s="98"/>
      <c r="K59" s="100"/>
      <c r="L59" s="100"/>
      <c r="M59" s="106"/>
    </row>
    <row r="60" spans="1:13">
      <c r="A60" s="97">
        <v>58</v>
      </c>
      <c r="B60" s="98"/>
      <c r="C60" s="99"/>
      <c r="D60" s="100"/>
      <c r="E60" s="100"/>
      <c r="F60" s="104"/>
      <c r="G60" s="105"/>
      <c r="H60" s="98"/>
      <c r="I60" s="98"/>
      <c r="J60" s="98"/>
      <c r="K60" s="100"/>
      <c r="L60" s="100"/>
      <c r="M60" s="106"/>
    </row>
    <row r="61" spans="1:13">
      <c r="A61" s="97">
        <v>59</v>
      </c>
      <c r="B61" s="98"/>
      <c r="C61" s="99"/>
      <c r="D61" s="100"/>
      <c r="E61" s="100"/>
      <c r="F61" s="104"/>
      <c r="G61" s="105"/>
      <c r="H61" s="98"/>
      <c r="I61" s="98"/>
      <c r="J61" s="98"/>
      <c r="K61" s="100"/>
      <c r="L61" s="100"/>
      <c r="M61" s="106"/>
    </row>
    <row r="62" spans="1:13">
      <c r="A62" s="97">
        <v>60</v>
      </c>
      <c r="B62" s="98"/>
      <c r="C62" s="99"/>
      <c r="D62" s="100"/>
      <c r="E62" s="100"/>
      <c r="F62" s="104"/>
      <c r="G62" s="105"/>
      <c r="H62" s="98"/>
      <c r="I62" s="98"/>
      <c r="J62" s="98"/>
      <c r="K62" s="100"/>
      <c r="L62" s="100"/>
      <c r="M62" s="106"/>
    </row>
    <row r="63" spans="1:13">
      <c r="A63" s="97">
        <v>61</v>
      </c>
      <c r="B63" s="98"/>
      <c r="C63" s="99"/>
      <c r="D63" s="100"/>
      <c r="E63" s="100"/>
      <c r="F63" s="104"/>
      <c r="G63" s="105"/>
      <c r="H63" s="98"/>
      <c r="I63" s="98"/>
      <c r="J63" s="98"/>
      <c r="K63" s="100"/>
      <c r="L63" s="100"/>
      <c r="M63" s="106"/>
    </row>
    <row r="64" spans="1:13">
      <c r="A64" s="97">
        <v>62</v>
      </c>
      <c r="B64" s="98"/>
      <c r="C64" s="99"/>
      <c r="D64" s="100"/>
      <c r="E64" s="100"/>
      <c r="F64" s="104"/>
      <c r="G64" s="105"/>
      <c r="H64" s="98"/>
      <c r="I64" s="98"/>
      <c r="J64" s="98"/>
      <c r="K64" s="100"/>
      <c r="L64" s="100"/>
      <c r="M64" s="106"/>
    </row>
    <row r="65" spans="1:13">
      <c r="A65" s="97">
        <v>63</v>
      </c>
      <c r="B65" s="98"/>
      <c r="C65" s="99"/>
      <c r="D65" s="100"/>
      <c r="E65" s="100"/>
      <c r="F65" s="104"/>
      <c r="G65" s="105"/>
      <c r="H65" s="98"/>
      <c r="I65" s="98"/>
      <c r="J65" s="98"/>
      <c r="K65" s="100"/>
      <c r="L65" s="100"/>
      <c r="M65" s="106"/>
    </row>
    <row r="66" spans="1:13">
      <c r="A66" s="97">
        <v>64</v>
      </c>
      <c r="B66" s="98"/>
      <c r="C66" s="99"/>
      <c r="D66" s="100"/>
      <c r="E66" s="100"/>
      <c r="F66" s="104"/>
      <c r="G66" s="105"/>
      <c r="H66" s="98"/>
      <c r="I66" s="98"/>
      <c r="J66" s="98"/>
      <c r="K66" s="100"/>
      <c r="L66" s="100"/>
      <c r="M66" s="106"/>
    </row>
    <row r="67" spans="1:13">
      <c r="A67" s="97">
        <v>65</v>
      </c>
      <c r="B67" s="98"/>
      <c r="C67" s="99"/>
      <c r="D67" s="100"/>
      <c r="E67" s="100"/>
      <c r="F67" s="104"/>
      <c r="G67" s="105"/>
      <c r="H67" s="98"/>
      <c r="I67" s="98"/>
      <c r="J67" s="98"/>
      <c r="K67" s="100"/>
      <c r="L67" s="100"/>
      <c r="M67" s="106"/>
    </row>
    <row r="68" spans="1:13">
      <c r="A68" s="97">
        <v>66</v>
      </c>
      <c r="B68" s="98"/>
      <c r="C68" s="99"/>
      <c r="D68" s="100"/>
      <c r="E68" s="100"/>
      <c r="F68" s="104"/>
      <c r="G68" s="105"/>
      <c r="H68" s="98"/>
      <c r="I68" s="98"/>
      <c r="J68" s="98"/>
      <c r="K68" s="100"/>
      <c r="L68" s="100"/>
      <c r="M68" s="106"/>
    </row>
    <row r="69" spans="1:13">
      <c r="A69" s="97">
        <v>67</v>
      </c>
      <c r="B69" s="98"/>
      <c r="C69" s="99"/>
      <c r="D69" s="100"/>
      <c r="E69" s="100"/>
      <c r="F69" s="104"/>
      <c r="G69" s="105"/>
      <c r="H69" s="98"/>
      <c r="I69" s="98"/>
      <c r="J69" s="98"/>
      <c r="K69" s="100"/>
      <c r="L69" s="100"/>
      <c r="M69" s="106"/>
    </row>
    <row r="70" spans="1:13">
      <c r="A70" s="97">
        <v>68</v>
      </c>
      <c r="B70" s="98"/>
      <c r="C70" s="99"/>
      <c r="D70" s="100"/>
      <c r="E70" s="100"/>
      <c r="F70" s="104"/>
      <c r="G70" s="105"/>
      <c r="H70" s="98"/>
      <c r="I70" s="98"/>
      <c r="J70" s="98"/>
      <c r="K70" s="100"/>
      <c r="L70" s="100"/>
      <c r="M70" s="106"/>
    </row>
    <row r="71" spans="1:13">
      <c r="A71" s="97">
        <v>69</v>
      </c>
      <c r="B71" s="98"/>
      <c r="C71" s="99"/>
      <c r="D71" s="100"/>
      <c r="E71" s="100"/>
      <c r="F71" s="104"/>
      <c r="G71" s="105"/>
      <c r="H71" s="98"/>
      <c r="I71" s="98"/>
      <c r="J71" s="98"/>
      <c r="K71" s="100"/>
      <c r="L71" s="100"/>
      <c r="M71" s="106"/>
    </row>
    <row r="72" spans="1:13">
      <c r="A72" s="97">
        <v>70</v>
      </c>
      <c r="B72" s="98"/>
      <c r="C72" s="99"/>
      <c r="D72" s="100"/>
      <c r="E72" s="100"/>
      <c r="F72" s="104"/>
      <c r="G72" s="105"/>
      <c r="H72" s="98"/>
      <c r="I72" s="98"/>
      <c r="J72" s="98"/>
      <c r="K72" s="100"/>
      <c r="L72" s="100"/>
      <c r="M72" s="106"/>
    </row>
    <row r="73" spans="1:13">
      <c r="A73" s="97">
        <v>71</v>
      </c>
      <c r="B73" s="98"/>
      <c r="C73" s="99"/>
      <c r="D73" s="100"/>
      <c r="E73" s="100"/>
      <c r="F73" s="104"/>
      <c r="G73" s="105"/>
      <c r="H73" s="98"/>
      <c r="I73" s="98"/>
      <c r="J73" s="98"/>
      <c r="K73" s="100"/>
      <c r="L73" s="100"/>
      <c r="M73" s="106"/>
    </row>
    <row r="74" spans="1:13">
      <c r="A74" s="97">
        <v>72</v>
      </c>
      <c r="B74" s="98"/>
      <c r="C74" s="99"/>
      <c r="D74" s="100"/>
      <c r="E74" s="100"/>
      <c r="F74" s="104"/>
      <c r="G74" s="105"/>
      <c r="H74" s="98"/>
      <c r="I74" s="98"/>
      <c r="J74" s="98"/>
      <c r="K74" s="100"/>
      <c r="L74" s="100"/>
      <c r="M74" s="106"/>
    </row>
    <row r="75" spans="1:13">
      <c r="A75" s="97">
        <v>73</v>
      </c>
      <c r="B75" s="98"/>
      <c r="C75" s="99"/>
      <c r="D75" s="100"/>
      <c r="E75" s="100"/>
      <c r="F75" s="104"/>
      <c r="G75" s="105"/>
      <c r="H75" s="98"/>
      <c r="I75" s="98"/>
      <c r="J75" s="98"/>
      <c r="K75" s="100"/>
      <c r="L75" s="100"/>
      <c r="M75" s="106"/>
    </row>
    <row r="76" spans="1:13">
      <c r="A76" s="97">
        <v>74</v>
      </c>
      <c r="B76" s="98"/>
      <c r="C76" s="99"/>
      <c r="D76" s="100"/>
      <c r="E76" s="100"/>
      <c r="F76" s="104"/>
      <c r="G76" s="105"/>
      <c r="H76" s="98"/>
      <c r="I76" s="98"/>
      <c r="J76" s="98"/>
      <c r="K76" s="100"/>
      <c r="L76" s="100"/>
      <c r="M76" s="106"/>
    </row>
    <row r="77" spans="1:13">
      <c r="A77" s="97">
        <v>75</v>
      </c>
      <c r="B77" s="98"/>
      <c r="C77" s="99"/>
      <c r="D77" s="100"/>
      <c r="E77" s="100"/>
      <c r="F77" s="104"/>
      <c r="G77" s="105"/>
      <c r="H77" s="98"/>
      <c r="I77" s="98"/>
      <c r="J77" s="98"/>
      <c r="K77" s="100"/>
      <c r="L77" s="100"/>
      <c r="M77" s="106"/>
    </row>
    <row r="78" spans="1:13">
      <c r="A78" s="97">
        <v>76</v>
      </c>
      <c r="B78" s="98"/>
      <c r="C78" s="99"/>
      <c r="D78" s="100"/>
      <c r="E78" s="100"/>
      <c r="F78" s="104"/>
      <c r="G78" s="105"/>
      <c r="H78" s="98"/>
      <c r="I78" s="98"/>
      <c r="J78" s="98"/>
      <c r="K78" s="100"/>
      <c r="L78" s="100"/>
      <c r="M78" s="106"/>
    </row>
    <row r="79" spans="1:13">
      <c r="A79" s="97">
        <v>77</v>
      </c>
      <c r="B79" s="98"/>
      <c r="C79" s="99"/>
      <c r="D79" s="100"/>
      <c r="E79" s="100"/>
      <c r="F79" s="104"/>
      <c r="G79" s="105"/>
      <c r="H79" s="98"/>
      <c r="I79" s="98"/>
      <c r="J79" s="98"/>
      <c r="K79" s="100"/>
      <c r="L79" s="100"/>
      <c r="M79" s="106"/>
    </row>
    <row r="80" spans="1:13">
      <c r="A80" s="97">
        <v>78</v>
      </c>
      <c r="B80" s="98"/>
      <c r="C80" s="99"/>
      <c r="D80" s="100"/>
      <c r="E80" s="100"/>
      <c r="F80" s="104"/>
      <c r="G80" s="105"/>
      <c r="H80" s="98"/>
      <c r="I80" s="98"/>
      <c r="J80" s="98"/>
      <c r="K80" s="100"/>
      <c r="L80" s="100"/>
      <c r="M80" s="106"/>
    </row>
    <row r="81" spans="1:13">
      <c r="A81" s="97">
        <v>79</v>
      </c>
      <c r="B81" s="98"/>
      <c r="C81" s="99"/>
      <c r="D81" s="100"/>
      <c r="E81" s="100"/>
      <c r="F81" s="104"/>
      <c r="G81" s="105"/>
      <c r="H81" s="98"/>
      <c r="I81" s="98"/>
      <c r="J81" s="98"/>
      <c r="K81" s="100"/>
      <c r="L81" s="100"/>
      <c r="M81" s="106"/>
    </row>
    <row r="82" spans="1:13">
      <c r="A82" s="97">
        <v>80</v>
      </c>
      <c r="B82" s="98"/>
      <c r="C82" s="99"/>
      <c r="D82" s="100"/>
      <c r="E82" s="100"/>
      <c r="F82" s="104"/>
      <c r="G82" s="105"/>
      <c r="H82" s="98"/>
      <c r="I82" s="98"/>
      <c r="J82" s="98"/>
      <c r="K82" s="100"/>
      <c r="L82" s="100"/>
      <c r="M82" s="106"/>
    </row>
    <row r="83" spans="1:13">
      <c r="A83" s="97">
        <v>81</v>
      </c>
      <c r="B83" s="98"/>
      <c r="C83" s="99"/>
      <c r="D83" s="100"/>
      <c r="E83" s="100"/>
      <c r="F83" s="104"/>
      <c r="G83" s="105"/>
      <c r="H83" s="98"/>
      <c r="I83" s="98"/>
      <c r="J83" s="98"/>
      <c r="K83" s="100"/>
      <c r="L83" s="100"/>
      <c r="M83" s="106"/>
    </row>
    <row r="84" spans="1:13">
      <c r="A84" s="97">
        <v>82</v>
      </c>
      <c r="B84" s="98"/>
      <c r="C84" s="99"/>
      <c r="D84" s="100"/>
      <c r="E84" s="100"/>
      <c r="F84" s="104"/>
      <c r="G84" s="105"/>
      <c r="H84" s="98"/>
      <c r="I84" s="98"/>
      <c r="J84" s="98"/>
      <c r="K84" s="100"/>
      <c r="L84" s="100"/>
      <c r="M84" s="106"/>
    </row>
    <row r="85" spans="1:13">
      <c r="A85" s="97">
        <v>83</v>
      </c>
      <c r="B85" s="98"/>
      <c r="C85" s="99"/>
      <c r="D85" s="100"/>
      <c r="E85" s="100"/>
      <c r="F85" s="104"/>
      <c r="G85" s="105"/>
      <c r="H85" s="98"/>
      <c r="I85" s="98"/>
      <c r="J85" s="98"/>
      <c r="K85" s="100"/>
      <c r="L85" s="100"/>
      <c r="M85" s="106"/>
    </row>
    <row r="86" spans="1:13">
      <c r="A86" s="97">
        <v>84</v>
      </c>
      <c r="B86" s="98"/>
      <c r="C86" s="99"/>
      <c r="D86" s="100"/>
      <c r="E86" s="100"/>
      <c r="F86" s="104"/>
      <c r="G86" s="105"/>
      <c r="H86" s="98"/>
      <c r="I86" s="98"/>
      <c r="J86" s="98"/>
      <c r="K86" s="100"/>
      <c r="L86" s="100"/>
      <c r="M86" s="106"/>
    </row>
    <row r="87" spans="1:13">
      <c r="A87" s="97">
        <v>85</v>
      </c>
      <c r="B87" s="98"/>
      <c r="C87" s="99"/>
      <c r="D87" s="100"/>
      <c r="E87" s="100"/>
      <c r="F87" s="104"/>
      <c r="G87" s="105"/>
      <c r="H87" s="98"/>
      <c r="I87" s="98"/>
      <c r="J87" s="98"/>
      <c r="K87" s="100"/>
      <c r="L87" s="100"/>
      <c r="M87" s="106"/>
    </row>
    <row r="88" spans="1:13">
      <c r="A88" s="97">
        <v>86</v>
      </c>
      <c r="B88" s="98"/>
      <c r="C88" s="99"/>
      <c r="D88" s="100"/>
      <c r="E88" s="100"/>
      <c r="F88" s="104"/>
      <c r="G88" s="105"/>
      <c r="H88" s="98"/>
      <c r="I88" s="98"/>
      <c r="J88" s="98"/>
      <c r="K88" s="100"/>
      <c r="L88" s="100"/>
      <c r="M88" s="106"/>
    </row>
    <row r="89" spans="1:13">
      <c r="A89" s="97">
        <v>87</v>
      </c>
      <c r="B89" s="98"/>
      <c r="C89" s="99"/>
      <c r="D89" s="100"/>
      <c r="E89" s="100"/>
      <c r="F89" s="104"/>
      <c r="G89" s="105"/>
      <c r="H89" s="98"/>
      <c r="I89" s="98"/>
      <c r="J89" s="98"/>
      <c r="K89" s="100"/>
      <c r="L89" s="100"/>
      <c r="M89" s="106"/>
    </row>
    <row r="90" spans="1:13">
      <c r="A90" s="97">
        <v>88</v>
      </c>
      <c r="B90" s="98"/>
      <c r="C90" s="99"/>
      <c r="D90" s="100"/>
      <c r="E90" s="100"/>
      <c r="F90" s="104"/>
      <c r="G90" s="105"/>
      <c r="H90" s="98"/>
      <c r="I90" s="98"/>
      <c r="J90" s="98"/>
      <c r="K90" s="100"/>
      <c r="L90" s="100"/>
      <c r="M90" s="106"/>
    </row>
    <row r="91" spans="1:13">
      <c r="A91" s="97">
        <v>89</v>
      </c>
      <c r="B91" s="98"/>
      <c r="C91" s="99"/>
      <c r="D91" s="100"/>
      <c r="E91" s="100"/>
      <c r="F91" s="104"/>
      <c r="G91" s="105"/>
      <c r="H91" s="98"/>
      <c r="I91" s="98"/>
      <c r="J91" s="98"/>
      <c r="K91" s="100"/>
      <c r="L91" s="100"/>
      <c r="M91" s="106"/>
    </row>
    <row r="92" spans="1:13">
      <c r="A92" s="97">
        <v>90</v>
      </c>
      <c r="B92" s="98"/>
      <c r="C92" s="99"/>
      <c r="D92" s="100"/>
      <c r="E92" s="100"/>
      <c r="F92" s="104"/>
      <c r="G92" s="105"/>
      <c r="H92" s="98"/>
      <c r="I92" s="98"/>
      <c r="J92" s="98"/>
      <c r="K92" s="100"/>
      <c r="L92" s="100"/>
      <c r="M92" s="106"/>
    </row>
    <row r="93" spans="1:13">
      <c r="A93" s="97">
        <v>91</v>
      </c>
      <c r="B93" s="98"/>
      <c r="C93" s="99"/>
      <c r="D93" s="100"/>
      <c r="E93" s="100"/>
      <c r="F93" s="104"/>
      <c r="G93" s="105"/>
      <c r="H93" s="98"/>
      <c r="I93" s="98"/>
      <c r="J93" s="98"/>
      <c r="K93" s="100"/>
      <c r="L93" s="100"/>
      <c r="M93" s="106"/>
    </row>
    <row r="94" spans="1:13">
      <c r="A94" s="97">
        <v>92</v>
      </c>
      <c r="B94" s="98"/>
      <c r="C94" s="99"/>
      <c r="D94" s="100"/>
      <c r="E94" s="100"/>
      <c r="F94" s="104"/>
      <c r="G94" s="105"/>
      <c r="H94" s="98"/>
      <c r="I94" s="98"/>
      <c r="J94" s="98"/>
      <c r="K94" s="100"/>
      <c r="L94" s="100"/>
      <c r="M94" s="106"/>
    </row>
    <row r="95" spans="1:13">
      <c r="A95" s="97">
        <v>93</v>
      </c>
      <c r="B95" s="98"/>
      <c r="C95" s="99"/>
      <c r="D95" s="100"/>
      <c r="E95" s="100"/>
      <c r="F95" s="104"/>
      <c r="G95" s="105"/>
      <c r="H95" s="98"/>
      <c r="I95" s="98"/>
      <c r="J95" s="98"/>
      <c r="K95" s="100"/>
      <c r="L95" s="100"/>
      <c r="M95" s="106"/>
    </row>
    <row r="96" spans="1:13">
      <c r="A96" s="97">
        <v>94</v>
      </c>
      <c r="B96" s="98"/>
      <c r="C96" s="99"/>
      <c r="D96" s="100"/>
      <c r="E96" s="100"/>
      <c r="F96" s="104"/>
      <c r="G96" s="105"/>
      <c r="H96" s="98"/>
      <c r="I96" s="98"/>
      <c r="J96" s="98"/>
      <c r="K96" s="100"/>
      <c r="L96" s="100"/>
      <c r="M96" s="106"/>
    </row>
    <row r="97" spans="1:13">
      <c r="A97" s="97">
        <v>95</v>
      </c>
      <c r="B97" s="98"/>
      <c r="C97" s="99"/>
      <c r="D97" s="100"/>
      <c r="E97" s="100"/>
      <c r="F97" s="104"/>
      <c r="G97" s="105"/>
      <c r="H97" s="98"/>
      <c r="I97" s="98"/>
      <c r="J97" s="98"/>
      <c r="K97" s="100"/>
      <c r="L97" s="100"/>
      <c r="M97" s="106"/>
    </row>
    <row r="98" spans="1:13">
      <c r="A98" s="97">
        <v>96</v>
      </c>
      <c r="B98" s="98"/>
      <c r="C98" s="99"/>
      <c r="D98" s="100"/>
      <c r="E98" s="100"/>
      <c r="F98" s="104"/>
      <c r="G98" s="105"/>
      <c r="H98" s="98"/>
      <c r="I98" s="98"/>
      <c r="J98" s="98"/>
      <c r="K98" s="100"/>
      <c r="L98" s="100"/>
      <c r="M98" s="106"/>
    </row>
    <row r="99" spans="1:13">
      <c r="A99" s="97">
        <v>97</v>
      </c>
      <c r="B99" s="98"/>
      <c r="C99" s="99"/>
      <c r="D99" s="100"/>
      <c r="E99" s="100"/>
      <c r="F99" s="104"/>
      <c r="G99" s="105"/>
      <c r="H99" s="98"/>
      <c r="I99" s="98"/>
      <c r="J99" s="98"/>
      <c r="K99" s="100"/>
      <c r="L99" s="100"/>
      <c r="M99" s="106"/>
    </row>
    <row r="100" spans="1:13">
      <c r="A100" s="97">
        <v>98</v>
      </c>
      <c r="B100" s="98"/>
      <c r="C100" s="99"/>
      <c r="D100" s="100"/>
      <c r="E100" s="100"/>
      <c r="F100" s="104"/>
      <c r="G100" s="105"/>
      <c r="H100" s="98"/>
      <c r="I100" s="98"/>
      <c r="J100" s="98"/>
      <c r="K100" s="100"/>
      <c r="L100" s="100"/>
      <c r="M100" s="106"/>
    </row>
    <row r="101" spans="1:13">
      <c r="A101" s="97">
        <v>99</v>
      </c>
      <c r="B101" s="98"/>
      <c r="C101" s="99"/>
      <c r="D101" s="100"/>
      <c r="E101" s="100"/>
      <c r="F101" s="104"/>
      <c r="G101" s="105"/>
      <c r="H101" s="98"/>
      <c r="I101" s="98"/>
      <c r="J101" s="98"/>
      <c r="K101" s="100"/>
      <c r="L101" s="100"/>
      <c r="M101" s="106"/>
    </row>
    <row r="102" spans="1:13">
      <c r="A102" s="97">
        <v>100</v>
      </c>
      <c r="B102" s="98"/>
      <c r="C102" s="99"/>
      <c r="D102" s="100"/>
      <c r="E102" s="100"/>
      <c r="F102" s="104"/>
      <c r="G102" s="105"/>
      <c r="H102" s="98"/>
      <c r="I102" s="98"/>
      <c r="J102" s="98"/>
      <c r="K102" s="100"/>
      <c r="L102" s="100"/>
      <c r="M102" s="106"/>
    </row>
    <row r="103" spans="1:13">
      <c r="A103" s="97">
        <v>101</v>
      </c>
      <c r="B103" s="98"/>
      <c r="C103" s="99"/>
      <c r="D103" s="100"/>
      <c r="E103" s="100"/>
      <c r="F103" s="104"/>
      <c r="G103" s="105"/>
      <c r="H103" s="98"/>
      <c r="I103" s="98"/>
      <c r="J103" s="98"/>
      <c r="K103" s="100"/>
      <c r="L103" s="100"/>
      <c r="M103" s="106"/>
    </row>
    <row r="104" spans="1:13" ht="18">
      <c r="F104" s="108"/>
      <c r="G104" s="84"/>
    </row>
    <row r="105" spans="1:13">
      <c r="A105" s="109" t="s">
        <v>617</v>
      </c>
      <c r="B105" s="109" t="s">
        <v>617</v>
      </c>
      <c r="C105" s="109" t="s">
        <v>617</v>
      </c>
      <c r="D105" s="109" t="s">
        <v>617</v>
      </c>
      <c r="E105" s="109" t="s">
        <v>617</v>
      </c>
      <c r="F105" s="109" t="s">
        <v>617</v>
      </c>
      <c r="G105" s="109" t="s">
        <v>617</v>
      </c>
      <c r="H105" s="109" t="s">
        <v>617</v>
      </c>
      <c r="I105" s="109" t="s">
        <v>617</v>
      </c>
      <c r="J105" s="109" t="s">
        <v>617</v>
      </c>
      <c r="K105" s="109" t="s">
        <v>617</v>
      </c>
      <c r="L105" s="109" t="s">
        <v>617</v>
      </c>
      <c r="M105" s="109" t="s">
        <v>617</v>
      </c>
    </row>
    <row r="106" spans="1:13">
      <c r="G106" s="84"/>
    </row>
    <row r="107" spans="1:13">
      <c r="G107" s="84"/>
    </row>
    <row r="108" spans="1:13">
      <c r="G108" s="84"/>
    </row>
  </sheetData>
  <conditionalFormatting sqref="A3:A19">
    <cfRule type="expression" dxfId="4" priority="1">
      <formula>A3=""</formula>
    </cfRule>
  </conditionalFormatting>
  <conditionalFormatting sqref="B3:E3">
    <cfRule type="expression" dxfId="3" priority="3">
      <formula>B3=""</formula>
    </cfRule>
  </conditionalFormatting>
  <conditionalFormatting sqref="F1:F3">
    <cfRule type="containsText" dxfId="2" priority="4" operator="containsText" text="On-going">
      <formula>NOT(ISERROR(SEARCH("On-going",F1)))</formula>
    </cfRule>
    <cfRule type="containsText" dxfId="1" priority="5" operator="containsText" text="Done">
      <formula>NOT(ISERROR(SEARCH("Done",F1)))</formula>
    </cfRule>
  </conditionalFormatting>
  <conditionalFormatting sqref="G3">
    <cfRule type="expression" dxfId="0" priority="2">
      <formula>G3=""</formula>
    </cfRule>
  </conditionalFormatting>
  <dataValidations count="4">
    <dataValidation type="list" allowBlank="1" showInputMessage="1" showErrorMessage="1" sqref="B3:B103" xr:uid="{813D59B3-6DC5-4B2F-BF8F-E1E79CF8B725}">
      <formula1>"HW, SW, CAL, EMS, other"</formula1>
    </dataValidation>
    <dataValidation type="list" allowBlank="1" showInputMessage="1" showErrorMessage="1" sqref="I3:I103" xr:uid="{B7152A70-ABD9-40AA-AAFC-467B6F9B9B6C}">
      <formula1>"low, medium, high"</formula1>
    </dataValidation>
    <dataValidation type="list" allowBlank="1" showInputMessage="1" showErrorMessage="1" sqref="J3:J103" xr:uid="{FB871277-62C8-416D-86DE-47C61CDFBB09}">
      <formula1>"new, ongoing, done, cancelled"</formula1>
    </dataValidation>
    <dataValidation type="list" allowBlank="1" showInputMessage="1" showErrorMessage="1" sqref="M3:M103" xr:uid="{05ACC009-472B-4C10-9B13-000D3701CFAB}">
      <formula1>"Internal, External"</formula1>
    </dataValidation>
  </dataValidations>
  <pageMargins left="0.7" right="0.7" top="0.75" bottom="0.75" header="0.3" footer="0.3"/>
  <pageSetup paperSize="9" orientation="portrait" r:id="rId1"/>
  <drawing r:id="rId2"/>
  <legacyDrawing r:id="rId3"/>
  <oleObjects>
    <mc:AlternateContent xmlns:mc="http://schemas.openxmlformats.org/markup-compatibility/2006">
      <mc:Choice Requires="x14">
        <oleObject progId="Packager Shell Object" shapeId="8193" r:id="rId4">
          <objectPr defaultSize="0" autoPict="0" r:id="rId5">
            <anchor moveWithCells="1">
              <from>
                <xdr:col>6</xdr:col>
                <xdr:colOff>152400</xdr:colOff>
                <xdr:row>5</xdr:row>
                <xdr:rowOff>666750</xdr:rowOff>
              </from>
              <to>
                <xdr:col>6</xdr:col>
                <xdr:colOff>2295525</xdr:colOff>
                <xdr:row>5</xdr:row>
                <xdr:rowOff>1181100</xdr:rowOff>
              </to>
            </anchor>
          </objectPr>
        </oleObject>
      </mc:Choice>
      <mc:Fallback>
        <oleObject progId="Packager Shell Object" shapeId="8193" r:id="rId4"/>
      </mc:Fallback>
    </mc:AlternateContent>
    <mc:AlternateContent xmlns:mc="http://schemas.openxmlformats.org/markup-compatibility/2006">
      <mc:Choice Requires="x14">
        <oleObject progId="Packager Shell Object" shapeId="8195" r:id="rId6">
          <objectPr defaultSize="0" autoPict="0" r:id="rId7">
            <anchor moveWithCells="1">
              <from>
                <xdr:col>6</xdr:col>
                <xdr:colOff>57150</xdr:colOff>
                <xdr:row>3</xdr:row>
                <xdr:rowOff>1000125</xdr:rowOff>
              </from>
              <to>
                <xdr:col>6</xdr:col>
                <xdr:colOff>2867025</xdr:colOff>
                <xdr:row>3</xdr:row>
                <xdr:rowOff>1514475</xdr:rowOff>
              </to>
            </anchor>
          </objectPr>
        </oleObject>
      </mc:Choice>
      <mc:Fallback>
        <oleObject progId="Packager Shell Object" shapeId="8195" r:id="rId6"/>
      </mc:Fallback>
    </mc:AlternateContent>
  </oleObjec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FE600-C82E-496E-9799-5A95DBEEA80C}">
  <sheetPr codeName="Sheet2">
    <outlinePr summaryBelow="0" summaryRight="0"/>
  </sheetPr>
  <dimension ref="B2:C327"/>
  <sheetViews>
    <sheetView zoomScaleNormal="100" workbookViewId="0">
      <selection activeCell="B197" sqref="B197"/>
    </sheetView>
  </sheetViews>
  <sheetFormatPr defaultRowHeight="15" outlineLevelRow="1"/>
  <cols>
    <col min="1" max="1" width="5.42578125" customWidth="1"/>
    <col min="2" max="2" width="105.85546875" bestFit="1" customWidth="1"/>
    <col min="3" max="3" width="135.140625" bestFit="1" customWidth="1"/>
  </cols>
  <sheetData>
    <row r="2" spans="2:3" ht="18.75">
      <c r="B2" s="15" t="s">
        <v>100</v>
      </c>
    </row>
    <row r="3" spans="2:3" outlineLevel="1">
      <c r="B3" s="8" t="s">
        <v>41</v>
      </c>
    </row>
    <row r="4" spans="2:3" ht="15.75" outlineLevel="1" thickBot="1">
      <c r="B4" s="7" t="s">
        <v>42</v>
      </c>
    </row>
    <row r="5" spans="2:3" ht="15.75" outlineLevel="1" thickBot="1">
      <c r="B5" s="9" t="s">
        <v>43</v>
      </c>
      <c r="C5" s="10" t="s">
        <v>44</v>
      </c>
    </row>
    <row r="6" spans="2:3" ht="15.75" outlineLevel="1" thickBot="1">
      <c r="B6" s="11" t="s">
        <v>40</v>
      </c>
      <c r="C6" s="12" t="s">
        <v>45</v>
      </c>
    </row>
    <row r="7" spans="2:3" ht="15.75" outlineLevel="1" thickBot="1">
      <c r="B7" s="13" t="s">
        <v>46</v>
      </c>
      <c r="C7" s="14" t="s">
        <v>47</v>
      </c>
    </row>
    <row r="8" spans="2:3" ht="15.75" outlineLevel="1" thickBot="1">
      <c r="B8" s="11" t="s">
        <v>48</v>
      </c>
      <c r="C8" s="12" t="s">
        <v>49</v>
      </c>
    </row>
    <row r="9" spans="2:3" outlineLevel="1">
      <c r="B9" s="7"/>
    </row>
    <row r="10" spans="2:3" outlineLevel="1">
      <c r="B10" s="8" t="s">
        <v>50</v>
      </c>
    </row>
    <row r="11" spans="2:3" ht="15.75" outlineLevel="1" thickBot="1">
      <c r="B11" s="7" t="s">
        <v>51</v>
      </c>
    </row>
    <row r="12" spans="2:3" ht="15.75" outlineLevel="1" thickBot="1">
      <c r="B12" s="9" t="s">
        <v>43</v>
      </c>
      <c r="C12" s="10" t="s">
        <v>44</v>
      </c>
    </row>
    <row r="13" spans="2:3" ht="15.75" outlineLevel="1" thickBot="1">
      <c r="B13" s="11" t="s">
        <v>52</v>
      </c>
      <c r="C13" s="12" t="s">
        <v>53</v>
      </c>
    </row>
    <row r="14" spans="2:3" ht="15.75" outlineLevel="1" thickBot="1">
      <c r="B14" s="13" t="s">
        <v>54</v>
      </c>
      <c r="C14" s="14" t="s">
        <v>55</v>
      </c>
    </row>
    <row r="15" spans="2:3" ht="15.75" outlineLevel="1" thickBot="1">
      <c r="B15" s="11" t="s">
        <v>56</v>
      </c>
      <c r="C15" s="12" t="s">
        <v>57</v>
      </c>
    </row>
    <row r="16" spans="2:3" ht="15.75" outlineLevel="1" thickBot="1">
      <c r="B16" s="13" t="s">
        <v>29</v>
      </c>
      <c r="C16" s="14" t="s">
        <v>58</v>
      </c>
    </row>
    <row r="17" spans="2:3" ht="15.75" outlineLevel="1" thickBot="1">
      <c r="B17" s="11" t="s">
        <v>59</v>
      </c>
      <c r="C17" s="12" t="s">
        <v>60</v>
      </c>
    </row>
    <row r="18" spans="2:3" ht="15.75" outlineLevel="1" thickBot="1">
      <c r="B18" s="13" t="s">
        <v>61</v>
      </c>
      <c r="C18" s="14" t="s">
        <v>62</v>
      </c>
    </row>
    <row r="19" spans="2:3" ht="15.75" outlineLevel="1" thickBot="1">
      <c r="B19" s="11" t="s">
        <v>63</v>
      </c>
      <c r="C19" s="12" t="s">
        <v>64</v>
      </c>
    </row>
    <row r="20" spans="2:3" ht="15.75" outlineLevel="1" thickBot="1">
      <c r="B20" s="13" t="s">
        <v>65</v>
      </c>
      <c r="C20" s="14" t="s">
        <v>66</v>
      </c>
    </row>
    <row r="21" spans="2:3" outlineLevel="1">
      <c r="B21" s="7"/>
    </row>
    <row r="22" spans="2:3" outlineLevel="1">
      <c r="B22" s="8" t="s">
        <v>67</v>
      </c>
    </row>
    <row r="23" spans="2:3" ht="15.75" outlineLevel="1" thickBot="1">
      <c r="B23" s="7" t="s">
        <v>68</v>
      </c>
    </row>
    <row r="24" spans="2:3" ht="15.75" outlineLevel="1" thickBot="1">
      <c r="B24" s="9" t="s">
        <v>43</v>
      </c>
      <c r="C24" s="10" t="s">
        <v>44</v>
      </c>
    </row>
    <row r="25" spans="2:3" ht="15.75" outlineLevel="1" thickBot="1">
      <c r="B25" s="11" t="s">
        <v>69</v>
      </c>
      <c r="C25" s="12" t="s">
        <v>70</v>
      </c>
    </row>
    <row r="26" spans="2:3" ht="15.75" outlineLevel="1" thickBot="1">
      <c r="B26" s="13" t="s">
        <v>39</v>
      </c>
      <c r="C26" s="14" t="s">
        <v>71</v>
      </c>
    </row>
    <row r="27" spans="2:3" ht="15.75" outlineLevel="1" thickBot="1">
      <c r="B27" s="11" t="s">
        <v>72</v>
      </c>
      <c r="C27" s="12" t="s">
        <v>73</v>
      </c>
    </row>
    <row r="28" spans="2:3" ht="15.75" outlineLevel="1" thickBot="1">
      <c r="B28" s="13" t="s">
        <v>74</v>
      </c>
      <c r="C28" s="14" t="s">
        <v>75</v>
      </c>
    </row>
    <row r="29" spans="2:3" ht="15.75" outlineLevel="1" thickBot="1">
      <c r="B29" s="11" t="s">
        <v>76</v>
      </c>
      <c r="C29" s="12" t="s">
        <v>77</v>
      </c>
    </row>
    <row r="30" spans="2:3" outlineLevel="1">
      <c r="B30" s="7"/>
    </row>
    <row r="31" spans="2:3" outlineLevel="1">
      <c r="B31" s="8" t="s">
        <v>78</v>
      </c>
    </row>
    <row r="32" spans="2:3" ht="15.75" outlineLevel="1" thickBot="1">
      <c r="B32" s="7" t="s">
        <v>79</v>
      </c>
    </row>
    <row r="33" spans="2:3" ht="15.75" outlineLevel="1" thickBot="1">
      <c r="B33" s="9" t="s">
        <v>43</v>
      </c>
      <c r="C33" s="10" t="s">
        <v>44</v>
      </c>
    </row>
    <row r="34" spans="2:3" ht="15.75" outlineLevel="1" thickBot="1">
      <c r="B34" s="11" t="s">
        <v>80</v>
      </c>
      <c r="C34" s="12" t="s">
        <v>81</v>
      </c>
    </row>
    <row r="35" spans="2:3" ht="15.75" outlineLevel="1" thickBot="1">
      <c r="B35" s="13" t="s">
        <v>82</v>
      </c>
      <c r="C35" s="14" t="s">
        <v>83</v>
      </c>
    </row>
    <row r="36" spans="2:3" ht="15.75" outlineLevel="1" thickBot="1">
      <c r="B36" s="11" t="s">
        <v>84</v>
      </c>
      <c r="C36" s="12" t="s">
        <v>85</v>
      </c>
    </row>
    <row r="37" spans="2:3" outlineLevel="1"/>
    <row r="38" spans="2:3" outlineLevel="1">
      <c r="B38" s="6" t="s">
        <v>86</v>
      </c>
    </row>
    <row r="39" spans="2:3" outlineLevel="1">
      <c r="B39" s="16" t="s">
        <v>87</v>
      </c>
    </row>
    <row r="40" spans="2:3" outlineLevel="1">
      <c r="B40" s="6" t="s">
        <v>88</v>
      </c>
    </row>
    <row r="41" spans="2:3" outlineLevel="1">
      <c r="B41" s="16" t="s">
        <v>89</v>
      </c>
    </row>
    <row r="42" spans="2:3" outlineLevel="1">
      <c r="B42" s="6" t="s">
        <v>90</v>
      </c>
    </row>
    <row r="43" spans="2:3" outlineLevel="1">
      <c r="B43" s="16" t="s">
        <v>91</v>
      </c>
    </row>
    <row r="44" spans="2:3" outlineLevel="1">
      <c r="B44" s="6" t="s">
        <v>92</v>
      </c>
    </row>
    <row r="45" spans="2:3" outlineLevel="1">
      <c r="B45" s="16" t="s">
        <v>93</v>
      </c>
    </row>
    <row r="46" spans="2:3" outlineLevel="1">
      <c r="B46" s="16" t="s">
        <v>94</v>
      </c>
    </row>
    <row r="47" spans="2:3" outlineLevel="1">
      <c r="B47" s="16" t="s">
        <v>95</v>
      </c>
    </row>
    <row r="48" spans="2:3" outlineLevel="1">
      <c r="B48" s="6" t="s">
        <v>96</v>
      </c>
    </row>
    <row r="49" spans="2:3" outlineLevel="1">
      <c r="B49" s="16" t="s">
        <v>97</v>
      </c>
    </row>
    <row r="50" spans="2:3" outlineLevel="1">
      <c r="B50" s="6" t="s">
        <v>98</v>
      </c>
    </row>
    <row r="51" spans="2:3" outlineLevel="1">
      <c r="B51" s="16" t="s">
        <v>99</v>
      </c>
    </row>
    <row r="52" spans="2:3" outlineLevel="1"/>
    <row r="53" spans="2:3" ht="18.75">
      <c r="B53" s="15" t="s">
        <v>102</v>
      </c>
    </row>
    <row r="54" spans="2:3" outlineLevel="1">
      <c r="B54" s="8" t="s">
        <v>103</v>
      </c>
    </row>
    <row r="55" spans="2:3" outlineLevel="1">
      <c r="B55" s="7" t="s">
        <v>104</v>
      </c>
    </row>
    <row r="56" spans="2:3" outlineLevel="1"/>
    <row r="57" spans="2:3" outlineLevel="1">
      <c r="B57" s="8" t="s">
        <v>105</v>
      </c>
    </row>
    <row r="58" spans="2:3" outlineLevel="1">
      <c r="B58" s="17" t="s">
        <v>107</v>
      </c>
      <c r="C58" t="s">
        <v>108</v>
      </c>
    </row>
    <row r="59" spans="2:3" outlineLevel="1"/>
    <row r="60" spans="2:3" outlineLevel="1"/>
    <row r="61" spans="2:3" outlineLevel="1"/>
    <row r="62" spans="2:3" outlineLevel="1"/>
    <row r="63" spans="2:3" outlineLevel="1"/>
    <row r="64" spans="2:3" outlineLevel="1"/>
    <row r="65" outlineLevel="1"/>
    <row r="66" outlineLevel="1"/>
    <row r="67" outlineLevel="1"/>
    <row r="68" outlineLevel="1"/>
    <row r="69" outlineLevel="1"/>
    <row r="70" outlineLevel="1"/>
    <row r="71" outlineLevel="1"/>
    <row r="72" outlineLevel="1"/>
    <row r="73" outlineLevel="1"/>
    <row r="74" outlineLevel="1"/>
    <row r="75" outlineLevel="1"/>
    <row r="76" outlineLevel="1"/>
    <row r="77" outlineLevel="1"/>
    <row r="78" outlineLevel="1"/>
    <row r="79" outlineLevel="1"/>
    <row r="80" outlineLevel="1"/>
    <row r="81" spans="2:3" outlineLevel="1"/>
    <row r="82" spans="2:3" outlineLevel="1"/>
    <row r="83" spans="2:3" outlineLevel="1"/>
    <row r="84" spans="2:3" outlineLevel="1"/>
    <row r="85" spans="2:3" outlineLevel="1"/>
    <row r="86" spans="2:3" outlineLevel="1"/>
    <row r="87" spans="2:3" outlineLevel="1">
      <c r="B87" s="8" t="s">
        <v>109</v>
      </c>
    </row>
    <row r="88" spans="2:3" outlineLevel="1">
      <c r="B88" s="7" t="s">
        <v>241</v>
      </c>
      <c r="C88" t="s">
        <v>242</v>
      </c>
    </row>
    <row r="89" spans="2:3" outlineLevel="1"/>
    <row r="90" spans="2:3" outlineLevel="1"/>
    <row r="91" spans="2:3" outlineLevel="1"/>
    <row r="92" spans="2:3" outlineLevel="1"/>
    <row r="93" spans="2:3" outlineLevel="1"/>
    <row r="94" spans="2:3" outlineLevel="1"/>
    <row r="95" spans="2:3" outlineLevel="1"/>
    <row r="96" spans="2:3" outlineLevel="1"/>
    <row r="97" outlineLevel="1"/>
    <row r="98" outlineLevel="1"/>
    <row r="99" outlineLevel="1"/>
    <row r="100" outlineLevel="1"/>
    <row r="101" outlineLevel="1"/>
    <row r="102" outlineLevel="1"/>
    <row r="103" outlineLevel="1"/>
    <row r="104" outlineLevel="1"/>
    <row r="105" outlineLevel="1"/>
    <row r="106" outlineLevel="1"/>
    <row r="107" outlineLevel="1"/>
    <row r="108" outlineLevel="1"/>
    <row r="109" outlineLevel="1"/>
    <row r="110" outlineLevel="1"/>
    <row r="111" outlineLevel="1"/>
    <row r="112" outlineLevel="1"/>
    <row r="113" spans="2:3" outlineLevel="1"/>
    <row r="114" spans="2:3" outlineLevel="1"/>
    <row r="115" spans="2:3" outlineLevel="1"/>
    <row r="116" spans="2:3" outlineLevel="1"/>
    <row r="117" spans="2:3" outlineLevel="1">
      <c r="B117" s="8" t="s">
        <v>111</v>
      </c>
      <c r="C117" t="s">
        <v>106</v>
      </c>
    </row>
    <row r="118" spans="2:3" outlineLevel="1">
      <c r="B118" s="17" t="s">
        <v>110</v>
      </c>
    </row>
    <row r="119" spans="2:3" outlineLevel="1"/>
    <row r="120" spans="2:3" outlineLevel="1">
      <c r="B120" s="8" t="s">
        <v>112</v>
      </c>
    </row>
    <row r="121" spans="2:3" outlineLevel="1">
      <c r="B121" s="7" t="s">
        <v>115</v>
      </c>
    </row>
    <row r="122" spans="2:3" outlineLevel="1">
      <c r="B122" s="17" t="s">
        <v>114</v>
      </c>
    </row>
    <row r="123" spans="2:3" outlineLevel="1">
      <c r="B123" s="19" t="s">
        <v>113</v>
      </c>
    </row>
    <row r="124" spans="2:3" outlineLevel="1"/>
    <row r="125" spans="2:3" outlineLevel="1">
      <c r="B125" s="8" t="s">
        <v>116</v>
      </c>
    </row>
    <row r="126" spans="2:3" outlineLevel="1">
      <c r="B126" s="7" t="s">
        <v>234</v>
      </c>
    </row>
    <row r="127" spans="2:3" outlineLevel="1"/>
    <row r="128" spans="2:3" outlineLevel="1">
      <c r="B128" s="8" t="s">
        <v>117</v>
      </c>
    </row>
    <row r="129" spans="2:2" outlineLevel="1">
      <c r="B129" s="7" t="s">
        <v>120</v>
      </c>
    </row>
    <row r="130" spans="2:2" outlineLevel="1"/>
    <row r="131" spans="2:2" outlineLevel="1">
      <c r="B131" s="8" t="s">
        <v>118</v>
      </c>
    </row>
    <row r="132" spans="2:2" outlineLevel="1">
      <c r="B132" s="7" t="s">
        <v>119</v>
      </c>
    </row>
    <row r="133" spans="2:2" outlineLevel="1"/>
    <row r="134" spans="2:2" outlineLevel="1">
      <c r="B134" s="8" t="s">
        <v>121</v>
      </c>
    </row>
    <row r="135" spans="2:2" outlineLevel="1">
      <c r="B135" s="7" t="s">
        <v>123</v>
      </c>
    </row>
    <row r="136" spans="2:2" outlineLevel="1"/>
    <row r="137" spans="2:2" outlineLevel="1">
      <c r="B137" s="8" t="s">
        <v>122</v>
      </c>
    </row>
    <row r="138" spans="2:2" outlineLevel="1">
      <c r="B138" s="7" t="s">
        <v>124</v>
      </c>
    </row>
    <row r="139" spans="2:2" outlineLevel="1"/>
    <row r="140" spans="2:2" outlineLevel="1"/>
    <row r="141" spans="2:2" ht="18.75">
      <c r="B141" s="15" t="s">
        <v>127</v>
      </c>
    </row>
    <row r="142" spans="2:2" outlineLevel="1">
      <c r="B142" s="8" t="s">
        <v>128</v>
      </c>
    </row>
    <row r="143" spans="2:2" outlineLevel="1">
      <c r="B143" s="7" t="s">
        <v>129</v>
      </c>
    </row>
    <row r="144" spans="2:2" outlineLevel="1"/>
    <row r="145" spans="2:2" outlineLevel="1">
      <c r="B145" s="8" t="s">
        <v>130</v>
      </c>
    </row>
    <row r="146" spans="2:2" outlineLevel="1">
      <c r="B146" s="7" t="s">
        <v>144</v>
      </c>
    </row>
    <row r="147" spans="2:2" outlineLevel="1">
      <c r="B147" s="7" t="s">
        <v>131</v>
      </c>
    </row>
    <row r="148" spans="2:2" outlineLevel="1">
      <c r="B148" s="7" t="s">
        <v>140</v>
      </c>
    </row>
    <row r="149" spans="2:2" outlineLevel="1"/>
    <row r="150" spans="2:2" outlineLevel="1">
      <c r="B150" s="8" t="s">
        <v>132</v>
      </c>
    </row>
    <row r="151" spans="2:2" outlineLevel="1">
      <c r="B151" s="7" t="s">
        <v>134</v>
      </c>
    </row>
    <row r="152" spans="2:2" outlineLevel="1">
      <c r="B152" s="7" t="s">
        <v>133</v>
      </c>
    </row>
    <row r="153" spans="2:2" outlineLevel="1">
      <c r="B153" s="7" t="s">
        <v>138</v>
      </c>
    </row>
    <row r="154" spans="2:2" outlineLevel="1">
      <c r="B154" s="7" t="s">
        <v>140</v>
      </c>
    </row>
    <row r="155" spans="2:2" outlineLevel="1"/>
    <row r="156" spans="2:2" outlineLevel="1">
      <c r="B156" s="8" t="s">
        <v>135</v>
      </c>
    </row>
    <row r="157" spans="2:2" outlineLevel="1">
      <c r="B157" s="7" t="s">
        <v>136</v>
      </c>
    </row>
    <row r="158" spans="2:2" outlineLevel="1">
      <c r="B158" s="7" t="s">
        <v>137</v>
      </c>
    </row>
    <row r="159" spans="2:2" outlineLevel="1">
      <c r="B159" s="7" t="s">
        <v>139</v>
      </c>
    </row>
    <row r="160" spans="2:2" outlineLevel="1">
      <c r="B160" s="7" t="s">
        <v>140</v>
      </c>
    </row>
    <row r="161" outlineLevel="1"/>
    <row r="162" outlineLevel="1"/>
    <row r="163" outlineLevel="1"/>
    <row r="164" outlineLevel="1"/>
    <row r="165" outlineLevel="1"/>
    <row r="166" outlineLevel="1"/>
    <row r="167" outlineLevel="1"/>
    <row r="168" outlineLevel="1"/>
    <row r="169" outlineLevel="1"/>
    <row r="170" outlineLevel="1"/>
    <row r="171" outlineLevel="1"/>
    <row r="172" outlineLevel="1"/>
    <row r="173" outlineLevel="1"/>
    <row r="174" outlineLevel="1"/>
    <row r="175" outlineLevel="1"/>
    <row r="176" outlineLevel="1"/>
    <row r="177" spans="2:2" outlineLevel="1"/>
    <row r="178" spans="2:2" outlineLevel="1"/>
    <row r="179" spans="2:2" outlineLevel="1"/>
    <row r="180" spans="2:2" outlineLevel="1"/>
    <row r="181" spans="2:2" outlineLevel="1"/>
    <row r="182" spans="2:2" outlineLevel="1"/>
    <row r="183" spans="2:2" outlineLevel="1"/>
    <row r="184" spans="2:2" outlineLevel="1"/>
    <row r="185" spans="2:2" outlineLevel="1"/>
    <row r="186" spans="2:2" outlineLevel="1"/>
    <row r="187" spans="2:2" outlineLevel="1"/>
    <row r="188" spans="2:2" outlineLevel="1"/>
    <row r="189" spans="2:2" outlineLevel="1"/>
    <row r="190" spans="2:2" ht="18.75">
      <c r="B190" s="15" t="s">
        <v>142</v>
      </c>
    </row>
    <row r="191" spans="2:2" outlineLevel="1">
      <c r="B191" s="8" t="s">
        <v>143</v>
      </c>
    </row>
    <row r="192" spans="2:2" outlineLevel="1">
      <c r="B192" s="7" t="s">
        <v>619</v>
      </c>
    </row>
    <row r="193" spans="2:2" outlineLevel="1">
      <c r="B193" s="7" t="s">
        <v>140</v>
      </c>
    </row>
    <row r="194" spans="2:2" outlineLevel="1"/>
    <row r="195" spans="2:2" outlineLevel="1">
      <c r="B195" s="8" t="s">
        <v>145</v>
      </c>
    </row>
    <row r="196" spans="2:2" outlineLevel="1">
      <c r="B196" s="7" t="s">
        <v>620</v>
      </c>
    </row>
    <row r="197" spans="2:2" outlineLevel="1">
      <c r="B197" s="7" t="s">
        <v>140</v>
      </c>
    </row>
    <row r="198" spans="2:2" outlineLevel="1"/>
    <row r="199" spans="2:2" outlineLevel="1">
      <c r="B199" s="8" t="s">
        <v>146</v>
      </c>
    </row>
    <row r="200" spans="2:2" outlineLevel="1">
      <c r="B200" s="7" t="s">
        <v>147</v>
      </c>
    </row>
    <row r="201" spans="2:2" outlineLevel="1">
      <c r="B201" s="7" t="s">
        <v>148</v>
      </c>
    </row>
    <row r="202" spans="2:2" outlineLevel="1"/>
    <row r="203" spans="2:2" outlineLevel="1">
      <c r="B203" s="8" t="s">
        <v>149</v>
      </c>
    </row>
    <row r="204" spans="2:2" outlineLevel="1">
      <c r="B204" s="7" t="s">
        <v>150</v>
      </c>
    </row>
    <row r="205" spans="2:2" outlineLevel="1">
      <c r="B205" s="18" t="s">
        <v>151</v>
      </c>
    </row>
    <row r="206" spans="2:2" outlineLevel="1">
      <c r="B206" s="7"/>
    </row>
    <row r="207" spans="2:2" ht="18.75">
      <c r="B207" s="15" t="s">
        <v>166</v>
      </c>
    </row>
    <row r="208" spans="2:2" outlineLevel="1">
      <c r="B208" s="8" t="s">
        <v>152</v>
      </c>
    </row>
    <row r="209" spans="2:2" outlineLevel="1">
      <c r="B209" s="7" t="s">
        <v>154</v>
      </c>
    </row>
    <row r="210" spans="2:2" outlineLevel="1">
      <c r="B210" s="7" t="s">
        <v>155</v>
      </c>
    </row>
    <row r="211" spans="2:2" outlineLevel="1">
      <c r="B211" s="7" t="s">
        <v>156</v>
      </c>
    </row>
    <row r="212" spans="2:2" outlineLevel="1">
      <c r="B212" s="7" t="s">
        <v>157</v>
      </c>
    </row>
    <row r="213" spans="2:2" outlineLevel="1">
      <c r="B213" s="18" t="s">
        <v>153</v>
      </c>
    </row>
    <row r="214" spans="2:2" outlineLevel="1"/>
    <row r="215" spans="2:2" outlineLevel="1">
      <c r="B215" s="8" t="s">
        <v>158</v>
      </c>
    </row>
    <row r="216" spans="2:2" outlineLevel="1">
      <c r="B216" s="7" t="s">
        <v>159</v>
      </c>
    </row>
    <row r="217" spans="2:2" outlineLevel="1">
      <c r="B217" s="7" t="s">
        <v>161</v>
      </c>
    </row>
    <row r="218" spans="2:2" outlineLevel="1">
      <c r="B218" s="7" t="s">
        <v>160</v>
      </c>
    </row>
    <row r="219" spans="2:2" outlineLevel="1">
      <c r="B219" s="7" t="s">
        <v>162</v>
      </c>
    </row>
    <row r="220" spans="2:2" outlineLevel="1">
      <c r="B220" s="7" t="s">
        <v>163</v>
      </c>
    </row>
    <row r="221" spans="2:2" outlineLevel="1">
      <c r="B221" s="18" t="s">
        <v>164</v>
      </c>
    </row>
    <row r="222" spans="2:2" outlineLevel="1"/>
    <row r="223" spans="2:2" outlineLevel="1">
      <c r="B223" s="8" t="s">
        <v>167</v>
      </c>
    </row>
    <row r="224" spans="2:2" outlineLevel="1">
      <c r="B224" s="7" t="s">
        <v>168</v>
      </c>
    </row>
    <row r="225" spans="2:2" outlineLevel="1">
      <c r="B225" s="7" t="s">
        <v>169</v>
      </c>
    </row>
    <row r="226" spans="2:2" outlineLevel="1"/>
    <row r="227" spans="2:2" outlineLevel="1">
      <c r="B227" s="8" t="s">
        <v>171</v>
      </c>
    </row>
    <row r="228" spans="2:2" outlineLevel="1">
      <c r="B228" s="7" t="s">
        <v>172</v>
      </c>
    </row>
    <row r="229" spans="2:2" outlineLevel="1">
      <c r="B229" s="18" t="s">
        <v>173</v>
      </c>
    </row>
    <row r="230" spans="2:2" outlineLevel="1"/>
    <row r="231" spans="2:2" outlineLevel="1">
      <c r="B231" s="8" t="s">
        <v>174</v>
      </c>
    </row>
    <row r="232" spans="2:2" outlineLevel="1">
      <c r="B232" s="7" t="s">
        <v>30</v>
      </c>
    </row>
    <row r="233" spans="2:2" outlineLevel="1">
      <c r="B233" s="18" t="s">
        <v>175</v>
      </c>
    </row>
    <row r="234" spans="2:2" outlineLevel="1"/>
    <row r="235" spans="2:2" ht="18.75">
      <c r="B235" s="15" t="s">
        <v>177</v>
      </c>
    </row>
    <row r="236" spans="2:2" outlineLevel="1">
      <c r="B236" s="8" t="s">
        <v>178</v>
      </c>
    </row>
    <row r="237" spans="2:2" outlineLevel="1">
      <c r="B237" s="7" t="s">
        <v>179</v>
      </c>
    </row>
    <row r="238" spans="2:2" outlineLevel="1">
      <c r="B238" s="7" t="s">
        <v>180</v>
      </c>
    </row>
    <row r="239" spans="2:2" outlineLevel="1">
      <c r="B239" s="18" t="s">
        <v>181</v>
      </c>
    </row>
    <row r="240" spans="2:2" outlineLevel="1"/>
    <row r="241" spans="2:3" outlineLevel="1">
      <c r="B241" s="8" t="s">
        <v>182</v>
      </c>
      <c r="C241" t="s">
        <v>106</v>
      </c>
    </row>
    <row r="242" spans="2:3" outlineLevel="1">
      <c r="B242" s="7" t="s">
        <v>183</v>
      </c>
    </row>
    <row r="243" spans="2:3" outlineLevel="1">
      <c r="B243" s="7"/>
    </row>
    <row r="244" spans="2:3" outlineLevel="1"/>
    <row r="245" spans="2:3" outlineLevel="1"/>
    <row r="246" spans="2:3" outlineLevel="1"/>
    <row r="247" spans="2:3" outlineLevel="1"/>
    <row r="248" spans="2:3" outlineLevel="1"/>
    <row r="249" spans="2:3" outlineLevel="1"/>
    <row r="250" spans="2:3" outlineLevel="1"/>
    <row r="251" spans="2:3" outlineLevel="1"/>
    <row r="252" spans="2:3" outlineLevel="1"/>
    <row r="253" spans="2:3" outlineLevel="1"/>
    <row r="254" spans="2:3" outlineLevel="1"/>
    <row r="255" spans="2:3" outlineLevel="1"/>
    <row r="256" spans="2:3" outlineLevel="1"/>
    <row r="257" spans="2:2" outlineLevel="1"/>
    <row r="258" spans="2:2" outlineLevel="1"/>
    <row r="259" spans="2:2" outlineLevel="1"/>
    <row r="260" spans="2:2" outlineLevel="1"/>
    <row r="261" spans="2:2" outlineLevel="1"/>
    <row r="262" spans="2:2" outlineLevel="1"/>
    <row r="263" spans="2:2" outlineLevel="1">
      <c r="B263" s="8" t="s">
        <v>184</v>
      </c>
    </row>
    <row r="264" spans="2:2" outlineLevel="1">
      <c r="B264" s="7" t="s">
        <v>186</v>
      </c>
    </row>
    <row r="265" spans="2:2" outlineLevel="1">
      <c r="B265" s="7" t="s">
        <v>187</v>
      </c>
    </row>
    <row r="266" spans="2:2" outlineLevel="1"/>
    <row r="267" spans="2:2" outlineLevel="1">
      <c r="B267" s="8" t="s">
        <v>185</v>
      </c>
    </row>
    <row r="268" spans="2:2" outlineLevel="1">
      <c r="B268" s="7" t="s">
        <v>189</v>
      </c>
    </row>
    <row r="269" spans="2:2" outlineLevel="1">
      <c r="B269" s="18" t="s">
        <v>188</v>
      </c>
    </row>
    <row r="270" spans="2:2" outlineLevel="1"/>
    <row r="271" spans="2:2" outlineLevel="1">
      <c r="B271" s="8" t="s">
        <v>190</v>
      </c>
    </row>
    <row r="272" spans="2:2" outlineLevel="1">
      <c r="B272" s="7" t="s">
        <v>191</v>
      </c>
    </row>
    <row r="273" spans="2:2" outlineLevel="1">
      <c r="B273" s="7" t="s">
        <v>192</v>
      </c>
    </row>
    <row r="274" spans="2:2" outlineLevel="1">
      <c r="B274" s="18"/>
    </row>
    <row r="275" spans="2:2" outlineLevel="1"/>
    <row r="276" spans="2:2" outlineLevel="1"/>
    <row r="277" spans="2:2" outlineLevel="1"/>
    <row r="278" spans="2:2" outlineLevel="1"/>
    <row r="279" spans="2:2" outlineLevel="1"/>
    <row r="280" spans="2:2" outlineLevel="1"/>
    <row r="281" spans="2:2" outlineLevel="1"/>
    <row r="282" spans="2:2" outlineLevel="1"/>
    <row r="283" spans="2:2" outlineLevel="1"/>
    <row r="284" spans="2:2" outlineLevel="1"/>
    <row r="285" spans="2:2" outlineLevel="1"/>
    <row r="286" spans="2:2" outlineLevel="1"/>
    <row r="287" spans="2:2" outlineLevel="1"/>
    <row r="288" spans="2:2" outlineLevel="1"/>
    <row r="289" spans="2:3" outlineLevel="1"/>
    <row r="290" spans="2:3" ht="18.75">
      <c r="B290" s="15" t="s">
        <v>194</v>
      </c>
    </row>
    <row r="291" spans="2:3" outlineLevel="1">
      <c r="B291" s="8" t="s">
        <v>195</v>
      </c>
    </row>
    <row r="292" spans="2:3" outlineLevel="1">
      <c r="B292" s="7" t="s">
        <v>197</v>
      </c>
    </row>
    <row r="293" spans="2:3" outlineLevel="1"/>
    <row r="294" spans="2:3" outlineLevel="1">
      <c r="B294" s="8" t="s">
        <v>196</v>
      </c>
      <c r="C294" t="s">
        <v>235</v>
      </c>
    </row>
    <row r="295" spans="2:3" outlineLevel="1">
      <c r="B295" s="7" t="s">
        <v>236</v>
      </c>
    </row>
    <row r="296" spans="2:3" outlineLevel="1">
      <c r="B296" s="7" t="s">
        <v>198</v>
      </c>
    </row>
    <row r="297" spans="2:3" outlineLevel="1">
      <c r="B297" s="7" t="s">
        <v>199</v>
      </c>
    </row>
    <row r="298" spans="2:3" outlineLevel="1">
      <c r="B298" s="7" t="s">
        <v>200</v>
      </c>
    </row>
    <row r="299" spans="2:3" outlineLevel="1">
      <c r="B299" s="7"/>
    </row>
    <row r="300" spans="2:3" outlineLevel="1">
      <c r="B300" s="7"/>
    </row>
    <row r="301" spans="2:3" outlineLevel="1">
      <c r="B301" s="7"/>
    </row>
    <row r="302" spans="2:3" outlineLevel="1">
      <c r="B302" s="7"/>
    </row>
    <row r="303" spans="2:3" outlineLevel="1">
      <c r="B303" s="7"/>
    </row>
    <row r="304" spans="2:3" outlineLevel="1"/>
    <row r="305" spans="2:2" outlineLevel="1">
      <c r="B305" s="8" t="s">
        <v>201</v>
      </c>
    </row>
    <row r="306" spans="2:2" outlineLevel="1">
      <c r="B306" s="7" t="s">
        <v>202</v>
      </c>
    </row>
    <row r="307" spans="2:2" outlineLevel="1">
      <c r="B307" s="7"/>
    </row>
    <row r="308" spans="2:2" outlineLevel="1">
      <c r="B308" s="8" t="s">
        <v>204</v>
      </c>
    </row>
    <row r="309" spans="2:2" outlineLevel="1">
      <c r="B309" s="7" t="s">
        <v>205</v>
      </c>
    </row>
    <row r="310" spans="2:2" outlineLevel="1">
      <c r="B310" s="7" t="s">
        <v>237</v>
      </c>
    </row>
    <row r="311" spans="2:2" outlineLevel="1">
      <c r="B311" s="7"/>
    </row>
    <row r="312" spans="2:2" outlineLevel="1">
      <c r="B312" s="7" t="s">
        <v>208</v>
      </c>
    </row>
    <row r="313" spans="2:2" outlineLevel="1">
      <c r="B313" s="7" t="s">
        <v>206</v>
      </c>
    </row>
    <row r="314" spans="2:2" outlineLevel="1">
      <c r="B314" s="7" t="s">
        <v>207</v>
      </c>
    </row>
    <row r="315" spans="2:2" outlineLevel="1"/>
    <row r="316" spans="2:2" outlineLevel="1">
      <c r="B316" s="7" t="s">
        <v>238</v>
      </c>
    </row>
    <row r="317" spans="2:2" outlineLevel="1">
      <c r="B317" s="37" t="s">
        <v>239</v>
      </c>
    </row>
    <row r="318" spans="2:2" outlineLevel="1">
      <c r="B318" s="7"/>
    </row>
    <row r="319" spans="2:2" outlineLevel="1"/>
    <row r="320" spans="2:2" outlineLevel="1">
      <c r="B320" s="8" t="s">
        <v>209</v>
      </c>
    </row>
    <row r="321" spans="2:2" outlineLevel="1">
      <c r="B321" s="7" t="s">
        <v>210</v>
      </c>
    </row>
    <row r="322" spans="2:2" outlineLevel="1">
      <c r="B322" s="7" t="s">
        <v>211</v>
      </c>
    </row>
    <row r="323" spans="2:2" outlineLevel="1">
      <c r="B323" s="7" t="s">
        <v>212</v>
      </c>
    </row>
    <row r="324" spans="2:2" outlineLevel="1"/>
    <row r="325" spans="2:2" outlineLevel="1">
      <c r="B325" s="8" t="s">
        <v>213</v>
      </c>
    </row>
    <row r="326" spans="2:2" outlineLevel="1">
      <c r="B326" s="7" t="s">
        <v>214</v>
      </c>
    </row>
    <row r="327" spans="2:2" outlineLevel="1"/>
  </sheetData>
  <phoneticPr fontId="18"/>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04AE7-BCEF-460F-BF4B-2DA377FC4ED5}">
  <sheetPr codeName="Sheet4"/>
  <dimension ref="B2:E26"/>
  <sheetViews>
    <sheetView showGridLines="0" workbookViewId="0">
      <selection activeCell="E31" sqref="E31"/>
    </sheetView>
  </sheetViews>
  <sheetFormatPr defaultRowHeight="15"/>
  <cols>
    <col min="3" max="3" width="13.42578125" customWidth="1"/>
    <col min="4" max="4" width="39.7109375" customWidth="1"/>
    <col min="5" max="5" width="87.42578125" customWidth="1"/>
    <col min="10" max="11" width="11" customWidth="1"/>
  </cols>
  <sheetData>
    <row r="2" spans="2:5">
      <c r="B2" s="5" t="s">
        <v>31</v>
      </c>
    </row>
    <row r="3" spans="2:5">
      <c r="B3" s="1"/>
      <c r="C3" s="1" t="s">
        <v>32</v>
      </c>
      <c r="D3" s="1" t="s">
        <v>33</v>
      </c>
      <c r="E3" s="1" t="s">
        <v>34</v>
      </c>
    </row>
    <row r="4" spans="2:5">
      <c r="B4" s="2"/>
      <c r="C4" s="2"/>
      <c r="D4" s="3"/>
      <c r="E4" s="3"/>
    </row>
    <row r="5" spans="2:5">
      <c r="B5" s="2"/>
      <c r="C5" s="2"/>
      <c r="D5" s="3"/>
      <c r="E5" s="4"/>
    </row>
    <row r="6" spans="2:5">
      <c r="B6" s="3"/>
      <c r="C6" s="3"/>
      <c r="D6" s="3"/>
      <c r="E6" s="3"/>
    </row>
    <row r="7" spans="2:5">
      <c r="B7" s="3"/>
      <c r="C7" s="3"/>
      <c r="D7" s="3"/>
      <c r="E7" s="3"/>
    </row>
    <row r="8" spans="2:5">
      <c r="B8" s="3"/>
      <c r="C8" s="3"/>
      <c r="D8" s="3"/>
      <c r="E8" s="3"/>
    </row>
    <row r="9" spans="2:5">
      <c r="B9" s="3"/>
      <c r="C9" s="3"/>
      <c r="D9" s="3"/>
      <c r="E9" s="3"/>
    </row>
    <row r="10" spans="2:5">
      <c r="B10" s="3"/>
      <c r="C10" s="3"/>
      <c r="D10" s="3"/>
      <c r="E10" s="3"/>
    </row>
    <row r="11" spans="2:5">
      <c r="B11" s="3"/>
      <c r="C11" s="3"/>
      <c r="D11" s="3"/>
      <c r="E11" s="3"/>
    </row>
    <row r="12" spans="2:5">
      <c r="B12" s="3"/>
      <c r="C12" s="3"/>
      <c r="D12" s="3"/>
      <c r="E12" s="3"/>
    </row>
    <row r="13" spans="2:5">
      <c r="B13" s="3"/>
      <c r="C13" s="3"/>
      <c r="D13" s="3"/>
      <c r="E13" s="3"/>
    </row>
    <row r="14" spans="2:5">
      <c r="B14" s="3"/>
      <c r="C14" s="3"/>
      <c r="D14" s="3"/>
      <c r="E14" s="3"/>
    </row>
    <row r="15" spans="2:5">
      <c r="B15" s="3"/>
      <c r="C15" s="3"/>
      <c r="D15" s="3"/>
      <c r="E15" s="3"/>
    </row>
    <row r="16" spans="2:5">
      <c r="B16" s="3"/>
      <c r="C16" s="3"/>
      <c r="D16" s="3"/>
      <c r="E16" s="3"/>
    </row>
    <row r="18" spans="2:5">
      <c r="B18" s="5" t="s">
        <v>35</v>
      </c>
    </row>
    <row r="19" spans="2:5">
      <c r="B19" s="1" t="s">
        <v>618</v>
      </c>
      <c r="C19" s="1" t="s">
        <v>32</v>
      </c>
      <c r="D19" s="1" t="s">
        <v>33</v>
      </c>
      <c r="E19" s="1" t="s">
        <v>34</v>
      </c>
    </row>
    <row r="20" spans="2:5">
      <c r="B20" s="2" t="s">
        <v>585</v>
      </c>
      <c r="C20" s="2">
        <v>45621</v>
      </c>
      <c r="D20" s="3" t="s">
        <v>36</v>
      </c>
      <c r="E20" s="3" t="s">
        <v>37</v>
      </c>
    </row>
    <row r="21" spans="2:5">
      <c r="B21" s="2" t="s">
        <v>586</v>
      </c>
      <c r="C21" s="2">
        <v>45912</v>
      </c>
      <c r="D21" s="3" t="s">
        <v>335</v>
      </c>
      <c r="E21" s="4" t="s">
        <v>336</v>
      </c>
    </row>
    <row r="22" spans="2:5">
      <c r="B22" s="2" t="s">
        <v>586</v>
      </c>
      <c r="C22" s="2">
        <v>45925</v>
      </c>
      <c r="D22" s="3" t="s">
        <v>335</v>
      </c>
      <c r="E22" s="4" t="s">
        <v>387</v>
      </c>
    </row>
    <row r="23" spans="2:5" ht="45">
      <c r="B23" s="2" t="s">
        <v>587</v>
      </c>
      <c r="C23" s="2">
        <v>46129</v>
      </c>
      <c r="D23" s="3" t="s">
        <v>588</v>
      </c>
      <c r="E23" s="4" t="s">
        <v>589</v>
      </c>
    </row>
    <row r="24" spans="2:5">
      <c r="B24" s="3"/>
      <c r="C24" s="3"/>
      <c r="D24" s="3"/>
      <c r="E24" s="3"/>
    </row>
    <row r="25" spans="2:5">
      <c r="B25" s="3"/>
      <c r="C25" s="3"/>
      <c r="D25" s="3"/>
      <c r="E25" s="3"/>
    </row>
    <row r="26" spans="2:5">
      <c r="B26" s="3"/>
      <c r="C26" s="3"/>
      <c r="D26" s="3"/>
      <c r="E26" s="3"/>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12</vt:i4>
      </vt:variant>
    </vt:vector>
  </HeadingPairs>
  <TitlesOfParts>
    <vt:vector size="17" baseType="lpstr">
      <vt:lpstr>WorkFlow_Detail</vt:lpstr>
      <vt:lpstr>Master sheet</vt:lpstr>
      <vt:lpstr>Q&amp;A</vt:lpstr>
      <vt:lpstr>Term</vt:lpstr>
      <vt:lpstr>Hist</vt:lpstr>
      <vt:lpstr>Term!_Toc126346436</vt:lpstr>
      <vt:lpstr>Term!_Toc126346437</vt:lpstr>
      <vt:lpstr>Term!_Toc126346438</vt:lpstr>
      <vt:lpstr>Term!_Toc126346439</vt:lpstr>
      <vt:lpstr>Term!_Toc126346440</vt:lpstr>
      <vt:lpstr>Term!_Toc126346441</vt:lpstr>
      <vt:lpstr>Term!_Toc126346442</vt:lpstr>
      <vt:lpstr>Term!_Toc126346443</vt:lpstr>
      <vt:lpstr>Term!_Toc126346444</vt:lpstr>
      <vt:lpstr>Term!_Toc126346445</vt:lpstr>
      <vt:lpstr>Term!_Toc126346446</vt:lpstr>
      <vt:lpstr>Term!_Toc126346447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Pham Thi Phuong Loan (MS/EJV4-PS)</dc:creator>
  <cp:lastModifiedBy>Ngo Huu Dat (MS/EJV5-PS)</cp:lastModifiedBy>
  <dcterms:created xsi:type="dcterms:W3CDTF">2024-11-22T05:20:43Z</dcterms:created>
  <dcterms:modified xsi:type="dcterms:W3CDTF">2026-10-31T04:00:55Z</dcterms:modified>
</cp:coreProperties>
</file>