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16"/>
  <workbookPr codeName="ThisWorkbook" defaultThemeVersion="124226"/>
  <mc:AlternateContent xmlns:mc="http://schemas.openxmlformats.org/markup-compatibility/2006">
    <mc:Choice Requires="x15">
      <x15ac:absPath xmlns:x15ac="http://schemas.microsoft.com/office/spreadsheetml/2010/11/ac" url="https://hsydir.sharepoint.com/sites/SYT/Shared Documents/Ilmasto/02 Projektit/02 Ilmastoindikaattorit/2020/"/>
    </mc:Choice>
  </mc:AlternateContent>
  <xr:revisionPtr revIDLastSave="0" documentId="8_{842B7F55-A588-4169-A224-2667764162F6}" xr6:coauthVersionLast="47" xr6:coauthVersionMax="47" xr10:uidLastSave="{00000000-0000-0000-0000-000000000000}"/>
  <bookViews>
    <workbookView xWindow="-108" yWindow="-108" windowWidth="23256" windowHeight="12576" tabRatio="994" xr2:uid="{00000000-000D-0000-FFFF-FFFF00000000}"/>
  </bookViews>
  <sheets>
    <sheet name="Indikaattoriluettelo" sheetId="13" r:id="rId1"/>
    <sheet name="Toimintaympäristö" sheetId="2" r:id="rId2"/>
    <sheet name="Khk-päästöt eri aluetasoilla" sheetId="3" r:id="rId3"/>
    <sheet name="PKS päästöt" sheetId="4" r:id="rId4"/>
    <sheet name="Liikenne" sheetId="5" r:id="rId5"/>
    <sheet name="Sähkönkulutus" sheetId="7" r:id="rId6"/>
    <sheet name="Rakennukset" sheetId="8" r:id="rId7"/>
    <sheet name="Energiankulutus ja -tuotanto" sheetId="9" r:id="rId8"/>
    <sheet name="Hankinnat, kulutus ja jätteet" sheetId="10" r:id="rId9"/>
    <sheet name="Yleiset keinot" sheetId="11" r:id="rId10"/>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33" i="13" l="1"/>
  <c r="A18" i="13"/>
  <c r="A19" i="13" s="1"/>
  <c r="A22" i="13" s="1"/>
  <c r="A23" i="13" s="1"/>
  <c r="A24" i="13" s="1"/>
  <c r="A25" i="13" s="1"/>
  <c r="A26" i="13" s="1"/>
  <c r="A27" i="13" s="1"/>
  <c r="A28" i="13" s="1"/>
  <c r="A29" i="13" s="1"/>
  <c r="A30" i="13" s="1"/>
  <c r="A31" i="13" s="1"/>
  <c r="A6" i="13"/>
  <c r="A7" i="13" s="1"/>
  <c r="A8" i="13" s="1"/>
  <c r="A9" i="13" s="1"/>
  <c r="X14" i="9" l="1"/>
  <c r="X58" i="9" l="1"/>
  <c r="W58" i="9"/>
  <c r="V58" i="9"/>
  <c r="U58" i="9"/>
  <c r="T58" i="9"/>
  <c r="X50" i="9"/>
  <c r="W50" i="9"/>
  <c r="V50" i="9"/>
  <c r="U50" i="9"/>
  <c r="T50" i="9"/>
  <c r="X42" i="9"/>
  <c r="W42" i="9"/>
  <c r="V42" i="9"/>
  <c r="U42" i="9"/>
  <c r="T42" i="9"/>
  <c r="X34" i="9"/>
  <c r="W34" i="9"/>
  <c r="V34" i="9"/>
  <c r="U34" i="9"/>
  <c r="T34" i="9"/>
  <c r="X24" i="9"/>
  <c r="W24" i="9"/>
  <c r="V24" i="9"/>
  <c r="U24" i="9"/>
  <c r="T24" i="9"/>
  <c r="W135" i="5" l="1"/>
  <c r="X43" i="5" l="1"/>
  <c r="W43" i="5" l="1"/>
  <c r="V10" i="11" l="1"/>
  <c r="W10" i="11"/>
  <c r="U10" i="11"/>
  <c r="O21" i="2"/>
  <c r="W32" i="2" l="1"/>
  <c r="V32" i="2"/>
  <c r="V21" i="2" l="1"/>
  <c r="U19" i="3" l="1"/>
  <c r="F209" i="5" l="1"/>
  <c r="G209" i="5"/>
  <c r="H209" i="5"/>
  <c r="I209" i="5"/>
  <c r="J209" i="5"/>
  <c r="K209" i="5"/>
  <c r="L209" i="5"/>
  <c r="M209" i="5"/>
  <c r="N209" i="5"/>
  <c r="O209" i="5"/>
  <c r="P209" i="5"/>
  <c r="Q209" i="5"/>
  <c r="R209" i="5"/>
  <c r="S209" i="5"/>
  <c r="T209" i="5"/>
  <c r="U209" i="5"/>
  <c r="V209" i="5"/>
  <c r="W209" i="5"/>
  <c r="F199" i="5"/>
  <c r="G199" i="5"/>
  <c r="H199" i="5"/>
  <c r="I199" i="5"/>
  <c r="J199" i="5"/>
  <c r="K199" i="5"/>
  <c r="L199" i="5"/>
  <c r="M199" i="5"/>
  <c r="N199" i="5"/>
  <c r="O199" i="5"/>
  <c r="P199" i="5"/>
  <c r="Q199" i="5"/>
  <c r="R199" i="5"/>
  <c r="S199" i="5"/>
  <c r="T199" i="5"/>
  <c r="U199" i="5"/>
  <c r="V199" i="5"/>
  <c r="W199" i="5"/>
  <c r="F189" i="5"/>
  <c r="G189" i="5"/>
  <c r="H189" i="5"/>
  <c r="I189" i="5"/>
  <c r="J189" i="5"/>
  <c r="K189" i="5"/>
  <c r="L189" i="5"/>
  <c r="M189" i="5"/>
  <c r="N189" i="5"/>
  <c r="O189" i="5"/>
  <c r="P189" i="5"/>
  <c r="Q189" i="5"/>
  <c r="R189" i="5"/>
  <c r="S189" i="5"/>
  <c r="T189" i="5"/>
  <c r="U189" i="5"/>
  <c r="V189" i="5"/>
  <c r="W189" i="5"/>
  <c r="E209" i="5"/>
  <c r="E199" i="5"/>
  <c r="E189" i="5"/>
  <c r="F179" i="5"/>
  <c r="G179" i="5"/>
  <c r="H179" i="5"/>
  <c r="I179" i="5"/>
  <c r="J179" i="5"/>
  <c r="K179" i="5"/>
  <c r="L179" i="5"/>
  <c r="M179" i="5"/>
  <c r="N179" i="5"/>
  <c r="O179" i="5"/>
  <c r="P179" i="5"/>
  <c r="Q179" i="5"/>
  <c r="R179" i="5"/>
  <c r="S179" i="5"/>
  <c r="T179" i="5"/>
  <c r="U179" i="5"/>
  <c r="V179" i="5"/>
  <c r="W179" i="5"/>
  <c r="E179" i="5"/>
  <c r="W158" i="5" l="1"/>
  <c r="V158" i="5"/>
  <c r="U158" i="5"/>
  <c r="T158" i="5"/>
  <c r="W87" i="5" l="1"/>
  <c r="K146" i="5"/>
  <c r="L146" i="5"/>
  <c r="M146" i="5"/>
  <c r="N146" i="5"/>
  <c r="O146" i="5"/>
  <c r="P146" i="5"/>
  <c r="Q146" i="5"/>
  <c r="R146" i="5"/>
  <c r="S146" i="5"/>
  <c r="T146" i="5"/>
  <c r="U146" i="5"/>
  <c r="V146" i="5"/>
  <c r="W146" i="5"/>
  <c r="K147" i="5"/>
  <c r="L147" i="5"/>
  <c r="M147" i="5"/>
  <c r="N147" i="5"/>
  <c r="O147" i="5"/>
  <c r="P147" i="5"/>
  <c r="Q147" i="5"/>
  <c r="R147" i="5"/>
  <c r="S147" i="5"/>
  <c r="T147" i="5"/>
  <c r="U147" i="5"/>
  <c r="V147" i="5"/>
  <c r="W147" i="5"/>
  <c r="K148" i="5"/>
  <c r="L148" i="5"/>
  <c r="M148" i="5"/>
  <c r="N148" i="5"/>
  <c r="O148" i="5"/>
  <c r="P148" i="5"/>
  <c r="Q148" i="5"/>
  <c r="R148" i="5"/>
  <c r="S148" i="5"/>
  <c r="T148" i="5"/>
  <c r="U148" i="5"/>
  <c r="V148" i="5"/>
  <c r="W148" i="5"/>
  <c r="W149" i="5"/>
  <c r="L145" i="5"/>
  <c r="M145" i="5"/>
  <c r="N145" i="5"/>
  <c r="O145" i="5"/>
  <c r="P145" i="5"/>
  <c r="Q145" i="5"/>
  <c r="R145" i="5"/>
  <c r="S145" i="5"/>
  <c r="T145" i="5"/>
  <c r="U145" i="5"/>
  <c r="V145" i="5"/>
  <c r="W145" i="5"/>
  <c r="K145" i="5"/>
  <c r="E136" i="5"/>
  <c r="F136" i="5"/>
  <c r="G136" i="5"/>
  <c r="H136" i="5"/>
  <c r="I136" i="5"/>
  <c r="J136" i="5"/>
  <c r="K136" i="5"/>
  <c r="L136" i="5"/>
  <c r="M136" i="5"/>
  <c r="N136" i="5"/>
  <c r="O136" i="5"/>
  <c r="P136" i="5"/>
  <c r="Q136" i="5"/>
  <c r="R136" i="5"/>
  <c r="S136" i="5"/>
  <c r="T136" i="5"/>
  <c r="U136" i="5"/>
  <c r="V136" i="5"/>
  <c r="W136" i="5"/>
  <c r="E137" i="5"/>
  <c r="F137" i="5"/>
  <c r="G137" i="5"/>
  <c r="H137" i="5"/>
  <c r="I137" i="5"/>
  <c r="J137" i="5"/>
  <c r="K137" i="5"/>
  <c r="L137" i="5"/>
  <c r="M137" i="5"/>
  <c r="N137" i="5"/>
  <c r="O137" i="5"/>
  <c r="P137" i="5"/>
  <c r="Q137" i="5"/>
  <c r="R137" i="5"/>
  <c r="S137" i="5"/>
  <c r="T137" i="5"/>
  <c r="U137" i="5"/>
  <c r="V137" i="5"/>
  <c r="W137" i="5"/>
  <c r="E138" i="5"/>
  <c r="F138" i="5"/>
  <c r="G138" i="5"/>
  <c r="H138" i="5"/>
  <c r="I138" i="5"/>
  <c r="J138" i="5"/>
  <c r="K138" i="5"/>
  <c r="L138" i="5"/>
  <c r="M138" i="5"/>
  <c r="N138" i="5"/>
  <c r="O138" i="5"/>
  <c r="P138" i="5"/>
  <c r="Q138" i="5"/>
  <c r="R138" i="5"/>
  <c r="S138" i="5"/>
  <c r="T138" i="5"/>
  <c r="U138" i="5"/>
  <c r="V138" i="5"/>
  <c r="W138" i="5"/>
  <c r="E139" i="5"/>
  <c r="F139" i="5"/>
  <c r="G139" i="5"/>
  <c r="H139" i="5"/>
  <c r="I139" i="5"/>
  <c r="J139" i="5"/>
  <c r="K139" i="5"/>
  <c r="L139" i="5"/>
  <c r="M139" i="5"/>
  <c r="N139" i="5"/>
  <c r="O139" i="5"/>
  <c r="P139" i="5"/>
  <c r="Q139" i="5"/>
  <c r="R139" i="5"/>
  <c r="S139" i="5"/>
  <c r="T139" i="5"/>
  <c r="U139" i="5"/>
  <c r="V139" i="5"/>
  <c r="W139" i="5"/>
  <c r="E78" i="5"/>
  <c r="E140" i="5" s="1"/>
  <c r="F78" i="5"/>
  <c r="F140" i="5" s="1"/>
  <c r="G78" i="5"/>
  <c r="G140" i="5" s="1"/>
  <c r="H78" i="5"/>
  <c r="H140" i="5" s="1"/>
  <c r="I78" i="5"/>
  <c r="I140" i="5" s="1"/>
  <c r="J78" i="5"/>
  <c r="J140" i="5" s="1"/>
  <c r="K78" i="5"/>
  <c r="K140" i="5" s="1"/>
  <c r="L78" i="5"/>
  <c r="L140" i="5" s="1"/>
  <c r="M78" i="5"/>
  <c r="M140" i="5" s="1"/>
  <c r="N78" i="5"/>
  <c r="N140" i="5" s="1"/>
  <c r="O78" i="5"/>
  <c r="O140" i="5" s="1"/>
  <c r="P78" i="5"/>
  <c r="P140" i="5" s="1"/>
  <c r="Q78" i="5"/>
  <c r="Q140" i="5" s="1"/>
  <c r="R78" i="5"/>
  <c r="R140" i="5" s="1"/>
  <c r="S78" i="5"/>
  <c r="S140" i="5" s="1"/>
  <c r="T78" i="5"/>
  <c r="T140" i="5" s="1"/>
  <c r="U78" i="5"/>
  <c r="U140" i="5" s="1"/>
  <c r="V78" i="5"/>
  <c r="V140" i="5" s="1"/>
  <c r="W78" i="5"/>
  <c r="W140" i="5" s="1"/>
  <c r="D78" i="5"/>
  <c r="D140" i="5" s="1"/>
  <c r="D137" i="5"/>
  <c r="D138" i="5"/>
  <c r="D139" i="5"/>
  <c r="D136" i="5"/>
  <c r="B137" i="5"/>
  <c r="B138" i="5"/>
  <c r="B139" i="5"/>
  <c r="B136" i="5"/>
  <c r="B148" i="5"/>
  <c r="B147" i="5"/>
  <c r="B146" i="5"/>
  <c r="B145" i="5"/>
  <c r="E135" i="5"/>
  <c r="E144" i="5" s="1"/>
  <c r="F135" i="5"/>
  <c r="F144" i="5" s="1"/>
  <c r="G135" i="5"/>
  <c r="G144" i="5" s="1"/>
  <c r="H135" i="5"/>
  <c r="H144" i="5" s="1"/>
  <c r="I135" i="5"/>
  <c r="I144" i="5" s="1"/>
  <c r="J135" i="5"/>
  <c r="J144" i="5" s="1"/>
  <c r="K135" i="5"/>
  <c r="K144" i="5" s="1"/>
  <c r="L135" i="5"/>
  <c r="L144" i="5" s="1"/>
  <c r="M135" i="5"/>
  <c r="M144" i="5" s="1"/>
  <c r="N135" i="5"/>
  <c r="N144" i="5" s="1"/>
  <c r="O135" i="5"/>
  <c r="O144" i="5" s="1"/>
  <c r="P135" i="5"/>
  <c r="P144" i="5" s="1"/>
  <c r="Q135" i="5"/>
  <c r="Q144" i="5" s="1"/>
  <c r="R135" i="5"/>
  <c r="R144" i="5" s="1"/>
  <c r="S135" i="5"/>
  <c r="S144" i="5" s="1"/>
  <c r="T135" i="5"/>
  <c r="T144" i="5" s="1"/>
  <c r="U135" i="5"/>
  <c r="U144" i="5" s="1"/>
  <c r="V135" i="5"/>
  <c r="V144" i="5" s="1"/>
  <c r="W144" i="5"/>
  <c r="D135" i="5"/>
  <c r="D144" i="5" s="1"/>
  <c r="B140" i="5"/>
  <c r="V87" i="5"/>
  <c r="V149" i="5" s="1"/>
  <c r="W14" i="9" l="1"/>
  <c r="V14" i="9"/>
  <c r="W19" i="7" l="1"/>
  <c r="V19" i="7"/>
  <c r="V9" i="7"/>
  <c r="W9" i="7"/>
  <c r="U21" i="2" l="1"/>
  <c r="P21" i="2"/>
  <c r="AA9" i="2"/>
  <c r="U64" i="8" l="1"/>
  <c r="T64" i="8"/>
  <c r="U27" i="7"/>
  <c r="T27" i="7"/>
  <c r="M21" i="2" l="1"/>
  <c r="N21" i="2"/>
  <c r="Q21" i="2"/>
  <c r="R21" i="2"/>
  <c r="S21" i="2"/>
  <c r="T21" i="2"/>
  <c r="H19" i="11" l="1"/>
  <c r="H18" i="11"/>
  <c r="H17" i="11"/>
  <c r="H16" i="11"/>
  <c r="U14" i="9" l="1"/>
  <c r="T14" i="9"/>
  <c r="S14" i="9"/>
  <c r="R14" i="9"/>
  <c r="Q14" i="9"/>
  <c r="P14" i="9"/>
  <c r="O14" i="9"/>
  <c r="N14" i="9"/>
  <c r="M14" i="9"/>
  <c r="L14" i="9"/>
  <c r="K14" i="9"/>
  <c r="J14" i="9"/>
  <c r="I14" i="9"/>
  <c r="H14" i="9"/>
  <c r="G14" i="9"/>
  <c r="F14" i="9"/>
  <c r="E14" i="9"/>
  <c r="D14" i="9"/>
  <c r="C14" i="9"/>
  <c r="U42" i="5" l="1"/>
  <c r="T42" i="5"/>
  <c r="T87" i="5" l="1"/>
  <c r="T149" i="5" s="1"/>
  <c r="U87" i="5"/>
  <c r="U149" i="5" s="1"/>
  <c r="U13" i="5" l="1"/>
  <c r="T13" i="5"/>
  <c r="L87" i="5" l="1"/>
  <c r="L149" i="5" s="1"/>
  <c r="M87" i="5"/>
  <c r="M149" i="5" s="1"/>
  <c r="N87" i="5"/>
  <c r="N149" i="5" s="1"/>
  <c r="O87" i="5"/>
  <c r="O149" i="5" s="1"/>
  <c r="P87" i="5"/>
  <c r="P149" i="5" s="1"/>
  <c r="Q87" i="5"/>
  <c r="Q149" i="5" s="1"/>
  <c r="R87" i="5"/>
  <c r="R149" i="5" s="1"/>
  <c r="S87" i="5"/>
  <c r="S149" i="5" s="1"/>
  <c r="K87" i="5"/>
  <c r="K149" i="5" s="1"/>
  <c r="T20" i="11" l="1"/>
  <c r="T10" i="11"/>
  <c r="Z9" i="2" l="1"/>
  <c r="U19" i="7" l="1"/>
  <c r="T19" i="7"/>
  <c r="U9" i="7" l="1"/>
  <c r="T9" i="7"/>
  <c r="T19" i="3" l="1"/>
  <c r="S19" i="3"/>
  <c r="J20" i="11" l="1"/>
  <c r="K20" i="11"/>
  <c r="L20" i="11"/>
  <c r="M20" i="11"/>
  <c r="N20" i="11"/>
  <c r="O20" i="11"/>
  <c r="P20" i="11"/>
  <c r="Q20" i="11"/>
  <c r="R20" i="11"/>
  <c r="S20" i="11"/>
  <c r="I20" i="11"/>
  <c r="K10" i="11"/>
  <c r="L10" i="11"/>
  <c r="M10" i="11"/>
  <c r="N10" i="11"/>
  <c r="O10" i="11"/>
  <c r="P10" i="11"/>
  <c r="Q10" i="11"/>
  <c r="R10" i="11"/>
  <c r="S10" i="11"/>
  <c r="J10" i="11"/>
  <c r="D64" i="8" l="1"/>
  <c r="E64" i="8"/>
  <c r="F64" i="8"/>
  <c r="G64" i="8"/>
  <c r="D27" i="7"/>
  <c r="E27" i="7"/>
  <c r="F27" i="7"/>
  <c r="G27" i="7"/>
  <c r="S64" i="8"/>
  <c r="R64" i="8"/>
  <c r="Q64" i="8"/>
  <c r="P64" i="8"/>
  <c r="O64" i="8"/>
  <c r="N64" i="8"/>
  <c r="M64" i="8"/>
  <c r="L64" i="8"/>
  <c r="K64" i="8"/>
  <c r="J64" i="8"/>
  <c r="I64" i="8"/>
  <c r="H64" i="8"/>
  <c r="I27" i="7"/>
  <c r="J27" i="7"/>
  <c r="K27" i="7"/>
  <c r="L27" i="7"/>
  <c r="M27" i="7"/>
  <c r="N27" i="7"/>
  <c r="O27" i="7"/>
  <c r="P27" i="7"/>
  <c r="Q27" i="7"/>
  <c r="R27" i="7"/>
  <c r="S27" i="7"/>
  <c r="H27" i="7"/>
  <c r="P9" i="7" l="1"/>
  <c r="Q9" i="7"/>
  <c r="R9" i="7"/>
  <c r="S9" i="7"/>
  <c r="S19" i="7" l="1"/>
  <c r="Q19" i="7"/>
  <c r="O19" i="7"/>
  <c r="M19" i="7"/>
  <c r="K19" i="7"/>
  <c r="I19" i="7"/>
  <c r="G19" i="7"/>
  <c r="E19" i="7"/>
  <c r="D19" i="7"/>
  <c r="F19" i="7"/>
  <c r="H19" i="7"/>
  <c r="J19" i="7"/>
  <c r="L19" i="7"/>
  <c r="N19" i="7"/>
  <c r="P19" i="7"/>
  <c r="R19" i="7"/>
  <c r="C19" i="7"/>
  <c r="D9" i="7" l="1"/>
  <c r="E9" i="7"/>
  <c r="F9" i="7"/>
  <c r="G9" i="7"/>
  <c r="H9" i="7"/>
  <c r="I9" i="7"/>
  <c r="J9" i="7"/>
  <c r="K9" i="7"/>
  <c r="L9" i="7"/>
  <c r="M9" i="7"/>
  <c r="N9" i="7"/>
  <c r="O9" i="7"/>
  <c r="C9" i="7"/>
  <c r="S42" i="5"/>
  <c r="E42" i="5"/>
  <c r="F42" i="5"/>
  <c r="G42" i="5"/>
  <c r="H42" i="5"/>
  <c r="I42" i="5"/>
  <c r="J42" i="5"/>
  <c r="K42" i="5"/>
  <c r="L42" i="5"/>
  <c r="M42" i="5"/>
  <c r="N42" i="5"/>
  <c r="O42" i="5"/>
  <c r="P42" i="5"/>
  <c r="Q42" i="5"/>
  <c r="R42" i="5"/>
  <c r="D42" i="5"/>
  <c r="V43" i="5" l="1"/>
  <c r="T43" i="5"/>
  <c r="U43" i="5"/>
  <c r="R43" i="5"/>
  <c r="N43" i="5"/>
  <c r="J43" i="5"/>
  <c r="F43" i="5"/>
  <c r="Q43" i="5"/>
  <c r="M43" i="5"/>
  <c r="I43" i="5"/>
  <c r="E43" i="5"/>
  <c r="P43" i="5"/>
  <c r="L43" i="5"/>
  <c r="H43" i="5"/>
  <c r="S43" i="5"/>
  <c r="O43" i="5"/>
  <c r="K43" i="5"/>
  <c r="G43" i="5"/>
  <c r="D13" i="5"/>
  <c r="E13" i="5"/>
  <c r="F13" i="5"/>
  <c r="G13" i="5"/>
  <c r="H13" i="5"/>
  <c r="I13" i="5"/>
  <c r="J13" i="5"/>
  <c r="K13" i="5"/>
  <c r="L13" i="5"/>
  <c r="M13" i="5"/>
  <c r="N13" i="5"/>
  <c r="O13" i="5"/>
  <c r="P13" i="5"/>
  <c r="Q13" i="5"/>
  <c r="R13" i="5"/>
  <c r="S13" i="5"/>
  <c r="D32" i="3" l="1"/>
  <c r="E32" i="3"/>
  <c r="F32" i="3"/>
  <c r="G32" i="3"/>
  <c r="H32" i="3"/>
  <c r="I32" i="3"/>
  <c r="J32" i="3"/>
  <c r="K32" i="3"/>
  <c r="L32" i="3"/>
  <c r="M32" i="3"/>
  <c r="N32" i="3"/>
  <c r="O32" i="3"/>
  <c r="P32" i="3"/>
  <c r="C32" i="3"/>
  <c r="R19" i="3" l="1"/>
  <c r="Q19" i="3"/>
  <c r="N19" i="3" l="1"/>
  <c r="O19" i="3"/>
  <c r="O20" i="2"/>
  <c r="L53" i="5"/>
  <c r="D53" i="5"/>
  <c r="O32" i="2"/>
  <c r="C55" i="8"/>
  <c r="C45" i="8"/>
  <c r="C35" i="8"/>
  <c r="C25" i="8"/>
  <c r="C13" i="5"/>
  <c r="D19" i="3"/>
  <c r="E19" i="3"/>
  <c r="F19" i="3"/>
  <c r="G19" i="3"/>
  <c r="H19" i="3"/>
  <c r="I19" i="3"/>
  <c r="J19" i="3"/>
  <c r="K19" i="3"/>
  <c r="L19" i="3"/>
  <c r="M19" i="3"/>
  <c r="C19" i="3"/>
  <c r="C32" i="2"/>
  <c r="D32" i="2"/>
  <c r="E32" i="2"/>
  <c r="F32" i="2"/>
  <c r="G32" i="2"/>
  <c r="H32" i="2"/>
  <c r="I32" i="2"/>
  <c r="J32" i="2"/>
  <c r="K32" i="2"/>
  <c r="L32" i="2"/>
  <c r="M32" i="2"/>
  <c r="N32"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Viholainen Juha</author>
  </authors>
  <commentList>
    <comment ref="B3" authorId="0" shapeId="0" xr:uid="{73D4E0A0-445E-4AC8-B4F5-7227BB951BBE}">
      <text>
        <r>
          <rPr>
            <sz val="9"/>
            <color indexed="81"/>
            <rFont val="Tahoma"/>
            <family val="2"/>
          </rPr>
          <t xml:space="preserve">Indikaattori mittaa globaalien fossiilisten polttoaineiden käytöstä ja sementin valmistuksesta aiheutuneiden hiilidioksidipäästöjen määrää gigatonneina hiiltä ja vastaavan määrän hiilidioksidiksi muutettuna.
</t>
        </r>
      </text>
    </comment>
    <comment ref="B11" authorId="0" shapeId="0" xr:uid="{00000000-0006-0000-0200-000003000000}">
      <text>
        <r>
          <rPr>
            <sz val="9"/>
            <color indexed="81"/>
            <rFont val="Tahoma"/>
            <family val="2"/>
          </rPr>
          <t>Euroopan Unionin päästöt</t>
        </r>
      </text>
    </comment>
  </commentList>
</comments>
</file>

<file path=xl/sharedStrings.xml><?xml version="1.0" encoding="utf-8"?>
<sst xmlns="http://schemas.openxmlformats.org/spreadsheetml/2006/main" count="1523" uniqueCount="315">
  <si>
    <t>PÄÄKAUPUNKISEUDUN ILMASTOINDIKAATTORIT 2020</t>
  </si>
  <si>
    <t>Ilmastoindikaattoreihin on koottu eri tietolähteistä noin 50 tunnuslukua, jotka antavat yleiskuvaa pääkaupunkiseudun toimintaympäristön kehityksestä eri sektoreilla ilmastopäästöjen, energiankulutuksen tai muiden tunnuslukujen avulla. Ilmastoindikaattorit koottiin ensimmäisen kerran vuonna 2011. Indikaattoreita pyritään päivittämään 1-2 vuoden välein lähdetiedon saatavuuden mukaan, mutta aikasarjojen kattavuudessa voi olla merkittäviä eroja esimerkiksi otostutkimuksiin perustuvien lähteiden kohdalla. Joidenkin indikaattoreiden kohdalla tiedontuotanto on saattanut päättyä erinäisistä syistä, mutta aikasarjat lähteineen ovat edelleen nähtävillä.</t>
  </si>
  <si>
    <t>Tunnus</t>
  </si>
  <si>
    <t>Indikaattorit ja niiden jaottelu</t>
  </si>
  <si>
    <t>Uusin tieto</t>
  </si>
  <si>
    <t>Toimintaympäristön muutoksia pääkaupunkiseudulla 2000–</t>
  </si>
  <si>
    <t>Väestö</t>
  </si>
  <si>
    <t xml:space="preserve">Työpaikat </t>
  </si>
  <si>
    <t xml:space="preserve">Asuntokunnat </t>
  </si>
  <si>
    <t>Asuntojen keskikoon kasvu</t>
  </si>
  <si>
    <t>Asumisväljyyden kehitys</t>
  </si>
  <si>
    <t>Asuntokannan ikä pääkaupunkiseudulla</t>
  </si>
  <si>
    <t>Kasvihuonekaasupäästöt eri aluetasoilla</t>
  </si>
  <si>
    <t xml:space="preserve">Maailman hiilipäästöjen kehitys </t>
  </si>
  <si>
    <t xml:space="preserve">Euroopan kasvihuonekaasupäästöt </t>
  </si>
  <si>
    <t>Suomen kasvihuonekaasupäästöt sektoreittain</t>
  </si>
  <si>
    <t xml:space="preserve">Pääkaupunkiseudun kasvihuonekaasupäästöt </t>
  </si>
  <si>
    <t>Kokonaispäästöt sektoreittain &amp; kaupungeittain</t>
  </si>
  <si>
    <t>Päästöt asukasta kohti</t>
  </si>
  <si>
    <t/>
  </si>
  <si>
    <t>Liikenteen kasvihuonekaasupäästöt</t>
  </si>
  <si>
    <t>Liikenteen kokonaispäästöt ajoneuvoluokittain</t>
  </si>
  <si>
    <t xml:space="preserve">Liikenteen kokonaispäästöt asukasta kohden </t>
  </si>
  <si>
    <t>Liikenteen kokonaispäästöt kaupungeittain</t>
  </si>
  <si>
    <t>Tieliikenteen suorite</t>
  </si>
  <si>
    <t>Asukkaiden kulkutapajakauma</t>
  </si>
  <si>
    <t>Joukkoliikenteen matkustajamäärä</t>
  </si>
  <si>
    <t>Pyörätieverkon pituus asukasta kohden</t>
  </si>
  <si>
    <t>Henkilöautojen kokonaismäärä kunnittain</t>
  </si>
  <si>
    <t>Henkilöautojen määrä kunnittain Käytössä olevat</t>
  </si>
  <si>
    <t>Henkilöautojen määrä/1000 asukasta</t>
  </si>
  <si>
    <t>Työsuhdematkalippujen lukumäärä kaupungeittain</t>
  </si>
  <si>
    <t>Autoetuuden lukumäärä kaupungeittain</t>
  </si>
  <si>
    <t>Ensirekisteröityjen henkilöautojen hiilidioksidipäästöt (g/km)</t>
  </si>
  <si>
    <t>Ensirekisteröityjen Henkilöautojen käyttövoima</t>
  </si>
  <si>
    <t xml:space="preserve">Muiden kuin bensiini- tai diesel-käyttövoimaisten henkilöautojen ensirekisteröinnit kaupungeittain </t>
  </si>
  <si>
    <t>Sähkönkulutus</t>
  </si>
  <si>
    <t>Sähkön kokonaiskulutus kaupungeittain</t>
  </si>
  <si>
    <t>Pääkaupunkiseudun sähkönkulutus sektoreittain</t>
  </si>
  <si>
    <t>Sähkön ominaiskulutus kaupunkien palvelurakennuksissa</t>
  </si>
  <si>
    <t>Rakennukset: lämmitys, jäähdytys ja energiatehokkuus</t>
  </si>
  <si>
    <t>Rakennusten lämmitystapa pääkaupunkiseudulla</t>
  </si>
  <si>
    <t>Rakennusten lämmitystapa kaupungeittain</t>
  </si>
  <si>
    <t xml:space="preserve">Kaukolämmön kulutus pääkaupunkiseudulla </t>
  </si>
  <si>
    <t>Kaukolämmön kulutus kaupungeittain</t>
  </si>
  <si>
    <t>Kaukojäähdytyksen kulutus pääkaupunkiseudulla</t>
  </si>
  <si>
    <t>Lämmön ominaiskulutus kaupunkien palvelurakennuksissa</t>
  </si>
  <si>
    <t>Energiankulutus ja -tuotanto</t>
  </si>
  <si>
    <t>Energian loppukulutus sektoreittain pääkaupunkiseudulla (GWh)</t>
  </si>
  <si>
    <t>Kaukolämmön tuotantoon käytetyt polttoaineet pääkaupunkiseudulla</t>
  </si>
  <si>
    <t>Kaukolämmön tuotantoon käytetyt polttoaineet kaupungeittain</t>
  </si>
  <si>
    <t>Verkkoon liitetyt aurinkopaneelit</t>
  </si>
  <si>
    <t>Kulutus ja jätteet</t>
  </si>
  <si>
    <t>Syntyvän kotitalousjätteen määrä</t>
  </si>
  <si>
    <t>Kotitalousjätteen kierrätysaste</t>
  </si>
  <si>
    <t>Pääkaupunkiseudun yhdyskuntajätteet sektoreittain</t>
  </si>
  <si>
    <t>Paperin kulutus kaupungin virastoissa ja laitoksissa</t>
  </si>
  <si>
    <t>Yleiset keinot</t>
  </si>
  <si>
    <t>Koulutetut ekotukihenkilöt pääkaupunkiseudulla</t>
  </si>
  <si>
    <t>Ympäristösertifioidut päiväkodit ja koulut</t>
  </si>
  <si>
    <t>Toimintaympäristö</t>
  </si>
  <si>
    <t>1990</t>
  </si>
  <si>
    <t>2000</t>
  </si>
  <si>
    <t>2001</t>
  </si>
  <si>
    <t>2002</t>
  </si>
  <si>
    <t>2003</t>
  </si>
  <si>
    <t>2004</t>
  </si>
  <si>
    <t>2005</t>
  </si>
  <si>
    <t>2006</t>
  </si>
  <si>
    <t>2007</t>
  </si>
  <si>
    <t>2008</t>
  </si>
  <si>
    <t>2009</t>
  </si>
  <si>
    <t>2010</t>
  </si>
  <si>
    <t>2011</t>
  </si>
  <si>
    <t>2012</t>
  </si>
  <si>
    <t>2013</t>
  </si>
  <si>
    <t>2014</t>
  </si>
  <si>
    <t>2015</t>
  </si>
  <si>
    <t>2016</t>
  </si>
  <si>
    <t>2017</t>
  </si>
  <si>
    <t>2030*</t>
  </si>
  <si>
    <t>2040*</t>
  </si>
  <si>
    <t>Espoo</t>
  </si>
  <si>
    <t>Helsinki</t>
  </si>
  <si>
    <t>Kauniainen</t>
  </si>
  <si>
    <t>Vantaa</t>
  </si>
  <si>
    <t>Pääkaupunkiseutu</t>
  </si>
  <si>
    <t>Lähde: Tilastokeskus, väestötilasto ( kunkin vuoden 31.12.)</t>
  </si>
  <si>
    <t>* Helsinki ja Vantaa: Helsingin seudun väestöennuste 2020, Espoo: Helsingin seudun väestöennuste 2019, Kauniainen: Tilastokeskuksen väestöennuste 2019</t>
  </si>
  <si>
    <t>2035**</t>
  </si>
  <si>
    <t>PKS yhteensä</t>
  </si>
  <si>
    <t>* Ennakkoarvio</t>
  </si>
  <si>
    <t>** HLJ 2011-suunnitelmassa käytetty alueittainen työpaikkalaskelma vuoteen 2035</t>
  </si>
  <si>
    <t>Lähde: HSY; työpaikkaprojektion työpaikka-aikasarja (alkuperäislähde: Tilastokeskuksen työssäkäyntitilasto)</t>
  </si>
  <si>
    <t>PKS Yhteensä</t>
  </si>
  <si>
    <t>Lähde: HSY, Tilastokeskus</t>
  </si>
  <si>
    <t xml:space="preserve">Asuntojen keskikoon kasvu (Pinta-ala/asunto). </t>
  </si>
  <si>
    <t>Koko maa</t>
  </si>
  <si>
    <t xml:space="preserve">Lähde: Helsingin kaupungin tietokeskus, Tilastokeskus, Vantaan kaupunki, Espoon kaupunki </t>
  </si>
  <si>
    <t>Huom. tiedon tuottaminen päättynyt.</t>
  </si>
  <si>
    <t>Asumisväljyyden kehitys (Pinta-ala/asukas)</t>
  </si>
  <si>
    <t>Lähde: Helsingin kaupungin tietokeskus, Aluesarjat.fi</t>
  </si>
  <si>
    <t>Asuntokannan ikä pääkaupunkiseudulla 2019</t>
  </si>
  <si>
    <t xml:space="preserve"> -1920</t>
  </si>
  <si>
    <t>1921-1929</t>
  </si>
  <si>
    <t>1930-1939</t>
  </si>
  <si>
    <t>1940-1949</t>
  </si>
  <si>
    <t>1950-1959</t>
  </si>
  <si>
    <t>1960-1969</t>
  </si>
  <si>
    <t>1970-1979</t>
  </si>
  <si>
    <t>1980-1989</t>
  </si>
  <si>
    <t>1990-1999</t>
  </si>
  <si>
    <t>2000-2009</t>
  </si>
  <si>
    <t>2010-2019</t>
  </si>
  <si>
    <t>Lähde: Aluesarjat.fi</t>
  </si>
  <si>
    <t>Maailman hiilipäästöjen kehitys (GtC)</t>
  </si>
  <si>
    <t>2018</t>
  </si>
  <si>
    <t>2019</t>
  </si>
  <si>
    <t>2020*</t>
  </si>
  <si>
    <t>Toteutuneet päästöt GtC</t>
  </si>
  <si>
    <r>
      <t>Hiilidioksidipäästöt GtCO</t>
    </r>
    <r>
      <rPr>
        <vertAlign val="subscript"/>
        <sz val="10"/>
        <rFont val="Arial"/>
        <family val="2"/>
      </rPr>
      <t>2</t>
    </r>
  </si>
  <si>
    <t>*Ennuste</t>
  </si>
  <si>
    <t>Lähde: Carbon Dioxide Information Analysis Center (CDIAC), Global Carbon budget (16.12.2020, )</t>
  </si>
  <si>
    <t>Euroopan kasvihuonekaasupäästöt (Mt CO2-ekv.)</t>
  </si>
  <si>
    <t>Energiasektori</t>
  </si>
  <si>
    <t>Teollisuus</t>
  </si>
  <si>
    <t>Asuminen ja palvelut</t>
  </si>
  <si>
    <t>Liikenne</t>
  </si>
  <si>
    <t>Maatalous</t>
  </si>
  <si>
    <t>Jätteet</t>
  </si>
  <si>
    <t>Yhteensä</t>
  </si>
  <si>
    <t>*=Ennakkotieto</t>
  </si>
  <si>
    <t>Lähde: EEA 2011. Annual European Union greenhouse gas inventory 1990–2008 and inventory report 2010</t>
  </si>
  <si>
    <t>23.10.2020, Lähde: Annual European Union greenhouse gas inventory 1990–2018 and inventory report 2019</t>
  </si>
  <si>
    <t>Suomen kasvihuonekaasupäästöt sektoreittain (Mt CO2-ekv.)</t>
  </si>
  <si>
    <t>2019*</t>
  </si>
  <si>
    <t>Teollisuusprosessit</t>
  </si>
  <si>
    <t>Epäsuorat CO2-päästöt**</t>
  </si>
  <si>
    <t>Jätteiden käsittely</t>
  </si>
  <si>
    <t>*ennakkotieto</t>
  </si>
  <si>
    <t>**teollisuusprosesseissa ja energiasektorilla NMVOC- ja CH4- päästöistä syntyvät epäsuorat CO2-päästöt</t>
  </si>
  <si>
    <t>Lähde: Kasvihuonekaasujen inventaario, Tilastokeskus</t>
  </si>
  <si>
    <t>Pääkaupunkiseudun kasvihuonekaasupäästöt. Lähde: HSY</t>
  </si>
  <si>
    <t>Kokonaispäästöt sektoreittain ja kaupungeittain (1000 t CO2-ekv.)</t>
  </si>
  <si>
    <t>PÄÄKAUPUNKISEUTU</t>
  </si>
  <si>
    <t>Kaukolämpö</t>
  </si>
  <si>
    <t>Öljylämmitys</t>
  </si>
  <si>
    <t>Sähkölämmitys</t>
  </si>
  <si>
    <t>Kulutussähkö</t>
  </si>
  <si>
    <t>Teollisuus ja työkoneet</t>
  </si>
  <si>
    <t>YHTEENSÄ</t>
  </si>
  <si>
    <t>HELSINKI</t>
  </si>
  <si>
    <t>ESPOO</t>
  </si>
  <si>
    <t>VANTAA</t>
  </si>
  <si>
    <t>KAUNIAINEN</t>
  </si>
  <si>
    <t>Päästöt asukasta kohti (t CO2-ekv.)</t>
  </si>
  <si>
    <t>LIIKENNE</t>
  </si>
  <si>
    <t>Liikenteen kokonaispäästöt ajoneuvoluokittain (1000 t CO2-ekv.)</t>
  </si>
  <si>
    <t>2020</t>
  </si>
  <si>
    <t>Henkilöautot</t>
  </si>
  <si>
    <t>Pakettiautot</t>
  </si>
  <si>
    <t>Linja-autot</t>
  </si>
  <si>
    <t>Kuorma-autot</t>
  </si>
  <si>
    <t>Moottoripyörät</t>
  </si>
  <si>
    <t>Laivat ja veneet</t>
  </si>
  <si>
    <t>Raideliikenne</t>
  </si>
  <si>
    <t>Lähde: VTT, HKL, Helsingin Satama; HSY</t>
  </si>
  <si>
    <t>Liikenteen kokonaispäästöt asukasta kohden (t CO2-ekv./as.)</t>
  </si>
  <si>
    <t>Pääkaupunkiseutu ka</t>
  </si>
  <si>
    <t>Liikenteen kokonaispäästöt kaupungeittain (1000 t CO2-ekv.)</t>
  </si>
  <si>
    <t>Tieliikenteen suorite (milj. km/v)</t>
  </si>
  <si>
    <t>Henkilöautot (bensiini)</t>
  </si>
  <si>
    <t>Henkilöautot (diesel)</t>
  </si>
  <si>
    <t>Henkilöautot (muut)</t>
  </si>
  <si>
    <t xml:space="preserve">Linja-autot         </t>
  </si>
  <si>
    <t>indeksi vuoteen 2000 verrattuna</t>
  </si>
  <si>
    <t>Lähde: VTT</t>
  </si>
  <si>
    <t>Asukkaiden kulkutapajakauma pääkaupunkiseudulla (%-osuus tehdyistä matkoista)</t>
  </si>
  <si>
    <t>Henkilöauto</t>
  </si>
  <si>
    <t>Joukkoliikenne</t>
  </si>
  <si>
    <t>Jalankulku</t>
  </si>
  <si>
    <t>Pyöräily</t>
  </si>
  <si>
    <t>Muu</t>
  </si>
  <si>
    <t>Joukko- ja kevytliikenne yhteensä</t>
  </si>
  <si>
    <t>Lähde: HSL</t>
  </si>
  <si>
    <t>Joukkoliikenteen matkustajamäärä (milj. nousua/v)</t>
  </si>
  <si>
    <t>Pääkaupunkiseutu yhteensä</t>
  </si>
  <si>
    <t>PKS:n nousijamäärissä mukana: Raitiovaunu, Metro, Bussit: Helsingin, Espoon ja Vantaan sisäiset linjat, seutuliikenne (m.l. Keravan seutulinjat) , Junat: pk-seudun nousijat (Suomenlinnan lautan nousijat ei mukana)</t>
  </si>
  <si>
    <t>na</t>
  </si>
  <si>
    <t>Lähde: Espoon, Helsingin ja Vantaan kaupungit</t>
  </si>
  <si>
    <t>Huom. ei pidetä enää hyvänä indikaattorina</t>
  </si>
  <si>
    <t>Autoistuminen</t>
  </si>
  <si>
    <t>Henkilöautojen määrä kunnittain</t>
  </si>
  <si>
    <r>
      <t xml:space="preserve">Lähde: </t>
    </r>
    <r>
      <rPr>
        <i/>
        <sz val="10"/>
        <rFont val="Arial"/>
        <family val="2"/>
      </rPr>
      <t>Traficom</t>
    </r>
  </si>
  <si>
    <t>Käytössä olevat henkilöautot kunnittain</t>
  </si>
  <si>
    <t>Autoja/1000 as</t>
  </si>
  <si>
    <t xml:space="preserve">PKS keskiarvo </t>
  </si>
  <si>
    <t>Lähde: Trafi</t>
  </si>
  <si>
    <t>21. Joukkoliikennelipun hintoja (30 päivän liput)/Indeksoidut hinnat (vuoden 2000 hintataso)</t>
  </si>
  <si>
    <t>Elinkustannusindeksi</t>
  </si>
  <si>
    <t>Helsingin sisäinen lippu</t>
  </si>
  <si>
    <t>Espoon sisäinen lippu</t>
  </si>
  <si>
    <t>Vantaan sisäinen lippu</t>
  </si>
  <si>
    <t>Seutulippu (Helsinkiläiselle)</t>
  </si>
  <si>
    <t>22. Auton ja bensiinin hinta (indeksoitu)</t>
  </si>
  <si>
    <t>Auton hinta (Henkilöauton hankita)</t>
  </si>
  <si>
    <t>105,5*</t>
  </si>
  <si>
    <t>Bensiinin (95E) hinta</t>
  </si>
  <si>
    <t>257,2*</t>
  </si>
  <si>
    <t>* ennakkotieto, virallinen tieto tulee vuoden 2013 lopussa</t>
  </si>
  <si>
    <t>Lähde: Tilastokeskus</t>
  </si>
  <si>
    <t>23. Bussien polttoainejakauma</t>
  </si>
  <si>
    <t>Diesel</t>
  </si>
  <si>
    <t>Maakaasu</t>
  </si>
  <si>
    <t>Biodiesel</t>
  </si>
  <si>
    <t>21a</t>
  </si>
  <si>
    <t>Henkilöautoja yht/1000 as</t>
  </si>
  <si>
    <t>21b</t>
  </si>
  <si>
    <t>Henkilöautoja liikennekäytössä/1000 as</t>
  </si>
  <si>
    <t>pks yhteensä</t>
  </si>
  <si>
    <t xml:space="preserve">Espoo </t>
  </si>
  <si>
    <t>PKS keskiarvo</t>
  </si>
  <si>
    <t>Lähde: Helsingin ympäristötilasto</t>
  </si>
  <si>
    <t>Ensirekisteröityjen henkilöautojen käyttövoima pk-seudun kunnissa</t>
  </si>
  <si>
    <t>Bensiini</t>
  </si>
  <si>
    <t>Polttoöljy</t>
  </si>
  <si>
    <t>Sähkö</t>
  </si>
  <si>
    <t>Vety</t>
  </si>
  <si>
    <t>Maakaasu (CNG)</t>
  </si>
  <si>
    <t>Bensiini/CNG</t>
  </si>
  <si>
    <t>Bensiini/Sähkö (ladattava hybridi)</t>
  </si>
  <si>
    <t>Bensiini/Etanoli</t>
  </si>
  <si>
    <t>Diesel/Sähkö (ladattava hybridi)</t>
  </si>
  <si>
    <t>Lähde: Traficom</t>
  </si>
  <si>
    <t>lähde: vero.fi</t>
  </si>
  <si>
    <t>Autoetuuden saajien lukumäärä kaupungeittain</t>
  </si>
  <si>
    <t>SÄHKÖNKULUTUS</t>
  </si>
  <si>
    <t>Sähkön kokonaiskulutus kaupungeittain (GWh)</t>
  </si>
  <si>
    <t>PKS</t>
  </si>
  <si>
    <t>Lähde: HSY, sähköverkkoyhtiöt</t>
  </si>
  <si>
    <t>Pääkaupunkiseudun sähkönkulutus sektoreittain (GWh)</t>
  </si>
  <si>
    <t>Kotitaloudet</t>
  </si>
  <si>
    <t>Palvelut</t>
  </si>
  <si>
    <t>Yht.</t>
  </si>
  <si>
    <t>Lähteet: HSY; sähköverkkoyhtiöt, VTT, Tilastokeskus</t>
  </si>
  <si>
    <t>Sähkön ominaiskulutus kaupungin omistamissa palvelurakennuksissa (kWh/m3)</t>
  </si>
  <si>
    <t>PKS Keskiarvo</t>
  </si>
  <si>
    <t>Lähde: Espoo, Helsinki, Vantaa ja HSY</t>
  </si>
  <si>
    <t>RAKENNUKSET</t>
  </si>
  <si>
    <t>Rakennusten lämmitystapa pääkaupunkiseudulla (milj. k-m2)</t>
  </si>
  <si>
    <t>Öljy</t>
  </si>
  <si>
    <t>Hiili</t>
  </si>
  <si>
    <t>Puu</t>
  </si>
  <si>
    <t>Maalämpö</t>
  </si>
  <si>
    <t>Rakennusten lämmitystapa kaupungeittain (milj. k-m2)</t>
  </si>
  <si>
    <t>Lämmön ominaiskulutus kaupungin omistamissa palvelurakennuksissa (kWh/m3; sääkorjattu)</t>
  </si>
  <si>
    <t>Lähde: Espoo, Helsinki, Vantaa</t>
  </si>
  <si>
    <t>ENERGIANKULUTUS</t>
  </si>
  <si>
    <t>Muu tieliikenne</t>
  </si>
  <si>
    <t>Lähde: HSY, energiayhtiöt, VTT, kaupungit</t>
  </si>
  <si>
    <t>Huom. Kyseisessä taulukossa lämmityksen kulutuksen kohdalla vuosivaihteluja tasataan viiden vuoden liukuvalla keskiarvolla.</t>
  </si>
  <si>
    <t xml:space="preserve">Kaukolämmön kulutus pääkaupunkiseudulla (GWh) </t>
  </si>
  <si>
    <t>Palvelut ja julkinen sektori</t>
  </si>
  <si>
    <t>Kulutus asukasta kohti (MWh)</t>
  </si>
  <si>
    <t>Lähde: HSY; energiayhtiöt</t>
  </si>
  <si>
    <t>Kaukolämmön kulutus kaupungeittain (GWh)</t>
  </si>
  <si>
    <t>Lähde: Fortum; HSY</t>
  </si>
  <si>
    <t>Lähde: Helsingin Energia</t>
  </si>
  <si>
    <t>Lähde: Fortum</t>
  </si>
  <si>
    <t>Lähde: Vantaan Energia</t>
  </si>
  <si>
    <t>Kaukojäähdytyksen kulutus pääkaupunkiseudulla (GWh)</t>
  </si>
  <si>
    <t>Lähde: Energiateollisuus</t>
  </si>
  <si>
    <t>ENERGIANTUOTANTO</t>
  </si>
  <si>
    <t>Kaukolämmön tuotantoon käytetyt polttoaineet pääkaupunkiseudulla (GWh)</t>
  </si>
  <si>
    <t>Kivihiili</t>
  </si>
  <si>
    <t>Turve</t>
  </si>
  <si>
    <t>Bio</t>
  </si>
  <si>
    <t>Jäte</t>
  </si>
  <si>
    <t>Lämpöpumput</t>
  </si>
  <si>
    <t>Kaukolämmön tuotantoon käytetyt polttoaineet kaupungeittain (GWh)</t>
  </si>
  <si>
    <t>ESPOO ja KAUNIAINEN</t>
  </si>
  <si>
    <t>Lähde: Helsingin Energia; HSY</t>
  </si>
  <si>
    <t>Verkkoon liitetyt aurinkopaneelit (kWp)</t>
  </si>
  <si>
    <t>KULUTUS JA JÄTTEET</t>
  </si>
  <si>
    <t xml:space="preserve">Kotitalousjätteen määrä pääkaupunkiseudulla </t>
  </si>
  <si>
    <t>*vuodet 1990-2011 vanhalla menetelmällä</t>
  </si>
  <si>
    <t>1990*</t>
  </si>
  <si>
    <t>2000*</t>
  </si>
  <si>
    <t>2001*</t>
  </si>
  <si>
    <t>2002*</t>
  </si>
  <si>
    <t>2003*</t>
  </si>
  <si>
    <t>2004*</t>
  </si>
  <si>
    <t>2005*</t>
  </si>
  <si>
    <t>2006*</t>
  </si>
  <si>
    <t>2007*</t>
  </si>
  <si>
    <t>2008*</t>
  </si>
  <si>
    <t>2009*</t>
  </si>
  <si>
    <t>2010*</t>
  </si>
  <si>
    <t>2011*</t>
  </si>
  <si>
    <t>Jätteen määrä kg/asukas</t>
  </si>
  <si>
    <t>Jätteen määrä tonnia yht.</t>
  </si>
  <si>
    <t>Kierrätysaste (%)</t>
  </si>
  <si>
    <t>Lähde: HSY</t>
  </si>
  <si>
    <t>Pääkaupunkiseudun yhdyskuntajätteet sektoreittain, tonnia</t>
  </si>
  <si>
    <t>Julkiset palvelut</t>
  </si>
  <si>
    <t>Yksityiset palvelut</t>
  </si>
  <si>
    <t>Paperin kulutus kaupungin virastoissa ja laitoksissa (A4-arkkia/työntekijä)</t>
  </si>
  <si>
    <t>1992: 2322</t>
  </si>
  <si>
    <t xml:space="preserve">Vantaa </t>
  </si>
  <si>
    <t>http://www.helsinginymparistotilasto.fi/</t>
  </si>
  <si>
    <t>YLEISET KEINOT</t>
  </si>
  <si>
    <t>Uudet koulutetut ekotukihenkilöt kaupungeissa</t>
  </si>
  <si>
    <t>Ympäristösertifioidut päiväkodit ja koulut (mm. Vihreän lipun koulut)</t>
  </si>
  <si>
    <t xml:space="preserve">Helsinki </t>
  </si>
  <si>
    <t>Lähde: Espoo, Helsinki, Kauniainen, Vantaa, www.vihreälippu.fi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</si>
</sst>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_-* #,##0.00\ &quot;€&quot;_-;\-* #,##0.00\ &quot;€&quot;_-;_-* &quot;-&quot;??\ &quot;€&quot;_-;_-@_-"/>
    <numFmt numFmtId="165" formatCode="_-* #,##0.00\ _€_-;\-* #,##0.00\ _€_-;_-* &quot;-&quot;??\ _€_-;_-@_-"/>
    <numFmt numFmtId="166" formatCode="0.0"/>
    <numFmt numFmtId="167" formatCode="#,##0.0"/>
    <numFmt numFmtId="168" formatCode="[&gt;=0]#,##0\ \ ;@\ ____"/>
    <numFmt numFmtId="169" formatCode="[&gt;=0]#,##0\ \ ;@__"/>
    <numFmt numFmtId="170" formatCode="0.000"/>
  </numFmts>
  <fonts count="66">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b/>
      <sz val="10"/>
      <name val="Arial"/>
      <family val="2"/>
    </font>
    <font>
      <sz val="8"/>
      <name val="Arial"/>
      <family val="2"/>
    </font>
    <font>
      <u/>
      <sz val="10"/>
      <color indexed="12"/>
      <name val="Arial"/>
      <family val="2"/>
    </font>
    <font>
      <sz val="10"/>
      <color indexed="21"/>
      <name val="Arial"/>
      <family val="2"/>
    </font>
    <font>
      <sz val="10"/>
      <name val="Arial"/>
      <family val="2"/>
    </font>
    <font>
      <i/>
      <sz val="10"/>
      <name val="Arial"/>
      <family val="2"/>
    </font>
    <font>
      <b/>
      <sz val="10"/>
      <color indexed="21"/>
      <name val="Arial"/>
      <family val="2"/>
    </font>
    <font>
      <sz val="10"/>
      <color indexed="8"/>
      <name val="Arial"/>
      <family val="2"/>
    </font>
    <font>
      <sz val="10"/>
      <name val="Helvetica"/>
    </font>
    <font>
      <sz val="10"/>
      <color indexed="10"/>
      <name val="Arial"/>
      <family val="2"/>
    </font>
    <font>
      <sz val="10"/>
      <color theme="1"/>
      <name val="Arial"/>
      <family val="2"/>
    </font>
    <font>
      <sz val="11"/>
      <color theme="1"/>
      <name val="Calibri"/>
      <family val="2"/>
      <scheme val="minor"/>
    </font>
    <font>
      <sz val="11"/>
      <color theme="0"/>
      <name val="Calibri"/>
      <family val="2"/>
      <scheme val="minor"/>
    </font>
    <font>
      <sz val="11"/>
      <color rgb="FF9C0006"/>
      <name val="Calibri"/>
      <family val="2"/>
      <scheme val="minor"/>
    </font>
    <font>
      <u/>
      <sz val="10"/>
      <color theme="10"/>
      <name val="Arial"/>
      <family val="2"/>
    </font>
    <font>
      <sz val="11"/>
      <color rgb="FF006100"/>
      <name val="Calibri"/>
      <family val="2"/>
      <scheme val="minor"/>
    </font>
    <font>
      <b/>
      <sz val="11"/>
      <color rgb="FFFA7D00"/>
      <name val="Calibri"/>
      <family val="2"/>
      <scheme val="minor"/>
    </font>
    <font>
      <sz val="11"/>
      <color rgb="FFFA7D00"/>
      <name val="Calibri"/>
      <family val="2"/>
      <scheme val="minor"/>
    </font>
    <font>
      <sz val="11"/>
      <color rgb="FF9C6500"/>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i/>
      <sz val="11"/>
      <color rgb="FF7F7F7F"/>
      <name val="Calibri"/>
      <family val="2"/>
      <scheme val="minor"/>
    </font>
    <font>
      <b/>
      <sz val="11"/>
      <color theme="1"/>
      <name val="Calibri"/>
      <family val="2"/>
      <scheme val="minor"/>
    </font>
    <font>
      <sz val="11"/>
      <color rgb="FF3F3F76"/>
      <name val="Calibri"/>
      <family val="2"/>
      <scheme val="minor"/>
    </font>
    <font>
      <b/>
      <sz val="11"/>
      <color theme="0"/>
      <name val="Calibri"/>
      <family val="2"/>
      <scheme val="minor"/>
    </font>
    <font>
      <b/>
      <sz val="11"/>
      <color rgb="FF3F3F3F"/>
      <name val="Calibri"/>
      <family val="2"/>
      <scheme val="minor"/>
    </font>
    <font>
      <sz val="11"/>
      <color rgb="FFFF0000"/>
      <name val="Calibri"/>
      <family val="2"/>
      <scheme val="minor"/>
    </font>
    <font>
      <sz val="10"/>
      <color theme="0" tint="-0.249977111117893"/>
      <name val="Arial"/>
      <family val="2"/>
    </font>
    <font>
      <b/>
      <sz val="8"/>
      <name val="Arial"/>
      <family val="2"/>
    </font>
    <font>
      <sz val="10"/>
      <color rgb="FFFF0000"/>
      <name val="Arial"/>
      <family val="2"/>
    </font>
    <font>
      <sz val="9"/>
      <color indexed="81"/>
      <name val="Tahoma"/>
      <family val="2"/>
    </font>
    <font>
      <sz val="12"/>
      <color theme="1"/>
      <name val="Calibri"/>
      <family val="2"/>
      <scheme val="minor"/>
    </font>
    <font>
      <sz val="11"/>
      <color rgb="FF000000"/>
      <name val="Calibri"/>
      <family val="2"/>
    </font>
    <font>
      <b/>
      <sz val="11"/>
      <color rgb="FF000000"/>
      <name val="Calibri"/>
      <family val="2"/>
    </font>
    <font>
      <i/>
      <sz val="11"/>
      <color rgb="FF000000"/>
      <name val="Calibri"/>
      <family val="2"/>
    </font>
    <font>
      <b/>
      <i/>
      <sz val="11"/>
      <color rgb="FF000000"/>
      <name val="Calibri"/>
      <family val="2"/>
    </font>
    <font>
      <sz val="10"/>
      <name val="MS Sans Serif"/>
    </font>
    <font>
      <sz val="10"/>
      <color theme="9" tint="0.79998168889431442"/>
      <name val="Arial"/>
      <family val="2"/>
    </font>
    <font>
      <b/>
      <sz val="10"/>
      <name val="Helvetica"/>
    </font>
    <font>
      <sz val="10"/>
      <name val="Arial"/>
      <family val="2"/>
    </font>
    <font>
      <sz val="10"/>
      <color theme="0" tint="-0.34998626667073579"/>
      <name val="Arial"/>
      <family val="2"/>
    </font>
    <font>
      <b/>
      <sz val="10"/>
      <color theme="0" tint="-0.249977111117893"/>
      <name val="Arial"/>
      <family val="2"/>
    </font>
    <font>
      <u/>
      <sz val="11"/>
      <color theme="10"/>
      <name val="Calibri"/>
      <family val="2"/>
      <scheme val="minor"/>
    </font>
    <font>
      <sz val="11"/>
      <name val="Calibri"/>
      <family val="2"/>
      <scheme val="minor"/>
    </font>
    <font>
      <sz val="11"/>
      <color rgb="FF9C5700"/>
      <name val="Calibri"/>
      <family val="2"/>
      <scheme val="minor"/>
    </font>
    <font>
      <sz val="12"/>
      <color rgb="FFFF0000"/>
      <name val="Calibri"/>
      <family val="2"/>
      <scheme val="minor"/>
    </font>
    <font>
      <sz val="18"/>
      <color theme="3"/>
      <name val="Cambria"/>
      <family val="2"/>
      <scheme val="major"/>
    </font>
    <font>
      <sz val="12"/>
      <color theme="1"/>
      <name val="Calibri"/>
      <family val="2"/>
    </font>
    <font>
      <sz val="12"/>
      <color rgb="FFFF0000"/>
      <name val="Calibri"/>
      <family val="2"/>
    </font>
    <font>
      <sz val="12"/>
      <color rgb="FF000000"/>
      <name val="Calibri"/>
      <family val="2"/>
    </font>
    <font>
      <sz val="12"/>
      <color rgb="FF000000"/>
      <name val="Arial"/>
      <family val="2"/>
    </font>
    <font>
      <sz val="10"/>
      <color rgb="FF2C2A29"/>
      <name val="Arial"/>
      <family val="2"/>
    </font>
    <font>
      <i/>
      <sz val="10"/>
      <color rgb="FF2C2A29"/>
      <name val="Arial"/>
      <family val="2"/>
    </font>
    <font>
      <b/>
      <sz val="10"/>
      <color rgb="FF2C2A29"/>
      <name val="Arial"/>
      <family val="2"/>
    </font>
    <font>
      <i/>
      <sz val="10"/>
      <color theme="0" tint="-0.249977111117893"/>
      <name val="Arial"/>
      <family val="2"/>
    </font>
    <font>
      <b/>
      <i/>
      <sz val="10"/>
      <name val="Arial"/>
      <family val="2"/>
    </font>
    <font>
      <sz val="10"/>
      <color rgb="FFC00000"/>
      <name val="Arial"/>
      <family val="2"/>
    </font>
    <font>
      <vertAlign val="subscript"/>
      <sz val="10"/>
      <name val="Arial"/>
      <family val="2"/>
    </font>
  </fonts>
  <fills count="37">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FFCC"/>
      </patternFill>
    </fill>
    <fill>
      <patternFill patternType="solid">
        <fgColor rgb="FFFFC7CE"/>
      </patternFill>
    </fill>
    <fill>
      <patternFill patternType="solid">
        <fgColor rgb="FFC6EFCE"/>
      </patternFill>
    </fill>
    <fill>
      <patternFill patternType="solid">
        <fgColor rgb="FFF2F2F2"/>
      </patternFill>
    </fill>
    <fill>
      <patternFill patternType="solid">
        <fgColor rgb="FFFFEB9C"/>
      </patternFill>
    </fill>
    <fill>
      <patternFill patternType="solid">
        <fgColor rgb="FFFFCC99"/>
      </patternFill>
    </fill>
    <fill>
      <patternFill patternType="solid">
        <fgColor rgb="FFA5A5A5"/>
      </patternFill>
    </fill>
    <fill>
      <patternFill patternType="solid">
        <fgColor rgb="FF92D050"/>
        <bgColor indexed="64"/>
      </patternFill>
    </fill>
    <fill>
      <patternFill patternType="solid">
        <fgColor indexed="9"/>
        <bgColor indexed="64"/>
      </patternFill>
    </fill>
    <fill>
      <patternFill patternType="solid">
        <fgColor rgb="FFC00000"/>
        <bgColor indexed="64"/>
      </patternFill>
    </fill>
    <fill>
      <patternFill patternType="solid">
        <fgColor theme="0"/>
        <bgColor indexed="64"/>
      </patternFill>
    </fill>
  </fills>
  <borders count="12">
    <border>
      <left/>
      <right/>
      <top/>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
      <left style="thin">
        <color indexed="64"/>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s>
  <cellStyleXfs count="131">
    <xf numFmtId="0" fontId="0" fillId="0" borderId="0"/>
    <xf numFmtId="0" fontId="17" fillId="2" borderId="0" applyNumberFormat="0" applyBorder="0" applyAlignment="0" applyProtection="0"/>
    <xf numFmtId="0" fontId="17" fillId="3" borderId="0" applyNumberFormat="0" applyBorder="0" applyAlignment="0" applyProtection="0"/>
    <xf numFmtId="0" fontId="17" fillId="4" borderId="0" applyNumberFormat="0" applyBorder="0" applyAlignment="0" applyProtection="0"/>
    <xf numFmtId="0" fontId="17" fillId="5" borderId="0" applyNumberFormat="0" applyBorder="0" applyAlignment="0" applyProtection="0"/>
    <xf numFmtId="0" fontId="17" fillId="6" borderId="0" applyNumberFormat="0" applyBorder="0" applyAlignment="0" applyProtection="0"/>
    <xf numFmtId="0" fontId="17" fillId="7" borderId="0" applyNumberFormat="0" applyBorder="0" applyAlignment="0" applyProtection="0"/>
    <xf numFmtId="0" fontId="17" fillId="8" borderId="0" applyNumberFormat="0" applyBorder="0" applyAlignment="0" applyProtection="0"/>
    <xf numFmtId="0" fontId="17" fillId="9" borderId="0" applyNumberFormat="0" applyBorder="0" applyAlignment="0" applyProtection="0"/>
    <xf numFmtId="0" fontId="17" fillId="10" borderId="0" applyNumberFormat="0" applyBorder="0" applyAlignment="0" applyProtection="0"/>
    <xf numFmtId="0" fontId="17"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8" fillId="14" borderId="0" applyNumberFormat="0" applyBorder="0" applyAlignment="0" applyProtection="0"/>
    <xf numFmtId="0" fontId="18" fillId="15" borderId="0" applyNumberFormat="0" applyBorder="0" applyAlignment="0" applyProtection="0"/>
    <xf numFmtId="0" fontId="18" fillId="16" borderId="0" applyNumberFormat="0" applyBorder="0" applyAlignment="0" applyProtection="0"/>
    <xf numFmtId="0" fontId="18" fillId="17" borderId="0" applyNumberFormat="0" applyBorder="0" applyAlignment="0" applyProtection="0"/>
    <xf numFmtId="0" fontId="18" fillId="18" borderId="0" applyNumberFormat="0" applyBorder="0" applyAlignment="0" applyProtection="0"/>
    <xf numFmtId="0" fontId="18" fillId="19" borderId="0" applyNumberFormat="0" applyBorder="0" applyAlignment="0" applyProtection="0"/>
    <xf numFmtId="0" fontId="18" fillId="20" borderId="0" applyNumberFormat="0" applyBorder="0" applyAlignment="0" applyProtection="0"/>
    <xf numFmtId="0" fontId="18" fillId="21" borderId="0" applyNumberFormat="0" applyBorder="0" applyAlignment="0" applyProtection="0"/>
    <xf numFmtId="0" fontId="18" fillId="22" borderId="0" applyNumberFormat="0" applyBorder="0" applyAlignment="0" applyProtection="0"/>
    <xf numFmtId="0" fontId="18" fillId="23" borderId="0" applyNumberFormat="0" applyBorder="0" applyAlignment="0" applyProtection="0"/>
    <xf numFmtId="0" fontId="18" fillId="24" borderId="0" applyNumberFormat="0" applyBorder="0" applyAlignment="0" applyProtection="0"/>
    <xf numFmtId="0" fontId="18" fillId="25" borderId="0" applyNumberFormat="0" applyBorder="0" applyAlignment="0" applyProtection="0"/>
    <xf numFmtId="164" fontId="10" fillId="0" borderId="0" applyFont="0" applyFill="0" applyBorder="0" applyAlignment="0" applyProtection="0"/>
    <xf numFmtId="0" fontId="17" fillId="26" borderId="1" applyNumberFormat="0" applyFont="0" applyAlignment="0" applyProtection="0"/>
    <xf numFmtId="0" fontId="19" fillId="27" borderId="0" applyNumberFormat="0" applyBorder="0" applyAlignment="0" applyProtection="0"/>
    <xf numFmtId="0" fontId="8" fillId="0" borderId="0" applyNumberFormat="0" applyFill="0" applyBorder="0" applyAlignment="0" applyProtection="0">
      <alignment vertical="top"/>
      <protection locked="0"/>
    </xf>
    <xf numFmtId="0" fontId="20" fillId="0" borderId="0" applyNumberFormat="0" applyFill="0" applyBorder="0" applyAlignment="0" applyProtection="0"/>
    <xf numFmtId="0" fontId="21" fillId="28" borderId="0" applyNumberFormat="0" applyBorder="0" applyAlignment="0" applyProtection="0"/>
    <xf numFmtId="0" fontId="22" fillId="29" borderId="2" applyNumberFormat="0" applyAlignment="0" applyProtection="0"/>
    <xf numFmtId="0" fontId="23" fillId="0" borderId="3" applyNumberFormat="0" applyFill="0" applyAlignment="0" applyProtection="0"/>
    <xf numFmtId="0" fontId="24" fillId="30" borderId="0" applyNumberFormat="0" applyBorder="0" applyAlignment="0" applyProtection="0"/>
    <xf numFmtId="0" fontId="10" fillId="0" borderId="0"/>
    <xf numFmtId="0" fontId="17" fillId="0" borderId="0" applyNumberFormat="0" applyFont="0" applyFill="0" applyBorder="0" applyProtection="0">
      <alignment vertical="center"/>
    </xf>
    <xf numFmtId="0" fontId="16" fillId="0" borderId="0"/>
    <xf numFmtId="0" fontId="17" fillId="0" borderId="0"/>
    <xf numFmtId="0" fontId="25" fillId="0" borderId="0" applyNumberFormat="0" applyFill="0" applyBorder="0" applyAlignment="0" applyProtection="0"/>
    <xf numFmtId="0" fontId="26" fillId="0" borderId="4" applyNumberFormat="0" applyFill="0" applyAlignment="0" applyProtection="0"/>
    <xf numFmtId="0" fontId="27" fillId="0" borderId="5" applyNumberFormat="0" applyFill="0" applyAlignment="0" applyProtection="0"/>
    <xf numFmtId="0" fontId="28" fillId="0" borderId="6" applyNumberFormat="0" applyFill="0" applyAlignment="0" applyProtection="0"/>
    <xf numFmtId="0" fontId="28" fillId="0" borderId="0" applyNumberFormat="0" applyFill="0" applyBorder="0" applyAlignment="0" applyProtection="0"/>
    <xf numFmtId="9" fontId="10" fillId="0" borderId="0" applyFont="0" applyFill="0" applyBorder="0" applyAlignment="0" applyProtection="0"/>
    <xf numFmtId="0" fontId="29" fillId="0" borderId="0" applyNumberFormat="0" applyFill="0" applyBorder="0" applyAlignment="0" applyProtection="0"/>
    <xf numFmtId="0" fontId="30" fillId="0" borderId="7" applyNumberFormat="0" applyFill="0" applyAlignment="0" applyProtection="0"/>
    <xf numFmtId="0" fontId="31" fillId="31" borderId="2" applyNumberFormat="0" applyAlignment="0" applyProtection="0"/>
    <xf numFmtId="0" fontId="32" fillId="32" borderId="8" applyNumberFormat="0" applyAlignment="0" applyProtection="0"/>
    <xf numFmtId="0" fontId="33" fillId="29" borderId="9" applyNumberFormat="0" applyAlignment="0" applyProtection="0"/>
    <xf numFmtId="0" fontId="34" fillId="0" borderId="0" applyNumberFormat="0" applyFill="0" applyBorder="0" applyAlignment="0" applyProtection="0"/>
    <xf numFmtId="0" fontId="39" fillId="0" borderId="0"/>
    <xf numFmtId="0" fontId="5" fillId="0" borderId="0"/>
    <xf numFmtId="0" fontId="40" fillId="0" borderId="0" applyNumberFormat="0" applyBorder="0" applyAlignment="0"/>
    <xf numFmtId="165" fontId="40" fillId="0" borderId="0" applyFont="0" applyFill="0" applyBorder="0" applyAlignment="0" applyProtection="0"/>
    <xf numFmtId="0" fontId="44" fillId="0" borderId="0"/>
    <xf numFmtId="0" fontId="5" fillId="0" borderId="0"/>
    <xf numFmtId="9" fontId="47" fillId="0" borderId="0" applyFont="0" applyFill="0" applyBorder="0" applyAlignment="0" applyProtection="0"/>
    <xf numFmtId="0" fontId="5" fillId="0" borderId="0"/>
    <xf numFmtId="9" fontId="16" fillId="0" borderId="0" applyFont="0" applyFill="0" applyBorder="0" applyAlignment="0" applyProtection="0"/>
    <xf numFmtId="165" fontId="40" fillId="0" borderId="0" applyFont="0" applyFill="0" applyBorder="0" applyAlignment="0" applyProtection="0"/>
    <xf numFmtId="0" fontId="47" fillId="0" borderId="0"/>
    <xf numFmtId="0" fontId="4" fillId="2" borderId="0" applyNumberFormat="0" applyBorder="0" applyAlignment="0" applyProtection="0"/>
    <xf numFmtId="0" fontId="4" fillId="3"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1" borderId="0" applyNumberFormat="0" applyBorder="0" applyAlignment="0" applyProtection="0"/>
    <xf numFmtId="0" fontId="4" fillId="12" borderId="0" applyNumberFormat="0" applyBorder="0" applyAlignment="0" applyProtection="0"/>
    <xf numFmtId="0" fontId="4" fillId="13" borderId="0" applyNumberFormat="0" applyBorder="0" applyAlignment="0" applyProtection="0"/>
    <xf numFmtId="164" fontId="5" fillId="0" borderId="0" applyFont="0" applyFill="0" applyBorder="0" applyAlignment="0" applyProtection="0"/>
    <xf numFmtId="0" fontId="4" fillId="26" borderId="1" applyNumberFormat="0" applyFont="0" applyAlignment="0" applyProtection="0"/>
    <xf numFmtId="0" fontId="4" fillId="0" borderId="0" applyNumberFormat="0" applyFont="0" applyFill="0" applyBorder="0" applyProtection="0">
      <alignment vertical="center"/>
    </xf>
    <xf numFmtId="0" fontId="4" fillId="0" borderId="0"/>
    <xf numFmtId="0" fontId="25" fillId="0" borderId="0" applyNumberFormat="0" applyFill="0" applyBorder="0" applyAlignment="0" applyProtection="0"/>
    <xf numFmtId="9" fontId="5" fillId="0" borderId="0" applyFont="0" applyFill="0" applyBorder="0" applyAlignment="0" applyProtection="0"/>
    <xf numFmtId="165" fontId="40" fillId="0" borderId="0" applyFont="0" applyFill="0" applyBorder="0" applyAlignment="0" applyProtection="0"/>
    <xf numFmtId="9" fontId="47" fillId="0" borderId="0" applyFont="0" applyFill="0" applyBorder="0" applyAlignment="0" applyProtection="0"/>
    <xf numFmtId="0" fontId="3" fillId="0" borderId="0"/>
    <xf numFmtId="0" fontId="50" fillId="0" borderId="0" applyNumberFormat="0" applyFill="0" applyBorder="0" applyAlignment="0" applyProtection="0"/>
    <xf numFmtId="165" fontId="3" fillId="0" borderId="0" applyFont="0" applyFill="0" applyBorder="0" applyAlignment="0" applyProtection="0"/>
    <xf numFmtId="0" fontId="26" fillId="0" borderId="4" applyNumberFormat="0" applyFill="0" applyAlignment="0" applyProtection="0"/>
    <xf numFmtId="0" fontId="27" fillId="0" borderId="5" applyNumberFormat="0" applyFill="0" applyAlignment="0" applyProtection="0"/>
    <xf numFmtId="0" fontId="28" fillId="0" borderId="6" applyNumberFormat="0" applyFill="0" applyAlignment="0" applyProtection="0"/>
    <xf numFmtId="0" fontId="28" fillId="0" borderId="0" applyNumberFormat="0" applyFill="0" applyBorder="0" applyAlignment="0" applyProtection="0"/>
    <xf numFmtId="0" fontId="21" fillId="28" borderId="0" applyNumberFormat="0" applyBorder="0" applyAlignment="0" applyProtection="0"/>
    <xf numFmtId="0" fontId="19" fillId="27" borderId="0" applyNumberFormat="0" applyBorder="0" applyAlignment="0" applyProtection="0"/>
    <xf numFmtId="0" fontId="52" fillId="30" borderId="0" applyNumberFormat="0" applyBorder="0" applyAlignment="0" applyProtection="0"/>
    <xf numFmtId="0" fontId="31" fillId="31" borderId="2" applyNumberFormat="0" applyAlignment="0" applyProtection="0"/>
    <xf numFmtId="0" fontId="33" fillId="29" borderId="9" applyNumberFormat="0" applyAlignment="0" applyProtection="0"/>
    <xf numFmtId="0" fontId="22" fillId="29" borderId="2" applyNumberFormat="0" applyAlignment="0" applyProtection="0"/>
    <xf numFmtId="0" fontId="23" fillId="0" borderId="3" applyNumberFormat="0" applyFill="0" applyAlignment="0" applyProtection="0"/>
    <xf numFmtId="0" fontId="32" fillId="32" borderId="8" applyNumberFormat="0" applyAlignment="0" applyProtection="0"/>
    <xf numFmtId="0" fontId="34" fillId="0" borderId="0" applyNumberFormat="0" applyFill="0" applyBorder="0" applyAlignment="0" applyProtection="0"/>
    <xf numFmtId="0" fontId="29" fillId="0" borderId="0" applyNumberFormat="0" applyFill="0" applyBorder="0" applyAlignment="0" applyProtection="0"/>
    <xf numFmtId="0" fontId="30" fillId="0" borderId="7" applyNumberFormat="0" applyFill="0" applyAlignment="0" applyProtection="0"/>
    <xf numFmtId="0" fontId="18" fillId="20" borderId="0" applyNumberFormat="0" applyBorder="0" applyAlignment="0" applyProtection="0"/>
    <xf numFmtId="0" fontId="2" fillId="2"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18" fillId="21" borderId="0" applyNumberFormat="0" applyBorder="0" applyAlignment="0" applyProtection="0"/>
    <xf numFmtId="0" fontId="2" fillId="3" borderId="0" applyNumberFormat="0" applyBorder="0" applyAlignment="0" applyProtection="0"/>
    <xf numFmtId="0" fontId="2" fillId="9" borderId="0" applyNumberFormat="0" applyBorder="0" applyAlignment="0" applyProtection="0"/>
    <xf numFmtId="0" fontId="2" fillId="15" borderId="0" applyNumberFormat="0" applyBorder="0" applyAlignment="0" applyProtection="0"/>
    <xf numFmtId="0" fontId="18" fillId="22"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16" borderId="0" applyNumberFormat="0" applyBorder="0" applyAlignment="0" applyProtection="0"/>
    <xf numFmtId="0" fontId="18" fillId="23"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17" borderId="0" applyNumberFormat="0" applyBorder="0" applyAlignment="0" applyProtection="0"/>
    <xf numFmtId="0" fontId="18" fillId="24"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18" borderId="0" applyNumberFormat="0" applyBorder="0" applyAlignment="0" applyProtection="0"/>
    <xf numFmtId="0" fontId="18" fillId="25"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19" borderId="0" applyNumberFormat="0" applyBorder="0" applyAlignment="0" applyProtection="0"/>
    <xf numFmtId="0" fontId="54" fillId="0" borderId="0" applyNumberFormat="0" applyFill="0" applyBorder="0" applyAlignment="0" applyProtection="0"/>
    <xf numFmtId="0" fontId="2" fillId="0" borderId="0"/>
    <xf numFmtId="0" fontId="2" fillId="26" borderId="1" applyNumberFormat="0" applyFont="0" applyAlignment="0" applyProtection="0"/>
    <xf numFmtId="0" fontId="39" fillId="0" borderId="0"/>
    <xf numFmtId="0" fontId="2" fillId="0" borderId="0"/>
    <xf numFmtId="0" fontId="2" fillId="0" borderId="0"/>
    <xf numFmtId="0" fontId="1" fillId="0" borderId="0"/>
    <xf numFmtId="0" fontId="57" fillId="0" borderId="0"/>
  </cellStyleXfs>
  <cellXfs count="121">
    <xf numFmtId="0" fontId="0" fillId="0" borderId="0" xfId="0"/>
    <xf numFmtId="0" fontId="6" fillId="0" borderId="0" xfId="0" applyFont="1"/>
    <xf numFmtId="0" fontId="9" fillId="0" borderId="0" xfId="0" applyFont="1"/>
    <xf numFmtId="0" fontId="5" fillId="0" borderId="0" xfId="0" applyFont="1" applyAlignment="1" applyProtection="1">
      <alignment horizontal="left"/>
      <protection locked="0"/>
    </xf>
    <xf numFmtId="3" fontId="0" fillId="0" borderId="0" xfId="0" applyNumberFormat="1" applyAlignment="1" applyProtection="1">
      <alignment horizontal="right"/>
      <protection locked="0"/>
    </xf>
    <xf numFmtId="1" fontId="0" fillId="0" borderId="0" xfId="0" applyNumberFormat="1"/>
    <xf numFmtId="166" fontId="0" fillId="0" borderId="0" xfId="0" applyNumberFormat="1"/>
    <xf numFmtId="2" fontId="0" fillId="0" borderId="0" xfId="0" applyNumberFormat="1"/>
    <xf numFmtId="166" fontId="0" fillId="0" borderId="0" xfId="0" applyNumberFormat="1" applyFont="1" applyFill="1" applyBorder="1" applyAlignment="1" applyProtection="1">
      <alignment vertical="top"/>
      <protection locked="0"/>
    </xf>
    <xf numFmtId="3" fontId="0" fillId="0" borderId="0" xfId="0" applyNumberFormat="1" applyAlignment="1">
      <alignment horizontal="right"/>
    </xf>
    <xf numFmtId="1" fontId="9" fillId="0" borderId="0" xfId="0" applyNumberFormat="1" applyFont="1"/>
    <xf numFmtId="49" fontId="12" fillId="0" borderId="0" xfId="0" applyNumberFormat="1" applyFont="1"/>
    <xf numFmtId="0" fontId="6" fillId="0" borderId="0" xfId="0" applyFont="1" applyAlignment="1" applyProtection="1">
      <alignment horizontal="left"/>
      <protection locked="0"/>
    </xf>
    <xf numFmtId="0" fontId="11" fillId="0" borderId="0" xfId="0" applyFont="1"/>
    <xf numFmtId="0" fontId="11" fillId="0" borderId="0" xfId="0" applyFont="1" applyAlignment="1" applyProtection="1">
      <alignment horizontal="left"/>
      <protection locked="0"/>
    </xf>
    <xf numFmtId="0" fontId="10" fillId="0" borderId="0" xfId="0" applyFont="1"/>
    <xf numFmtId="0" fontId="6" fillId="0" borderId="0" xfId="0" applyFont="1" applyFill="1"/>
    <xf numFmtId="3" fontId="13" fillId="0" borderId="0" xfId="0" applyNumberFormat="1" applyFont="1" applyAlignment="1">
      <alignment horizontal="right"/>
    </xf>
    <xf numFmtId="3" fontId="11" fillId="0" borderId="0" xfId="0" applyNumberFormat="1" applyFont="1"/>
    <xf numFmtId="0" fontId="8" fillId="0" borderId="0" xfId="28" applyAlignment="1" applyProtection="1"/>
    <xf numFmtId="0" fontId="15" fillId="0" borderId="0" xfId="0" applyFont="1" applyFill="1"/>
    <xf numFmtId="0" fontId="0" fillId="0" borderId="0" xfId="0" applyFill="1"/>
    <xf numFmtId="9" fontId="11" fillId="0" borderId="0" xfId="0" applyNumberFormat="1" applyFont="1"/>
    <xf numFmtId="9" fontId="0" fillId="0" borderId="0" xfId="0" applyNumberFormat="1"/>
    <xf numFmtId="49" fontId="0" fillId="0" borderId="0" xfId="0" applyNumberFormat="1"/>
    <xf numFmtId="3" fontId="5" fillId="0" borderId="0" xfId="0" applyNumberFormat="1" applyFont="1"/>
    <xf numFmtId="0" fontId="5" fillId="0" borderId="0" xfId="0" applyFont="1"/>
    <xf numFmtId="0" fontId="35" fillId="0" borderId="0" xfId="0" applyFont="1"/>
    <xf numFmtId="0" fontId="36" fillId="0" borderId="0" xfId="0" applyFont="1" applyAlignment="1">
      <alignment wrapText="1"/>
    </xf>
    <xf numFmtId="1" fontId="5" fillId="0" borderId="0" xfId="0" applyNumberFormat="1" applyFont="1"/>
    <xf numFmtId="3" fontId="40" fillId="0" borderId="0" xfId="53" applyNumberFormat="1" applyFont="1" applyFill="1" applyProtection="1"/>
    <xf numFmtId="3" fontId="42" fillId="0" borderId="0" xfId="53" applyNumberFormat="1" applyFont="1" applyFill="1" applyProtection="1"/>
    <xf numFmtId="0" fontId="6" fillId="0" borderId="0" xfId="0" applyFont="1" applyAlignment="1">
      <alignment horizontal="right"/>
    </xf>
    <xf numFmtId="0" fontId="0" fillId="33" borderId="0" xfId="0" applyFill="1"/>
    <xf numFmtId="3" fontId="0" fillId="0" borderId="0" xfId="0" applyNumberFormat="1"/>
    <xf numFmtId="0" fontId="45" fillId="35" borderId="0" xfId="0" applyFont="1" applyFill="1"/>
    <xf numFmtId="0" fontId="6" fillId="0" borderId="0" xfId="0" quotePrefix="1" applyFont="1" applyAlignment="1">
      <alignment horizontal="right"/>
    </xf>
    <xf numFmtId="3" fontId="46" fillId="0" borderId="0" xfId="0" applyNumberFormat="1" applyFont="1" applyAlignment="1">
      <alignment horizontal="right"/>
    </xf>
    <xf numFmtId="9" fontId="0" fillId="0" borderId="0" xfId="56" applyFont="1"/>
    <xf numFmtId="0" fontId="5" fillId="0" borderId="0" xfId="34" applyFont="1" applyAlignment="1" applyProtection="1">
      <alignment horizontal="left"/>
      <protection locked="0"/>
    </xf>
    <xf numFmtId="0" fontId="48" fillId="0" borderId="0" xfId="0" applyFont="1"/>
    <xf numFmtId="0" fontId="5" fillId="0" borderId="0" xfId="0" applyFont="1" applyAlignment="1">
      <alignment horizontal="left" vertical="center" readingOrder="1"/>
    </xf>
    <xf numFmtId="166" fontId="4" fillId="0" borderId="0" xfId="76" applyNumberFormat="1"/>
    <xf numFmtId="0" fontId="47" fillId="0" borderId="0" xfId="60"/>
    <xf numFmtId="0" fontId="6" fillId="0" borderId="0" xfId="0" applyFont="1" applyAlignment="1">
      <alignment wrapText="1"/>
    </xf>
    <xf numFmtId="0" fontId="6" fillId="0" borderId="0" xfId="0" applyFont="1" applyAlignment="1">
      <alignment horizontal="left" wrapText="1"/>
    </xf>
    <xf numFmtId="0" fontId="49" fillId="0" borderId="0" xfId="0" applyFont="1"/>
    <xf numFmtId="0" fontId="5" fillId="0" borderId="0" xfId="0" quotePrefix="1" applyFont="1"/>
    <xf numFmtId="0" fontId="5" fillId="0" borderId="0" xfId="0" quotePrefix="1" applyNumberFormat="1" applyFont="1"/>
    <xf numFmtId="166" fontId="5" fillId="0" borderId="0" xfId="34" applyNumberFormat="1" applyFont="1"/>
    <xf numFmtId="166" fontId="5" fillId="0" borderId="0" xfId="0" applyNumberFormat="1" applyFont="1"/>
    <xf numFmtId="167" fontId="5" fillId="0" borderId="0" xfId="0" applyNumberFormat="1" applyFont="1"/>
    <xf numFmtId="0" fontId="5" fillId="34" borderId="0" xfId="0" applyFont="1" applyFill="1" applyBorder="1"/>
    <xf numFmtId="0" fontId="5" fillId="0" borderId="0" xfId="0" applyFont="1" applyAlignment="1">
      <alignment vertical="top" wrapText="1"/>
    </xf>
    <xf numFmtId="0" fontId="5" fillId="0" borderId="0" xfId="0" applyFont="1" applyBorder="1" applyAlignment="1">
      <alignment horizontal="right"/>
    </xf>
    <xf numFmtId="166" fontId="5" fillId="0" borderId="0" xfId="0" applyNumberFormat="1" applyFont="1" applyBorder="1" applyAlignment="1">
      <alignment horizontal="right"/>
    </xf>
    <xf numFmtId="169" fontId="5" fillId="0" borderId="10" xfId="0" applyNumberFormat="1" applyFont="1" applyBorder="1" applyAlignment="1">
      <alignment horizontal="right" vertical="center"/>
    </xf>
    <xf numFmtId="0" fontId="43" fillId="0" borderId="0" xfId="52" applyFont="1" applyFill="1" applyAlignment="1" applyProtection="1">
      <alignment horizontal="left"/>
    </xf>
    <xf numFmtId="0" fontId="6" fillId="0" borderId="0" xfId="0" applyFont="1" applyAlignment="1">
      <alignment horizontal="left" vertical="center" readingOrder="1"/>
    </xf>
    <xf numFmtId="0" fontId="0" fillId="0" borderId="0" xfId="0" applyFill="1" applyProtection="1"/>
    <xf numFmtId="0" fontId="41" fillId="0" borderId="0" xfId="0" applyFont="1" applyFill="1" applyProtection="1"/>
    <xf numFmtId="1" fontId="55" fillId="0" borderId="0" xfId="50" applyNumberFormat="1" applyFont="1" applyFill="1"/>
    <xf numFmtId="1" fontId="56" fillId="0" borderId="0" xfId="50" applyNumberFormat="1" applyFont="1" applyFill="1"/>
    <xf numFmtId="2" fontId="5" fillId="0" borderId="0" xfId="0" applyNumberFormat="1" applyFont="1"/>
    <xf numFmtId="170" fontId="39" fillId="0" borderId="0" xfId="50" applyNumberFormat="1"/>
    <xf numFmtId="1" fontId="39" fillId="0" borderId="0" xfId="50" applyNumberFormat="1"/>
    <xf numFmtId="1" fontId="53" fillId="0" borderId="0" xfId="50" applyNumberFormat="1" applyFont="1"/>
    <xf numFmtId="0" fontId="41" fillId="0" borderId="0" xfId="0" applyFont="1"/>
    <xf numFmtId="1" fontId="58" fillId="0" borderId="0" xfId="130" applyNumberFormat="1" applyFont="1" applyAlignment="1">
      <alignment horizontal="right"/>
    </xf>
    <xf numFmtId="0" fontId="59" fillId="0" borderId="0" xfId="0" applyFont="1" applyAlignment="1">
      <alignment horizontal="left" wrapText="1"/>
    </xf>
    <xf numFmtId="0" fontId="61" fillId="0" borderId="0" xfId="0" applyFont="1" applyAlignment="1">
      <alignment horizontal="left"/>
    </xf>
    <xf numFmtId="166" fontId="35" fillId="0" borderId="0" xfId="0" applyNumberFormat="1" applyFont="1"/>
    <xf numFmtId="1" fontId="35" fillId="0" borderId="0" xfId="0" applyNumberFormat="1" applyFont="1"/>
    <xf numFmtId="0" fontId="62" fillId="0" borderId="0" xfId="0" applyFont="1"/>
    <xf numFmtId="3" fontId="35" fillId="0" borderId="0" xfId="0" applyNumberFormat="1" applyFont="1"/>
    <xf numFmtId="0" fontId="63" fillId="0" borderId="0" xfId="0" applyFont="1"/>
    <xf numFmtId="0" fontId="6" fillId="0" borderId="0" xfId="0" applyFont="1" applyAlignment="1" applyProtection="1">
      <alignment horizontal="right"/>
      <protection locked="0"/>
    </xf>
    <xf numFmtId="0" fontId="41" fillId="0" borderId="0" xfId="52" applyFont="1" applyFill="1" applyAlignment="1" applyProtection="1">
      <alignment horizontal="right"/>
    </xf>
    <xf numFmtId="0" fontId="64" fillId="0" borderId="0" xfId="34" applyFont="1" applyAlignment="1" applyProtection="1">
      <alignment horizontal="left"/>
      <protection locked="0"/>
    </xf>
    <xf numFmtId="3" fontId="64" fillId="0" borderId="0" xfId="0" applyNumberFormat="1" applyFont="1" applyAlignment="1">
      <alignment horizontal="right"/>
    </xf>
    <xf numFmtId="3" fontId="64" fillId="0" borderId="0" xfId="0" applyNumberFormat="1" applyFont="1"/>
    <xf numFmtId="2" fontId="5" fillId="0" borderId="0" xfId="50" applyNumberFormat="1" applyFont="1"/>
    <xf numFmtId="0" fontId="0" fillId="0" borderId="0" xfId="0" applyAlignment="1">
      <alignment horizontal="right"/>
    </xf>
    <xf numFmtId="166" fontId="0" fillId="0" borderId="0" xfId="0" applyNumberFormat="1" applyAlignment="1">
      <alignment horizontal="right"/>
    </xf>
    <xf numFmtId="1" fontId="0" fillId="0" borderId="0" xfId="0" applyNumberFormat="1" applyAlignment="1">
      <alignment horizontal="right"/>
    </xf>
    <xf numFmtId="0" fontId="15" fillId="0" borderId="0" xfId="0" applyFont="1" applyAlignment="1">
      <alignment horizontal="right"/>
    </xf>
    <xf numFmtId="166" fontId="5" fillId="0" borderId="0" xfId="0" applyNumberFormat="1" applyFont="1" applyAlignment="1">
      <alignment horizontal="right"/>
    </xf>
    <xf numFmtId="169" fontId="0" fillId="0" borderId="0" xfId="0" applyNumberFormat="1" applyAlignment="1">
      <alignment horizontal="right"/>
    </xf>
    <xf numFmtId="1" fontId="0" fillId="0" borderId="0" xfId="0" applyNumberFormat="1" applyFill="1" applyBorder="1" applyAlignment="1">
      <alignment horizontal="right"/>
    </xf>
    <xf numFmtId="0" fontId="0" fillId="0" borderId="0" xfId="0" applyFill="1" applyAlignment="1">
      <alignment horizontal="right"/>
    </xf>
    <xf numFmtId="0" fontId="4" fillId="0" borderId="0" xfId="76" applyAlignment="1">
      <alignment horizontal="right"/>
    </xf>
    <xf numFmtId="9" fontId="0" fillId="0" borderId="0" xfId="56" applyFont="1" applyAlignment="1">
      <alignment horizontal="right"/>
    </xf>
    <xf numFmtId="3" fontId="5" fillId="0" borderId="0" xfId="0" applyNumberFormat="1" applyFont="1" applyAlignment="1">
      <alignment horizontal="right"/>
    </xf>
    <xf numFmtId="0" fontId="11" fillId="0" borderId="0" xfId="0" applyFont="1" applyAlignment="1">
      <alignment horizontal="right"/>
    </xf>
    <xf numFmtId="168" fontId="0" fillId="0" borderId="0" xfId="0" applyNumberFormat="1" applyAlignment="1">
      <alignment horizontal="right"/>
    </xf>
    <xf numFmtId="1" fontId="0" fillId="36" borderId="11" xfId="0" applyNumberFormat="1" applyFill="1" applyBorder="1" applyAlignment="1">
      <alignment horizontal="right"/>
    </xf>
    <xf numFmtId="0" fontId="0" fillId="36" borderId="11" xfId="0" applyFill="1" applyBorder="1" applyAlignment="1">
      <alignment horizontal="right"/>
    </xf>
    <xf numFmtId="2" fontId="0" fillId="0" borderId="0" xfId="0" applyNumberFormat="1" applyAlignment="1">
      <alignment horizontal="right"/>
    </xf>
    <xf numFmtId="3" fontId="51" fillId="36" borderId="0" xfId="0" applyNumberFormat="1" applyFont="1" applyFill="1" applyAlignment="1">
      <alignment horizontal="right"/>
    </xf>
    <xf numFmtId="2" fontId="37" fillId="0" borderId="0" xfId="0" applyNumberFormat="1" applyFont="1" applyAlignment="1">
      <alignment horizontal="right"/>
    </xf>
    <xf numFmtId="0" fontId="37" fillId="0" borderId="0" xfId="0" applyFont="1" applyAlignment="1">
      <alignment horizontal="right"/>
    </xf>
    <xf numFmtId="3" fontId="14" fillId="0" borderId="0" xfId="0" applyNumberFormat="1" applyFont="1" applyAlignment="1">
      <alignment horizontal="right"/>
    </xf>
    <xf numFmtId="3" fontId="14" fillId="0" borderId="0" xfId="0" applyNumberFormat="1" applyFont="1" applyFill="1" applyBorder="1" applyAlignment="1">
      <alignment horizontal="right"/>
    </xf>
    <xf numFmtId="3" fontId="6" fillId="0" borderId="0" xfId="0" applyNumberFormat="1" applyFont="1" applyAlignment="1">
      <alignment horizontal="right"/>
    </xf>
    <xf numFmtId="0" fontId="5" fillId="0" borderId="0" xfId="0" applyFont="1" applyAlignment="1">
      <alignment horizontal="right"/>
    </xf>
    <xf numFmtId="0" fontId="8" fillId="0" borderId="0" xfId="28" applyAlignment="1" applyProtection="1">
      <alignment horizontal="right"/>
    </xf>
    <xf numFmtId="0" fontId="43" fillId="0" borderId="0" xfId="52" applyFont="1" applyFill="1" applyAlignment="1" applyProtection="1">
      <alignment horizontal="right"/>
    </xf>
    <xf numFmtId="3" fontId="40" fillId="0" borderId="0" xfId="53" applyNumberFormat="1" applyFont="1" applyFill="1" applyAlignment="1" applyProtection="1">
      <alignment horizontal="right"/>
    </xf>
    <xf numFmtId="3" fontId="42" fillId="0" borderId="0" xfId="53" applyNumberFormat="1" applyFont="1" applyFill="1" applyAlignment="1" applyProtection="1">
      <alignment horizontal="right"/>
    </xf>
    <xf numFmtId="166" fontId="0" fillId="0" borderId="0" xfId="0" quotePrefix="1" applyNumberFormat="1" applyAlignment="1">
      <alignment horizontal="right"/>
    </xf>
    <xf numFmtId="1" fontId="41" fillId="0" borderId="0" xfId="0" applyNumberFormat="1" applyFont="1" applyFill="1" applyAlignment="1" applyProtection="1">
      <alignment horizontal="right"/>
    </xf>
    <xf numFmtId="2" fontId="41" fillId="0" borderId="0" xfId="56" applyNumberFormat="1" applyFont="1" applyFill="1" applyAlignment="1" applyProtection="1">
      <alignment horizontal="right"/>
    </xf>
    <xf numFmtId="0" fontId="41" fillId="0" borderId="0" xfId="0" applyFont="1" applyFill="1" applyAlignment="1" applyProtection="1">
      <alignment horizontal="right"/>
    </xf>
    <xf numFmtId="0" fontId="0" fillId="0" borderId="0" xfId="0" applyFill="1" applyAlignment="1" applyProtection="1">
      <alignment horizontal="right"/>
    </xf>
    <xf numFmtId="1" fontId="40" fillId="0" borderId="0" xfId="0" applyNumberFormat="1" applyFont="1" applyFill="1" applyAlignment="1" applyProtection="1">
      <alignment horizontal="right"/>
    </xf>
    <xf numFmtId="1" fontId="5" fillId="0" borderId="0" xfId="0" applyNumberFormat="1" applyFont="1" applyAlignment="1">
      <alignment horizontal="right"/>
    </xf>
    <xf numFmtId="1" fontId="6" fillId="0" borderId="0" xfId="0" applyNumberFormat="1" applyFont="1"/>
    <xf numFmtId="1" fontId="6" fillId="0" borderId="0" xfId="0" quotePrefix="1" applyNumberFormat="1" applyFont="1" applyAlignment="1">
      <alignment horizontal="right"/>
    </xf>
    <xf numFmtId="1" fontId="6" fillId="0" borderId="0" xfId="0" applyNumberFormat="1" applyFont="1" applyAlignment="1">
      <alignment horizontal="right"/>
    </xf>
    <xf numFmtId="0" fontId="0" fillId="0" borderId="0" xfId="0" applyAlignment="1">
      <alignment horizontal="left"/>
    </xf>
    <xf numFmtId="0" fontId="60" fillId="0" borderId="0" xfId="0" applyFont="1" applyAlignment="1">
      <alignment horizontal="left" vertical="top" wrapText="1"/>
    </xf>
  </cellXfs>
  <cellStyles count="131">
    <cellStyle name="20 % - Aksentti1" xfId="100" builtinId="30" customBuiltin="1"/>
    <cellStyle name="20 % - Aksentti1 2" xfId="1" xr:uid="{00000000-0005-0000-0000-000000000000}"/>
    <cellStyle name="20 % - Aksentti1 2 2" xfId="61" xr:uid="{00000000-0005-0000-0000-000000000000}"/>
    <cellStyle name="20 % - Aksentti2" xfId="104" builtinId="34" customBuiltin="1"/>
    <cellStyle name="20 % - Aksentti2 2" xfId="2" xr:uid="{00000000-0005-0000-0000-000001000000}"/>
    <cellStyle name="20 % - Aksentti2 2 2" xfId="62" xr:uid="{00000000-0005-0000-0000-000001000000}"/>
    <cellStyle name="20 % - Aksentti3" xfId="108" builtinId="38" customBuiltin="1"/>
    <cellStyle name="20 % - Aksentti3 2" xfId="3" xr:uid="{00000000-0005-0000-0000-000002000000}"/>
    <cellStyle name="20 % - Aksentti3 2 2" xfId="63" xr:uid="{00000000-0005-0000-0000-000002000000}"/>
    <cellStyle name="20 % - Aksentti4" xfId="112" builtinId="42" customBuiltin="1"/>
    <cellStyle name="20 % - Aksentti4 2" xfId="4" xr:uid="{00000000-0005-0000-0000-000003000000}"/>
    <cellStyle name="20 % - Aksentti4 2 2" xfId="64" xr:uid="{00000000-0005-0000-0000-000003000000}"/>
    <cellStyle name="20 % - Aksentti5" xfId="116" builtinId="46" customBuiltin="1"/>
    <cellStyle name="20 % - Aksentti5 2" xfId="5" xr:uid="{00000000-0005-0000-0000-000004000000}"/>
    <cellStyle name="20 % - Aksentti5 2 2" xfId="65" xr:uid="{00000000-0005-0000-0000-000004000000}"/>
    <cellStyle name="20 % - Aksentti6" xfId="120" builtinId="50" customBuiltin="1"/>
    <cellStyle name="20 % - Aksentti6 2" xfId="6" xr:uid="{00000000-0005-0000-0000-000005000000}"/>
    <cellStyle name="20 % - Aksentti6 2 2" xfId="66" xr:uid="{00000000-0005-0000-0000-000005000000}"/>
    <cellStyle name="40 % - Aksentti1" xfId="101" builtinId="31" customBuiltin="1"/>
    <cellStyle name="40 % - Aksentti1 2" xfId="7" xr:uid="{00000000-0005-0000-0000-000006000000}"/>
    <cellStyle name="40 % - Aksentti1 2 2" xfId="67" xr:uid="{00000000-0005-0000-0000-000006000000}"/>
    <cellStyle name="40 % - Aksentti2" xfId="105" builtinId="35" customBuiltin="1"/>
    <cellStyle name="40 % - Aksentti2 2" xfId="8" xr:uid="{00000000-0005-0000-0000-000007000000}"/>
    <cellStyle name="40 % - Aksentti2 2 2" xfId="68" xr:uid="{00000000-0005-0000-0000-000007000000}"/>
    <cellStyle name="40 % - Aksentti3" xfId="109" builtinId="39" customBuiltin="1"/>
    <cellStyle name="40 % - Aksentti3 2" xfId="9" xr:uid="{00000000-0005-0000-0000-000008000000}"/>
    <cellStyle name="40 % - Aksentti3 2 2" xfId="69" xr:uid="{00000000-0005-0000-0000-000008000000}"/>
    <cellStyle name="40 % - Aksentti4" xfId="113" builtinId="43" customBuiltin="1"/>
    <cellStyle name="40 % - Aksentti4 2" xfId="10" xr:uid="{00000000-0005-0000-0000-000009000000}"/>
    <cellStyle name="40 % - Aksentti4 2 2" xfId="70" xr:uid="{00000000-0005-0000-0000-000009000000}"/>
    <cellStyle name="40 % - Aksentti5" xfId="117" builtinId="47" customBuiltin="1"/>
    <cellStyle name="40 % - Aksentti5 2" xfId="11" xr:uid="{00000000-0005-0000-0000-00000A000000}"/>
    <cellStyle name="40 % - Aksentti5 2 2" xfId="71" xr:uid="{00000000-0005-0000-0000-00000A000000}"/>
    <cellStyle name="40 % - Aksentti6" xfId="121" builtinId="51" customBuiltin="1"/>
    <cellStyle name="40 % - Aksentti6 2" xfId="12" xr:uid="{00000000-0005-0000-0000-00000B000000}"/>
    <cellStyle name="40 % - Aksentti6 2 2" xfId="72" xr:uid="{00000000-0005-0000-0000-00000B000000}"/>
    <cellStyle name="60 % - Aksentti1" xfId="102" builtinId="32" customBuiltin="1"/>
    <cellStyle name="60 % - Aksentti1 2" xfId="13" xr:uid="{00000000-0005-0000-0000-00000C000000}"/>
    <cellStyle name="60 % - Aksentti2" xfId="106" builtinId="36" customBuiltin="1"/>
    <cellStyle name="60 % - Aksentti2 2" xfId="14" xr:uid="{00000000-0005-0000-0000-00000D000000}"/>
    <cellStyle name="60 % - Aksentti3" xfId="110" builtinId="40" customBuiltin="1"/>
    <cellStyle name="60 % - Aksentti3 2" xfId="15" xr:uid="{00000000-0005-0000-0000-00000E000000}"/>
    <cellStyle name="60 % - Aksentti4" xfId="114" builtinId="44" customBuiltin="1"/>
    <cellStyle name="60 % - Aksentti4 2" xfId="16" xr:uid="{00000000-0005-0000-0000-00000F000000}"/>
    <cellStyle name="60 % - Aksentti5" xfId="118" builtinId="48" customBuiltin="1"/>
    <cellStyle name="60 % - Aksentti5 2" xfId="17" xr:uid="{00000000-0005-0000-0000-000010000000}"/>
    <cellStyle name="60 % - Aksentti6" xfId="122" builtinId="52" customBuiltin="1"/>
    <cellStyle name="60 % - Aksentti6 2" xfId="18" xr:uid="{00000000-0005-0000-0000-000011000000}"/>
    <cellStyle name="Aksentti1" xfId="99" builtinId="29" customBuiltin="1"/>
    <cellStyle name="Aksentti1 2" xfId="19" xr:uid="{00000000-0005-0000-0000-000012000000}"/>
    <cellStyle name="Aksentti2" xfId="103" builtinId="33" customBuiltin="1"/>
    <cellStyle name="Aksentti2 2" xfId="20" xr:uid="{00000000-0005-0000-0000-000013000000}"/>
    <cellStyle name="Aksentti3" xfId="107" builtinId="37" customBuiltin="1"/>
    <cellStyle name="Aksentti3 2" xfId="21" xr:uid="{00000000-0005-0000-0000-000014000000}"/>
    <cellStyle name="Aksentti4" xfId="111" builtinId="41" customBuiltin="1"/>
    <cellStyle name="Aksentti4 2" xfId="22" xr:uid="{00000000-0005-0000-0000-000015000000}"/>
    <cellStyle name="Aksentti5" xfId="115" builtinId="45" customBuiltin="1"/>
    <cellStyle name="Aksentti5 2" xfId="23" xr:uid="{00000000-0005-0000-0000-000016000000}"/>
    <cellStyle name="Aksentti6" xfId="119" builtinId="49" customBuiltin="1"/>
    <cellStyle name="Aksentti6 2" xfId="24" xr:uid="{00000000-0005-0000-0000-000017000000}"/>
    <cellStyle name="Euro" xfId="25" xr:uid="{00000000-0005-0000-0000-000018000000}"/>
    <cellStyle name="Euro 2" xfId="73" xr:uid="{00000000-0005-0000-0000-000018000000}"/>
    <cellStyle name="Huomautus 2" xfId="26" xr:uid="{00000000-0005-0000-0000-000019000000}"/>
    <cellStyle name="Huomautus 2 2" xfId="74" xr:uid="{00000000-0005-0000-0000-000019000000}"/>
    <cellStyle name="Huono" xfId="89" builtinId="27" customBuiltin="1"/>
    <cellStyle name="Huono 2" xfId="27" xr:uid="{00000000-0005-0000-0000-00001A000000}"/>
    <cellStyle name="Hyperlinkki" xfId="28" builtinId="8"/>
    <cellStyle name="Hyperlinkki 2" xfId="29" xr:uid="{00000000-0005-0000-0000-00001C000000}"/>
    <cellStyle name="Hyperlinkki 3" xfId="82" xr:uid="{306E7AE7-D881-41DD-B62C-CB06A20AB4BD}"/>
    <cellStyle name="Hyvä" xfId="88" builtinId="26" customBuiltin="1"/>
    <cellStyle name="Hyvä 2" xfId="30" xr:uid="{00000000-0005-0000-0000-00001D000000}"/>
    <cellStyle name="Laskenta" xfId="93" builtinId="22" customBuiltin="1"/>
    <cellStyle name="Laskenta 2" xfId="31" xr:uid="{00000000-0005-0000-0000-00001E000000}"/>
    <cellStyle name="Linkitetty solu" xfId="94" builtinId="24" customBuiltin="1"/>
    <cellStyle name="Linkitetty solu 2" xfId="32" xr:uid="{00000000-0005-0000-0000-00001F000000}"/>
    <cellStyle name="Neutraali" xfId="90" builtinId="28" customBuiltin="1"/>
    <cellStyle name="Neutraali 2" xfId="33" xr:uid="{00000000-0005-0000-0000-000020000000}"/>
    <cellStyle name="Normaali" xfId="0" builtinId="0"/>
    <cellStyle name="Normaali 10" xfId="129" xr:uid="{91951FD8-A0D9-4300-847C-2BBB18D88D1A}"/>
    <cellStyle name="Normaali 11" xfId="130" xr:uid="{CF519E67-8917-465D-8AFD-9FA21EB907A1}"/>
    <cellStyle name="Normaali 2" xfId="34" xr:uid="{00000000-0005-0000-0000-000022000000}"/>
    <cellStyle name="Normaali 2 2" xfId="35" xr:uid="{00000000-0005-0000-0000-000023000000}"/>
    <cellStyle name="Normaali 2 2 2" xfId="75" xr:uid="{00000000-0005-0000-0000-000023000000}"/>
    <cellStyle name="Normaali 2 3" xfId="55" xr:uid="{00000000-0005-0000-0000-000024000000}"/>
    <cellStyle name="Normaali 3" xfId="36" xr:uid="{00000000-0005-0000-0000-000025000000}"/>
    <cellStyle name="Normaali 4" xfId="37" xr:uid="{00000000-0005-0000-0000-000026000000}"/>
    <cellStyle name="Normaali 4 2" xfId="57" xr:uid="{00000000-0005-0000-0000-000003000000}"/>
    <cellStyle name="Normaali 4 3" xfId="76" xr:uid="{00000000-0005-0000-0000-000026000000}"/>
    <cellStyle name="Normaali 5" xfId="50" xr:uid="{00000000-0005-0000-0000-000027000000}"/>
    <cellStyle name="Normaali 6" xfId="52" xr:uid="{00000000-0005-0000-0000-000028000000}"/>
    <cellStyle name="Normaali 7" xfId="54" xr:uid="{00000000-0005-0000-0000-000029000000}"/>
    <cellStyle name="Normaali 8" xfId="60" xr:uid="{00000000-0005-0000-0000-000054000000}"/>
    <cellStyle name="Normaali 9" xfId="81" xr:uid="{38C8A38D-0B87-4C05-80F5-AE225831EC12}"/>
    <cellStyle name="Normal 2" xfId="51" xr:uid="{00000000-0005-0000-0000-00002A000000}"/>
    <cellStyle name="Normal 2 2" xfId="126" xr:uid="{FA451F1D-FE51-4FB0-9E02-F4D5A2935DD6}"/>
    <cellStyle name="Normal 2 3" xfId="128" xr:uid="{A7636F51-883F-4227-92B8-4248C4AA1A68}"/>
    <cellStyle name="Normal 3" xfId="124" xr:uid="{6969A391-2326-44B8-B606-729B591D5AEF}"/>
    <cellStyle name="Normal 4" xfId="127" xr:uid="{DFDB0118-B76A-45F7-BBAB-C7D85382EA13}"/>
    <cellStyle name="Note 2" xfId="125" xr:uid="{69D5DDFB-35E8-44EF-8626-799715A98A67}"/>
    <cellStyle name="Otsikko" xfId="38" builtinId="15" customBuiltin="1"/>
    <cellStyle name="Otsikko 1" xfId="84" builtinId="16" customBuiltin="1"/>
    <cellStyle name="Otsikko 1 2" xfId="39" xr:uid="{00000000-0005-0000-0000-00002C000000}"/>
    <cellStyle name="Otsikko 2" xfId="85" builtinId="17" customBuiltin="1"/>
    <cellStyle name="Otsikko 2 2" xfId="40" xr:uid="{00000000-0005-0000-0000-00002D000000}"/>
    <cellStyle name="Otsikko 3" xfId="86" builtinId="18" customBuiltin="1"/>
    <cellStyle name="Otsikko 3 2" xfId="41" xr:uid="{00000000-0005-0000-0000-00002E000000}"/>
    <cellStyle name="Otsikko 4" xfId="87" builtinId="19" customBuiltin="1"/>
    <cellStyle name="Otsikko 4 2" xfId="42" xr:uid="{00000000-0005-0000-0000-00002F000000}"/>
    <cellStyle name="Otsikko 5" xfId="77" xr:uid="{00000000-0005-0000-0000-00005D000000}"/>
    <cellStyle name="Otsikko 6" xfId="123" xr:uid="{02C1710E-7130-482C-A720-BC0C6FD9E0B8}"/>
    <cellStyle name="Pilkku 2" xfId="53" xr:uid="{00000000-0005-0000-0000-000030000000}"/>
    <cellStyle name="Pilkku 2 2" xfId="79" xr:uid="{00000000-0005-0000-0000-000030000000}"/>
    <cellStyle name="Pilkku 2 3" xfId="59" xr:uid="{83B91E84-AA47-41E7-960A-8EA7DD5018D8}"/>
    <cellStyle name="Pilkku 3" xfId="83" xr:uid="{D8217AC6-46E6-4546-954F-085F9C1AA54F}"/>
    <cellStyle name="Prosenttia" xfId="56" builtinId="5"/>
    <cellStyle name="Prosenttia 2" xfId="43" xr:uid="{00000000-0005-0000-0000-000032000000}"/>
    <cellStyle name="Prosenttia 2 2" xfId="78" xr:uid="{00000000-0005-0000-0000-000032000000}"/>
    <cellStyle name="Prosenttia 3" xfId="80" xr:uid="{00000000-0005-0000-0000-000063000000}"/>
    <cellStyle name="Prosenttia 4" xfId="58" xr:uid="{00000000-0005-0000-0000-00007B000000}"/>
    <cellStyle name="Selittävä teksti" xfId="97" builtinId="53" customBuiltin="1"/>
    <cellStyle name="Selittävä teksti 2" xfId="44" xr:uid="{00000000-0005-0000-0000-000033000000}"/>
    <cellStyle name="Summa" xfId="98" builtinId="25" customBuiltin="1"/>
    <cellStyle name="Summa 2" xfId="45" xr:uid="{00000000-0005-0000-0000-000034000000}"/>
    <cellStyle name="Syöttö" xfId="91" builtinId="20" customBuiltin="1"/>
    <cellStyle name="Syöttö 2" xfId="46" xr:uid="{00000000-0005-0000-0000-000035000000}"/>
    <cellStyle name="Tarkistussolu" xfId="95" builtinId="23" customBuiltin="1"/>
    <cellStyle name="Tarkistussolu 2" xfId="47" xr:uid="{00000000-0005-0000-0000-000036000000}"/>
    <cellStyle name="Tulostus" xfId="92" builtinId="21" customBuiltin="1"/>
    <cellStyle name="Tulostus 2" xfId="48" xr:uid="{00000000-0005-0000-0000-000037000000}"/>
    <cellStyle name="Varoitusteksti" xfId="96" builtinId="11" customBuiltin="1"/>
    <cellStyle name="Varoitusteksti 2" xfId="49" xr:uid="{00000000-0005-0000-0000-000038000000}"/>
  </cellStyles>
  <dxfs count="0"/>
  <tableStyles count="0" defaultTableStyle="TableStyleMedium2" defaultPivotStyle="PivotStyleLight16"/>
  <colors>
    <mruColors>
      <color rgb="FFC9E8A6"/>
      <color rgb="FFA9DA7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18" Type="http://schemas.openxmlformats.org/officeDocument/2006/relationships/customXml" Target="../customXml/item4.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7CA4EC-E432-4057-B41D-237B22B9E50C}">
  <dimension ref="A1:K66"/>
  <sheetViews>
    <sheetView tabSelected="1" zoomScale="90" zoomScaleNormal="90" workbookViewId="0"/>
  </sheetViews>
  <sheetFormatPr defaultRowHeight="13.15"/>
  <cols>
    <col min="2" max="2" width="14" customWidth="1"/>
    <col min="6" max="6" width="7" customWidth="1"/>
    <col min="7" max="7" width="5.140625" customWidth="1"/>
    <col min="8" max="8" width="5.85546875" customWidth="1"/>
    <col min="9" max="9" width="3.5703125" customWidth="1"/>
    <col min="10" max="10" width="9.5703125" customWidth="1"/>
    <col min="11" max="11" width="16" bestFit="1" customWidth="1"/>
  </cols>
  <sheetData>
    <row r="1" spans="1:11" ht="19.899999999999999" customHeight="1">
      <c r="A1" s="44"/>
      <c r="B1" s="1" t="s">
        <v>0</v>
      </c>
      <c r="C1" s="44"/>
      <c r="D1" s="44"/>
      <c r="E1" s="44"/>
      <c r="F1" s="44"/>
      <c r="G1" s="44"/>
      <c r="H1" s="44"/>
      <c r="I1" s="44"/>
      <c r="J1" s="44"/>
      <c r="K1" s="45"/>
    </row>
    <row r="2" spans="1:11" ht="123.6" customHeight="1">
      <c r="B2" s="120" t="s">
        <v>1</v>
      </c>
      <c r="C2" s="120"/>
      <c r="D2" s="120"/>
      <c r="E2" s="120"/>
      <c r="F2" s="120"/>
      <c r="G2" s="120"/>
      <c r="H2" s="120"/>
      <c r="I2" s="120"/>
      <c r="J2" s="120"/>
      <c r="K2" s="120"/>
    </row>
    <row r="3" spans="1:11">
      <c r="A3" s="44" t="s">
        <v>2</v>
      </c>
      <c r="B3" s="70" t="s">
        <v>3</v>
      </c>
      <c r="C3" s="69"/>
      <c r="D3" s="69"/>
      <c r="E3" s="69"/>
      <c r="F3" s="69"/>
      <c r="G3" s="69"/>
      <c r="H3" s="69"/>
      <c r="I3" s="69"/>
      <c r="J3" s="69"/>
      <c r="K3" s="1" t="s">
        <v>4</v>
      </c>
    </row>
    <row r="4" spans="1:11">
      <c r="A4" s="1"/>
      <c r="B4" s="19" t="s">
        <v>5</v>
      </c>
      <c r="C4" s="1"/>
      <c r="D4" s="1"/>
      <c r="E4" s="1"/>
      <c r="F4" s="1"/>
      <c r="G4" s="1"/>
      <c r="H4" s="1"/>
      <c r="I4" s="1"/>
      <c r="J4" s="1"/>
      <c r="K4" s="1"/>
    </row>
    <row r="5" spans="1:11">
      <c r="A5">
        <v>1</v>
      </c>
      <c r="B5" t="s">
        <v>6</v>
      </c>
      <c r="K5" s="33">
        <v>2020</v>
      </c>
    </row>
    <row r="6" spans="1:11">
      <c r="A6">
        <f>A5+1</f>
        <v>2</v>
      </c>
      <c r="B6" t="s">
        <v>7</v>
      </c>
      <c r="K6" s="33">
        <v>2018</v>
      </c>
    </row>
    <row r="7" spans="1:11">
      <c r="A7">
        <f t="shared" ref="A7:A9" si="0">A6+1</f>
        <v>3</v>
      </c>
      <c r="B7" t="s">
        <v>8</v>
      </c>
      <c r="K7" s="33">
        <v>2019</v>
      </c>
    </row>
    <row r="8" spans="1:11">
      <c r="A8">
        <f t="shared" si="0"/>
        <v>4</v>
      </c>
      <c r="B8" s="26" t="s">
        <v>9</v>
      </c>
      <c r="C8" s="26"/>
      <c r="D8" s="26"/>
      <c r="E8" s="26"/>
      <c r="F8" s="26"/>
      <c r="G8" s="26"/>
      <c r="H8" s="26"/>
      <c r="I8" s="26"/>
      <c r="J8" s="26"/>
      <c r="K8" s="26">
        <v>2015</v>
      </c>
    </row>
    <row r="9" spans="1:11">
      <c r="A9">
        <f t="shared" si="0"/>
        <v>5</v>
      </c>
      <c r="B9" s="26" t="s">
        <v>10</v>
      </c>
      <c r="K9" s="33">
        <v>2019</v>
      </c>
    </row>
    <row r="10" spans="1:11">
      <c r="A10">
        <v>6</v>
      </c>
      <c r="B10" s="26" t="s">
        <v>11</v>
      </c>
      <c r="K10" s="33">
        <v>2019</v>
      </c>
    </row>
    <row r="12" spans="1:11">
      <c r="A12" s="1"/>
      <c r="B12" s="19" t="s">
        <v>12</v>
      </c>
      <c r="C12" s="1"/>
      <c r="D12" s="1"/>
      <c r="E12" s="1"/>
      <c r="F12" s="1"/>
      <c r="G12" s="1"/>
      <c r="H12" s="1"/>
      <c r="I12" s="1"/>
      <c r="J12" s="1"/>
      <c r="K12" s="1"/>
    </row>
    <row r="13" spans="1:11">
      <c r="A13">
        <v>7</v>
      </c>
      <c r="B13" t="s">
        <v>13</v>
      </c>
      <c r="K13" s="33">
        <v>2020</v>
      </c>
    </row>
    <row r="14" spans="1:11">
      <c r="A14">
        <v>8</v>
      </c>
      <c r="B14" t="s">
        <v>14</v>
      </c>
      <c r="K14" s="33">
        <v>2017</v>
      </c>
    </row>
    <row r="15" spans="1:11">
      <c r="A15">
        <v>9</v>
      </c>
      <c r="B15" t="s">
        <v>15</v>
      </c>
      <c r="K15" s="33">
        <v>2019</v>
      </c>
    </row>
    <row r="16" spans="1:11">
      <c r="A16" s="1"/>
      <c r="B16" s="1"/>
      <c r="C16" s="1"/>
      <c r="D16" s="1"/>
      <c r="E16" s="1"/>
      <c r="F16" s="1"/>
      <c r="G16" s="1"/>
      <c r="H16" s="1"/>
      <c r="I16" s="1"/>
      <c r="J16" s="1"/>
      <c r="K16" s="1"/>
    </row>
    <row r="17" spans="1:11">
      <c r="A17" s="1"/>
      <c r="B17" s="19" t="s">
        <v>16</v>
      </c>
      <c r="C17" s="1"/>
      <c r="D17" s="1"/>
      <c r="E17" s="1"/>
      <c r="F17" s="1"/>
      <c r="G17" s="1"/>
      <c r="H17" s="1"/>
      <c r="I17" s="1"/>
      <c r="J17" s="1"/>
      <c r="K17" s="1"/>
    </row>
    <row r="18" spans="1:11">
      <c r="A18">
        <f>A15+1</f>
        <v>10</v>
      </c>
      <c r="B18" s="26" t="s">
        <v>17</v>
      </c>
      <c r="K18" s="33">
        <v>2020</v>
      </c>
    </row>
    <row r="19" spans="1:11">
      <c r="A19">
        <f>A18+1</f>
        <v>11</v>
      </c>
      <c r="B19" s="26" t="s">
        <v>18</v>
      </c>
      <c r="K19" s="33">
        <v>2020</v>
      </c>
    </row>
    <row r="20" spans="1:11">
      <c r="B20" s="47" t="s">
        <v>19</v>
      </c>
    </row>
    <row r="21" spans="1:11">
      <c r="A21" s="1"/>
      <c r="B21" s="19" t="s">
        <v>20</v>
      </c>
      <c r="C21" s="1"/>
      <c r="D21" s="1"/>
      <c r="E21" s="1"/>
      <c r="F21" s="1"/>
      <c r="G21" s="1"/>
      <c r="H21" s="1"/>
      <c r="I21" s="1"/>
      <c r="J21" s="1"/>
      <c r="K21" s="1"/>
    </row>
    <row r="22" spans="1:11">
      <c r="A22">
        <f>A19+1</f>
        <v>12</v>
      </c>
      <c r="B22" s="26" t="s">
        <v>21</v>
      </c>
      <c r="K22" s="33">
        <v>2020</v>
      </c>
    </row>
    <row r="23" spans="1:11">
      <c r="A23">
        <f t="shared" ref="A23:A33" si="1">A22+1</f>
        <v>13</v>
      </c>
      <c r="B23" s="26" t="s">
        <v>22</v>
      </c>
      <c r="K23" s="33">
        <v>2020</v>
      </c>
    </row>
    <row r="24" spans="1:11">
      <c r="A24">
        <f t="shared" si="1"/>
        <v>14</v>
      </c>
      <c r="B24" t="s">
        <v>23</v>
      </c>
      <c r="K24" s="33">
        <v>2020</v>
      </c>
    </row>
    <row r="25" spans="1:11">
      <c r="A25">
        <f t="shared" si="1"/>
        <v>15</v>
      </c>
      <c r="B25" t="s">
        <v>24</v>
      </c>
      <c r="K25" s="33">
        <v>2020</v>
      </c>
    </row>
    <row r="26" spans="1:11">
      <c r="A26">
        <f t="shared" si="1"/>
        <v>16</v>
      </c>
      <c r="B26" t="s">
        <v>25</v>
      </c>
      <c r="K26" s="33">
        <v>2018</v>
      </c>
    </row>
    <row r="27" spans="1:11">
      <c r="A27">
        <f t="shared" si="1"/>
        <v>17</v>
      </c>
      <c r="B27" t="s">
        <v>26</v>
      </c>
      <c r="K27" s="33">
        <v>2019</v>
      </c>
    </row>
    <row r="28" spans="1:11">
      <c r="A28">
        <f t="shared" si="1"/>
        <v>18</v>
      </c>
      <c r="B28" t="s">
        <v>27</v>
      </c>
      <c r="K28" s="35">
        <v>2016</v>
      </c>
    </row>
    <row r="29" spans="1:11">
      <c r="A29">
        <f t="shared" si="1"/>
        <v>19</v>
      </c>
      <c r="B29" s="26" t="s">
        <v>28</v>
      </c>
      <c r="K29" s="33">
        <v>2019</v>
      </c>
    </row>
    <row r="30" spans="1:11">
      <c r="A30">
        <f t="shared" si="1"/>
        <v>20</v>
      </c>
      <c r="B30" s="26" t="s">
        <v>29</v>
      </c>
      <c r="K30" s="33">
        <v>2019</v>
      </c>
    </row>
    <row r="31" spans="1:11">
      <c r="A31">
        <f t="shared" si="1"/>
        <v>21</v>
      </c>
      <c r="B31" s="26" t="s">
        <v>30</v>
      </c>
      <c r="K31" s="33">
        <v>2019</v>
      </c>
    </row>
    <row r="32" spans="1:11">
      <c r="A32">
        <v>22</v>
      </c>
      <c r="B32" t="s">
        <v>31</v>
      </c>
      <c r="C32" s="1"/>
      <c r="D32" s="1"/>
      <c r="E32" s="1"/>
      <c r="F32" s="1"/>
      <c r="G32" s="1"/>
      <c r="H32" s="1"/>
      <c r="I32" s="1"/>
      <c r="J32" s="1"/>
      <c r="K32" s="33">
        <v>2018</v>
      </c>
    </row>
    <row r="33" spans="1:11">
      <c r="A33">
        <f t="shared" si="1"/>
        <v>23</v>
      </c>
      <c r="B33" t="s">
        <v>32</v>
      </c>
      <c r="K33" s="33">
        <v>2018</v>
      </c>
    </row>
    <row r="34" spans="1:11">
      <c r="A34">
        <v>24</v>
      </c>
      <c r="B34" s="26" t="s">
        <v>33</v>
      </c>
      <c r="F34" s="1"/>
      <c r="K34" s="33">
        <v>2019</v>
      </c>
    </row>
    <row r="35" spans="1:11">
      <c r="A35">
        <v>25</v>
      </c>
      <c r="B35" s="26" t="s">
        <v>34</v>
      </c>
      <c r="K35" s="33">
        <v>2019</v>
      </c>
    </row>
    <row r="36" spans="1:11">
      <c r="A36">
        <v>26</v>
      </c>
      <c r="B36" s="41" t="s">
        <v>35</v>
      </c>
      <c r="K36" s="33">
        <v>2019</v>
      </c>
    </row>
    <row r="39" spans="1:11">
      <c r="B39" s="19" t="s">
        <v>36</v>
      </c>
    </row>
    <row r="40" spans="1:11">
      <c r="A40">
        <v>27</v>
      </c>
      <c r="B40" s="26" t="s">
        <v>37</v>
      </c>
      <c r="K40" s="33">
        <v>2019</v>
      </c>
    </row>
    <row r="41" spans="1:11">
      <c r="A41">
        <v>28</v>
      </c>
      <c r="B41" s="26" t="s">
        <v>38</v>
      </c>
      <c r="K41" s="33">
        <v>2019</v>
      </c>
    </row>
    <row r="42" spans="1:11">
      <c r="A42">
        <v>29</v>
      </c>
      <c r="B42" s="26" t="s">
        <v>39</v>
      </c>
      <c r="K42" s="33">
        <v>2017</v>
      </c>
    </row>
    <row r="44" spans="1:11">
      <c r="B44" s="19" t="s">
        <v>40</v>
      </c>
      <c r="C44" s="1"/>
      <c r="D44" s="1"/>
      <c r="E44" s="1"/>
      <c r="F44" s="1"/>
      <c r="G44" s="1"/>
      <c r="H44" s="1"/>
      <c r="I44" s="1"/>
      <c r="J44" s="1"/>
      <c r="K44" s="1"/>
    </row>
    <row r="45" spans="1:11">
      <c r="A45">
        <v>30</v>
      </c>
      <c r="B45" s="26" t="s">
        <v>41</v>
      </c>
      <c r="K45" s="33">
        <v>2018</v>
      </c>
    </row>
    <row r="46" spans="1:11">
      <c r="A46">
        <v>31</v>
      </c>
      <c r="B46" s="26" t="s">
        <v>42</v>
      </c>
      <c r="K46" s="33">
        <v>2018</v>
      </c>
    </row>
    <row r="47" spans="1:11">
      <c r="A47">
        <v>33</v>
      </c>
      <c r="B47" s="26" t="s">
        <v>43</v>
      </c>
      <c r="C47" s="1"/>
      <c r="D47" s="1"/>
      <c r="E47" s="1"/>
      <c r="F47" s="1"/>
      <c r="G47" s="1"/>
      <c r="H47" s="1"/>
      <c r="I47" s="1"/>
      <c r="J47" s="1"/>
      <c r="K47" s="33">
        <v>2020</v>
      </c>
    </row>
    <row r="48" spans="1:11">
      <c r="A48">
        <v>34</v>
      </c>
      <c r="B48" t="s">
        <v>44</v>
      </c>
      <c r="K48" s="33">
        <v>2020</v>
      </c>
    </row>
    <row r="49" spans="1:11">
      <c r="A49">
        <v>36</v>
      </c>
      <c r="B49" t="s">
        <v>45</v>
      </c>
      <c r="K49" s="33">
        <v>2019</v>
      </c>
    </row>
    <row r="50" spans="1:11">
      <c r="A50">
        <v>32</v>
      </c>
      <c r="B50" s="26" t="s">
        <v>46</v>
      </c>
      <c r="K50" s="33">
        <v>2017</v>
      </c>
    </row>
    <row r="52" spans="1:11">
      <c r="B52" s="19" t="s">
        <v>47</v>
      </c>
      <c r="C52" s="1"/>
      <c r="D52" s="1"/>
      <c r="E52" s="1"/>
      <c r="F52" s="1"/>
      <c r="G52" s="1"/>
      <c r="H52" s="1"/>
      <c r="I52" s="1"/>
      <c r="J52" s="1"/>
      <c r="K52" s="1"/>
    </row>
    <row r="53" spans="1:11">
      <c r="A53">
        <v>35</v>
      </c>
      <c r="B53" s="26" t="s">
        <v>48</v>
      </c>
      <c r="K53" s="33">
        <v>2020</v>
      </c>
    </row>
    <row r="54" spans="1:11">
      <c r="A54">
        <v>37</v>
      </c>
      <c r="B54" s="26" t="s">
        <v>49</v>
      </c>
      <c r="K54" s="33">
        <v>2020</v>
      </c>
    </row>
    <row r="55" spans="1:11">
      <c r="A55">
        <v>38</v>
      </c>
      <c r="B55" s="26" t="s">
        <v>50</v>
      </c>
      <c r="K55" s="33">
        <v>2020</v>
      </c>
    </row>
    <row r="56" spans="1:11">
      <c r="A56">
        <v>39</v>
      </c>
      <c r="B56" s="26" t="s">
        <v>51</v>
      </c>
      <c r="K56" s="33">
        <v>2020</v>
      </c>
    </row>
    <row r="58" spans="1:11">
      <c r="B58" s="19" t="s">
        <v>52</v>
      </c>
    </row>
    <row r="59" spans="1:11">
      <c r="A59">
        <v>40</v>
      </c>
      <c r="B59" s="26" t="s">
        <v>53</v>
      </c>
      <c r="K59">
        <v>2019</v>
      </c>
    </row>
    <row r="60" spans="1:11">
      <c r="A60">
        <v>41</v>
      </c>
      <c r="B60" s="26" t="s">
        <v>54</v>
      </c>
      <c r="K60">
        <v>2019</v>
      </c>
    </row>
    <row r="61" spans="1:11">
      <c r="A61">
        <v>42</v>
      </c>
      <c r="B61" s="26" t="s">
        <v>55</v>
      </c>
      <c r="K61">
        <v>2019</v>
      </c>
    </row>
    <row r="62" spans="1:11">
      <c r="A62">
        <v>43</v>
      </c>
      <c r="B62" s="26" t="s">
        <v>56</v>
      </c>
      <c r="K62" s="33">
        <v>2017</v>
      </c>
    </row>
    <row r="64" spans="1:11">
      <c r="B64" s="19" t="s">
        <v>57</v>
      </c>
    </row>
    <row r="65" spans="1:11">
      <c r="A65">
        <v>44</v>
      </c>
      <c r="B65" s="26" t="s">
        <v>58</v>
      </c>
      <c r="K65" s="33">
        <v>2019</v>
      </c>
    </row>
    <row r="66" spans="1:11">
      <c r="A66">
        <v>45</v>
      </c>
      <c r="B66" s="26" t="s">
        <v>59</v>
      </c>
      <c r="K66" s="33">
        <v>2016</v>
      </c>
    </row>
  </sheetData>
  <mergeCells count="1">
    <mergeCell ref="B2:K2"/>
  </mergeCells>
  <conditionalFormatting sqref="K5:K15">
    <cfRule type="colorScale" priority="2">
      <colorScale>
        <cfvo type="min"/>
        <cfvo type="percentile" val="50"/>
        <cfvo type="max"/>
        <color rgb="FFF8696B"/>
        <color rgb="FFFFEB84"/>
        <color rgb="FF63BE7B"/>
      </colorScale>
    </cfRule>
  </conditionalFormatting>
  <conditionalFormatting sqref="K5:K66">
    <cfRule type="colorScale" priority="1">
      <colorScale>
        <cfvo type="min"/>
        <cfvo type="percentile" val="50"/>
        <cfvo type="max"/>
        <color rgb="FFF8696B"/>
        <color rgb="FFFCFCFF"/>
        <color rgb="FF63BE7B"/>
      </colorScale>
    </cfRule>
  </conditionalFormatting>
  <hyperlinks>
    <hyperlink ref="B4" location="Toimintaympäristö!A1" display="Toimintaympäristön muutoksia pääkaupunkiseudulla 2000–" xr:uid="{9CB0CDD7-8052-44FA-A5FA-3F9FC28D6220}"/>
    <hyperlink ref="B12" location="'Khk-päästöt eri aluetasoilla'!A1" display="Kasvihuonekaasupäästöt eri aluetasoilla" xr:uid="{AB4AE977-C1CB-43B7-B120-4F59D562CD1C}"/>
    <hyperlink ref="B17" location="'PKS päästöt'!A1" display="Pääkaupunkiseudun kasvihuonekaasupäästöt ja vähennystavoite" xr:uid="{1129FEEB-7BE2-4FBA-8A6F-E8893FF0F3A1}"/>
    <hyperlink ref="B21" location="Liikenne!A1" display="Liikenteen kasvihuonekaasupäästöt" xr:uid="{57865D29-9F37-4EAF-8D67-A9B89D097329}"/>
    <hyperlink ref="B39" location="Sähkönkulutus!A1" display="Sähkönkulutus" xr:uid="{3146FFE9-C8C5-4209-A789-4C56379B2456}"/>
    <hyperlink ref="B44" location="Rakennukset!A1" display="Rakennukset: lämmitys, jäähdytys ja energiatehokkuus" xr:uid="{57C3E0F9-8A51-4E68-919E-4915AA0312BC}"/>
    <hyperlink ref="B52" location="Energiantuotanto!A1" display="Energiantuotanto" xr:uid="{C8910D60-1474-4DD5-9ECC-FCE2FC450196}"/>
    <hyperlink ref="B64" location="'Yleiset keinot'!A1" display="Yleiset keinot" xr:uid="{0C211EC3-B32B-405A-974C-04D2A3C0692E}"/>
    <hyperlink ref="B58" location="'Hankinnat, kulutus ja jätteet'!A1" display="Kulutus ja jätteet" xr:uid="{B2B94833-CDFB-4106-885E-74220CA6BA7A}"/>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Taul11"/>
  <dimension ref="A1:X21"/>
  <sheetViews>
    <sheetView zoomScale="80" zoomScaleNormal="80" workbookViewId="0">
      <selection activeCell="S33" sqref="S33"/>
    </sheetView>
  </sheetViews>
  <sheetFormatPr defaultRowHeight="13.15"/>
  <cols>
    <col min="2" max="2" width="16.7109375" customWidth="1"/>
    <col min="4" max="4" width="5" customWidth="1"/>
    <col min="5" max="5" width="4" customWidth="1"/>
    <col min="6" max="6" width="5" customWidth="1"/>
    <col min="7" max="7" width="4.85546875" customWidth="1"/>
    <col min="9" max="9" width="4.7109375" customWidth="1"/>
    <col min="10" max="10" width="6.5703125" customWidth="1"/>
    <col min="27" max="27" width="12.28515625" bestFit="1" customWidth="1"/>
  </cols>
  <sheetData>
    <row r="1" spans="1:24">
      <c r="B1" s="1" t="s">
        <v>310</v>
      </c>
    </row>
    <row r="4" spans="1:24">
      <c r="A4">
        <v>44</v>
      </c>
      <c r="B4" s="1" t="s">
        <v>311</v>
      </c>
    </row>
    <row r="5" spans="1:24">
      <c r="C5" s="1" t="s">
        <v>61</v>
      </c>
      <c r="D5" s="1" t="s">
        <v>62</v>
      </c>
      <c r="E5" s="1" t="s">
        <v>63</v>
      </c>
      <c r="F5" s="1" t="s">
        <v>64</v>
      </c>
      <c r="G5" s="1" t="s">
        <v>65</v>
      </c>
      <c r="H5" s="1" t="s">
        <v>66</v>
      </c>
      <c r="I5" s="1" t="s">
        <v>67</v>
      </c>
      <c r="J5" s="1" t="s">
        <v>68</v>
      </c>
      <c r="K5" s="1" t="s">
        <v>69</v>
      </c>
      <c r="L5" s="1" t="s">
        <v>70</v>
      </c>
      <c r="M5" s="1" t="s">
        <v>71</v>
      </c>
      <c r="N5" s="1" t="s">
        <v>72</v>
      </c>
      <c r="O5" s="1" t="s">
        <v>73</v>
      </c>
      <c r="P5" s="1" t="s">
        <v>74</v>
      </c>
      <c r="Q5" s="1" t="s">
        <v>75</v>
      </c>
      <c r="R5" s="1" t="s">
        <v>76</v>
      </c>
      <c r="S5" s="1" t="s">
        <v>77</v>
      </c>
      <c r="T5" s="1">
        <v>2016</v>
      </c>
      <c r="U5" s="1">
        <v>2017</v>
      </c>
      <c r="V5" s="1">
        <v>2018</v>
      </c>
      <c r="W5" s="1">
        <v>2019</v>
      </c>
      <c r="X5" s="1"/>
    </row>
    <row r="6" spans="1:24">
      <c r="B6" t="s">
        <v>82</v>
      </c>
      <c r="M6">
        <v>48</v>
      </c>
      <c r="N6">
        <v>146</v>
      </c>
      <c r="O6">
        <v>113</v>
      </c>
      <c r="P6">
        <v>61</v>
      </c>
      <c r="Q6">
        <v>87</v>
      </c>
      <c r="R6">
        <v>68</v>
      </c>
      <c r="S6">
        <v>28</v>
      </c>
      <c r="T6">
        <v>44</v>
      </c>
      <c r="U6">
        <v>24</v>
      </c>
      <c r="V6">
        <v>27</v>
      </c>
      <c r="W6">
        <v>40</v>
      </c>
    </row>
    <row r="7" spans="1:24">
      <c r="B7" t="s">
        <v>83</v>
      </c>
      <c r="J7">
        <v>83</v>
      </c>
      <c r="K7">
        <v>175</v>
      </c>
      <c r="L7">
        <v>129</v>
      </c>
      <c r="M7">
        <v>169</v>
      </c>
      <c r="N7">
        <v>168</v>
      </c>
      <c r="O7">
        <v>160</v>
      </c>
      <c r="P7">
        <v>124</v>
      </c>
      <c r="Q7">
        <v>71</v>
      </c>
      <c r="R7">
        <v>99</v>
      </c>
      <c r="S7">
        <v>64</v>
      </c>
      <c r="T7">
        <v>96</v>
      </c>
      <c r="U7">
        <v>98</v>
      </c>
      <c r="V7">
        <v>51</v>
      </c>
      <c r="W7">
        <v>70</v>
      </c>
    </row>
    <row r="8" spans="1:24">
      <c r="B8" t="s">
        <v>84</v>
      </c>
      <c r="N8">
        <v>6</v>
      </c>
      <c r="O8">
        <v>14</v>
      </c>
      <c r="P8">
        <v>0</v>
      </c>
      <c r="Q8">
        <v>0</v>
      </c>
      <c r="R8">
        <v>9</v>
      </c>
      <c r="S8">
        <v>0</v>
      </c>
      <c r="T8">
        <v>0</v>
      </c>
      <c r="U8">
        <v>0</v>
      </c>
    </row>
    <row r="9" spans="1:24">
      <c r="B9" t="s">
        <v>85</v>
      </c>
      <c r="M9">
        <v>52</v>
      </c>
      <c r="N9">
        <v>101</v>
      </c>
      <c r="O9">
        <v>120</v>
      </c>
      <c r="P9">
        <v>120</v>
      </c>
      <c r="Q9">
        <v>92</v>
      </c>
      <c r="R9">
        <v>79</v>
      </c>
      <c r="S9">
        <v>31</v>
      </c>
      <c r="T9">
        <v>47</v>
      </c>
      <c r="U9">
        <v>18</v>
      </c>
      <c r="V9">
        <v>67</v>
      </c>
      <c r="W9">
        <v>72</v>
      </c>
    </row>
    <row r="10" spans="1:24">
      <c r="B10" t="s">
        <v>94</v>
      </c>
      <c r="J10">
        <f>SUM(J6:J9)</f>
        <v>83</v>
      </c>
      <c r="K10">
        <f t="shared" ref="K10:T10" si="0">SUM(K6:K9)</f>
        <v>175</v>
      </c>
      <c r="L10">
        <f t="shared" si="0"/>
        <v>129</v>
      </c>
      <c r="M10">
        <f t="shared" si="0"/>
        <v>269</v>
      </c>
      <c r="N10">
        <f t="shared" si="0"/>
        <v>421</v>
      </c>
      <c r="O10">
        <f t="shared" si="0"/>
        <v>407</v>
      </c>
      <c r="P10">
        <f t="shared" si="0"/>
        <v>305</v>
      </c>
      <c r="Q10">
        <f t="shared" si="0"/>
        <v>250</v>
      </c>
      <c r="R10">
        <f t="shared" si="0"/>
        <v>255</v>
      </c>
      <c r="S10">
        <f t="shared" si="0"/>
        <v>123</v>
      </c>
      <c r="T10">
        <f t="shared" si="0"/>
        <v>187</v>
      </c>
      <c r="U10">
        <f>SUM(U6:U9)</f>
        <v>140</v>
      </c>
      <c r="V10">
        <f>SUM(V6:V9)</f>
        <v>145</v>
      </c>
      <c r="W10">
        <f>SUM(W6:W9)</f>
        <v>182</v>
      </c>
    </row>
    <row r="11" spans="1:24" s="13" customFormat="1">
      <c r="B11" s="13" t="s">
        <v>302</v>
      </c>
    </row>
    <row r="14" spans="1:24">
      <c r="A14">
        <v>45</v>
      </c>
      <c r="B14" s="1" t="s">
        <v>312</v>
      </c>
    </row>
    <row r="15" spans="1:24">
      <c r="C15" s="1" t="s">
        <v>61</v>
      </c>
      <c r="D15" s="1" t="s">
        <v>62</v>
      </c>
      <c r="E15" s="1" t="s">
        <v>63</v>
      </c>
      <c r="F15" s="1" t="s">
        <v>64</v>
      </c>
      <c r="G15" s="1" t="s">
        <v>65</v>
      </c>
      <c r="H15" s="1"/>
      <c r="I15" s="1" t="s">
        <v>67</v>
      </c>
      <c r="J15" s="1" t="s">
        <v>68</v>
      </c>
      <c r="K15" s="1" t="s">
        <v>69</v>
      </c>
      <c r="L15" s="1" t="s">
        <v>70</v>
      </c>
      <c r="M15" s="1" t="s">
        <v>71</v>
      </c>
      <c r="N15" s="1" t="s">
        <v>72</v>
      </c>
      <c r="O15" s="1" t="s">
        <v>73</v>
      </c>
      <c r="P15" s="1">
        <v>2012</v>
      </c>
      <c r="Q15" s="1">
        <v>2013</v>
      </c>
      <c r="R15" s="1">
        <v>2014</v>
      </c>
      <c r="S15" s="1">
        <v>2015</v>
      </c>
      <c r="T15" s="1">
        <v>2016</v>
      </c>
      <c r="U15" s="1">
        <v>2017</v>
      </c>
      <c r="V15" s="1"/>
      <c r="W15" s="1"/>
    </row>
    <row r="16" spans="1:24">
      <c r="B16" t="s">
        <v>82</v>
      </c>
      <c r="H16" t="str">
        <f>B16</f>
        <v>Espoo</v>
      </c>
      <c r="J16">
        <v>8</v>
      </c>
      <c r="K16">
        <v>14</v>
      </c>
      <c r="L16">
        <v>15</v>
      </c>
      <c r="M16">
        <v>20</v>
      </c>
      <c r="N16">
        <v>29</v>
      </c>
      <c r="O16">
        <v>31</v>
      </c>
      <c r="P16">
        <v>28</v>
      </c>
      <c r="Q16">
        <v>30</v>
      </c>
      <c r="R16">
        <v>30</v>
      </c>
      <c r="S16">
        <v>27</v>
      </c>
      <c r="T16">
        <v>24</v>
      </c>
      <c r="U16" s="26"/>
      <c r="V16" s="26"/>
      <c r="W16" s="26"/>
    </row>
    <row r="17" spans="2:23">
      <c r="B17" t="s">
        <v>313</v>
      </c>
      <c r="H17" t="str">
        <f>B17</f>
        <v xml:space="preserve">Helsinki </v>
      </c>
      <c r="I17">
        <v>22</v>
      </c>
      <c r="J17">
        <v>19</v>
      </c>
      <c r="K17">
        <v>21</v>
      </c>
      <c r="L17">
        <v>21</v>
      </c>
      <c r="M17">
        <v>34</v>
      </c>
      <c r="N17">
        <v>40</v>
      </c>
      <c r="O17">
        <v>37</v>
      </c>
      <c r="P17">
        <v>38</v>
      </c>
      <c r="Q17">
        <v>37</v>
      </c>
      <c r="R17">
        <v>37</v>
      </c>
      <c r="S17">
        <v>33</v>
      </c>
      <c r="T17">
        <v>32</v>
      </c>
      <c r="U17">
        <v>25</v>
      </c>
    </row>
    <row r="18" spans="2:23">
      <c r="B18" t="s">
        <v>84</v>
      </c>
      <c r="H18" t="str">
        <f>B18</f>
        <v>Kauniainen</v>
      </c>
      <c r="N18">
        <v>1</v>
      </c>
      <c r="O18">
        <v>1</v>
      </c>
      <c r="P18">
        <v>1</v>
      </c>
      <c r="Q18">
        <v>1</v>
      </c>
      <c r="R18">
        <v>2</v>
      </c>
      <c r="S18">
        <v>1</v>
      </c>
    </row>
    <row r="19" spans="2:23">
      <c r="B19" t="s">
        <v>85</v>
      </c>
      <c r="H19" t="str">
        <f>B19</f>
        <v>Vantaa</v>
      </c>
      <c r="I19">
        <v>4</v>
      </c>
      <c r="J19">
        <v>4</v>
      </c>
      <c r="K19">
        <v>4</v>
      </c>
      <c r="L19">
        <v>5</v>
      </c>
      <c r="M19">
        <v>5</v>
      </c>
      <c r="N19">
        <v>7</v>
      </c>
      <c r="O19">
        <v>6</v>
      </c>
      <c r="P19">
        <v>10</v>
      </c>
      <c r="Q19">
        <v>10</v>
      </c>
      <c r="R19">
        <v>11</v>
      </c>
      <c r="S19">
        <v>12</v>
      </c>
      <c r="T19">
        <v>10</v>
      </c>
      <c r="U19" s="26"/>
      <c r="V19" s="26"/>
      <c r="W19" s="26"/>
    </row>
    <row r="20" spans="2:23">
      <c r="B20" t="s">
        <v>94</v>
      </c>
      <c r="I20">
        <f>SUM(I16:I19)</f>
        <v>26</v>
      </c>
      <c r="J20">
        <f t="shared" ref="J20:T20" si="1">SUM(J16:J19)</f>
        <v>31</v>
      </c>
      <c r="K20">
        <f t="shared" si="1"/>
        <v>39</v>
      </c>
      <c r="L20">
        <f t="shared" si="1"/>
        <v>41</v>
      </c>
      <c r="M20">
        <f t="shared" si="1"/>
        <v>59</v>
      </c>
      <c r="N20">
        <f t="shared" si="1"/>
        <v>77</v>
      </c>
      <c r="O20">
        <f t="shared" si="1"/>
        <v>75</v>
      </c>
      <c r="P20">
        <f t="shared" si="1"/>
        <v>77</v>
      </c>
      <c r="Q20">
        <f t="shared" si="1"/>
        <v>78</v>
      </c>
      <c r="R20">
        <f t="shared" si="1"/>
        <v>80</v>
      </c>
      <c r="S20">
        <f t="shared" si="1"/>
        <v>73</v>
      </c>
      <c r="T20">
        <f t="shared" si="1"/>
        <v>66</v>
      </c>
    </row>
    <row r="21" spans="2:23" s="13" customFormat="1">
      <c r="B21" s="13" t="s">
        <v>314</v>
      </c>
    </row>
  </sheetData>
  <phoneticPr fontId="7" type="noConversion"/>
  <pageMargins left="0.75" right="0.75" top="1" bottom="1" header="0.4921259845" footer="0.4921259845"/>
  <pageSetup paperSize="9"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Taul2"/>
  <dimension ref="A1:AN70"/>
  <sheetViews>
    <sheetView zoomScale="80" zoomScaleNormal="80" workbookViewId="0">
      <selection activeCell="A57" sqref="A57"/>
    </sheetView>
  </sheetViews>
  <sheetFormatPr defaultRowHeight="13.15"/>
  <cols>
    <col min="1" max="1" width="17.140625" style="1" customWidth="1"/>
    <col min="2" max="2" width="16.140625" customWidth="1"/>
    <col min="3" max="3" width="10.85546875" customWidth="1"/>
    <col min="4" max="5" width="11.140625" customWidth="1"/>
    <col min="6" max="6" width="10.5703125" customWidth="1"/>
    <col min="7" max="7" width="9.5703125" customWidth="1"/>
    <col min="8" max="10" width="10.28515625" bestFit="1" customWidth="1"/>
    <col min="11" max="13" width="11.28515625" bestFit="1" customWidth="1"/>
    <col min="14" max="14" width="11.28515625" customWidth="1"/>
    <col min="15" max="21" width="11.28515625" bestFit="1" customWidth="1"/>
    <col min="22" max="22" width="11.28515625" customWidth="1"/>
    <col min="23" max="24" width="11.5703125" customWidth="1"/>
    <col min="25" max="25" width="11" customWidth="1"/>
    <col min="26" max="26" width="10.42578125" customWidth="1"/>
    <col min="27" max="27" width="10.7109375" customWidth="1"/>
  </cols>
  <sheetData>
    <row r="1" spans="1:27">
      <c r="B1" s="1" t="s">
        <v>60</v>
      </c>
    </row>
    <row r="3" spans="1:27">
      <c r="A3" s="1">
        <v>1</v>
      </c>
      <c r="B3" s="1" t="s">
        <v>6</v>
      </c>
    </row>
    <row r="4" spans="1:27" ht="14.45">
      <c r="C4" s="32" t="s">
        <v>61</v>
      </c>
      <c r="D4" s="32" t="s">
        <v>62</v>
      </c>
      <c r="E4" s="32" t="s">
        <v>63</v>
      </c>
      <c r="F4" s="32" t="s">
        <v>64</v>
      </c>
      <c r="G4" s="32" t="s">
        <v>65</v>
      </c>
      <c r="H4" s="32" t="s">
        <v>66</v>
      </c>
      <c r="I4" s="32" t="s">
        <v>67</v>
      </c>
      <c r="J4" s="32" t="s">
        <v>68</v>
      </c>
      <c r="K4" s="32" t="s">
        <v>69</v>
      </c>
      <c r="L4" s="32" t="s">
        <v>70</v>
      </c>
      <c r="M4" s="32" t="s">
        <v>71</v>
      </c>
      <c r="N4" s="77" t="s">
        <v>72</v>
      </c>
      <c r="O4" s="77" t="s">
        <v>73</v>
      </c>
      <c r="P4" s="77" t="s">
        <v>74</v>
      </c>
      <c r="Q4" s="77" t="s">
        <v>75</v>
      </c>
      <c r="R4" s="77" t="s">
        <v>76</v>
      </c>
      <c r="S4" s="77" t="s">
        <v>77</v>
      </c>
      <c r="T4" s="77" t="s">
        <v>78</v>
      </c>
      <c r="U4" s="77" t="s">
        <v>79</v>
      </c>
      <c r="V4" s="77">
        <v>2018</v>
      </c>
      <c r="W4" s="77">
        <v>2019</v>
      </c>
      <c r="X4" s="77">
        <v>2020</v>
      </c>
      <c r="Z4" s="57" t="s">
        <v>80</v>
      </c>
      <c r="AA4" s="57" t="s">
        <v>81</v>
      </c>
    </row>
    <row r="5" spans="1:27" ht="14.45">
      <c r="B5" t="s">
        <v>82</v>
      </c>
      <c r="C5" s="34">
        <v>172629</v>
      </c>
      <c r="D5" s="34">
        <v>213271</v>
      </c>
      <c r="E5" s="34">
        <v>216836</v>
      </c>
      <c r="F5" s="34">
        <v>221597</v>
      </c>
      <c r="G5" s="34">
        <v>224231</v>
      </c>
      <c r="H5" s="34">
        <v>227472</v>
      </c>
      <c r="I5" s="34">
        <v>231704</v>
      </c>
      <c r="J5" s="34">
        <v>235019</v>
      </c>
      <c r="K5" s="34">
        <v>238047</v>
      </c>
      <c r="L5" s="34">
        <v>241565</v>
      </c>
      <c r="M5" s="34">
        <v>244330</v>
      </c>
      <c r="N5" s="30">
        <v>247970</v>
      </c>
      <c r="O5" s="30">
        <v>252439</v>
      </c>
      <c r="P5" s="30">
        <v>256824</v>
      </c>
      <c r="Q5" s="30">
        <v>260753</v>
      </c>
      <c r="R5" s="30">
        <v>265543</v>
      </c>
      <c r="S5" s="30">
        <v>269802</v>
      </c>
      <c r="T5" s="30">
        <v>274583</v>
      </c>
      <c r="U5" s="30">
        <v>279044</v>
      </c>
      <c r="V5" s="30">
        <v>283632</v>
      </c>
      <c r="W5" s="30">
        <v>289731</v>
      </c>
      <c r="X5" s="30">
        <v>292796</v>
      </c>
      <c r="Z5" s="31">
        <v>338142</v>
      </c>
      <c r="AA5" s="31">
        <v>371739</v>
      </c>
    </row>
    <row r="6" spans="1:27" ht="14.45">
      <c r="B6" t="s">
        <v>83</v>
      </c>
      <c r="C6" s="34">
        <v>492400</v>
      </c>
      <c r="D6" s="34">
        <v>555474</v>
      </c>
      <c r="E6" s="34">
        <v>559718</v>
      </c>
      <c r="F6" s="34">
        <v>559716</v>
      </c>
      <c r="G6" s="34">
        <v>559330</v>
      </c>
      <c r="H6" s="34">
        <v>559046</v>
      </c>
      <c r="I6" s="34">
        <v>560905</v>
      </c>
      <c r="J6" s="34">
        <v>564521</v>
      </c>
      <c r="K6" s="34">
        <v>568531</v>
      </c>
      <c r="L6" s="34">
        <v>576632</v>
      </c>
      <c r="M6" s="34">
        <v>583350</v>
      </c>
      <c r="N6" s="30">
        <v>588549</v>
      </c>
      <c r="O6" s="30">
        <v>595384</v>
      </c>
      <c r="P6" s="30">
        <v>603968</v>
      </c>
      <c r="Q6" s="30">
        <v>612664</v>
      </c>
      <c r="R6" s="30">
        <v>620715</v>
      </c>
      <c r="S6" s="30">
        <v>628208</v>
      </c>
      <c r="T6" s="30">
        <v>635181</v>
      </c>
      <c r="U6" s="30">
        <v>643272</v>
      </c>
      <c r="V6" s="30">
        <v>648042</v>
      </c>
      <c r="W6" s="30">
        <v>653835</v>
      </c>
      <c r="X6" s="30">
        <v>656920</v>
      </c>
      <c r="Z6" s="31">
        <v>721290</v>
      </c>
      <c r="AA6" s="31">
        <v>773188</v>
      </c>
    </row>
    <row r="7" spans="1:27" ht="14.45">
      <c r="B7" t="s">
        <v>84</v>
      </c>
      <c r="C7" s="34">
        <v>7889</v>
      </c>
      <c r="D7" s="34">
        <v>8532</v>
      </c>
      <c r="E7" s="34">
        <v>8543</v>
      </c>
      <c r="F7" s="34">
        <v>8582</v>
      </c>
      <c r="G7" s="34">
        <v>8622</v>
      </c>
      <c r="H7" s="34">
        <v>8465</v>
      </c>
      <c r="I7" s="34">
        <v>8457</v>
      </c>
      <c r="J7" s="34">
        <v>8469</v>
      </c>
      <c r="K7" s="34">
        <v>8511</v>
      </c>
      <c r="L7" s="34">
        <v>8545</v>
      </c>
      <c r="M7" s="34">
        <v>8617</v>
      </c>
      <c r="N7" s="30">
        <v>8689</v>
      </c>
      <c r="O7" s="30">
        <v>8807</v>
      </c>
      <c r="P7" s="30">
        <v>8910</v>
      </c>
      <c r="Q7" s="30">
        <v>9101</v>
      </c>
      <c r="R7" s="30">
        <v>9357</v>
      </c>
      <c r="S7" s="30">
        <v>9486</v>
      </c>
      <c r="T7" s="30">
        <v>9397</v>
      </c>
      <c r="U7" s="30">
        <v>9624</v>
      </c>
      <c r="V7" s="30">
        <v>9615</v>
      </c>
      <c r="W7" s="30">
        <v>9797</v>
      </c>
      <c r="X7" s="30">
        <v>10178</v>
      </c>
      <c r="Z7" s="31">
        <v>10524</v>
      </c>
      <c r="AA7" s="31">
        <v>11124</v>
      </c>
    </row>
    <row r="8" spans="1:27" ht="14.45">
      <c r="B8" t="s">
        <v>85</v>
      </c>
      <c r="C8" s="34">
        <v>154933</v>
      </c>
      <c r="D8" s="34">
        <v>178471</v>
      </c>
      <c r="E8" s="34">
        <v>179856</v>
      </c>
      <c r="F8" s="34">
        <v>181890</v>
      </c>
      <c r="G8" s="34">
        <v>184039</v>
      </c>
      <c r="H8" s="34">
        <v>185429</v>
      </c>
      <c r="I8" s="34">
        <v>187281</v>
      </c>
      <c r="J8" s="34">
        <v>189711</v>
      </c>
      <c r="K8" s="34">
        <v>192522</v>
      </c>
      <c r="L8" s="34">
        <v>195397</v>
      </c>
      <c r="M8" s="34">
        <v>197636</v>
      </c>
      <c r="N8" s="30">
        <v>200055</v>
      </c>
      <c r="O8" s="30">
        <v>203001</v>
      </c>
      <c r="P8" s="30">
        <v>205312</v>
      </c>
      <c r="Q8" s="30">
        <v>208098</v>
      </c>
      <c r="R8" s="30">
        <v>210803</v>
      </c>
      <c r="S8" s="30">
        <v>214605</v>
      </c>
      <c r="T8" s="30">
        <v>219341</v>
      </c>
      <c r="U8" s="30">
        <v>223027</v>
      </c>
      <c r="V8" s="30">
        <v>228166</v>
      </c>
      <c r="W8" s="30">
        <v>233775</v>
      </c>
      <c r="X8" s="30">
        <v>237231</v>
      </c>
      <c r="Z8" s="31">
        <v>286899</v>
      </c>
      <c r="AA8" s="31">
        <v>323879</v>
      </c>
    </row>
    <row r="9" spans="1:27" ht="14.45">
      <c r="B9" t="s">
        <v>86</v>
      </c>
      <c r="C9" s="34">
        <v>827851</v>
      </c>
      <c r="D9" s="34">
        <v>955748</v>
      </c>
      <c r="E9" s="34">
        <v>964953</v>
      </c>
      <c r="F9" s="34">
        <v>971785</v>
      </c>
      <c r="G9" s="34">
        <v>976222</v>
      </c>
      <c r="H9" s="34">
        <v>980412</v>
      </c>
      <c r="I9" s="34">
        <v>988347</v>
      </c>
      <c r="J9" s="34">
        <v>997720</v>
      </c>
      <c r="K9" s="34">
        <v>1007611</v>
      </c>
      <c r="L9" s="34">
        <v>1022139</v>
      </c>
      <c r="M9" s="34">
        <v>1033933</v>
      </c>
      <c r="N9" s="30">
        <v>1045263</v>
      </c>
      <c r="O9" s="30">
        <v>1059631</v>
      </c>
      <c r="P9" s="30">
        <v>1075014</v>
      </c>
      <c r="Q9" s="30">
        <v>1090616</v>
      </c>
      <c r="R9" s="30">
        <v>1106418</v>
      </c>
      <c r="S9" s="30">
        <v>1122101</v>
      </c>
      <c r="T9" s="30">
        <v>1138502</v>
      </c>
      <c r="U9" s="30">
        <v>1154967</v>
      </c>
      <c r="V9" s="30">
        <v>1167769</v>
      </c>
      <c r="W9" s="34">
        <v>1187138</v>
      </c>
      <c r="X9" s="34">
        <v>1197125</v>
      </c>
      <c r="Z9" s="31">
        <f>SUM(Z5:Z8)</f>
        <v>1356855</v>
      </c>
      <c r="AA9" s="31">
        <f>SUM(AA5:AA8)</f>
        <v>1479930</v>
      </c>
    </row>
    <row r="10" spans="1:27">
      <c r="B10" s="13" t="s">
        <v>87</v>
      </c>
      <c r="C10" s="13"/>
      <c r="D10" s="13"/>
      <c r="E10" s="13"/>
      <c r="F10" s="13"/>
      <c r="G10" s="13"/>
      <c r="H10" s="13"/>
      <c r="I10" s="13"/>
      <c r="J10" s="13"/>
      <c r="K10" s="13"/>
      <c r="L10" s="13"/>
      <c r="M10" s="13"/>
      <c r="N10" s="13"/>
      <c r="O10" s="13"/>
      <c r="P10" s="13"/>
      <c r="Q10" s="13"/>
      <c r="R10" s="13"/>
      <c r="S10" s="13"/>
    </row>
    <row r="11" spans="1:27">
      <c r="B11" s="13" t="s">
        <v>88</v>
      </c>
      <c r="C11" s="13"/>
      <c r="D11" s="13"/>
      <c r="E11" s="13"/>
      <c r="F11" s="13"/>
      <c r="G11" s="13"/>
      <c r="H11" s="13"/>
      <c r="I11" s="13"/>
      <c r="J11" s="13"/>
      <c r="K11" s="13"/>
      <c r="P11" s="2"/>
    </row>
    <row r="12" spans="1:27">
      <c r="B12" s="13"/>
      <c r="C12" s="13"/>
      <c r="D12" s="13"/>
      <c r="E12" s="18"/>
      <c r="F12" s="13"/>
      <c r="G12" s="13"/>
      <c r="H12" s="13"/>
      <c r="I12" s="13"/>
      <c r="J12" s="13"/>
      <c r="K12" s="13"/>
      <c r="P12" s="2"/>
    </row>
    <row r="14" spans="1:27">
      <c r="A14" s="1">
        <v>2</v>
      </c>
      <c r="B14" s="1" t="s">
        <v>7</v>
      </c>
    </row>
    <row r="15" spans="1:27">
      <c r="C15" s="32" t="s">
        <v>61</v>
      </c>
      <c r="D15" s="32" t="s">
        <v>62</v>
      </c>
      <c r="E15" s="32" t="s">
        <v>63</v>
      </c>
      <c r="F15" s="32" t="s">
        <v>64</v>
      </c>
      <c r="G15" s="32" t="s">
        <v>65</v>
      </c>
      <c r="H15" s="32" t="s">
        <v>66</v>
      </c>
      <c r="I15" s="32" t="s">
        <v>67</v>
      </c>
      <c r="J15" s="32" t="s">
        <v>68</v>
      </c>
      <c r="K15" s="32" t="s">
        <v>69</v>
      </c>
      <c r="L15" s="32" t="s">
        <v>70</v>
      </c>
      <c r="M15" s="32" t="s">
        <v>71</v>
      </c>
      <c r="N15" s="1">
        <v>2010</v>
      </c>
      <c r="O15" s="1">
        <v>2011</v>
      </c>
      <c r="P15" s="1">
        <v>2012</v>
      </c>
      <c r="Q15" s="1">
        <v>2013</v>
      </c>
      <c r="R15" s="1">
        <v>2014</v>
      </c>
      <c r="S15" s="1">
        <v>2015</v>
      </c>
      <c r="T15" s="1">
        <v>2016</v>
      </c>
      <c r="U15" s="32">
        <v>2017</v>
      </c>
      <c r="V15" s="32">
        <v>2018</v>
      </c>
      <c r="Z15" s="11" t="s">
        <v>89</v>
      </c>
    </row>
    <row r="16" spans="1:27">
      <c r="B16" s="3" t="s">
        <v>82</v>
      </c>
      <c r="C16" s="4">
        <v>84753</v>
      </c>
      <c r="D16" s="4">
        <v>102559</v>
      </c>
      <c r="E16" s="4">
        <v>105850</v>
      </c>
      <c r="F16" s="4">
        <v>106030</v>
      </c>
      <c r="G16" s="4">
        <v>105562</v>
      </c>
      <c r="H16" s="4">
        <v>106719</v>
      </c>
      <c r="I16" s="4">
        <v>108510</v>
      </c>
      <c r="J16" s="4">
        <v>112344</v>
      </c>
      <c r="K16" s="4">
        <v>116221</v>
      </c>
      <c r="L16" s="4">
        <v>118912</v>
      </c>
      <c r="M16" s="34">
        <v>115624</v>
      </c>
      <c r="N16" s="9">
        <v>118585</v>
      </c>
      <c r="O16" s="9">
        <v>121055</v>
      </c>
      <c r="P16" s="9">
        <v>121253</v>
      </c>
      <c r="Q16" s="9">
        <v>120247</v>
      </c>
      <c r="R16" s="9">
        <v>118065</v>
      </c>
      <c r="S16" s="9">
        <v>116246</v>
      </c>
      <c r="T16" s="9">
        <v>117007</v>
      </c>
      <c r="U16" s="9">
        <v>120676</v>
      </c>
      <c r="V16" s="9">
        <v>123907</v>
      </c>
      <c r="Z16" s="10">
        <v>155675.87</v>
      </c>
    </row>
    <row r="17" spans="1:40">
      <c r="B17" s="3" t="s">
        <v>83</v>
      </c>
      <c r="C17" s="4">
        <v>367857</v>
      </c>
      <c r="D17" s="4">
        <v>372352</v>
      </c>
      <c r="E17" s="4">
        <v>375763</v>
      </c>
      <c r="F17" s="4">
        <v>373381</v>
      </c>
      <c r="G17" s="4">
        <v>367705</v>
      </c>
      <c r="H17" s="4">
        <v>368263</v>
      </c>
      <c r="I17" s="4">
        <v>374344</v>
      </c>
      <c r="J17" s="4">
        <v>378158</v>
      </c>
      <c r="K17" s="4">
        <v>385356</v>
      </c>
      <c r="L17" s="4">
        <v>388053</v>
      </c>
      <c r="M17" s="34">
        <v>380579</v>
      </c>
      <c r="N17" s="9">
        <v>381625</v>
      </c>
      <c r="O17" s="9">
        <v>386357</v>
      </c>
      <c r="P17" s="9">
        <v>386634</v>
      </c>
      <c r="Q17" s="9">
        <v>381942</v>
      </c>
      <c r="R17" s="9">
        <v>379250</v>
      </c>
      <c r="S17" s="9">
        <v>379518</v>
      </c>
      <c r="T17" s="9">
        <v>388005</v>
      </c>
      <c r="U17" s="9">
        <v>397346</v>
      </c>
      <c r="V17" s="9">
        <v>409246</v>
      </c>
      <c r="Z17" s="10">
        <v>418869.28</v>
      </c>
    </row>
    <row r="18" spans="1:40">
      <c r="B18" s="3" t="s">
        <v>84</v>
      </c>
      <c r="C18" s="4">
        <v>2465</v>
      </c>
      <c r="D18" s="4">
        <v>2325</v>
      </c>
      <c r="E18" s="4">
        <v>2839</v>
      </c>
      <c r="F18" s="4">
        <v>2830</v>
      </c>
      <c r="G18" s="4">
        <v>2837</v>
      </c>
      <c r="H18" s="4">
        <v>2727</v>
      </c>
      <c r="I18" s="4">
        <v>2378</v>
      </c>
      <c r="J18" s="4">
        <v>2276</v>
      </c>
      <c r="K18" s="4">
        <v>2242</v>
      </c>
      <c r="L18" s="4">
        <v>2363</v>
      </c>
      <c r="M18" s="34">
        <v>2257</v>
      </c>
      <c r="N18" s="9">
        <v>2225</v>
      </c>
      <c r="O18" s="9">
        <v>2245</v>
      </c>
      <c r="P18" s="9">
        <v>2282</v>
      </c>
      <c r="Q18" s="9">
        <v>2319</v>
      </c>
      <c r="R18" s="9">
        <v>2402</v>
      </c>
      <c r="S18" s="34">
        <v>2371</v>
      </c>
      <c r="T18" s="34">
        <v>2336</v>
      </c>
      <c r="U18" s="34">
        <v>2348</v>
      </c>
      <c r="V18" s="34">
        <v>2403</v>
      </c>
      <c r="Z18" s="10">
        <v>2498.9</v>
      </c>
    </row>
    <row r="19" spans="1:40">
      <c r="B19" s="3" t="s">
        <v>85</v>
      </c>
      <c r="C19" s="4">
        <v>74469</v>
      </c>
      <c r="D19" s="4">
        <v>89249</v>
      </c>
      <c r="E19" s="4">
        <v>91207</v>
      </c>
      <c r="F19" s="4">
        <v>91670</v>
      </c>
      <c r="G19" s="4">
        <v>94361</v>
      </c>
      <c r="H19" s="4">
        <v>95964</v>
      </c>
      <c r="I19" s="4">
        <v>94589</v>
      </c>
      <c r="J19" s="4">
        <v>96977</v>
      </c>
      <c r="K19" s="4">
        <v>103196</v>
      </c>
      <c r="L19" s="4">
        <v>105716</v>
      </c>
      <c r="M19" s="34">
        <v>101134</v>
      </c>
      <c r="N19" s="9">
        <v>103955</v>
      </c>
      <c r="O19" s="9">
        <v>105995</v>
      </c>
      <c r="P19" s="34">
        <v>106602</v>
      </c>
      <c r="Q19" s="34">
        <v>106420</v>
      </c>
      <c r="R19" s="34">
        <v>107332</v>
      </c>
      <c r="S19" s="34">
        <v>109779</v>
      </c>
      <c r="T19" s="34">
        <v>110784</v>
      </c>
      <c r="U19" s="34">
        <v>116320</v>
      </c>
      <c r="V19" s="34">
        <v>121149</v>
      </c>
      <c r="Z19" s="10">
        <v>155546.212</v>
      </c>
    </row>
    <row r="20" spans="1:40">
      <c r="B20" s="3" t="s">
        <v>90</v>
      </c>
      <c r="C20" s="34">
        <v>529544</v>
      </c>
      <c r="D20" s="34">
        <v>566485</v>
      </c>
      <c r="E20" s="34">
        <v>575659</v>
      </c>
      <c r="F20" s="34">
        <v>573911</v>
      </c>
      <c r="G20" s="34">
        <v>570465</v>
      </c>
      <c r="H20" s="34">
        <v>573673</v>
      </c>
      <c r="I20" s="34">
        <v>579821</v>
      </c>
      <c r="J20" s="34">
        <v>589755</v>
      </c>
      <c r="K20" s="34">
        <v>607015</v>
      </c>
      <c r="L20" s="34">
        <v>615044</v>
      </c>
      <c r="M20" s="34">
        <v>599594</v>
      </c>
      <c r="N20" s="34">
        <v>606390</v>
      </c>
      <c r="O20" s="9">
        <f>SUM(O16:O19)</f>
        <v>615652</v>
      </c>
      <c r="P20" s="34">
        <v>616771</v>
      </c>
      <c r="Q20" s="34">
        <v>610928</v>
      </c>
      <c r="R20" s="34">
        <v>607049</v>
      </c>
      <c r="S20" s="34">
        <v>607914</v>
      </c>
      <c r="T20" s="34">
        <v>618132</v>
      </c>
      <c r="U20" s="34">
        <v>636690</v>
      </c>
      <c r="V20" s="34">
        <v>656705</v>
      </c>
      <c r="Z20" s="10">
        <v>732590.2620000001</v>
      </c>
    </row>
    <row r="21" spans="1:40">
      <c r="B21" s="78" t="s">
        <v>91</v>
      </c>
      <c r="C21" s="79"/>
      <c r="D21" s="80"/>
      <c r="E21" s="80"/>
      <c r="F21" s="80"/>
      <c r="G21" s="80"/>
      <c r="H21" s="80"/>
      <c r="I21" s="80"/>
      <c r="J21" s="80"/>
      <c r="K21" s="80"/>
      <c r="L21" s="80"/>
      <c r="M21" s="80">
        <f t="shared" ref="M21:T21" si="0">M20-$M$20</f>
        <v>0</v>
      </c>
      <c r="N21" s="80">
        <f t="shared" si="0"/>
        <v>6796</v>
      </c>
      <c r="O21" s="80">
        <f>O20-$M$20</f>
        <v>16058</v>
      </c>
      <c r="P21" s="80">
        <f>P20-$M$20</f>
        <v>17177</v>
      </c>
      <c r="Q21" s="80">
        <f t="shared" si="0"/>
        <v>11334</v>
      </c>
      <c r="R21" s="80">
        <f t="shared" si="0"/>
        <v>7455</v>
      </c>
      <c r="S21" s="80">
        <f t="shared" si="0"/>
        <v>8320</v>
      </c>
      <c r="T21" s="80">
        <f t="shared" si="0"/>
        <v>18538</v>
      </c>
      <c r="U21" s="80">
        <f>U20-$M$20</f>
        <v>37096</v>
      </c>
      <c r="V21" s="80">
        <f>V20-$M$20</f>
        <v>57111</v>
      </c>
      <c r="W21" s="34"/>
      <c r="X21" s="34"/>
    </row>
    <row r="22" spans="1:40">
      <c r="B22" s="39" t="s">
        <v>92</v>
      </c>
      <c r="C22" s="9"/>
      <c r="D22" s="34"/>
      <c r="E22" s="34"/>
      <c r="F22" s="34"/>
      <c r="G22" s="34"/>
      <c r="H22" s="34"/>
      <c r="I22" s="34"/>
      <c r="J22" s="34"/>
      <c r="K22" s="34"/>
      <c r="L22" s="34"/>
      <c r="M22" s="34"/>
      <c r="N22" s="34"/>
      <c r="O22" s="34"/>
      <c r="Q22" s="10"/>
    </row>
    <row r="23" spans="1:40">
      <c r="B23" s="13" t="s">
        <v>93</v>
      </c>
      <c r="C23" s="13"/>
      <c r="D23" s="13"/>
      <c r="E23" s="13"/>
      <c r="F23" s="13"/>
      <c r="G23" s="13"/>
      <c r="H23" s="13"/>
      <c r="I23" s="13"/>
      <c r="J23" s="13"/>
      <c r="K23" s="13"/>
      <c r="L23" s="13"/>
      <c r="M23" s="18"/>
      <c r="N23" s="13"/>
      <c r="O23" s="13"/>
      <c r="Q23" s="13"/>
      <c r="R23" s="13"/>
      <c r="S23" s="13"/>
    </row>
    <row r="24" spans="1:40">
      <c r="B24" s="13"/>
      <c r="C24" s="13"/>
      <c r="D24" s="13"/>
      <c r="E24" s="13"/>
      <c r="F24" s="13"/>
      <c r="G24" s="13"/>
      <c r="H24" s="13"/>
      <c r="I24" s="13"/>
      <c r="J24" s="13"/>
      <c r="K24" s="13"/>
      <c r="L24" s="13"/>
      <c r="M24" s="18"/>
      <c r="N24" s="13"/>
      <c r="O24" s="13"/>
      <c r="Q24" s="13"/>
      <c r="R24" s="13"/>
      <c r="S24" s="13"/>
    </row>
    <row r="25" spans="1:40">
      <c r="B25" s="13"/>
    </row>
    <row r="26" spans="1:40">
      <c r="A26" s="1">
        <v>3</v>
      </c>
      <c r="B26" s="1" t="s">
        <v>8</v>
      </c>
      <c r="F26" s="3"/>
    </row>
    <row r="27" spans="1:40" ht="14.45">
      <c r="C27" s="76" t="s">
        <v>61</v>
      </c>
      <c r="D27" s="76" t="s">
        <v>62</v>
      </c>
      <c r="E27" s="76" t="s">
        <v>63</v>
      </c>
      <c r="F27" s="76" t="s">
        <v>64</v>
      </c>
      <c r="G27" s="76" t="s">
        <v>65</v>
      </c>
      <c r="H27" s="76" t="s">
        <v>66</v>
      </c>
      <c r="I27" s="76" t="s">
        <v>67</v>
      </c>
      <c r="J27" s="76" t="s">
        <v>68</v>
      </c>
      <c r="K27" s="76" t="s">
        <v>69</v>
      </c>
      <c r="L27" s="76" t="s">
        <v>70</v>
      </c>
      <c r="M27" s="76" t="s">
        <v>71</v>
      </c>
      <c r="N27" s="76" t="s">
        <v>72</v>
      </c>
      <c r="O27" s="76" t="s">
        <v>73</v>
      </c>
      <c r="P27" s="76" t="s">
        <v>74</v>
      </c>
      <c r="Q27" s="1">
        <v>2013</v>
      </c>
      <c r="R27" s="1">
        <v>2014</v>
      </c>
      <c r="S27" s="1">
        <v>2015</v>
      </c>
      <c r="T27" s="1">
        <v>2016</v>
      </c>
      <c r="U27" s="1">
        <v>2017</v>
      </c>
      <c r="V27" s="1">
        <v>2018</v>
      </c>
      <c r="W27" s="1">
        <v>2019</v>
      </c>
      <c r="X27" s="1"/>
      <c r="Y27" s="67"/>
      <c r="AC27" s="67"/>
      <c r="AG27" s="67"/>
      <c r="AK27" s="67"/>
    </row>
    <row r="28" spans="1:40" ht="14.45">
      <c r="B28" s="3" t="s">
        <v>82</v>
      </c>
      <c r="C28" s="4">
        <v>68112</v>
      </c>
      <c r="D28" s="4">
        <v>88554</v>
      </c>
      <c r="E28" s="4">
        <v>90762</v>
      </c>
      <c r="F28" s="4">
        <v>93592</v>
      </c>
      <c r="G28" s="4">
        <v>95561</v>
      </c>
      <c r="H28" s="4">
        <v>97834</v>
      </c>
      <c r="I28" s="4">
        <v>100637</v>
      </c>
      <c r="J28" s="4">
        <v>102404</v>
      </c>
      <c r="K28" s="4">
        <v>103789</v>
      </c>
      <c r="L28" s="4">
        <v>105113</v>
      </c>
      <c r="M28" s="4">
        <v>106152</v>
      </c>
      <c r="N28" s="4">
        <v>107913</v>
      </c>
      <c r="O28">
        <v>109940</v>
      </c>
      <c r="P28">
        <v>112203</v>
      </c>
      <c r="Q28" s="34">
        <v>113790</v>
      </c>
      <c r="R28" s="34">
        <v>115652</v>
      </c>
      <c r="S28" s="34">
        <v>117424</v>
      </c>
      <c r="T28" s="34">
        <v>119963</v>
      </c>
      <c r="U28" s="34">
        <v>122910</v>
      </c>
      <c r="V28" s="34">
        <v>125871</v>
      </c>
      <c r="W28" s="34">
        <v>129908</v>
      </c>
      <c r="X28" s="34"/>
      <c r="Y28" s="67"/>
      <c r="Z28" s="67"/>
      <c r="AA28" s="67"/>
      <c r="AB28" s="67"/>
      <c r="AC28" s="67"/>
      <c r="AD28" s="67"/>
      <c r="AE28" s="67"/>
      <c r="AF28" s="67"/>
      <c r="AG28" s="67"/>
      <c r="AH28" s="67"/>
      <c r="AI28" s="67"/>
      <c r="AJ28" s="67"/>
      <c r="AK28" s="67"/>
      <c r="AL28" s="67"/>
      <c r="AM28" s="67"/>
      <c r="AN28" s="67"/>
    </row>
    <row r="29" spans="1:40">
      <c r="B29" s="3" t="s">
        <v>83</v>
      </c>
      <c r="C29" s="4">
        <v>240550</v>
      </c>
      <c r="D29" s="4">
        <v>277647</v>
      </c>
      <c r="E29" s="4">
        <v>282251</v>
      </c>
      <c r="F29" s="4">
        <v>284449</v>
      </c>
      <c r="G29" s="4">
        <v>286167</v>
      </c>
      <c r="H29" s="4">
        <v>288215</v>
      </c>
      <c r="I29" s="4">
        <v>291177</v>
      </c>
      <c r="J29" s="4">
        <v>293880</v>
      </c>
      <c r="K29" s="4">
        <v>296013</v>
      </c>
      <c r="L29" s="4">
        <v>299233</v>
      </c>
      <c r="M29" s="4">
        <v>301815</v>
      </c>
      <c r="N29" s="4">
        <v>303982</v>
      </c>
      <c r="O29">
        <v>306918</v>
      </c>
      <c r="P29">
        <v>311243</v>
      </c>
      <c r="Q29" s="34">
        <v>315141</v>
      </c>
      <c r="R29" s="34">
        <v>318225</v>
      </c>
      <c r="S29" s="34">
        <v>321381</v>
      </c>
      <c r="T29" s="34">
        <v>325319</v>
      </c>
      <c r="U29" s="34">
        <v>330933</v>
      </c>
      <c r="V29" s="34">
        <v>335061</v>
      </c>
      <c r="W29" s="34">
        <v>339786</v>
      </c>
      <c r="X29" s="34"/>
      <c r="Y29" s="34"/>
      <c r="Z29" s="34"/>
      <c r="AC29" s="34"/>
      <c r="AD29" s="34"/>
      <c r="AG29" s="34"/>
      <c r="AH29" s="34"/>
      <c r="AK29" s="34"/>
      <c r="AL29" s="34"/>
    </row>
    <row r="30" spans="1:40">
      <c r="B30" s="3" t="s">
        <v>84</v>
      </c>
      <c r="C30" s="4">
        <v>2913</v>
      </c>
      <c r="D30" s="4">
        <v>3220</v>
      </c>
      <c r="E30" s="4">
        <v>3234</v>
      </c>
      <c r="F30" s="4">
        <v>3274</v>
      </c>
      <c r="G30" s="4">
        <v>3278</v>
      </c>
      <c r="H30" s="4">
        <v>3270</v>
      </c>
      <c r="I30" s="4">
        <v>3283</v>
      </c>
      <c r="J30" s="4">
        <v>3334</v>
      </c>
      <c r="K30" s="4">
        <v>3323</v>
      </c>
      <c r="L30" s="4">
        <v>3349</v>
      </c>
      <c r="M30" s="4">
        <v>3368</v>
      </c>
      <c r="N30" s="4">
        <v>3428</v>
      </c>
      <c r="O30">
        <v>3462</v>
      </c>
      <c r="P30">
        <v>3557</v>
      </c>
      <c r="Q30" s="34">
        <v>3669</v>
      </c>
      <c r="R30" s="34">
        <v>3787</v>
      </c>
      <c r="S30" s="34">
        <v>3826</v>
      </c>
      <c r="T30" s="34">
        <v>3813</v>
      </c>
      <c r="U30" s="34">
        <v>3994</v>
      </c>
      <c r="V30" s="34">
        <v>4029</v>
      </c>
      <c r="W30" s="34">
        <v>4106</v>
      </c>
      <c r="X30" s="34"/>
    </row>
    <row r="31" spans="1:40">
      <c r="B31" s="3" t="s">
        <v>85</v>
      </c>
      <c r="C31" s="4">
        <v>62404</v>
      </c>
      <c r="D31" s="4">
        <v>77148</v>
      </c>
      <c r="E31" s="4">
        <v>78460</v>
      </c>
      <c r="F31" s="4">
        <v>79928</v>
      </c>
      <c r="G31" s="4">
        <v>81639</v>
      </c>
      <c r="H31" s="4">
        <v>83080</v>
      </c>
      <c r="I31" s="4">
        <v>84720</v>
      </c>
      <c r="J31" s="4">
        <v>86099</v>
      </c>
      <c r="K31" s="4">
        <v>87467</v>
      </c>
      <c r="L31" s="4">
        <v>88899</v>
      </c>
      <c r="M31" s="4">
        <v>89890</v>
      </c>
      <c r="N31" s="4">
        <v>91152</v>
      </c>
      <c r="O31">
        <v>92745</v>
      </c>
      <c r="P31">
        <v>94090</v>
      </c>
      <c r="Q31" s="34">
        <v>95398</v>
      </c>
      <c r="R31" s="34">
        <v>96687</v>
      </c>
      <c r="S31" s="34">
        <v>98885</v>
      </c>
      <c r="T31" s="34">
        <v>101529</v>
      </c>
      <c r="U31" s="34">
        <v>104180</v>
      </c>
      <c r="V31" s="34">
        <v>107440</v>
      </c>
      <c r="W31" s="34">
        <v>111348</v>
      </c>
      <c r="X31" s="34"/>
    </row>
    <row r="32" spans="1:40">
      <c r="B32" s="3" t="s">
        <v>94</v>
      </c>
      <c r="C32" s="34">
        <f>SUM(C28:C31)</f>
        <v>373979</v>
      </c>
      <c r="D32" s="34">
        <f>SUM(D28:D31)</f>
        <v>446569</v>
      </c>
      <c r="E32" s="34">
        <f t="shared" ref="E32:N32" si="1">SUM(E28:E31)</f>
        <v>454707</v>
      </c>
      <c r="F32" s="34">
        <f t="shared" si="1"/>
        <v>461243</v>
      </c>
      <c r="G32" s="34">
        <f t="shared" si="1"/>
        <v>466645</v>
      </c>
      <c r="H32" s="34">
        <f t="shared" si="1"/>
        <v>472399</v>
      </c>
      <c r="I32" s="34">
        <f t="shared" si="1"/>
        <v>479817</v>
      </c>
      <c r="J32" s="34">
        <f t="shared" si="1"/>
        <v>485717</v>
      </c>
      <c r="K32" s="34">
        <f t="shared" si="1"/>
        <v>490592</v>
      </c>
      <c r="L32" s="34">
        <f t="shared" si="1"/>
        <v>496594</v>
      </c>
      <c r="M32" s="34">
        <f t="shared" si="1"/>
        <v>501225</v>
      </c>
      <c r="N32" s="34">
        <f t="shared" si="1"/>
        <v>506475</v>
      </c>
      <c r="O32" s="34">
        <f>SUM(O28:O31)</f>
        <v>513065</v>
      </c>
      <c r="P32" s="34">
        <v>521093</v>
      </c>
      <c r="Q32" s="34">
        <v>527998</v>
      </c>
      <c r="R32" s="34">
        <v>534351</v>
      </c>
      <c r="S32" s="34">
        <v>541516</v>
      </c>
      <c r="T32" s="34">
        <v>550624</v>
      </c>
      <c r="U32" s="34">
        <v>562017</v>
      </c>
      <c r="V32" s="34">
        <f>SUM(V28:V31)</f>
        <v>572401</v>
      </c>
      <c r="W32" s="34">
        <f>SUM(W28:W31)</f>
        <v>585148</v>
      </c>
      <c r="X32" s="34"/>
    </row>
    <row r="33" spans="1:25" s="13" customFormat="1">
      <c r="A33" s="75"/>
      <c r="B33" s="14" t="s">
        <v>95</v>
      </c>
      <c r="C33" s="18"/>
      <c r="D33" s="18"/>
      <c r="E33" s="18"/>
      <c r="F33" s="18"/>
      <c r="G33" s="18"/>
      <c r="H33" s="18"/>
      <c r="I33" s="18"/>
      <c r="J33" s="18"/>
      <c r="K33" s="18"/>
      <c r="L33" s="18"/>
      <c r="M33" s="18"/>
      <c r="N33" s="18"/>
    </row>
    <row r="36" spans="1:25" s="40" customFormat="1">
      <c r="A36" s="1">
        <v>4</v>
      </c>
      <c r="B36" s="1" t="s">
        <v>96</v>
      </c>
    </row>
    <row r="37" spans="1:25">
      <c r="C37" s="76" t="s">
        <v>61</v>
      </c>
      <c r="D37" s="76" t="s">
        <v>62</v>
      </c>
      <c r="E37" s="76" t="s">
        <v>63</v>
      </c>
      <c r="F37" s="76" t="s">
        <v>64</v>
      </c>
      <c r="G37" s="76" t="s">
        <v>65</v>
      </c>
      <c r="H37" s="76" t="s">
        <v>66</v>
      </c>
      <c r="I37" s="76" t="s">
        <v>67</v>
      </c>
      <c r="J37" s="76" t="s">
        <v>68</v>
      </c>
      <c r="K37" s="76" t="s">
        <v>69</v>
      </c>
      <c r="L37" s="76" t="s">
        <v>70</v>
      </c>
      <c r="M37" s="76" t="s">
        <v>71</v>
      </c>
      <c r="N37" s="76" t="s">
        <v>72</v>
      </c>
      <c r="O37" s="76" t="s">
        <v>73</v>
      </c>
      <c r="P37" s="76" t="s">
        <v>74</v>
      </c>
      <c r="Q37" s="1">
        <v>2013</v>
      </c>
      <c r="R37" s="1">
        <v>2014</v>
      </c>
      <c r="S37" s="1">
        <v>2015</v>
      </c>
      <c r="T37" s="1"/>
      <c r="U37" s="1"/>
    </row>
    <row r="38" spans="1:25">
      <c r="B38" s="3" t="s">
        <v>82</v>
      </c>
      <c r="C38" s="6">
        <v>77</v>
      </c>
      <c r="D38" s="6">
        <v>78.900000000000006</v>
      </c>
      <c r="E38" s="6">
        <v>79.3</v>
      </c>
      <c r="F38" s="6">
        <v>79.400000000000006</v>
      </c>
      <c r="G38" s="6">
        <v>79.400000000000006</v>
      </c>
      <c r="H38" s="6">
        <v>79.599999999999994</v>
      </c>
      <c r="I38" s="6">
        <v>79.900000000000006</v>
      </c>
      <c r="J38" s="6">
        <v>80.099999999999994</v>
      </c>
      <c r="K38" s="6">
        <v>80.099999999999994</v>
      </c>
      <c r="L38" s="8">
        <v>80.698071620346852</v>
      </c>
      <c r="M38" s="6">
        <v>80.8</v>
      </c>
      <c r="N38" s="6">
        <v>80.599999999999994</v>
      </c>
      <c r="O38" s="6">
        <v>80.5</v>
      </c>
      <c r="P38" s="6">
        <v>80.599999999999994</v>
      </c>
      <c r="Q38">
        <v>80.599999999999994</v>
      </c>
      <c r="R38">
        <v>80.5</v>
      </c>
      <c r="S38">
        <v>80.5</v>
      </c>
    </row>
    <row r="39" spans="1:25">
      <c r="B39" s="3" t="s">
        <v>83</v>
      </c>
      <c r="C39" s="6">
        <v>60.3</v>
      </c>
      <c r="D39" s="6">
        <v>61.8</v>
      </c>
      <c r="E39" s="6">
        <v>61.8</v>
      </c>
      <c r="F39" s="6">
        <v>61.9</v>
      </c>
      <c r="G39" s="6">
        <v>62</v>
      </c>
      <c r="H39" s="6">
        <v>62.1</v>
      </c>
      <c r="I39" s="6">
        <v>62.3</v>
      </c>
      <c r="J39" s="6">
        <v>62.4</v>
      </c>
      <c r="K39" s="6">
        <v>62.4</v>
      </c>
      <c r="L39" s="8">
        <v>62.828726299034741</v>
      </c>
      <c r="M39" s="48">
        <v>62.9</v>
      </c>
      <c r="N39" s="6">
        <v>63</v>
      </c>
      <c r="O39" s="6">
        <v>63.1</v>
      </c>
      <c r="P39" s="6">
        <v>62.9</v>
      </c>
      <c r="Q39">
        <v>63.1</v>
      </c>
      <c r="R39">
        <v>63.3</v>
      </c>
      <c r="S39">
        <v>63.3</v>
      </c>
    </row>
    <row r="40" spans="1:25">
      <c r="B40" s="3" t="s">
        <v>85</v>
      </c>
      <c r="C40" s="6">
        <v>71.3</v>
      </c>
      <c r="D40" s="6">
        <v>72.7</v>
      </c>
      <c r="E40" s="6">
        <v>72.900000000000006</v>
      </c>
      <c r="F40" s="6">
        <v>73.099999999999994</v>
      </c>
      <c r="G40" s="6">
        <v>73.2</v>
      </c>
      <c r="H40" s="6">
        <v>73.400000000000006</v>
      </c>
      <c r="I40" s="6">
        <v>73.7</v>
      </c>
      <c r="J40" s="6">
        <v>73.900000000000006</v>
      </c>
      <c r="K40" s="6">
        <v>73.900000000000006</v>
      </c>
      <c r="L40" s="8">
        <v>74.457180725982298</v>
      </c>
      <c r="M40" s="6">
        <v>74.5</v>
      </c>
      <c r="N40" s="6">
        <v>74.5</v>
      </c>
      <c r="O40" s="6">
        <v>74.400000000000006</v>
      </c>
      <c r="P40" s="6">
        <v>73.599999999999994</v>
      </c>
      <c r="Q40">
        <v>73.7</v>
      </c>
      <c r="R40">
        <v>73.7</v>
      </c>
      <c r="S40">
        <v>73.7</v>
      </c>
    </row>
    <row r="41" spans="1:25">
      <c r="B41" s="3" t="s">
        <v>97</v>
      </c>
      <c r="C41" s="6">
        <v>74.400000000000006</v>
      </c>
      <c r="D41" s="6">
        <v>76.5</v>
      </c>
      <c r="E41" s="6">
        <v>76.8</v>
      </c>
      <c r="F41" s="6">
        <v>77</v>
      </c>
      <c r="G41" s="6">
        <v>77.3</v>
      </c>
      <c r="H41" s="6">
        <v>77.599999999999994</v>
      </c>
      <c r="I41" s="6">
        <v>78.099999999999994</v>
      </c>
      <c r="J41" s="6">
        <v>78.400000000000006</v>
      </c>
      <c r="K41" s="6">
        <v>78.400000000000006</v>
      </c>
      <c r="L41" s="8">
        <v>79.143563265687291</v>
      </c>
      <c r="M41" s="6">
        <v>79.400000000000006</v>
      </c>
      <c r="N41" s="6">
        <v>79.5</v>
      </c>
      <c r="O41" s="6">
        <v>79.8</v>
      </c>
      <c r="P41" s="6">
        <v>79.900000000000006</v>
      </c>
      <c r="Q41">
        <v>79.900000000000006</v>
      </c>
      <c r="R41">
        <v>80</v>
      </c>
      <c r="S41">
        <v>80</v>
      </c>
    </row>
    <row r="42" spans="1:25">
      <c r="B42" s="14" t="s">
        <v>98</v>
      </c>
    </row>
    <row r="43" spans="1:25">
      <c r="B43" s="13" t="s">
        <v>99</v>
      </c>
    </row>
    <row r="44" spans="1:25">
      <c r="B44" s="3"/>
    </row>
    <row r="45" spans="1:25">
      <c r="A45" s="1">
        <v>5</v>
      </c>
      <c r="B45" s="12" t="s">
        <v>100</v>
      </c>
    </row>
    <row r="46" spans="1:25">
      <c r="C46" s="76" t="s">
        <v>61</v>
      </c>
      <c r="D46" s="76" t="s">
        <v>62</v>
      </c>
      <c r="E46" s="76" t="s">
        <v>63</v>
      </c>
      <c r="F46" s="76" t="s">
        <v>64</v>
      </c>
      <c r="G46" s="76" t="s">
        <v>65</v>
      </c>
      <c r="H46" s="76" t="s">
        <v>66</v>
      </c>
      <c r="I46" s="76" t="s">
        <v>67</v>
      </c>
      <c r="J46" s="76" t="s">
        <v>68</v>
      </c>
      <c r="K46" s="76" t="s">
        <v>69</v>
      </c>
      <c r="L46" s="76" t="s">
        <v>70</v>
      </c>
      <c r="M46" s="76" t="s">
        <v>71</v>
      </c>
      <c r="N46" s="76" t="s">
        <v>72</v>
      </c>
      <c r="O46" s="76" t="s">
        <v>73</v>
      </c>
      <c r="P46" s="76" t="s">
        <v>74</v>
      </c>
      <c r="Q46" s="32">
        <v>2013</v>
      </c>
      <c r="R46" s="1">
        <v>2014</v>
      </c>
      <c r="S46" s="1">
        <v>2015</v>
      </c>
      <c r="T46" s="1">
        <v>2016</v>
      </c>
      <c r="U46" s="1">
        <v>2017</v>
      </c>
      <c r="V46" s="1">
        <v>2018</v>
      </c>
      <c r="W46" s="1">
        <v>2019</v>
      </c>
      <c r="X46" s="1"/>
    </row>
    <row r="47" spans="1:25">
      <c r="B47" s="3" t="s">
        <v>82</v>
      </c>
      <c r="C47" s="6">
        <v>31.2</v>
      </c>
      <c r="D47" s="6">
        <v>33.5</v>
      </c>
      <c r="E47" s="6">
        <v>34</v>
      </c>
      <c r="F47" s="6">
        <v>34.4</v>
      </c>
      <c r="G47" s="6">
        <v>34.700000000000003</v>
      </c>
      <c r="H47" s="6">
        <v>35.1</v>
      </c>
      <c r="I47" s="6">
        <v>35.5</v>
      </c>
      <c r="J47" s="6">
        <v>35.799999999999997</v>
      </c>
      <c r="K47" s="6">
        <v>35.9</v>
      </c>
      <c r="L47" s="8">
        <v>35.950984182552801</v>
      </c>
      <c r="M47" s="6">
        <v>36.1</v>
      </c>
      <c r="N47" s="6">
        <v>36.1</v>
      </c>
      <c r="O47" s="6">
        <v>36.1</v>
      </c>
      <c r="P47" s="6">
        <v>36.200000000000003</v>
      </c>
      <c r="Q47">
        <v>36.200000000000003</v>
      </c>
      <c r="R47">
        <v>36.1</v>
      </c>
      <c r="S47">
        <v>36.1</v>
      </c>
      <c r="T47">
        <v>36</v>
      </c>
      <c r="U47">
        <v>36.1</v>
      </c>
      <c r="V47">
        <v>36.1</v>
      </c>
      <c r="W47">
        <v>36.1</v>
      </c>
      <c r="Y47" s="3"/>
    </row>
    <row r="48" spans="1:25">
      <c r="B48" s="3" t="s">
        <v>83</v>
      </c>
      <c r="C48" s="6">
        <v>30.7</v>
      </c>
      <c r="D48" s="6">
        <v>32.5</v>
      </c>
      <c r="E48" s="6">
        <v>32.799999999999997</v>
      </c>
      <c r="F48" s="6">
        <v>33.1</v>
      </c>
      <c r="G48" s="6">
        <v>33.4</v>
      </c>
      <c r="H48" s="6">
        <v>33.700000000000003</v>
      </c>
      <c r="I48" s="6">
        <v>34</v>
      </c>
      <c r="J48" s="6">
        <v>34.1</v>
      </c>
      <c r="K48" s="6">
        <v>34.200000000000003</v>
      </c>
      <c r="L48" s="6">
        <v>34.200000000000003</v>
      </c>
      <c r="M48" s="6">
        <v>34.200000000000003</v>
      </c>
      <c r="N48" s="6">
        <v>34.200000000000003</v>
      </c>
      <c r="O48" s="6">
        <v>34.200000000000003</v>
      </c>
      <c r="P48" s="6">
        <v>34.200000000000003</v>
      </c>
      <c r="Q48">
        <v>34.200000000000003</v>
      </c>
      <c r="R48">
        <v>34.1</v>
      </c>
      <c r="S48">
        <v>34</v>
      </c>
      <c r="T48">
        <v>33.799999999999997</v>
      </c>
      <c r="U48">
        <v>33.9</v>
      </c>
      <c r="V48">
        <v>34</v>
      </c>
      <c r="W48">
        <v>34.1</v>
      </c>
      <c r="Y48" s="3"/>
    </row>
    <row r="49" spans="1:25">
      <c r="B49" s="3" t="s">
        <v>85</v>
      </c>
      <c r="C49" s="6">
        <v>29.3</v>
      </c>
      <c r="D49" s="6">
        <v>32.200000000000003</v>
      </c>
      <c r="E49" s="6">
        <v>32.6</v>
      </c>
      <c r="F49" s="6">
        <v>32.9</v>
      </c>
      <c r="G49" s="6">
        <v>33.299999999999997</v>
      </c>
      <c r="H49" s="6">
        <v>33.700000000000003</v>
      </c>
      <c r="I49" s="6">
        <v>34.1</v>
      </c>
      <c r="J49" s="6">
        <v>34.4</v>
      </c>
      <c r="K49" s="6">
        <v>34.5</v>
      </c>
      <c r="L49" s="8">
        <v>34.618673738394691</v>
      </c>
      <c r="M49" s="6">
        <v>34.700000000000003</v>
      </c>
      <c r="N49" s="6">
        <v>34.799999999999997</v>
      </c>
      <c r="O49" s="6">
        <v>34.9</v>
      </c>
      <c r="P49" s="6">
        <v>35</v>
      </c>
      <c r="Q49">
        <v>35</v>
      </c>
      <c r="R49">
        <v>35</v>
      </c>
      <c r="S49">
        <v>35.1</v>
      </c>
      <c r="T49">
        <v>35</v>
      </c>
      <c r="U49">
        <v>35.1</v>
      </c>
      <c r="V49">
        <v>35</v>
      </c>
      <c r="W49">
        <v>35</v>
      </c>
      <c r="Y49" s="3"/>
    </row>
    <row r="50" spans="1:25">
      <c r="B50" s="3" t="s">
        <v>97</v>
      </c>
      <c r="C50" s="6">
        <v>31.4</v>
      </c>
      <c r="D50" s="6">
        <v>35.299999999999997</v>
      </c>
      <c r="E50" s="6">
        <v>35.799999999999997</v>
      </c>
      <c r="F50" s="6">
        <v>36.299999999999997</v>
      </c>
      <c r="G50" s="6">
        <v>36.700000000000003</v>
      </c>
      <c r="H50" s="6">
        <v>37.1</v>
      </c>
      <c r="I50" s="6">
        <v>37.5</v>
      </c>
      <c r="J50" s="6">
        <v>38</v>
      </c>
      <c r="K50" s="6">
        <v>38.299999999999997</v>
      </c>
      <c r="L50" s="8">
        <v>38.644709676621758</v>
      </c>
      <c r="M50" s="6">
        <v>38.9</v>
      </c>
      <c r="N50" s="6">
        <v>39.1</v>
      </c>
      <c r="O50" s="6">
        <v>39.4</v>
      </c>
      <c r="P50" s="6">
        <v>39.6</v>
      </c>
      <c r="Q50">
        <v>39.799999999999997</v>
      </c>
      <c r="R50">
        <v>39.9</v>
      </c>
      <c r="S50">
        <v>40.1</v>
      </c>
      <c r="T50">
        <v>40.1</v>
      </c>
      <c r="U50">
        <v>40.4</v>
      </c>
      <c r="V50">
        <v>40.6</v>
      </c>
      <c r="W50">
        <v>40.9</v>
      </c>
      <c r="Y50" s="3"/>
    </row>
    <row r="51" spans="1:25">
      <c r="B51" s="14" t="s">
        <v>101</v>
      </c>
      <c r="C51" s="12"/>
      <c r="D51" s="12"/>
      <c r="E51" s="12"/>
      <c r="F51" s="12"/>
      <c r="G51" s="12"/>
      <c r="H51" s="12"/>
      <c r="I51" s="12"/>
      <c r="J51" s="12"/>
      <c r="K51" s="12"/>
      <c r="L51" s="12"/>
      <c r="M51" s="12"/>
      <c r="N51" s="12"/>
    </row>
    <row r="54" spans="1:25">
      <c r="B54" s="1"/>
      <c r="K54" s="7"/>
      <c r="L54" s="7"/>
      <c r="M54" s="7"/>
      <c r="N54" s="7"/>
      <c r="Q54" s="7"/>
      <c r="R54" s="7"/>
      <c r="S54" s="7"/>
    </row>
    <row r="56" spans="1:25">
      <c r="A56" s="1">
        <v>6</v>
      </c>
      <c r="B56" s="1" t="s">
        <v>102</v>
      </c>
    </row>
    <row r="57" spans="1:25">
      <c r="C57" s="32" t="s">
        <v>103</v>
      </c>
      <c r="D57" s="32" t="s">
        <v>104</v>
      </c>
      <c r="E57" s="32" t="s">
        <v>105</v>
      </c>
      <c r="F57" s="32" t="s">
        <v>106</v>
      </c>
      <c r="G57" s="32" t="s">
        <v>107</v>
      </c>
      <c r="H57" s="32" t="s">
        <v>108</v>
      </c>
      <c r="I57" s="32" t="s">
        <v>109</v>
      </c>
      <c r="J57" s="32" t="s">
        <v>110</v>
      </c>
      <c r="K57" s="32" t="s">
        <v>111</v>
      </c>
      <c r="L57" s="32" t="s">
        <v>112</v>
      </c>
      <c r="M57" s="32" t="s">
        <v>113</v>
      </c>
    </row>
    <row r="58" spans="1:25">
      <c r="B58" t="s">
        <v>83</v>
      </c>
      <c r="C58">
        <v>19137</v>
      </c>
      <c r="D58">
        <v>23713</v>
      </c>
      <c r="E58">
        <v>24699</v>
      </c>
      <c r="F58">
        <v>9968</v>
      </c>
      <c r="G58">
        <v>40593</v>
      </c>
      <c r="H58">
        <v>60721</v>
      </c>
      <c r="I58">
        <v>42768</v>
      </c>
      <c r="J58">
        <v>40755</v>
      </c>
      <c r="K58">
        <v>37406</v>
      </c>
      <c r="L58">
        <v>31420</v>
      </c>
      <c r="M58">
        <v>40063</v>
      </c>
    </row>
    <row r="59" spans="1:25">
      <c r="B59" t="s">
        <v>82</v>
      </c>
      <c r="C59">
        <v>514</v>
      </c>
      <c r="D59">
        <v>118</v>
      </c>
      <c r="E59">
        <v>414</v>
      </c>
      <c r="F59">
        <v>800</v>
      </c>
      <c r="G59">
        <v>5401</v>
      </c>
      <c r="H59">
        <v>13619</v>
      </c>
      <c r="I59">
        <v>24683</v>
      </c>
      <c r="J59">
        <v>23380</v>
      </c>
      <c r="K59">
        <v>21047</v>
      </c>
      <c r="L59">
        <v>22015</v>
      </c>
      <c r="M59">
        <v>27505</v>
      </c>
    </row>
    <row r="60" spans="1:25">
      <c r="B60" t="s">
        <v>85</v>
      </c>
      <c r="C60">
        <v>295</v>
      </c>
      <c r="D60">
        <v>124</v>
      </c>
      <c r="E60">
        <v>361</v>
      </c>
      <c r="F60">
        <v>681</v>
      </c>
      <c r="G60">
        <v>3222</v>
      </c>
      <c r="H60">
        <v>9390</v>
      </c>
      <c r="I60">
        <v>28832</v>
      </c>
      <c r="J60">
        <v>18556</v>
      </c>
      <c r="K60">
        <v>16380</v>
      </c>
      <c r="L60">
        <v>16038</v>
      </c>
      <c r="M60">
        <v>26876</v>
      </c>
    </row>
    <row r="61" spans="1:25">
      <c r="B61" t="s">
        <v>84</v>
      </c>
      <c r="C61">
        <v>105</v>
      </c>
      <c r="D61">
        <v>37</v>
      </c>
      <c r="E61">
        <v>26</v>
      </c>
      <c r="F61">
        <v>29</v>
      </c>
      <c r="G61">
        <v>86</v>
      </c>
      <c r="H61">
        <v>1219</v>
      </c>
      <c r="I61">
        <v>659</v>
      </c>
      <c r="J61">
        <v>732</v>
      </c>
      <c r="K61">
        <v>526</v>
      </c>
      <c r="L61">
        <v>322</v>
      </c>
      <c r="M61">
        <v>784</v>
      </c>
    </row>
    <row r="62" spans="1:25">
      <c r="B62" t="s">
        <v>86</v>
      </c>
      <c r="C62">
        <v>20051</v>
      </c>
      <c r="D62">
        <v>23992</v>
      </c>
      <c r="E62">
        <v>25500</v>
      </c>
      <c r="F62">
        <v>11478</v>
      </c>
      <c r="G62">
        <v>49302</v>
      </c>
      <c r="H62">
        <v>84949</v>
      </c>
      <c r="I62">
        <v>96942</v>
      </c>
      <c r="J62">
        <v>83423</v>
      </c>
      <c r="K62">
        <v>75359</v>
      </c>
      <c r="L62">
        <v>69795</v>
      </c>
      <c r="M62">
        <v>95228</v>
      </c>
    </row>
    <row r="63" spans="1:25">
      <c r="B63" s="13" t="s">
        <v>114</v>
      </c>
    </row>
    <row r="64" spans="1:25">
      <c r="C64" s="6"/>
      <c r="D64" s="6"/>
      <c r="E64" s="6"/>
      <c r="F64" s="6"/>
      <c r="G64" s="6"/>
      <c r="H64" s="6"/>
      <c r="I64" s="6"/>
      <c r="J64" s="6"/>
      <c r="K64" s="6"/>
      <c r="L64" s="6"/>
      <c r="M64" s="6"/>
    </row>
    <row r="68" spans="2:13">
      <c r="B68" s="1"/>
    </row>
    <row r="70" spans="2:13">
      <c r="C70" s="38"/>
      <c r="D70" s="38"/>
      <c r="E70" s="38"/>
      <c r="F70" s="38"/>
      <c r="G70" s="38"/>
      <c r="H70" s="38"/>
      <c r="I70" s="38"/>
      <c r="J70" s="38"/>
      <c r="K70" s="38"/>
      <c r="L70" s="38"/>
      <c r="M70" s="38"/>
    </row>
  </sheetData>
  <phoneticPr fontId="7" type="noConversion"/>
  <pageMargins left="0.75" right="0.75" top="1" bottom="1" header="0.4921259845" footer="0.4921259845"/>
  <pageSetup paperSize="9" orientation="portrait" r:id="rId1"/>
  <headerFooter alignWithMargins="0"/>
  <ignoredErrors>
    <ignoredError sqref="C4:D4 E4:U4 C15:M15" numberStoredAsText="1"/>
    <ignoredError sqref="O20" formulaRange="1"/>
  </ignoredError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Taul3"/>
  <dimension ref="A1:AQ46"/>
  <sheetViews>
    <sheetView zoomScale="70" zoomScaleNormal="70" workbookViewId="0">
      <selection activeCell="A25" sqref="A25"/>
    </sheetView>
  </sheetViews>
  <sheetFormatPr defaultRowHeight="13.15"/>
  <cols>
    <col min="1" max="1" width="22.5703125" style="1" customWidth="1"/>
    <col min="2" max="2" width="23.7109375" customWidth="1"/>
    <col min="3" max="3" width="11.28515625" customWidth="1"/>
    <col min="21" max="21" width="9.5703125" customWidth="1"/>
  </cols>
  <sheetData>
    <row r="1" spans="1:25">
      <c r="B1" s="1" t="s">
        <v>12</v>
      </c>
    </row>
    <row r="3" spans="1:25">
      <c r="A3" s="1">
        <v>7</v>
      </c>
      <c r="B3" s="1" t="s">
        <v>115</v>
      </c>
    </row>
    <row r="4" spans="1:25">
      <c r="B4" s="26"/>
      <c r="C4" s="32" t="s">
        <v>61</v>
      </c>
      <c r="D4" s="32" t="s">
        <v>62</v>
      </c>
      <c r="E4" s="32" t="s">
        <v>63</v>
      </c>
      <c r="F4" s="32" t="s">
        <v>64</v>
      </c>
      <c r="G4" s="32" t="s">
        <v>65</v>
      </c>
      <c r="H4" s="32" t="s">
        <v>66</v>
      </c>
      <c r="I4" s="32" t="s">
        <v>67</v>
      </c>
      <c r="J4" s="32" t="s">
        <v>68</v>
      </c>
      <c r="K4" s="32" t="s">
        <v>69</v>
      </c>
      <c r="L4" s="32" t="s">
        <v>70</v>
      </c>
      <c r="M4" s="32" t="s">
        <v>71</v>
      </c>
      <c r="N4" s="32" t="s">
        <v>72</v>
      </c>
      <c r="O4" s="32" t="s">
        <v>73</v>
      </c>
      <c r="P4" s="32" t="s">
        <v>74</v>
      </c>
      <c r="Q4" s="32" t="s">
        <v>75</v>
      </c>
      <c r="R4" s="32" t="s">
        <v>76</v>
      </c>
      <c r="S4" s="32" t="s">
        <v>77</v>
      </c>
      <c r="T4" s="36" t="s">
        <v>78</v>
      </c>
      <c r="U4" s="32" t="s">
        <v>79</v>
      </c>
      <c r="V4" s="36" t="s">
        <v>116</v>
      </c>
      <c r="W4" s="32" t="s">
        <v>117</v>
      </c>
      <c r="X4" s="36" t="s">
        <v>118</v>
      </c>
    </row>
    <row r="5" spans="1:25">
      <c r="B5" s="26" t="s">
        <v>119</v>
      </c>
      <c r="C5" s="63">
        <v>6.1210000000000004</v>
      </c>
      <c r="D5" s="81">
        <v>6.8559999999999999</v>
      </c>
      <c r="E5" s="81">
        <v>6.9139999999999997</v>
      </c>
      <c r="F5" s="81">
        <v>7.0720000000000001</v>
      </c>
      <c r="G5" s="81">
        <v>7.4169999999999998</v>
      </c>
      <c r="H5" s="81">
        <v>7.77</v>
      </c>
      <c r="I5" s="81">
        <v>8.0269999999999992</v>
      </c>
      <c r="J5" s="81">
        <v>8.2899999999999991</v>
      </c>
      <c r="K5" s="81">
        <v>8.5410000000000004</v>
      </c>
      <c r="L5" s="81">
        <v>8.7189999999999994</v>
      </c>
      <c r="M5" s="81">
        <v>8.5869999999999997</v>
      </c>
      <c r="N5" s="81">
        <v>9.0429999999999993</v>
      </c>
      <c r="O5" s="81">
        <v>9.3369999999999997</v>
      </c>
      <c r="P5" s="81">
        <v>9.4870000000000001</v>
      </c>
      <c r="Q5" s="81">
        <v>9.5489999999999995</v>
      </c>
      <c r="R5" s="81">
        <v>9.6189999999999998</v>
      </c>
      <c r="S5" s="81">
        <v>9.61</v>
      </c>
      <c r="T5" s="81">
        <v>9.6129999999999995</v>
      </c>
      <c r="U5" s="81">
        <v>9.7420000000000009</v>
      </c>
      <c r="V5" s="81">
        <v>9.94</v>
      </c>
      <c r="W5" s="63">
        <v>9.9456222159236809</v>
      </c>
      <c r="X5" s="63">
        <v>9.3067685589519655</v>
      </c>
    </row>
    <row r="6" spans="1:25">
      <c r="B6" s="26"/>
      <c r="C6" s="26"/>
      <c r="D6" s="26"/>
      <c r="E6" s="26"/>
      <c r="F6" s="26"/>
      <c r="G6" s="26"/>
      <c r="H6" s="26"/>
      <c r="I6" s="26"/>
      <c r="J6" s="26"/>
      <c r="K6" s="26"/>
      <c r="L6" s="26"/>
      <c r="M6" s="26"/>
      <c r="N6" s="26"/>
      <c r="O6" s="26"/>
      <c r="P6" s="26"/>
      <c r="Q6" s="26"/>
      <c r="R6" s="26"/>
      <c r="S6" s="26"/>
      <c r="T6" s="26"/>
      <c r="U6" s="26"/>
      <c r="V6" s="26"/>
      <c r="W6" s="26"/>
      <c r="X6" s="26"/>
    </row>
    <row r="7" spans="1:25" ht="15.6">
      <c r="B7" s="26" t="s">
        <v>120</v>
      </c>
      <c r="C7" s="63">
        <v>22.427344000000002</v>
      </c>
      <c r="D7" s="63">
        <v>25.120384000000001</v>
      </c>
      <c r="E7" s="63">
        <v>25.332896000000002</v>
      </c>
      <c r="F7" s="63">
        <v>25.911808000000001</v>
      </c>
      <c r="G7" s="63">
        <v>27.175888</v>
      </c>
      <c r="H7" s="63">
        <v>28.469280000000001</v>
      </c>
      <c r="I7" s="63">
        <v>29.410927999999998</v>
      </c>
      <c r="J7" s="63">
        <v>30.374559999999999</v>
      </c>
      <c r="K7" s="63">
        <v>31.294224000000003</v>
      </c>
      <c r="L7" s="63">
        <v>31.946415999999999</v>
      </c>
      <c r="M7" s="63">
        <v>31.462768000000001</v>
      </c>
      <c r="N7" s="63">
        <v>33.133552000000002</v>
      </c>
      <c r="O7" s="63">
        <v>34.210768000000002</v>
      </c>
      <c r="P7" s="63">
        <v>34.760368</v>
      </c>
      <c r="Q7" s="63">
        <v>34.987535999999999</v>
      </c>
      <c r="R7" s="63">
        <v>35.244016000000002</v>
      </c>
      <c r="S7" s="63">
        <v>35.211039999999997</v>
      </c>
      <c r="T7" s="63">
        <v>35.222031999999999</v>
      </c>
      <c r="U7" s="63">
        <v>35.694688000000006</v>
      </c>
      <c r="V7" s="63">
        <v>36.420160000000003</v>
      </c>
      <c r="W7" s="63">
        <v>36.440759799144367</v>
      </c>
      <c r="X7" s="63">
        <v>34.1</v>
      </c>
    </row>
    <row r="8" spans="1:25">
      <c r="B8" t="s">
        <v>121</v>
      </c>
    </row>
    <row r="9" spans="1:25">
      <c r="B9" s="13" t="s">
        <v>122</v>
      </c>
    </row>
    <row r="10" spans="1:25">
      <c r="B10" s="26"/>
    </row>
    <row r="11" spans="1:25">
      <c r="A11" s="1">
        <v>8</v>
      </c>
      <c r="B11" s="1" t="s">
        <v>123</v>
      </c>
    </row>
    <row r="12" spans="1:25">
      <c r="C12" s="32" t="s">
        <v>61</v>
      </c>
      <c r="D12" s="32" t="s">
        <v>62</v>
      </c>
      <c r="E12" s="32" t="s">
        <v>63</v>
      </c>
      <c r="F12" s="32" t="s">
        <v>64</v>
      </c>
      <c r="G12" s="32" t="s">
        <v>65</v>
      </c>
      <c r="H12" s="32" t="s">
        <v>66</v>
      </c>
      <c r="I12" s="32" t="s">
        <v>67</v>
      </c>
      <c r="J12" s="32" t="s">
        <v>68</v>
      </c>
      <c r="K12" s="32" t="s">
        <v>69</v>
      </c>
      <c r="L12" s="32" t="s">
        <v>70</v>
      </c>
      <c r="M12" s="32" t="s">
        <v>71</v>
      </c>
      <c r="N12" s="32" t="s">
        <v>72</v>
      </c>
      <c r="O12" s="32" t="s">
        <v>73</v>
      </c>
      <c r="P12" s="32" t="s">
        <v>74</v>
      </c>
      <c r="Q12" s="32" t="s">
        <v>75</v>
      </c>
      <c r="R12" s="32" t="s">
        <v>76</v>
      </c>
      <c r="S12" s="32" t="s">
        <v>77</v>
      </c>
      <c r="T12" s="32" t="s">
        <v>78</v>
      </c>
      <c r="U12" s="32" t="s">
        <v>79</v>
      </c>
      <c r="V12" s="32" t="s">
        <v>116</v>
      </c>
      <c r="W12" s="32" t="s">
        <v>117</v>
      </c>
    </row>
    <row r="13" spans="1:25">
      <c r="B13" t="s">
        <v>124</v>
      </c>
      <c r="C13" s="6">
        <v>1867.8368256984218</v>
      </c>
      <c r="D13" s="6">
        <v>1630.3805122003464</v>
      </c>
      <c r="E13" s="6">
        <v>1663.1004295821633</v>
      </c>
      <c r="F13" s="6">
        <v>1681.5016907440508</v>
      </c>
      <c r="G13" s="6">
        <v>1730.8842263382737</v>
      </c>
      <c r="H13" s="6">
        <v>1713.7116274475563</v>
      </c>
      <c r="I13" s="6">
        <v>1697.2789229087132</v>
      </c>
      <c r="J13" s="6">
        <v>1701.3373477856974</v>
      </c>
      <c r="K13" s="6">
        <v>1708.4528710324478</v>
      </c>
      <c r="L13" s="6">
        <v>1630.7555354765564</v>
      </c>
      <c r="M13" s="6">
        <v>1502.5730628866231</v>
      </c>
      <c r="N13" s="6">
        <v>1511.047967746546</v>
      </c>
      <c r="O13" s="49">
        <v>1494.3466066409501</v>
      </c>
      <c r="P13" s="5">
        <v>1498.7058876217629</v>
      </c>
      <c r="Q13" s="5">
        <v>1432.9952060481705</v>
      </c>
      <c r="R13" s="5">
        <v>1339.4914080315166</v>
      </c>
      <c r="S13">
        <v>1333</v>
      </c>
      <c r="T13">
        <v>1280</v>
      </c>
      <c r="U13">
        <v>1266</v>
      </c>
    </row>
    <row r="14" spans="1:25" ht="15">
      <c r="B14" t="s">
        <v>125</v>
      </c>
      <c r="C14" s="6">
        <v>1308.8725009585064</v>
      </c>
      <c r="D14" s="6">
        <v>1105.2060130507618</v>
      </c>
      <c r="E14" s="6">
        <v>1079.9424467430476</v>
      </c>
      <c r="F14" s="6">
        <v>1054.5590396985667</v>
      </c>
      <c r="G14" s="6">
        <v>1066.7425100861619</v>
      </c>
      <c r="H14" s="6">
        <v>1080.3365799535629</v>
      </c>
      <c r="I14" s="6">
        <v>1078.723557078757</v>
      </c>
      <c r="J14" s="6">
        <v>1073.6747480818174</v>
      </c>
      <c r="K14" s="6">
        <v>1079.3422783732074</v>
      </c>
      <c r="L14" s="6">
        <v>1028.1142612956601</v>
      </c>
      <c r="M14" s="6">
        <v>864.01596715126618</v>
      </c>
      <c r="N14" s="6">
        <v>939.65200568325986</v>
      </c>
      <c r="O14" s="49">
        <v>905.75978097261623</v>
      </c>
      <c r="P14" s="5">
        <v>863.72871423351182</v>
      </c>
      <c r="Q14" s="5">
        <v>871.168562446382</v>
      </c>
      <c r="R14" s="5">
        <v>865.85370626097506</v>
      </c>
      <c r="S14" s="5">
        <v>861</v>
      </c>
      <c r="T14" s="5">
        <v>849</v>
      </c>
      <c r="U14">
        <v>877</v>
      </c>
      <c r="Y14" s="68"/>
    </row>
    <row r="15" spans="1:25" ht="15">
      <c r="B15" t="s">
        <v>126</v>
      </c>
      <c r="C15" s="6">
        <v>723.186533070736</v>
      </c>
      <c r="D15" s="6">
        <v>656.56846116722591</v>
      </c>
      <c r="E15" s="6">
        <v>706.83101554408495</v>
      </c>
      <c r="F15" s="6">
        <v>669.12287322823101</v>
      </c>
      <c r="G15" s="6">
        <v>686.56170115155601</v>
      </c>
      <c r="H15" s="6">
        <v>682.50825614809401</v>
      </c>
      <c r="I15" s="6">
        <v>678.12808275549105</v>
      </c>
      <c r="J15" s="6">
        <v>662.92471027257</v>
      </c>
      <c r="K15" s="6">
        <v>593.80039205770106</v>
      </c>
      <c r="L15" s="6">
        <v>637.18816180034003</v>
      </c>
      <c r="M15" s="6">
        <v>616.43070526178406</v>
      </c>
      <c r="N15" s="6">
        <v>657.38019350051798</v>
      </c>
      <c r="O15" s="49">
        <v>556.70474015501702</v>
      </c>
      <c r="P15" s="5">
        <v>601.42527536523903</v>
      </c>
      <c r="Q15" s="5">
        <v>613.89860404285196</v>
      </c>
      <c r="R15" s="5">
        <v>524.02916621533495</v>
      </c>
      <c r="S15" s="5">
        <v>556</v>
      </c>
      <c r="T15" s="5">
        <v>575</v>
      </c>
      <c r="U15">
        <v>569</v>
      </c>
      <c r="Y15" s="68"/>
    </row>
    <row r="16" spans="1:25" ht="15">
      <c r="B16" t="s">
        <v>127</v>
      </c>
      <c r="C16" s="6">
        <v>771.485147871957</v>
      </c>
      <c r="D16" s="6">
        <v>912.41501470036906</v>
      </c>
      <c r="E16" s="6">
        <v>925.97465530167403</v>
      </c>
      <c r="F16" s="6">
        <v>938.95126951401005</v>
      </c>
      <c r="G16" s="6">
        <v>945.71867884220603</v>
      </c>
      <c r="H16" s="6">
        <v>965.22148439072396</v>
      </c>
      <c r="I16" s="6">
        <v>962.99413796360602</v>
      </c>
      <c r="J16" s="6">
        <v>968.08296240955997</v>
      </c>
      <c r="K16" s="6">
        <v>975.39734535037098</v>
      </c>
      <c r="L16" s="6">
        <v>958.50070426422303</v>
      </c>
      <c r="M16" s="6">
        <v>932.13473684672499</v>
      </c>
      <c r="N16" s="6">
        <v>930.72522146853396</v>
      </c>
      <c r="O16" s="49">
        <v>920.55329959790902</v>
      </c>
      <c r="P16" s="5">
        <v>893.063002501612</v>
      </c>
      <c r="Q16" s="5">
        <v>884.03978758384005</v>
      </c>
      <c r="R16" s="5">
        <v>889.06548032945705</v>
      </c>
      <c r="S16" s="5">
        <v>911</v>
      </c>
      <c r="T16" s="5">
        <v>931</v>
      </c>
      <c r="U16">
        <v>946</v>
      </c>
      <c r="Y16" s="68"/>
    </row>
    <row r="17" spans="1:43" ht="15">
      <c r="B17" t="s">
        <v>128</v>
      </c>
      <c r="C17" s="6">
        <v>703.15353226712352</v>
      </c>
      <c r="D17" s="6">
        <v>599.45271596366752</v>
      </c>
      <c r="E17" s="6">
        <v>593.20329301073934</v>
      </c>
      <c r="F17" s="6">
        <v>587.12925453229673</v>
      </c>
      <c r="G17" s="6">
        <v>579.3254794704045</v>
      </c>
      <c r="H17" s="6">
        <v>577.24452942553285</v>
      </c>
      <c r="I17" s="6">
        <v>572.94210075125955</v>
      </c>
      <c r="J17" s="6">
        <v>566.33799982805715</v>
      </c>
      <c r="K17" s="6">
        <v>562.03342554613391</v>
      </c>
      <c r="L17" s="6">
        <v>565.13332261079756</v>
      </c>
      <c r="M17" s="6">
        <v>552.84041708500683</v>
      </c>
      <c r="N17" s="6">
        <v>540.56578071664626</v>
      </c>
      <c r="O17" s="49">
        <v>539.41485676184948</v>
      </c>
      <c r="P17" s="5">
        <v>548.61644859424064</v>
      </c>
      <c r="Q17" s="5">
        <v>509.9614557268452</v>
      </c>
      <c r="R17" s="5">
        <v>513.83653734745781</v>
      </c>
      <c r="S17" s="5">
        <v>509</v>
      </c>
      <c r="T17" s="5">
        <v>511</v>
      </c>
      <c r="U17">
        <v>520</v>
      </c>
      <c r="Y17" s="68"/>
    </row>
    <row r="18" spans="1:43" ht="15">
      <c r="B18" t="s">
        <v>129</v>
      </c>
      <c r="C18" s="6">
        <v>214.263045129148</v>
      </c>
      <c r="D18" s="6">
        <v>181.797648010709</v>
      </c>
      <c r="E18" s="6">
        <v>176.07746091323199</v>
      </c>
      <c r="F18" s="6">
        <v>173.65399557274</v>
      </c>
      <c r="G18" s="6">
        <v>168.16325419935899</v>
      </c>
      <c r="H18" s="6">
        <v>162.18398525225899</v>
      </c>
      <c r="I18" s="6">
        <v>158.68581122014601</v>
      </c>
      <c r="J18" s="6">
        <v>156.53406173687901</v>
      </c>
      <c r="K18" s="6">
        <v>152.30170095430299</v>
      </c>
      <c r="L18" s="6">
        <v>149.36045681179499</v>
      </c>
      <c r="M18" s="6">
        <v>146.530872395042</v>
      </c>
      <c r="N18" s="6">
        <v>141.50677469329</v>
      </c>
      <c r="O18" s="49">
        <v>133.432907992184</v>
      </c>
      <c r="P18" s="5">
        <v>142.81570655093199</v>
      </c>
      <c r="Q18" s="5">
        <v>150.743021748898</v>
      </c>
      <c r="R18" s="5">
        <v>145.70136136782099</v>
      </c>
      <c r="S18" s="5">
        <v>141</v>
      </c>
      <c r="T18" s="5">
        <v>138</v>
      </c>
      <c r="U18">
        <v>139</v>
      </c>
      <c r="Y18" s="68"/>
    </row>
    <row r="19" spans="1:43" ht="15">
      <c r="B19" t="s">
        <v>130</v>
      </c>
      <c r="C19" s="6">
        <f>SUM(C13:C18)</f>
        <v>5588.7975849958921</v>
      </c>
      <c r="D19" s="6">
        <f t="shared" ref="D19:M19" si="0">SUM(D13:D18)</f>
        <v>5085.82036509308</v>
      </c>
      <c r="E19" s="6">
        <f t="shared" si="0"/>
        <v>5145.1293010949421</v>
      </c>
      <c r="F19" s="6">
        <f t="shared" si="0"/>
        <v>5104.9181232898954</v>
      </c>
      <c r="G19" s="6">
        <f t="shared" si="0"/>
        <v>5177.3958500879608</v>
      </c>
      <c r="H19" s="6">
        <f t="shared" si="0"/>
        <v>5181.2064626177289</v>
      </c>
      <c r="I19" s="6">
        <f t="shared" si="0"/>
        <v>5148.7526126779721</v>
      </c>
      <c r="J19" s="6">
        <f t="shared" si="0"/>
        <v>5128.8918301145804</v>
      </c>
      <c r="K19" s="6">
        <f t="shared" si="0"/>
        <v>5071.3280133141643</v>
      </c>
      <c r="L19" s="6">
        <f t="shared" si="0"/>
        <v>4969.0524422593717</v>
      </c>
      <c r="M19" s="6">
        <f t="shared" si="0"/>
        <v>4614.5257616264471</v>
      </c>
      <c r="N19" s="6">
        <f>SUM(N13:N18)</f>
        <v>4720.877943808794</v>
      </c>
      <c r="O19" s="6">
        <f>SUM(O13:O18)</f>
        <v>4550.2121921205253</v>
      </c>
      <c r="P19" s="5">
        <v>4508</v>
      </c>
      <c r="Q19" s="5">
        <f>SUM(Q13:Q18)</f>
        <v>4462.8066375969875</v>
      </c>
      <c r="R19" s="5">
        <f>SUM(R13:R18)</f>
        <v>4277.9776595525618</v>
      </c>
      <c r="S19" s="5">
        <f>SUM(S13:S18)</f>
        <v>4311</v>
      </c>
      <c r="T19" s="5">
        <f>SUM(T13:T18)</f>
        <v>4284</v>
      </c>
      <c r="U19" s="5">
        <f>SUM(U13:U18)</f>
        <v>4317</v>
      </c>
      <c r="Y19" s="68"/>
    </row>
    <row r="20" spans="1:43" ht="15">
      <c r="B20" s="26" t="s">
        <v>131</v>
      </c>
      <c r="C20" s="6"/>
      <c r="D20" s="6"/>
      <c r="E20" s="6"/>
      <c r="F20" s="6"/>
      <c r="G20" s="6"/>
      <c r="H20" s="6"/>
      <c r="I20" s="6"/>
      <c r="J20" s="6"/>
      <c r="K20" s="6"/>
      <c r="L20" s="6"/>
      <c r="M20" s="6"/>
      <c r="N20" s="6"/>
      <c r="O20" s="6"/>
      <c r="P20" s="5"/>
      <c r="Q20" s="5"/>
      <c r="Y20" s="68"/>
    </row>
    <row r="21" spans="1:43" ht="15">
      <c r="B21" s="13" t="s">
        <v>132</v>
      </c>
      <c r="Y21" s="68"/>
    </row>
    <row r="22" spans="1:43" ht="15">
      <c r="B22" s="13" t="s">
        <v>133</v>
      </c>
      <c r="C22" s="13"/>
      <c r="D22" s="13"/>
      <c r="E22" s="13"/>
      <c r="F22" s="13"/>
      <c r="G22" s="13"/>
      <c r="H22" s="13"/>
      <c r="Y22" s="68"/>
    </row>
    <row r="23" spans="1:43" ht="15">
      <c r="Y23" s="68"/>
    </row>
    <row r="24" spans="1:43" ht="15.6">
      <c r="A24" s="1">
        <v>9</v>
      </c>
      <c r="B24" s="1" t="s">
        <v>134</v>
      </c>
      <c r="Y24" s="68"/>
      <c r="AA24" s="65"/>
      <c r="AB24" s="65"/>
      <c r="AC24" s="65"/>
      <c r="AD24" s="65"/>
      <c r="AE24" s="65"/>
      <c r="AF24" s="65"/>
      <c r="AG24" s="65"/>
      <c r="AH24" s="65"/>
      <c r="AI24" s="65"/>
      <c r="AJ24" s="65"/>
      <c r="AK24" s="65"/>
      <c r="AL24" s="65"/>
      <c r="AM24" s="65"/>
      <c r="AN24" s="65"/>
      <c r="AO24" s="65"/>
      <c r="AP24" s="66"/>
      <c r="AQ24" s="66"/>
    </row>
    <row r="25" spans="1:43" ht="15.6">
      <c r="C25" s="32" t="s">
        <v>61</v>
      </c>
      <c r="D25" s="32" t="s">
        <v>62</v>
      </c>
      <c r="E25" s="32" t="s">
        <v>63</v>
      </c>
      <c r="F25" s="32" t="s">
        <v>64</v>
      </c>
      <c r="G25" s="32" t="s">
        <v>65</v>
      </c>
      <c r="H25" s="32" t="s">
        <v>66</v>
      </c>
      <c r="I25" s="32" t="s">
        <v>67</v>
      </c>
      <c r="J25" s="32" t="s">
        <v>68</v>
      </c>
      <c r="K25" s="32" t="s">
        <v>69</v>
      </c>
      <c r="L25" s="32" t="s">
        <v>70</v>
      </c>
      <c r="M25" s="32" t="s">
        <v>71</v>
      </c>
      <c r="N25" s="32" t="s">
        <v>72</v>
      </c>
      <c r="O25" s="32" t="s">
        <v>73</v>
      </c>
      <c r="P25" s="32" t="s">
        <v>74</v>
      </c>
      <c r="Q25" s="32" t="s">
        <v>75</v>
      </c>
      <c r="R25" s="32" t="s">
        <v>76</v>
      </c>
      <c r="S25" s="32" t="s">
        <v>77</v>
      </c>
      <c r="T25" s="32" t="s">
        <v>78</v>
      </c>
      <c r="U25" s="36" t="s">
        <v>79</v>
      </c>
      <c r="V25" s="36" t="s">
        <v>116</v>
      </c>
      <c r="W25" s="36" t="s">
        <v>135</v>
      </c>
      <c r="Y25" s="68"/>
      <c r="AA25" s="61"/>
      <c r="AB25" s="61"/>
      <c r="AC25" s="61"/>
      <c r="AD25" s="61"/>
      <c r="AE25" s="61"/>
      <c r="AF25" s="61"/>
      <c r="AG25" s="61"/>
      <c r="AH25" s="61"/>
      <c r="AI25" s="61"/>
      <c r="AJ25" s="61"/>
      <c r="AK25" s="61"/>
      <c r="AL25" s="61"/>
      <c r="AM25" s="62"/>
      <c r="AN25" s="62"/>
      <c r="AO25" s="66"/>
    </row>
    <row r="26" spans="1:43" ht="15.6">
      <c r="B26" t="s">
        <v>124</v>
      </c>
      <c r="C26" s="6">
        <v>41.616</v>
      </c>
      <c r="D26" s="6">
        <v>41.669999999999995</v>
      </c>
      <c r="E26" s="6">
        <v>46.932000000000002</v>
      </c>
      <c r="F26" s="6">
        <v>49.344000000000001</v>
      </c>
      <c r="G26" s="6">
        <v>56.777000000000001</v>
      </c>
      <c r="H26" s="6">
        <v>52.472999999999999</v>
      </c>
      <c r="I26" s="6">
        <v>40.680999999999997</v>
      </c>
      <c r="J26" s="6">
        <v>51.773999999999994</v>
      </c>
      <c r="K26" s="6">
        <v>49.3</v>
      </c>
      <c r="L26" s="6">
        <v>41.540000000000006</v>
      </c>
      <c r="M26" s="6">
        <v>40.073</v>
      </c>
      <c r="N26" s="6">
        <v>47.266999999999996</v>
      </c>
      <c r="O26" s="6">
        <v>40.343999999999994</v>
      </c>
      <c r="P26" s="50">
        <v>35.311000000000007</v>
      </c>
      <c r="Q26" s="50">
        <v>36</v>
      </c>
      <c r="R26" s="50">
        <v>33.4</v>
      </c>
      <c r="S26" s="50">
        <v>29.6</v>
      </c>
      <c r="T26" s="26">
        <v>31.2</v>
      </c>
      <c r="U26" s="26">
        <v>29.5</v>
      </c>
      <c r="V26" s="26">
        <v>30.5</v>
      </c>
      <c r="W26" s="26">
        <v>27.6</v>
      </c>
      <c r="Y26" s="68"/>
      <c r="AA26" s="64"/>
      <c r="AB26" s="64"/>
      <c r="AC26" s="64"/>
      <c r="AD26" s="64"/>
      <c r="AE26" s="64"/>
      <c r="AF26" s="64"/>
      <c r="AG26" s="64"/>
      <c r="AH26" s="64"/>
      <c r="AI26" s="64"/>
      <c r="AJ26" s="64"/>
      <c r="AK26" s="64"/>
      <c r="AL26" s="64"/>
      <c r="AM26" s="64"/>
      <c r="AN26" s="64"/>
      <c r="AO26" s="64"/>
      <c r="AP26" s="64"/>
      <c r="AQ26" s="64"/>
    </row>
    <row r="27" spans="1:43" ht="15.6">
      <c r="B27" t="s">
        <v>127</v>
      </c>
      <c r="C27" s="6">
        <v>12.101000000000001</v>
      </c>
      <c r="D27" s="6">
        <v>12.127000000000001</v>
      </c>
      <c r="E27" s="6">
        <v>12.244</v>
      </c>
      <c r="F27" s="6">
        <v>12.423999999999999</v>
      </c>
      <c r="G27" s="6">
        <v>12.613</v>
      </c>
      <c r="H27" s="6">
        <v>12.944000000000001</v>
      </c>
      <c r="I27" s="6">
        <v>12.948</v>
      </c>
      <c r="J27" s="6">
        <v>13.106</v>
      </c>
      <c r="K27" s="6">
        <v>13.442</v>
      </c>
      <c r="L27" s="6">
        <v>12.791</v>
      </c>
      <c r="M27" s="6">
        <v>12.214</v>
      </c>
      <c r="N27" s="6">
        <v>12.718</v>
      </c>
      <c r="O27" s="6">
        <v>12.526</v>
      </c>
      <c r="P27" s="50">
        <v>12.212</v>
      </c>
      <c r="Q27" s="50">
        <v>12</v>
      </c>
      <c r="R27" s="50">
        <v>10.9</v>
      </c>
      <c r="S27" s="50">
        <v>10.9</v>
      </c>
      <c r="T27" s="26">
        <v>12.1</v>
      </c>
      <c r="U27" s="26">
        <v>11.5</v>
      </c>
      <c r="V27" s="26">
        <v>11.6</v>
      </c>
      <c r="W27" s="26">
        <v>11.3</v>
      </c>
      <c r="Y27" s="68"/>
      <c r="AA27" s="64"/>
      <c r="AB27" s="64"/>
      <c r="AC27" s="64"/>
      <c r="AD27" s="64"/>
      <c r="AE27" s="64"/>
      <c r="AF27" s="64"/>
      <c r="AG27" s="64"/>
      <c r="AH27" s="64"/>
      <c r="AI27" s="64"/>
      <c r="AJ27" s="64"/>
      <c r="AK27" s="64"/>
      <c r="AL27" s="64"/>
      <c r="AM27" s="64"/>
      <c r="AN27" s="64"/>
      <c r="AO27" s="64"/>
      <c r="AP27" s="64"/>
      <c r="AQ27" s="64"/>
    </row>
    <row r="28" spans="1:43" ht="15">
      <c r="B28" t="s">
        <v>136</v>
      </c>
      <c r="C28" s="6">
        <v>5.2930000000000001</v>
      </c>
      <c r="D28" s="6">
        <v>5.7380000000000004</v>
      </c>
      <c r="E28" s="6">
        <v>5.7779999999999996</v>
      </c>
      <c r="F28" s="6">
        <v>5.7549999999999999</v>
      </c>
      <c r="G28" s="6">
        <v>6.0270000000000001</v>
      </c>
      <c r="H28" s="6">
        <v>6.343</v>
      </c>
      <c r="I28" s="6">
        <v>6.4480000000000004</v>
      </c>
      <c r="J28" s="6">
        <v>6.5190000000000001</v>
      </c>
      <c r="K28" s="6">
        <v>7.1559999999999997</v>
      </c>
      <c r="L28" s="6">
        <v>7.59</v>
      </c>
      <c r="M28" s="6">
        <v>5.9660000000000002</v>
      </c>
      <c r="N28" s="6">
        <v>6.5119999999999996</v>
      </c>
      <c r="O28" s="6">
        <v>6.2279999999999998</v>
      </c>
      <c r="P28" s="50">
        <v>5.9569999999999999</v>
      </c>
      <c r="Q28" s="50">
        <v>5.9</v>
      </c>
      <c r="R28" s="50">
        <v>5.6</v>
      </c>
      <c r="S28" s="50">
        <v>5.8</v>
      </c>
      <c r="T28" s="26">
        <v>6</v>
      </c>
      <c r="U28" s="26">
        <v>5.8</v>
      </c>
      <c r="V28" s="26">
        <v>5.8</v>
      </c>
      <c r="W28" s="26">
        <v>5.5</v>
      </c>
      <c r="Y28" s="68"/>
    </row>
    <row r="29" spans="1:43" ht="15">
      <c r="B29" t="s">
        <v>137</v>
      </c>
      <c r="C29" s="6">
        <v>0.26200000000000001</v>
      </c>
      <c r="D29" s="6">
        <v>0.154</v>
      </c>
      <c r="E29" s="6">
        <v>0.153</v>
      </c>
      <c r="F29" s="6">
        <v>0.14099999999999999</v>
      </c>
      <c r="G29" s="6">
        <v>0.13700000000000001</v>
      </c>
      <c r="H29" s="6">
        <v>0.13300000000000001</v>
      </c>
      <c r="I29" s="6">
        <v>0.122</v>
      </c>
      <c r="J29" s="6">
        <v>0.123</v>
      </c>
      <c r="K29" s="6">
        <v>0.11600000000000001</v>
      </c>
      <c r="L29" s="6">
        <v>0.105</v>
      </c>
      <c r="M29" s="6">
        <v>9.5000000000000001E-2</v>
      </c>
      <c r="N29" s="6">
        <v>9.6000000000000002E-2</v>
      </c>
      <c r="O29" s="6">
        <v>8.6999999999999994E-2</v>
      </c>
      <c r="P29" s="50">
        <v>8.3000000000000004E-2</v>
      </c>
      <c r="Q29" s="50">
        <v>0.1</v>
      </c>
      <c r="R29" s="50">
        <v>0.1</v>
      </c>
      <c r="S29" s="50">
        <v>0.1</v>
      </c>
      <c r="T29" s="26">
        <v>0.1</v>
      </c>
      <c r="U29" s="26">
        <v>0.1</v>
      </c>
      <c r="V29" s="26">
        <v>0.1</v>
      </c>
      <c r="W29" s="26">
        <v>0.1</v>
      </c>
      <c r="Y29" s="68"/>
    </row>
    <row r="30" spans="1:43" ht="15">
      <c r="B30" t="s">
        <v>128</v>
      </c>
      <c r="C30" s="6">
        <v>7.6280000000000001</v>
      </c>
      <c r="D30" s="6">
        <v>6.548</v>
      </c>
      <c r="E30" s="6">
        <v>6.57</v>
      </c>
      <c r="F30" s="6">
        <v>6.6959999999999997</v>
      </c>
      <c r="G30" s="6">
        <v>6.5540000000000003</v>
      </c>
      <c r="H30" s="6">
        <v>6.5090000000000003</v>
      </c>
      <c r="I30" s="6">
        <v>6.5380000000000003</v>
      </c>
      <c r="J30" s="6">
        <v>6.4950000000000001</v>
      </c>
      <c r="K30" s="6">
        <v>6.4640000000000004</v>
      </c>
      <c r="L30" s="6">
        <v>6.5410000000000004</v>
      </c>
      <c r="M30" s="6">
        <v>6.5590000000000002</v>
      </c>
      <c r="N30" s="6">
        <v>6.6619999999999999</v>
      </c>
      <c r="O30" s="6">
        <v>6.4889999999999999</v>
      </c>
      <c r="P30" s="50">
        <v>6.4539999999999997</v>
      </c>
      <c r="Q30" s="50">
        <v>6.6</v>
      </c>
      <c r="R30" s="50">
        <v>6.6</v>
      </c>
      <c r="S30" s="50">
        <v>6.6</v>
      </c>
      <c r="T30" s="26">
        <v>6.7</v>
      </c>
      <c r="U30" s="26">
        <v>6.6</v>
      </c>
      <c r="V30" s="26">
        <v>6.6</v>
      </c>
      <c r="W30" s="26">
        <v>6.6</v>
      </c>
      <c r="Y30" s="68"/>
    </row>
    <row r="31" spans="1:43" ht="15">
      <c r="B31" t="s">
        <v>138</v>
      </c>
      <c r="C31" s="6">
        <v>4.673</v>
      </c>
      <c r="D31" s="6">
        <v>3.8540000000000001</v>
      </c>
      <c r="E31" s="6">
        <v>3.694</v>
      </c>
      <c r="F31" s="6">
        <v>3.4359999999999999</v>
      </c>
      <c r="G31" s="6">
        <v>3.23</v>
      </c>
      <c r="H31" s="6">
        <v>3.069</v>
      </c>
      <c r="I31" s="6">
        <v>2.8290000000000002</v>
      </c>
      <c r="J31" s="6">
        <v>2.9049999999999998</v>
      </c>
      <c r="K31" s="6">
        <v>2.798</v>
      </c>
      <c r="L31" s="6">
        <v>2.6819999999999999</v>
      </c>
      <c r="M31" s="6">
        <v>2.585</v>
      </c>
      <c r="N31" s="6">
        <v>2.585</v>
      </c>
      <c r="O31" s="6">
        <v>2.5049999999999999</v>
      </c>
      <c r="P31" s="50">
        <v>2.4529999999999998</v>
      </c>
      <c r="Q31" s="50">
        <v>2.2999999999999998</v>
      </c>
      <c r="R31" s="50">
        <v>2.2000000000000002</v>
      </c>
      <c r="S31" s="50">
        <v>2.1</v>
      </c>
      <c r="T31" s="26">
        <v>2</v>
      </c>
      <c r="U31" s="26">
        <v>1.9</v>
      </c>
      <c r="V31" s="26">
        <v>1.8</v>
      </c>
      <c r="W31" s="26">
        <v>1.7</v>
      </c>
      <c r="Y31" s="68"/>
    </row>
    <row r="32" spans="1:43" ht="15">
      <c r="B32" t="s">
        <v>130</v>
      </c>
      <c r="C32" s="6">
        <f>SUM(C26:C31)</f>
        <v>71.573000000000008</v>
      </c>
      <c r="D32" s="6">
        <f t="shared" ref="D32:P32" si="1">SUM(D26:D31)</f>
        <v>70.090999999999994</v>
      </c>
      <c r="E32" s="6">
        <f t="shared" si="1"/>
        <v>75.371000000000024</v>
      </c>
      <c r="F32" s="6">
        <f t="shared" si="1"/>
        <v>77.795999999999992</v>
      </c>
      <c r="G32" s="6">
        <f t="shared" si="1"/>
        <v>85.338000000000008</v>
      </c>
      <c r="H32" s="6">
        <f t="shared" si="1"/>
        <v>81.471000000000004</v>
      </c>
      <c r="I32" s="6">
        <f t="shared" si="1"/>
        <v>69.565999999999988</v>
      </c>
      <c r="J32" s="6">
        <f t="shared" si="1"/>
        <v>80.922000000000011</v>
      </c>
      <c r="K32" s="6">
        <f t="shared" si="1"/>
        <v>79.275999999999996</v>
      </c>
      <c r="L32" s="6">
        <f t="shared" si="1"/>
        <v>71.249000000000009</v>
      </c>
      <c r="M32" s="6">
        <f t="shared" si="1"/>
        <v>67.49199999999999</v>
      </c>
      <c r="N32" s="6">
        <f t="shared" si="1"/>
        <v>75.84</v>
      </c>
      <c r="O32" s="6">
        <f t="shared" si="1"/>
        <v>68.178999999999988</v>
      </c>
      <c r="P32" s="50">
        <f t="shared" si="1"/>
        <v>62.470000000000013</v>
      </c>
      <c r="Q32" s="50">
        <v>62.9</v>
      </c>
      <c r="R32" s="50">
        <v>58.800000000000004</v>
      </c>
      <c r="S32" s="50">
        <v>55.1</v>
      </c>
      <c r="T32" s="50">
        <v>58.1</v>
      </c>
      <c r="U32" s="50">
        <v>55.4</v>
      </c>
      <c r="V32" s="50">
        <v>56.4</v>
      </c>
      <c r="W32" s="50">
        <v>52.800000000000004</v>
      </c>
      <c r="Y32" s="68"/>
    </row>
    <row r="33" spans="2:25" ht="15">
      <c r="B33" s="26" t="s">
        <v>139</v>
      </c>
      <c r="C33" s="6"/>
      <c r="D33" s="6"/>
      <c r="E33" s="6"/>
      <c r="F33" s="6"/>
      <c r="G33" s="6"/>
      <c r="H33" s="6"/>
      <c r="I33" s="6"/>
      <c r="J33" s="6"/>
      <c r="K33" s="6"/>
      <c r="L33" s="6"/>
      <c r="M33" s="6"/>
      <c r="N33" s="6"/>
      <c r="Y33" s="68"/>
    </row>
    <row r="34" spans="2:25" ht="15.6">
      <c r="B34" t="s">
        <v>140</v>
      </c>
      <c r="Y34" s="61"/>
    </row>
    <row r="35" spans="2:25" ht="15.6">
      <c r="B35" s="13" t="s">
        <v>141</v>
      </c>
      <c r="Y35" s="61"/>
    </row>
    <row r="36" spans="2:25" ht="15.6">
      <c r="Y36" s="61"/>
    </row>
    <row r="37" spans="2:25" ht="15.6">
      <c r="D37" s="24"/>
      <c r="E37" s="24"/>
      <c r="F37" s="24"/>
      <c r="G37" s="24"/>
      <c r="H37" s="24"/>
      <c r="I37" s="24"/>
      <c r="J37" s="24"/>
      <c r="K37" s="24"/>
      <c r="L37" s="24"/>
      <c r="M37" s="24"/>
      <c r="N37" s="24"/>
      <c r="O37" s="24"/>
      <c r="P37" s="24"/>
      <c r="Q37" s="24"/>
      <c r="R37" s="24"/>
      <c r="S37" s="24"/>
      <c r="T37" s="24"/>
      <c r="Y37" s="61"/>
    </row>
    <row r="38" spans="2:25" ht="15.6">
      <c r="Y38" s="61"/>
    </row>
    <row r="39" spans="2:25" ht="15.6">
      <c r="Y39" s="61"/>
    </row>
    <row r="40" spans="2:25" ht="15.6">
      <c r="Y40" s="61"/>
    </row>
    <row r="41" spans="2:25" ht="15.6">
      <c r="Y41" s="62"/>
    </row>
    <row r="42" spans="2:25" ht="15.6">
      <c r="Y42" s="62"/>
    </row>
    <row r="43" spans="2:25" ht="15.6">
      <c r="Y43" s="65"/>
    </row>
    <row r="44" spans="2:25" ht="15.6">
      <c r="Y44" s="65"/>
    </row>
    <row r="45" spans="2:25" ht="15.6">
      <c r="Y45" s="66"/>
    </row>
    <row r="46" spans="2:25" ht="15.6">
      <c r="Y46" s="66"/>
    </row>
  </sheetData>
  <phoneticPr fontId="7" type="noConversion"/>
  <pageMargins left="0.75" right="0.75" top="1" bottom="1" header="0.4921259845" footer="0.4921259845"/>
  <pageSetup paperSize="9" orientation="portrait" r:id="rId1"/>
  <headerFooter alignWithMargins="0"/>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Taul4"/>
  <dimension ref="A1:Z116"/>
  <sheetViews>
    <sheetView zoomScale="80" zoomScaleNormal="80" workbookViewId="0">
      <selection activeCell="B2" sqref="B2"/>
    </sheetView>
  </sheetViews>
  <sheetFormatPr defaultColWidth="9.140625" defaultRowHeight="13.15"/>
  <cols>
    <col min="1" max="1" width="15.7109375" style="15" customWidth="1"/>
    <col min="2" max="2" width="20.85546875" style="15" customWidth="1"/>
    <col min="3" max="24" width="9.140625" style="15"/>
    <col min="25" max="25" width="10" style="15" customWidth="1"/>
    <col min="26" max="26" width="10.140625" style="15" bestFit="1" customWidth="1"/>
    <col min="27" max="16384" width="9.140625" style="15"/>
  </cols>
  <sheetData>
    <row r="1" spans="1:26">
      <c r="A1" s="26"/>
      <c r="B1" s="1" t="s">
        <v>142</v>
      </c>
      <c r="C1" s="26"/>
      <c r="D1" s="26"/>
      <c r="E1" s="26"/>
      <c r="F1" s="26"/>
      <c r="G1" s="26"/>
      <c r="H1" s="26"/>
      <c r="I1" s="26"/>
      <c r="J1" s="26"/>
      <c r="K1" s="26"/>
      <c r="L1" s="26"/>
      <c r="M1" s="26"/>
      <c r="N1" s="26"/>
      <c r="O1" s="26"/>
      <c r="P1" s="26"/>
      <c r="Q1" s="26"/>
      <c r="R1" s="26"/>
      <c r="S1" s="26"/>
      <c r="T1" s="26"/>
      <c r="U1" s="26"/>
      <c r="V1" s="26"/>
      <c r="W1" s="26"/>
      <c r="X1" s="26"/>
      <c r="Y1" s="26"/>
      <c r="Z1" s="26"/>
    </row>
    <row r="3" spans="1:26">
      <c r="A3" s="1">
        <v>10</v>
      </c>
      <c r="B3" s="16" t="s">
        <v>143</v>
      </c>
      <c r="C3" s="26"/>
      <c r="D3" s="26"/>
      <c r="E3" s="26"/>
      <c r="F3" s="26"/>
      <c r="G3" s="26"/>
      <c r="H3" s="26"/>
      <c r="I3" s="26"/>
      <c r="J3" s="26"/>
      <c r="K3" s="26"/>
      <c r="L3" s="26"/>
      <c r="M3" s="26"/>
      <c r="N3" s="26"/>
      <c r="O3" s="26"/>
      <c r="P3" s="26"/>
      <c r="Q3" s="26"/>
      <c r="R3" s="26"/>
      <c r="S3" s="26"/>
      <c r="T3" s="26"/>
      <c r="U3" s="26"/>
      <c r="V3" s="26"/>
      <c r="W3" s="26"/>
      <c r="X3" s="26"/>
      <c r="Y3" s="26"/>
      <c r="Z3" s="26"/>
    </row>
    <row r="4" spans="1:26">
      <c r="A4" s="26"/>
      <c r="B4" s="26"/>
      <c r="C4" s="50"/>
      <c r="D4" s="50"/>
      <c r="E4" s="50"/>
      <c r="F4" s="50"/>
      <c r="G4" s="50"/>
      <c r="H4" s="50"/>
      <c r="I4" s="50"/>
      <c r="J4" s="50"/>
      <c r="K4" s="50"/>
      <c r="L4" s="50"/>
      <c r="M4" s="50"/>
      <c r="N4" s="50"/>
      <c r="O4" s="26"/>
      <c r="P4" s="26"/>
      <c r="Q4" s="26"/>
      <c r="R4" s="26"/>
      <c r="S4" s="26"/>
      <c r="T4" s="26"/>
      <c r="U4" s="26"/>
      <c r="V4" s="26"/>
      <c r="W4" s="26"/>
      <c r="X4" s="26"/>
      <c r="Y4" s="26"/>
      <c r="Z4" s="26"/>
    </row>
    <row r="5" spans="1:26">
      <c r="A5" s="26"/>
      <c r="B5" s="1" t="s">
        <v>144</v>
      </c>
      <c r="C5" s="1">
        <v>1990</v>
      </c>
      <c r="D5" s="1">
        <v>2000</v>
      </c>
      <c r="E5" s="1">
        <v>2001</v>
      </c>
      <c r="F5" s="1">
        <v>2002</v>
      </c>
      <c r="G5" s="1">
        <v>2003</v>
      </c>
      <c r="H5" s="1">
        <v>2004</v>
      </c>
      <c r="I5" s="1">
        <v>2005</v>
      </c>
      <c r="J5" s="1">
        <v>2006</v>
      </c>
      <c r="K5" s="1">
        <v>2007</v>
      </c>
      <c r="L5" s="1">
        <v>2008</v>
      </c>
      <c r="M5" s="1">
        <v>2009</v>
      </c>
      <c r="N5" s="1">
        <v>2010</v>
      </c>
      <c r="O5" s="1">
        <v>2011</v>
      </c>
      <c r="P5" s="1">
        <v>2012</v>
      </c>
      <c r="Q5" s="1">
        <v>2013</v>
      </c>
      <c r="R5" s="1">
        <v>2014</v>
      </c>
      <c r="S5" s="1">
        <v>2015</v>
      </c>
      <c r="T5" s="1">
        <v>2016</v>
      </c>
      <c r="U5" s="1">
        <v>2017</v>
      </c>
      <c r="V5" s="1">
        <v>2018</v>
      </c>
      <c r="W5" s="1">
        <v>2019</v>
      </c>
      <c r="X5" s="1">
        <v>2020</v>
      </c>
      <c r="Y5" s="28"/>
      <c r="Z5" s="28"/>
    </row>
    <row r="6" spans="1:26">
      <c r="A6" s="26"/>
      <c r="B6" s="26" t="s">
        <v>145</v>
      </c>
      <c r="C6" s="25">
        <v>2263.077554876947</v>
      </c>
      <c r="D6" s="25">
        <v>1881.7599538204333</v>
      </c>
      <c r="E6" s="25">
        <v>2139.8519621999762</v>
      </c>
      <c r="F6" s="25">
        <v>2264.0466152858694</v>
      </c>
      <c r="G6" s="25">
        <v>2347.7478005284461</v>
      </c>
      <c r="H6" s="25">
        <v>2244.7394641512092</v>
      </c>
      <c r="I6" s="25">
        <v>2173.3111730466226</v>
      </c>
      <c r="J6" s="25">
        <v>2479.6483890929112</v>
      </c>
      <c r="K6" s="25">
        <v>2262.1813512721192</v>
      </c>
      <c r="L6" s="25">
        <v>2027.0101425412779</v>
      </c>
      <c r="M6" s="25">
        <v>2118.2947625454631</v>
      </c>
      <c r="N6" s="25">
        <v>2145.4249080306945</v>
      </c>
      <c r="O6" s="25">
        <v>2171.0089744871902</v>
      </c>
      <c r="P6" s="25">
        <v>2417.1346336745169</v>
      </c>
      <c r="Q6" s="25">
        <v>2413.2088883846818</v>
      </c>
      <c r="R6" s="25">
        <v>2371.1806447558806</v>
      </c>
      <c r="S6" s="25">
        <v>2133.9264252738249</v>
      </c>
      <c r="T6" s="25">
        <v>2163.6570741151058</v>
      </c>
      <c r="U6" s="25">
        <v>2172.7913044250286</v>
      </c>
      <c r="V6" s="25">
        <v>2070.4231687878782</v>
      </c>
      <c r="W6" s="25">
        <v>2085.476169006241</v>
      </c>
      <c r="X6" s="25">
        <v>1778.9313400057667</v>
      </c>
      <c r="Y6" s="29"/>
      <c r="Z6" s="29"/>
    </row>
    <row r="7" spans="1:26">
      <c r="A7" s="26"/>
      <c r="B7" s="26" t="s">
        <v>146</v>
      </c>
      <c r="C7" s="25">
        <v>272.93597383725768</v>
      </c>
      <c r="D7" s="25">
        <v>262.60779478923808</v>
      </c>
      <c r="E7" s="25">
        <v>279.03333531653442</v>
      </c>
      <c r="F7" s="25">
        <v>286.07519207031635</v>
      </c>
      <c r="G7" s="25">
        <v>290.42011314665734</v>
      </c>
      <c r="H7" s="25">
        <v>288.51273865104878</v>
      </c>
      <c r="I7" s="25">
        <v>288.70468521801519</v>
      </c>
      <c r="J7" s="25">
        <v>281.47518137568522</v>
      </c>
      <c r="K7" s="25">
        <v>270.64022823352991</v>
      </c>
      <c r="L7" s="25">
        <v>255.42552680170843</v>
      </c>
      <c r="M7" s="25">
        <v>239.04998747750199</v>
      </c>
      <c r="N7" s="25">
        <v>235.58326381039316</v>
      </c>
      <c r="O7" s="25">
        <v>224.89512889749125</v>
      </c>
      <c r="P7" s="25">
        <v>221.90197967475291</v>
      </c>
      <c r="Q7" s="25">
        <v>223.69697556823621</v>
      </c>
      <c r="R7" s="25">
        <v>219.14702291339427</v>
      </c>
      <c r="S7" s="25">
        <v>204.7238097507726</v>
      </c>
      <c r="T7" s="25">
        <v>201.59973963029239</v>
      </c>
      <c r="U7" s="25">
        <v>199.11437011596095</v>
      </c>
      <c r="V7" s="25">
        <v>194.33664583046863</v>
      </c>
      <c r="W7" s="25">
        <v>190.31161240348348</v>
      </c>
      <c r="X7" s="25">
        <v>184.52193197272928</v>
      </c>
      <c r="Y7" s="29"/>
      <c r="Z7" s="29"/>
    </row>
    <row r="8" spans="1:26">
      <c r="A8" s="26"/>
      <c r="B8" s="26" t="s">
        <v>147</v>
      </c>
      <c r="C8" s="25">
        <v>206.76075523048132</v>
      </c>
      <c r="D8" s="25">
        <v>274.2077512750833</v>
      </c>
      <c r="E8" s="25">
        <v>297.35998559762533</v>
      </c>
      <c r="F8" s="25">
        <v>311.45278983589975</v>
      </c>
      <c r="G8" s="25">
        <v>323.56915778552275</v>
      </c>
      <c r="H8" s="25">
        <v>328.63327177200767</v>
      </c>
      <c r="I8" s="25">
        <v>344.53207545174746</v>
      </c>
      <c r="J8" s="25">
        <v>364.42277891838188</v>
      </c>
      <c r="K8" s="25">
        <v>367.68344241253726</v>
      </c>
      <c r="L8" s="25">
        <v>324.98541290195965</v>
      </c>
      <c r="M8" s="25">
        <v>308.88486493243727</v>
      </c>
      <c r="N8" s="25">
        <v>347.38805882030579</v>
      </c>
      <c r="O8" s="25">
        <v>327.74244602747632</v>
      </c>
      <c r="P8" s="25">
        <v>302.73558772169412</v>
      </c>
      <c r="Q8" s="25">
        <v>304.57429806442627</v>
      </c>
      <c r="R8" s="25">
        <v>285.9066128870495</v>
      </c>
      <c r="S8" s="25">
        <v>235.20980221795568</v>
      </c>
      <c r="T8" s="25">
        <v>214.38436867624876</v>
      </c>
      <c r="U8" s="25">
        <v>204.66383181171958</v>
      </c>
      <c r="V8" s="25">
        <v>190.82896370015956</v>
      </c>
      <c r="W8" s="25">
        <v>177.36260153328831</v>
      </c>
      <c r="X8" s="25">
        <v>165.51155094185282</v>
      </c>
      <c r="Y8" s="29"/>
      <c r="Z8" s="29"/>
    </row>
    <row r="9" spans="1:26">
      <c r="A9" s="26"/>
      <c r="B9" s="26" t="s">
        <v>148</v>
      </c>
      <c r="C9" s="25">
        <v>844.78969663174394</v>
      </c>
      <c r="D9" s="25">
        <v>1201.4580670006471</v>
      </c>
      <c r="E9" s="25">
        <v>1100.5398698804686</v>
      </c>
      <c r="F9" s="25">
        <v>1145.1612860602286</v>
      </c>
      <c r="G9" s="25">
        <v>1370.0138328691858</v>
      </c>
      <c r="H9" s="25">
        <v>1519.3901305939071</v>
      </c>
      <c r="I9" s="25">
        <v>1511.7605950906825</v>
      </c>
      <c r="J9" s="25">
        <v>1626.9792915471139</v>
      </c>
      <c r="K9" s="25">
        <v>1649.9424975547727</v>
      </c>
      <c r="L9" s="25">
        <v>1455.7123002127996</v>
      </c>
      <c r="M9" s="25">
        <v>1322.6854282357958</v>
      </c>
      <c r="N9" s="25">
        <v>1471.8276373280764</v>
      </c>
      <c r="O9" s="25">
        <v>1328.8468664975749</v>
      </c>
      <c r="P9" s="25">
        <v>1180.769129774862</v>
      </c>
      <c r="Q9" s="25">
        <v>1128.805465657681</v>
      </c>
      <c r="R9" s="25">
        <v>1037.4869429655944</v>
      </c>
      <c r="S9" s="25">
        <v>850.97412324825586</v>
      </c>
      <c r="T9" s="25">
        <v>772.8473728137194</v>
      </c>
      <c r="U9" s="25">
        <v>741.82793640808472</v>
      </c>
      <c r="V9" s="25">
        <v>686.69278060046986</v>
      </c>
      <c r="W9" s="25">
        <v>639.73528360183923</v>
      </c>
      <c r="X9" s="25">
        <v>581.65491126051802</v>
      </c>
      <c r="Y9" s="29"/>
      <c r="Z9" s="29"/>
    </row>
    <row r="10" spans="1:26">
      <c r="A10" s="26"/>
      <c r="B10" s="26" t="s">
        <v>127</v>
      </c>
      <c r="C10" s="25">
        <v>1302.6099950579903</v>
      </c>
      <c r="D10" s="25">
        <v>1389.1575015103244</v>
      </c>
      <c r="E10" s="25">
        <v>1418.9478726691755</v>
      </c>
      <c r="F10" s="25">
        <v>1480.0423991957691</v>
      </c>
      <c r="G10" s="25">
        <v>1492.8715562226907</v>
      </c>
      <c r="H10" s="25">
        <v>1537.2758449826204</v>
      </c>
      <c r="I10" s="25">
        <v>1514.9539273162106</v>
      </c>
      <c r="J10" s="25">
        <v>1515.8135520275926</v>
      </c>
      <c r="K10" s="25">
        <v>1605.3130776743462</v>
      </c>
      <c r="L10" s="25">
        <v>1493.9015540223834</v>
      </c>
      <c r="M10" s="25">
        <v>1438.2131208766934</v>
      </c>
      <c r="N10" s="25">
        <v>1483.1384929577496</v>
      </c>
      <c r="O10" s="25">
        <v>1419.6578774284019</v>
      </c>
      <c r="P10" s="25">
        <v>1425.848819642566</v>
      </c>
      <c r="Q10" s="25">
        <v>1397.0524166845878</v>
      </c>
      <c r="R10" s="25">
        <v>1335.4617975395945</v>
      </c>
      <c r="S10" s="25">
        <v>1318.9647821828544</v>
      </c>
      <c r="T10" s="25">
        <v>1453.4165796182576</v>
      </c>
      <c r="U10" s="25">
        <v>1388.88541924526</v>
      </c>
      <c r="V10" s="25">
        <v>1390.6904191071887</v>
      </c>
      <c r="W10" s="25">
        <v>1329.0714808055652</v>
      </c>
      <c r="X10" s="25">
        <v>1226.1976987575913</v>
      </c>
      <c r="Y10" s="29"/>
      <c r="Z10" s="29"/>
    </row>
    <row r="11" spans="1:26">
      <c r="A11" s="26"/>
      <c r="B11" s="26" t="s">
        <v>149</v>
      </c>
      <c r="C11" s="25">
        <v>313.58792030063103</v>
      </c>
      <c r="D11" s="25">
        <v>191.04460634652108</v>
      </c>
      <c r="E11" s="25">
        <v>179.24050223139065</v>
      </c>
      <c r="F11" s="25">
        <v>155.99351512448689</v>
      </c>
      <c r="G11" s="25">
        <v>224.05377708916856</v>
      </c>
      <c r="H11" s="25">
        <v>136.30072332343451</v>
      </c>
      <c r="I11" s="25">
        <v>159.60991087311214</v>
      </c>
      <c r="J11" s="25">
        <v>129.48140596511521</v>
      </c>
      <c r="K11" s="25">
        <v>126.54905855304605</v>
      </c>
      <c r="L11" s="25">
        <v>133.42185581901794</v>
      </c>
      <c r="M11" s="25">
        <v>83.387836178238842</v>
      </c>
      <c r="N11" s="25">
        <v>81.513763338868799</v>
      </c>
      <c r="O11" s="25">
        <v>83.250060856118751</v>
      </c>
      <c r="P11" s="25">
        <v>84.954177796109832</v>
      </c>
      <c r="Q11" s="25">
        <v>85.035443679085745</v>
      </c>
      <c r="R11" s="25">
        <v>74.032991109417196</v>
      </c>
      <c r="S11" s="25">
        <v>70.622060735523149</v>
      </c>
      <c r="T11" s="25">
        <v>84.236813384589666</v>
      </c>
      <c r="U11" s="25">
        <v>87.004664059600842</v>
      </c>
      <c r="V11" s="25">
        <v>90.100705682165042</v>
      </c>
      <c r="W11" s="25">
        <v>107.41100888109969</v>
      </c>
      <c r="X11" s="25">
        <v>131.05166408471155</v>
      </c>
      <c r="Y11" s="29"/>
      <c r="Z11" s="29"/>
    </row>
    <row r="12" spans="1:26">
      <c r="A12" s="26"/>
      <c r="B12" s="26" t="s">
        <v>138</v>
      </c>
      <c r="C12" s="25">
        <v>484.20625727350392</v>
      </c>
      <c r="D12" s="25">
        <v>379.80692991444516</v>
      </c>
      <c r="E12" s="25">
        <v>341.94403154358389</v>
      </c>
      <c r="F12" s="25">
        <v>283.67396250118662</v>
      </c>
      <c r="G12" s="25">
        <v>246.8487531914634</v>
      </c>
      <c r="H12" s="25">
        <v>232.60946879627477</v>
      </c>
      <c r="I12" s="25">
        <v>186.08206734385999</v>
      </c>
      <c r="J12" s="25">
        <v>238.67705887078998</v>
      </c>
      <c r="K12" s="25">
        <v>210.75910711597001</v>
      </c>
      <c r="L12" s="25">
        <v>153.39548082663501</v>
      </c>
      <c r="M12" s="25">
        <v>214.98653447070993</v>
      </c>
      <c r="N12" s="25">
        <v>177.80408110848001</v>
      </c>
      <c r="O12" s="25">
        <v>171.47265243999999</v>
      </c>
      <c r="P12" s="25">
        <v>194.47410976</v>
      </c>
      <c r="Q12" s="25">
        <v>177.91075611999997</v>
      </c>
      <c r="R12" s="25">
        <v>223.36372992</v>
      </c>
      <c r="S12" s="25">
        <v>195.87476948</v>
      </c>
      <c r="T12" s="25">
        <v>179.99534688000003</v>
      </c>
      <c r="U12" s="25">
        <v>136.77237499999998</v>
      </c>
      <c r="V12" s="25">
        <v>134.97921657598999</v>
      </c>
      <c r="W12" s="25">
        <v>158.62443466641588</v>
      </c>
      <c r="X12" s="25">
        <v>109.31137462491698</v>
      </c>
      <c r="Y12" s="29"/>
      <c r="Z12" s="29"/>
    </row>
    <row r="13" spans="1:26">
      <c r="A13" s="26"/>
      <c r="B13" s="26" t="s">
        <v>128</v>
      </c>
      <c r="C13" s="25">
        <v>8.1873214916504402</v>
      </c>
      <c r="D13" s="25">
        <v>5.8558059153351021</v>
      </c>
      <c r="E13" s="25">
        <v>6.1385905406836772</v>
      </c>
      <c r="F13" s="25">
        <v>6.2403080020286881</v>
      </c>
      <c r="G13" s="25">
        <v>6.4318057052433035</v>
      </c>
      <c r="H13" s="25">
        <v>6.5725964720034282</v>
      </c>
      <c r="I13" s="25">
        <v>6.3054480407881845</v>
      </c>
      <c r="J13" s="25">
        <v>6.5487113214142196</v>
      </c>
      <c r="K13" s="25">
        <v>6.4555571138953525</v>
      </c>
      <c r="L13" s="25">
        <v>6.1542955939207218</v>
      </c>
      <c r="M13" s="25">
        <v>6.1306343740193183</v>
      </c>
      <c r="N13" s="25">
        <v>6.3064468604418478</v>
      </c>
      <c r="O13" s="25">
        <v>5.8344299161642956</v>
      </c>
      <c r="P13" s="25">
        <v>5.373000448028062</v>
      </c>
      <c r="Q13" s="25">
        <v>5.3014789202587602</v>
      </c>
      <c r="R13" s="25">
        <v>5.1134406471493969</v>
      </c>
      <c r="S13" s="25">
        <v>4.0771350248668883</v>
      </c>
      <c r="T13" s="25">
        <v>4.0472256189841227</v>
      </c>
      <c r="U13" s="25">
        <v>3.934007807071517</v>
      </c>
      <c r="V13" s="25">
        <v>3.7628110723298498</v>
      </c>
      <c r="W13" s="25">
        <v>3.7421751803920031</v>
      </c>
      <c r="X13" s="25">
        <v>3.7421751803920031</v>
      </c>
      <c r="Y13" s="29"/>
      <c r="Z13" s="29"/>
    </row>
    <row r="14" spans="1:26">
      <c r="A14" s="26"/>
      <c r="B14" s="26" t="s">
        <v>150</v>
      </c>
      <c r="C14" s="25">
        <v>5696.1554747002056</v>
      </c>
      <c r="D14" s="25">
        <v>5585.8984105720283</v>
      </c>
      <c r="E14" s="25">
        <v>5763.0561499794376</v>
      </c>
      <c r="F14" s="25">
        <v>5932.6860680757864</v>
      </c>
      <c r="G14" s="25">
        <v>6301.9567965383785</v>
      </c>
      <c r="H14" s="25">
        <v>6294.0342387425062</v>
      </c>
      <c r="I14" s="25">
        <v>6185.2598823810395</v>
      </c>
      <c r="J14" s="25">
        <v>6643.0463691190043</v>
      </c>
      <c r="K14" s="25">
        <v>6499.5243199302167</v>
      </c>
      <c r="L14" s="25">
        <v>5850.006568719702</v>
      </c>
      <c r="M14" s="25">
        <v>5731.6331690908592</v>
      </c>
      <c r="N14" s="25">
        <v>5948.9866522550092</v>
      </c>
      <c r="O14" s="25">
        <v>5732.7084365504179</v>
      </c>
      <c r="P14" s="25">
        <v>5833.1914384925303</v>
      </c>
      <c r="Q14" s="25">
        <v>5735.5857230789579</v>
      </c>
      <c r="R14" s="25">
        <v>5551.6931827380795</v>
      </c>
      <c r="S14" s="25">
        <v>5014.3729079140548</v>
      </c>
      <c r="T14" s="25">
        <v>5074.184520737198</v>
      </c>
      <c r="U14" s="25">
        <v>4934.993908872726</v>
      </c>
      <c r="V14" s="25">
        <v>4761.8147113566502</v>
      </c>
      <c r="W14" s="25">
        <v>4691.7347660783253</v>
      </c>
      <c r="X14" s="25">
        <v>4180.9226468284796</v>
      </c>
      <c r="Y14" s="29"/>
      <c r="Z14" s="25"/>
    </row>
    <row r="15" spans="1:26">
      <c r="A15" s="26"/>
      <c r="B15" s="26"/>
      <c r="C15" s="50"/>
      <c r="D15" s="50"/>
      <c r="E15" s="50"/>
      <c r="F15" s="50"/>
      <c r="G15" s="50"/>
      <c r="H15" s="50"/>
      <c r="I15" s="50"/>
      <c r="J15" s="50"/>
      <c r="K15" s="50"/>
      <c r="L15" s="50"/>
      <c r="M15" s="50"/>
      <c r="N15" s="50"/>
      <c r="O15" s="50"/>
      <c r="P15" s="50"/>
      <c r="Q15" s="26"/>
      <c r="R15" s="26"/>
      <c r="S15" s="26"/>
      <c r="T15" s="26"/>
      <c r="U15" s="26"/>
      <c r="V15" s="26"/>
      <c r="W15" s="26"/>
      <c r="X15" s="26"/>
      <c r="Y15" s="26"/>
      <c r="Z15" s="26"/>
    </row>
    <row r="16" spans="1:26">
      <c r="A16" s="26"/>
      <c r="B16" s="1" t="s">
        <v>151</v>
      </c>
      <c r="C16" s="1">
        <v>1990</v>
      </c>
      <c r="D16" s="1">
        <v>2000</v>
      </c>
      <c r="E16" s="1">
        <v>2001</v>
      </c>
      <c r="F16" s="1">
        <v>2002</v>
      </c>
      <c r="G16" s="1">
        <v>2003</v>
      </c>
      <c r="H16" s="1">
        <v>2004</v>
      </c>
      <c r="I16" s="1">
        <v>2005</v>
      </c>
      <c r="J16" s="1">
        <v>2006</v>
      </c>
      <c r="K16" s="1">
        <v>2007</v>
      </c>
      <c r="L16" s="1">
        <v>2008</v>
      </c>
      <c r="M16" s="1">
        <v>2009</v>
      </c>
      <c r="N16" s="1">
        <v>2010</v>
      </c>
      <c r="O16" s="1">
        <v>2011</v>
      </c>
      <c r="P16" s="1">
        <v>2012</v>
      </c>
      <c r="Q16" s="1">
        <v>2013</v>
      </c>
      <c r="R16" s="1">
        <v>2014</v>
      </c>
      <c r="S16" s="1">
        <v>2015</v>
      </c>
      <c r="T16" s="1">
        <v>2016</v>
      </c>
      <c r="U16" s="1">
        <v>2017</v>
      </c>
      <c r="V16" s="1">
        <v>2018</v>
      </c>
      <c r="W16" s="1">
        <v>2019</v>
      </c>
      <c r="X16" s="1">
        <v>2020</v>
      </c>
      <c r="Y16" s="28"/>
      <c r="Z16" s="28"/>
    </row>
    <row r="17" spans="2:26">
      <c r="B17" s="26" t="s">
        <v>145</v>
      </c>
      <c r="C17" s="25">
        <v>1662.4349133525864</v>
      </c>
      <c r="D17" s="25">
        <v>1205.0993342704712</v>
      </c>
      <c r="E17" s="25">
        <v>1373.3841236945023</v>
      </c>
      <c r="F17" s="25">
        <v>1483.1310649104093</v>
      </c>
      <c r="G17" s="25">
        <v>1530.7333490777971</v>
      </c>
      <c r="H17" s="25">
        <v>1459.375325764142</v>
      </c>
      <c r="I17" s="25">
        <v>1394.7096510999415</v>
      </c>
      <c r="J17" s="25">
        <v>1652.8574588482936</v>
      </c>
      <c r="K17" s="25">
        <v>1432.2994986290666</v>
      </c>
      <c r="L17" s="25">
        <v>1217.2230021363723</v>
      </c>
      <c r="M17" s="25">
        <v>1308.0528695330959</v>
      </c>
      <c r="N17" s="25">
        <v>1362.2705187499182</v>
      </c>
      <c r="O17" s="25">
        <v>1323.0832285256918</v>
      </c>
      <c r="P17" s="25">
        <v>1367.4222027852982</v>
      </c>
      <c r="Q17" s="25">
        <v>1337.948733987706</v>
      </c>
      <c r="R17" s="25">
        <v>1346.1601795758111</v>
      </c>
      <c r="S17" s="25">
        <v>1214.7610564292213</v>
      </c>
      <c r="T17" s="25">
        <v>1355.62926708593</v>
      </c>
      <c r="U17" s="25">
        <v>1348.8499882295657</v>
      </c>
      <c r="V17" s="25">
        <v>1304.8328526586349</v>
      </c>
      <c r="W17" s="25">
        <v>1367.807978359444</v>
      </c>
      <c r="X17" s="25">
        <v>1235.6505465678167</v>
      </c>
      <c r="Y17" s="29"/>
      <c r="Z17" s="29"/>
    </row>
    <row r="18" spans="2:26">
      <c r="B18" s="26" t="s">
        <v>146</v>
      </c>
      <c r="C18" s="25">
        <v>114.11769499696001</v>
      </c>
      <c r="D18" s="25">
        <v>105.06698770510033</v>
      </c>
      <c r="E18" s="25">
        <v>111.02333946469079</v>
      </c>
      <c r="F18" s="25">
        <v>113.07584818649397</v>
      </c>
      <c r="G18" s="25">
        <v>114.39618608274215</v>
      </c>
      <c r="H18" s="25">
        <v>113.66864932438961</v>
      </c>
      <c r="I18" s="25">
        <v>113.1031359513396</v>
      </c>
      <c r="J18" s="25">
        <v>109.75247097977932</v>
      </c>
      <c r="K18" s="25">
        <v>105.40004175992979</v>
      </c>
      <c r="L18" s="25">
        <v>99.369120505365871</v>
      </c>
      <c r="M18" s="25">
        <v>91.302516758189981</v>
      </c>
      <c r="N18" s="25">
        <v>90.412322571094734</v>
      </c>
      <c r="O18" s="25">
        <v>86.323040278988643</v>
      </c>
      <c r="P18" s="25">
        <v>84.025985160701126</v>
      </c>
      <c r="Q18" s="25">
        <v>84.757790171471967</v>
      </c>
      <c r="R18" s="25">
        <v>84.765141773865722</v>
      </c>
      <c r="S18" s="25">
        <v>78.75285488398444</v>
      </c>
      <c r="T18" s="25">
        <v>77.564785752920869</v>
      </c>
      <c r="U18" s="25">
        <v>77.740420036643059</v>
      </c>
      <c r="V18" s="25">
        <v>75.809737238482739</v>
      </c>
      <c r="W18" s="25">
        <v>73.859199028144218</v>
      </c>
      <c r="X18" s="25">
        <v>71.577161371905007</v>
      </c>
      <c r="Y18" s="29"/>
      <c r="Z18" s="29"/>
    </row>
    <row r="19" spans="2:26">
      <c r="B19" s="26" t="s">
        <v>147</v>
      </c>
      <c r="C19" s="25">
        <v>77.969010035720345</v>
      </c>
      <c r="D19" s="25">
        <v>95.516669482336255</v>
      </c>
      <c r="E19" s="25">
        <v>102.9806328044852</v>
      </c>
      <c r="F19" s="25">
        <v>107.5510336251438</v>
      </c>
      <c r="G19" s="25">
        <v>111.75569513531973</v>
      </c>
      <c r="H19" s="25">
        <v>112.62844761068469</v>
      </c>
      <c r="I19" s="25">
        <v>116.47178019693619</v>
      </c>
      <c r="J19" s="25">
        <v>121.70709780933659</v>
      </c>
      <c r="K19" s="25">
        <v>121.08263468984556</v>
      </c>
      <c r="L19" s="25">
        <v>105.64014959828799</v>
      </c>
      <c r="M19" s="25">
        <v>99.445191565780718</v>
      </c>
      <c r="N19" s="25">
        <v>111.33471133679522</v>
      </c>
      <c r="O19" s="25">
        <v>104.35682323843501</v>
      </c>
      <c r="P19" s="25">
        <v>95.81213070060133</v>
      </c>
      <c r="Q19" s="25">
        <v>95.535024751407462</v>
      </c>
      <c r="R19" s="25">
        <v>89.113619013022969</v>
      </c>
      <c r="S19" s="25">
        <v>72.726360162998702</v>
      </c>
      <c r="T19" s="25">
        <v>65.974843035911462</v>
      </c>
      <c r="U19" s="25">
        <v>62.971977492038391</v>
      </c>
      <c r="V19" s="25">
        <v>58.742734852336454</v>
      </c>
      <c r="W19" s="25">
        <v>54.660980196235286</v>
      </c>
      <c r="X19" s="25">
        <v>51.115518194478973</v>
      </c>
      <c r="Y19" s="29"/>
      <c r="Z19" s="29"/>
    </row>
    <row r="20" spans="2:26">
      <c r="B20" s="26" t="s">
        <v>148</v>
      </c>
      <c r="C20" s="25">
        <v>515.68548469444295</v>
      </c>
      <c r="D20" s="25">
        <v>685.84120184870108</v>
      </c>
      <c r="E20" s="25">
        <v>636.67454650841285</v>
      </c>
      <c r="F20" s="25">
        <v>661.04685372474307</v>
      </c>
      <c r="G20" s="25">
        <v>770.84414024223656</v>
      </c>
      <c r="H20" s="25">
        <v>867.52528076782903</v>
      </c>
      <c r="I20" s="25">
        <v>871.5028897745126</v>
      </c>
      <c r="J20" s="25">
        <v>931.00946497007124</v>
      </c>
      <c r="K20" s="25">
        <v>942.01856476710054</v>
      </c>
      <c r="L20" s="25">
        <v>834.50428185813814</v>
      </c>
      <c r="M20" s="25">
        <v>756.14205689628716</v>
      </c>
      <c r="N20" s="25">
        <v>838.11840405868338</v>
      </c>
      <c r="O20" s="25">
        <v>753.70274479076261</v>
      </c>
      <c r="P20" s="25">
        <v>668.02706551138397</v>
      </c>
      <c r="Q20" s="25">
        <v>639.36070166043623</v>
      </c>
      <c r="R20" s="25">
        <v>589.26693495550489</v>
      </c>
      <c r="S20" s="25">
        <v>481.02834735260518</v>
      </c>
      <c r="T20" s="25">
        <v>432.70513427465517</v>
      </c>
      <c r="U20" s="25">
        <v>413.17729683311859</v>
      </c>
      <c r="V20" s="25">
        <v>375.02764383735865</v>
      </c>
      <c r="W20" s="25">
        <v>350.43411500720873</v>
      </c>
      <c r="X20" s="25">
        <v>314.44771307976083</v>
      </c>
      <c r="Y20" s="29"/>
      <c r="Z20" s="29"/>
    </row>
    <row r="21" spans="2:26">
      <c r="B21" s="26" t="s">
        <v>127</v>
      </c>
      <c r="C21" s="25">
        <v>685.63424453272717</v>
      </c>
      <c r="D21" s="25">
        <v>710.04627546650045</v>
      </c>
      <c r="E21" s="25">
        <v>719.30193897024867</v>
      </c>
      <c r="F21" s="25">
        <v>742.43852365332066</v>
      </c>
      <c r="G21" s="25">
        <v>744.60254107197557</v>
      </c>
      <c r="H21" s="25">
        <v>767.79091859607979</v>
      </c>
      <c r="I21" s="25">
        <v>736.92305186611145</v>
      </c>
      <c r="J21" s="25">
        <v>720.88917678444614</v>
      </c>
      <c r="K21" s="25">
        <v>748.05085506986802</v>
      </c>
      <c r="L21" s="25">
        <v>713.22719569657136</v>
      </c>
      <c r="M21" s="25">
        <v>695.16623421684847</v>
      </c>
      <c r="N21" s="25">
        <v>718.63923942378585</v>
      </c>
      <c r="O21" s="25">
        <v>676.09603408992768</v>
      </c>
      <c r="P21" s="25">
        <v>673.8306500745216</v>
      </c>
      <c r="Q21" s="25">
        <v>659.62166756638908</v>
      </c>
      <c r="R21" s="25">
        <v>632.42333819446924</v>
      </c>
      <c r="S21" s="25">
        <v>623.76799239229558</v>
      </c>
      <c r="T21" s="25">
        <v>671.40841954456721</v>
      </c>
      <c r="U21" s="25">
        <v>646.67158669662592</v>
      </c>
      <c r="V21" s="25">
        <v>654.33585213307526</v>
      </c>
      <c r="W21" s="25">
        <v>622.30620297244354</v>
      </c>
      <c r="X21" s="25">
        <v>576.97035380973091</v>
      </c>
      <c r="Y21" s="29"/>
      <c r="Z21" s="29"/>
    </row>
    <row r="22" spans="2:26">
      <c r="B22" s="26" t="s">
        <v>149</v>
      </c>
      <c r="C22" s="25">
        <v>167.95720031671456</v>
      </c>
      <c r="D22" s="25">
        <v>96.573395792446021</v>
      </c>
      <c r="E22" s="25">
        <v>86.742121120687202</v>
      </c>
      <c r="F22" s="25">
        <v>75.132113968622377</v>
      </c>
      <c r="G22" s="25">
        <v>137.77042466910581</v>
      </c>
      <c r="H22" s="25">
        <v>65.813961768831916</v>
      </c>
      <c r="I22" s="25">
        <v>74.376758004346613</v>
      </c>
      <c r="J22" s="25">
        <v>45.150754616295274</v>
      </c>
      <c r="K22" s="25">
        <v>53.081557552334637</v>
      </c>
      <c r="L22" s="25">
        <v>55.134934933508063</v>
      </c>
      <c r="M22" s="25">
        <v>31.91862537252549</v>
      </c>
      <c r="N22" s="25">
        <v>26.361880041610597</v>
      </c>
      <c r="O22" s="25">
        <v>21.726112280889353</v>
      </c>
      <c r="P22" s="25">
        <v>26.51805115866383</v>
      </c>
      <c r="Q22" s="25">
        <v>26.519523141891341</v>
      </c>
      <c r="R22" s="25">
        <v>23.183178868310421</v>
      </c>
      <c r="S22" s="25">
        <v>20.42793979260038</v>
      </c>
      <c r="T22" s="25">
        <v>27.326345083438369</v>
      </c>
      <c r="U22" s="25">
        <v>29.329397962680609</v>
      </c>
      <c r="V22" s="25">
        <v>22.595009097870673</v>
      </c>
      <c r="W22" s="25">
        <v>39.51239759042209</v>
      </c>
      <c r="X22" s="25">
        <v>49.305430163275162</v>
      </c>
      <c r="Y22" s="29"/>
      <c r="Z22" s="29"/>
    </row>
    <row r="23" spans="2:26">
      <c r="B23" s="26" t="s">
        <v>138</v>
      </c>
      <c r="C23" s="25">
        <v>288.00250417221616</v>
      </c>
      <c r="D23" s="25">
        <v>220.7411101956755</v>
      </c>
      <c r="E23" s="25">
        <v>198.34357678302644</v>
      </c>
      <c r="F23" s="25">
        <v>163.38681456836045</v>
      </c>
      <c r="G23" s="25">
        <v>141.43290473128164</v>
      </c>
      <c r="H23" s="25">
        <v>132.6374963716093</v>
      </c>
      <c r="I23" s="25">
        <v>105.60497677790065</v>
      </c>
      <c r="J23" s="25">
        <v>135.04611709778015</v>
      </c>
      <c r="K23" s="25">
        <v>118.91800102197131</v>
      </c>
      <c r="L23" s="25">
        <v>86.536902417405273</v>
      </c>
      <c r="M23" s="25">
        <v>121.29644269356783</v>
      </c>
      <c r="N23" s="25">
        <v>100.11491283276534</v>
      </c>
      <c r="O23" s="25">
        <v>96.346816675179312</v>
      </c>
      <c r="P23" s="25">
        <v>109.26010184381568</v>
      </c>
      <c r="Q23" s="25">
        <v>99.943073902733587</v>
      </c>
      <c r="R23" s="25">
        <v>125.30998014971989</v>
      </c>
      <c r="S23" s="25">
        <v>109.66044695218328</v>
      </c>
      <c r="T23" s="25">
        <v>100.42110108421879</v>
      </c>
      <c r="U23" s="25">
        <v>76.176929047323426</v>
      </c>
      <c r="V23" s="25">
        <v>74.79740688469218</v>
      </c>
      <c r="W23" s="25">
        <v>87.432745563134105</v>
      </c>
      <c r="X23" s="25">
        <v>59.951931451910916</v>
      </c>
      <c r="Y23" s="29"/>
      <c r="Z23" s="29"/>
    </row>
    <row r="24" spans="2:26">
      <c r="B24" s="26" t="s">
        <v>128</v>
      </c>
      <c r="C24" s="25">
        <v>1.939510688879861</v>
      </c>
      <c r="D24" s="25">
        <v>1.4554882923214936</v>
      </c>
      <c r="E24" s="25">
        <v>1.5188850621515941</v>
      </c>
      <c r="F24" s="25">
        <v>1.5529579996594773</v>
      </c>
      <c r="G24" s="25">
        <v>1.6847013456911877</v>
      </c>
      <c r="H24" s="25">
        <v>1.427245844202006</v>
      </c>
      <c r="I24" s="25">
        <v>1.4396573054240585</v>
      </c>
      <c r="J24" s="25">
        <v>1.4632299177715968</v>
      </c>
      <c r="K24" s="25">
        <v>1.3608129893726995</v>
      </c>
      <c r="L24" s="25">
        <v>1.1682289555357968</v>
      </c>
      <c r="M24" s="25">
        <v>1.2617734548237367</v>
      </c>
      <c r="N24" s="25">
        <v>1.2510932826717966</v>
      </c>
      <c r="O24" s="25">
        <v>1.2532961463267522</v>
      </c>
      <c r="P24" s="25">
        <v>1.1852430754750622</v>
      </c>
      <c r="Q24" s="25">
        <v>1.2028046165574073</v>
      </c>
      <c r="R24" s="25">
        <v>1.21388178769293</v>
      </c>
      <c r="S24" s="25">
        <v>0.96803349863327548</v>
      </c>
      <c r="T24" s="25">
        <v>0.9852681894827422</v>
      </c>
      <c r="U24" s="25">
        <v>0.97304639253478731</v>
      </c>
      <c r="V24" s="25">
        <v>0.8560058969700135</v>
      </c>
      <c r="W24" s="25">
        <v>0.85676495688863286</v>
      </c>
      <c r="X24" s="25">
        <v>0.85676495688863286</v>
      </c>
      <c r="Y24" s="29"/>
      <c r="Z24" s="29"/>
    </row>
    <row r="25" spans="2:26">
      <c r="B25" s="26" t="s">
        <v>150</v>
      </c>
      <c r="C25" s="25">
        <v>3513.7405627902472</v>
      </c>
      <c r="D25" s="25">
        <v>3120.3404630535524</v>
      </c>
      <c r="E25" s="25">
        <v>3229.9691644082045</v>
      </c>
      <c r="F25" s="25">
        <v>3347.3152106367534</v>
      </c>
      <c r="G25" s="25">
        <v>3553.2199423561501</v>
      </c>
      <c r="H25" s="25">
        <v>3520.8673260477685</v>
      </c>
      <c r="I25" s="25">
        <v>3414.131900976513</v>
      </c>
      <c r="J25" s="25">
        <v>3717.8757710237737</v>
      </c>
      <c r="K25" s="25">
        <v>3522.2119664794886</v>
      </c>
      <c r="L25" s="25">
        <v>3112.8038161011846</v>
      </c>
      <c r="M25" s="25">
        <v>3104.5857104911192</v>
      </c>
      <c r="N25" s="25">
        <v>3248.5030822973254</v>
      </c>
      <c r="O25" s="25">
        <v>3062.8880960262013</v>
      </c>
      <c r="P25" s="25">
        <v>3026.0814303104607</v>
      </c>
      <c r="Q25" s="25">
        <v>2944.8893197985926</v>
      </c>
      <c r="R25" s="25">
        <v>2891.4362543183975</v>
      </c>
      <c r="S25" s="25">
        <v>2602.0930314645216</v>
      </c>
      <c r="T25" s="25">
        <v>2732.0151640511244</v>
      </c>
      <c r="U25" s="25">
        <v>2655.8906426905305</v>
      </c>
      <c r="V25" s="25">
        <v>2566.997242599421</v>
      </c>
      <c r="W25" s="25">
        <v>2596.8703836739205</v>
      </c>
      <c r="X25" s="25">
        <v>2359.8754195957667</v>
      </c>
      <c r="Y25" s="29"/>
      <c r="Z25" s="25"/>
    </row>
    <row r="27" spans="2:26">
      <c r="B27" s="1" t="s">
        <v>152</v>
      </c>
      <c r="C27" s="1">
        <v>1990</v>
      </c>
      <c r="D27" s="1">
        <v>2000</v>
      </c>
      <c r="E27" s="1">
        <v>2001</v>
      </c>
      <c r="F27" s="1">
        <v>2002</v>
      </c>
      <c r="G27" s="1">
        <v>2003</v>
      </c>
      <c r="H27" s="1">
        <v>2004</v>
      </c>
      <c r="I27" s="1">
        <v>2005</v>
      </c>
      <c r="J27" s="1">
        <v>2006</v>
      </c>
      <c r="K27" s="1">
        <v>2007</v>
      </c>
      <c r="L27" s="1">
        <v>2008</v>
      </c>
      <c r="M27" s="1">
        <v>2009</v>
      </c>
      <c r="N27" s="1">
        <v>2010</v>
      </c>
      <c r="O27" s="1">
        <v>2011</v>
      </c>
      <c r="P27" s="1">
        <v>2012</v>
      </c>
      <c r="Q27" s="1">
        <v>2013</v>
      </c>
      <c r="R27" s="1">
        <v>2014</v>
      </c>
      <c r="S27" s="1">
        <v>2015</v>
      </c>
      <c r="T27" s="1">
        <v>2016</v>
      </c>
      <c r="U27" s="1">
        <v>2017</v>
      </c>
      <c r="V27" s="1">
        <v>2018</v>
      </c>
      <c r="W27" s="1">
        <v>2019</v>
      </c>
      <c r="X27" s="1">
        <v>2020</v>
      </c>
      <c r="Y27" s="28"/>
      <c r="Z27" s="28"/>
    </row>
    <row r="28" spans="2:26">
      <c r="B28" s="26" t="s">
        <v>145</v>
      </c>
      <c r="C28" s="25">
        <v>316.31417698489389</v>
      </c>
      <c r="D28" s="25">
        <v>397.53710468899578</v>
      </c>
      <c r="E28" s="25">
        <v>431.02622423498218</v>
      </c>
      <c r="F28" s="25">
        <v>447.38588994280059</v>
      </c>
      <c r="G28" s="25">
        <v>472.78311316619158</v>
      </c>
      <c r="H28" s="25">
        <v>468.62725722365047</v>
      </c>
      <c r="I28" s="25">
        <v>442.88382281293673</v>
      </c>
      <c r="J28" s="25">
        <v>482.25758598152299</v>
      </c>
      <c r="K28" s="25">
        <v>472.8331382051033</v>
      </c>
      <c r="L28" s="25">
        <v>453.18212513134648</v>
      </c>
      <c r="M28" s="25">
        <v>440.08067684224704</v>
      </c>
      <c r="N28" s="25">
        <v>392.88245647081789</v>
      </c>
      <c r="O28" s="25">
        <v>425.3508985410669</v>
      </c>
      <c r="P28" s="25">
        <v>591.57999111390848</v>
      </c>
      <c r="Q28" s="25">
        <v>608.28823452029371</v>
      </c>
      <c r="R28" s="25">
        <v>623.34450207304474</v>
      </c>
      <c r="S28" s="25">
        <v>535.73170056413096</v>
      </c>
      <c r="T28" s="25">
        <v>464.26514654099668</v>
      </c>
      <c r="U28" s="25">
        <v>436.13888165802331</v>
      </c>
      <c r="V28" s="25">
        <v>407.79771754464002</v>
      </c>
      <c r="W28" s="25">
        <v>435.46025298762089</v>
      </c>
      <c r="X28" s="25">
        <v>316.11584941633976</v>
      </c>
      <c r="Y28" s="29"/>
      <c r="Z28" s="29"/>
    </row>
    <row r="29" spans="2:26">
      <c r="B29" s="26" t="s">
        <v>146</v>
      </c>
      <c r="C29" s="25">
        <v>77.807079486670631</v>
      </c>
      <c r="D29" s="25">
        <v>76.530059499662343</v>
      </c>
      <c r="E29" s="25">
        <v>81.769905167249064</v>
      </c>
      <c r="F29" s="25">
        <v>84.819284576982241</v>
      </c>
      <c r="G29" s="25">
        <v>86.52241903099852</v>
      </c>
      <c r="H29" s="25">
        <v>86.40628762603086</v>
      </c>
      <c r="I29" s="25">
        <v>87.72712914711957</v>
      </c>
      <c r="J29" s="25">
        <v>86.720851546807225</v>
      </c>
      <c r="K29" s="25">
        <v>84.054868556596503</v>
      </c>
      <c r="L29" s="25">
        <v>80.072595441272981</v>
      </c>
      <c r="M29" s="25">
        <v>75.569888338288678</v>
      </c>
      <c r="N29" s="25">
        <v>73.698152562647664</v>
      </c>
      <c r="O29" s="25">
        <v>69.968265796811139</v>
      </c>
      <c r="P29" s="25">
        <v>68.796622162035732</v>
      </c>
      <c r="Q29" s="25">
        <v>69.127400696111806</v>
      </c>
      <c r="R29" s="25">
        <v>66.870329618469327</v>
      </c>
      <c r="S29" s="25">
        <v>63.057666846347004</v>
      </c>
      <c r="T29" s="25">
        <v>62.415090800068661</v>
      </c>
      <c r="U29" s="25">
        <v>61.84277020539659</v>
      </c>
      <c r="V29" s="25">
        <v>60.546783205446665</v>
      </c>
      <c r="W29" s="25">
        <v>59.964081182211281</v>
      </c>
      <c r="X29" s="25">
        <v>58.20176604323899</v>
      </c>
      <c r="Y29" s="29"/>
      <c r="Z29" s="29"/>
    </row>
    <row r="30" spans="2:26">
      <c r="B30" s="26" t="s">
        <v>147</v>
      </c>
      <c r="C30" s="25">
        <v>64.731340364007465</v>
      </c>
      <c r="D30" s="25">
        <v>92.080895824687758</v>
      </c>
      <c r="E30" s="25">
        <v>100.45356667303578</v>
      </c>
      <c r="F30" s="25">
        <v>105.34887368278577</v>
      </c>
      <c r="G30" s="25">
        <v>109.46646312040112</v>
      </c>
      <c r="H30" s="25">
        <v>111.7778078403049</v>
      </c>
      <c r="I30" s="25">
        <v>118.03930206020608</v>
      </c>
      <c r="J30" s="25">
        <v>125.91887557017748</v>
      </c>
      <c r="K30" s="25">
        <v>128.15072541762459</v>
      </c>
      <c r="L30" s="25">
        <v>114.18297290205469</v>
      </c>
      <c r="M30" s="25">
        <v>108.38102982333949</v>
      </c>
      <c r="N30" s="25">
        <v>121.57712364818379</v>
      </c>
      <c r="O30" s="25">
        <v>114.33521385417664</v>
      </c>
      <c r="P30" s="25">
        <v>105.44288638826271</v>
      </c>
      <c r="Q30" s="25">
        <v>106.07064837484884</v>
      </c>
      <c r="R30" s="25">
        <v>100.01472376043507</v>
      </c>
      <c r="S30" s="25">
        <v>82.663804635918353</v>
      </c>
      <c r="T30" s="25">
        <v>75.579783329731555</v>
      </c>
      <c r="U30" s="25">
        <v>72.292157528375526</v>
      </c>
      <c r="V30" s="25">
        <v>67.48964786329806</v>
      </c>
      <c r="W30" s="25">
        <v>62.808944434343751</v>
      </c>
      <c r="X30" s="25">
        <v>58.683732192991293</v>
      </c>
      <c r="Y30" s="29"/>
      <c r="Z30" s="29"/>
    </row>
    <row r="31" spans="2:26">
      <c r="B31" s="26" t="s">
        <v>148</v>
      </c>
      <c r="C31" s="25">
        <v>157.6200522186401</v>
      </c>
      <c r="D31" s="25">
        <v>244.27652840531397</v>
      </c>
      <c r="E31" s="25">
        <v>232.41003095739487</v>
      </c>
      <c r="F31" s="25">
        <v>250.43729344629742</v>
      </c>
      <c r="G31" s="25">
        <v>291.56453292313114</v>
      </c>
      <c r="H31" s="25">
        <v>336.72245586280388</v>
      </c>
      <c r="I31" s="25">
        <v>323.38555693134128</v>
      </c>
      <c r="J31" s="25">
        <v>351.18818002162408</v>
      </c>
      <c r="K31" s="25">
        <v>357.65045431851058</v>
      </c>
      <c r="L31" s="25">
        <v>311.19184352192747</v>
      </c>
      <c r="M31" s="25">
        <v>287.08697493888138</v>
      </c>
      <c r="N31" s="25">
        <v>320.53584531381841</v>
      </c>
      <c r="O31" s="25">
        <v>289.66478641008194</v>
      </c>
      <c r="P31" s="25">
        <v>261.31642031897508</v>
      </c>
      <c r="Q31" s="25">
        <v>248.7535314113812</v>
      </c>
      <c r="R31" s="25">
        <v>226.13441257481634</v>
      </c>
      <c r="S31" s="25">
        <v>189.63559739809509</v>
      </c>
      <c r="T31" s="25">
        <v>174.65144190138821</v>
      </c>
      <c r="U31" s="25">
        <v>168.07642645410573</v>
      </c>
      <c r="V31" s="25">
        <v>157.67183568720532</v>
      </c>
      <c r="W31" s="25">
        <v>145.0216206575968</v>
      </c>
      <c r="X31" s="25">
        <v>136.32678359218178</v>
      </c>
      <c r="Y31" s="29"/>
      <c r="Z31" s="29"/>
    </row>
    <row r="32" spans="2:26">
      <c r="B32" s="26" t="s">
        <v>127</v>
      </c>
      <c r="C32" s="25">
        <v>289.34115608872787</v>
      </c>
      <c r="D32" s="25">
        <v>319.7898968701146</v>
      </c>
      <c r="E32" s="25">
        <v>328.92620986515419</v>
      </c>
      <c r="F32" s="25">
        <v>344.65747251025908</v>
      </c>
      <c r="G32" s="25">
        <v>348.31579639661481</v>
      </c>
      <c r="H32" s="25">
        <v>359.23089304883882</v>
      </c>
      <c r="I32" s="25">
        <v>358.88691956193554</v>
      </c>
      <c r="J32" s="25">
        <v>361.19493842238217</v>
      </c>
      <c r="K32" s="25">
        <v>403.15576540471653</v>
      </c>
      <c r="L32" s="25">
        <v>357.17235107672286</v>
      </c>
      <c r="M32" s="25">
        <v>349.11151626533808</v>
      </c>
      <c r="N32" s="25">
        <v>357.04274912130256</v>
      </c>
      <c r="O32" s="25">
        <v>343.77432794227644</v>
      </c>
      <c r="P32" s="25">
        <v>346.26247743132399</v>
      </c>
      <c r="Q32" s="25">
        <v>343.31992675746716</v>
      </c>
      <c r="R32" s="25">
        <v>326.72267668715767</v>
      </c>
      <c r="S32" s="25">
        <v>315.70374826996311</v>
      </c>
      <c r="T32" s="25">
        <v>353.07655465552079</v>
      </c>
      <c r="U32" s="25">
        <v>343.75983150489787</v>
      </c>
      <c r="V32" s="25">
        <v>342.67563920729845</v>
      </c>
      <c r="W32" s="25">
        <v>326.41982242643564</v>
      </c>
      <c r="X32" s="25">
        <v>292.41539471924148</v>
      </c>
      <c r="Y32" s="29"/>
      <c r="Z32" s="29"/>
    </row>
    <row r="33" spans="2:26">
      <c r="B33" s="26" t="s">
        <v>149</v>
      </c>
      <c r="C33" s="25">
        <v>50.514750909030305</v>
      </c>
      <c r="D33" s="25">
        <v>27.993118133326313</v>
      </c>
      <c r="E33" s="25">
        <v>28.572731381551822</v>
      </c>
      <c r="F33" s="25">
        <v>20.850345478038985</v>
      </c>
      <c r="G33" s="25">
        <v>27.577139560075985</v>
      </c>
      <c r="H33" s="25">
        <v>24.592918147076965</v>
      </c>
      <c r="I33" s="25">
        <v>19.538256924549714</v>
      </c>
      <c r="J33" s="25">
        <v>18.156086781824698</v>
      </c>
      <c r="K33" s="25">
        <v>15.961235468069571</v>
      </c>
      <c r="L33" s="25">
        <v>14.515672967525663</v>
      </c>
      <c r="M33" s="25">
        <v>11.255488337346417</v>
      </c>
      <c r="N33" s="25">
        <v>10.695805700834262</v>
      </c>
      <c r="O33" s="25">
        <v>9.169734303040304</v>
      </c>
      <c r="P33" s="25">
        <v>9.4056743904073947</v>
      </c>
      <c r="Q33" s="25">
        <v>8.6911170938251487</v>
      </c>
      <c r="R33" s="25">
        <v>9.5180288763129877</v>
      </c>
      <c r="S33" s="25">
        <v>8.4846504511042458</v>
      </c>
      <c r="T33" s="25">
        <v>6.477758988227178</v>
      </c>
      <c r="U33" s="25">
        <v>7.4493985052285661</v>
      </c>
      <c r="V33" s="25">
        <v>8.6919504044899956</v>
      </c>
      <c r="W33" s="25">
        <v>9.4918527682616265</v>
      </c>
      <c r="X33" s="25">
        <v>14.993589774038671</v>
      </c>
      <c r="Y33" s="29"/>
      <c r="Z33" s="29"/>
    </row>
    <row r="34" spans="2:26">
      <c r="B34" s="26" t="s">
        <v>138</v>
      </c>
      <c r="C34" s="25">
        <v>100.96991123628253</v>
      </c>
      <c r="D34" s="25">
        <v>84.752260794460071</v>
      </c>
      <c r="E34" s="25">
        <v>76.838743466038821</v>
      </c>
      <c r="F34" s="25">
        <v>64.686426594746223</v>
      </c>
      <c r="G34" s="25">
        <v>56.699339675683433</v>
      </c>
      <c r="H34" s="25">
        <v>53.969291569285389</v>
      </c>
      <c r="I34" s="25">
        <v>43.624313456550937</v>
      </c>
      <c r="J34" s="25">
        <v>56.221829469945661</v>
      </c>
      <c r="K34" s="25">
        <v>49.791609233757185</v>
      </c>
      <c r="L34" s="25">
        <v>36.252387714279642</v>
      </c>
      <c r="M34" s="25">
        <v>50.803736767497078</v>
      </c>
      <c r="N34" s="25">
        <v>42.180846344383944</v>
      </c>
      <c r="O34" s="25">
        <v>40.850432753761595</v>
      </c>
      <c r="P34" s="25">
        <v>46.460435645491359</v>
      </c>
      <c r="Q34" s="25">
        <v>42.536294525807762</v>
      </c>
      <c r="R34" s="25">
        <v>53.607836219355221</v>
      </c>
      <c r="S34" s="25">
        <v>47.096834024069999</v>
      </c>
      <c r="T34" s="25">
        <v>43.41113351786035</v>
      </c>
      <c r="U34" s="25">
        <v>33.044676263044742</v>
      </c>
      <c r="V34" s="25">
        <v>32.736980179554749</v>
      </c>
      <c r="W34" s="25">
        <v>38.692615988120892</v>
      </c>
      <c r="X34" s="25">
        <v>26.758511205084289</v>
      </c>
      <c r="Y34" s="29"/>
      <c r="Z34" s="29"/>
    </row>
    <row r="35" spans="2:26">
      <c r="B35" s="26" t="s">
        <v>128</v>
      </c>
      <c r="C35" s="25">
        <v>2.9182973229242726</v>
      </c>
      <c r="D35" s="25">
        <v>1.5429291083987815</v>
      </c>
      <c r="E35" s="25">
        <v>1.7609423650276312</v>
      </c>
      <c r="F35" s="25">
        <v>1.7633933718639583</v>
      </c>
      <c r="G35" s="25">
        <v>1.7566875962120836</v>
      </c>
      <c r="H35" s="25">
        <v>1.8960773711381385</v>
      </c>
      <c r="I35" s="25">
        <v>1.816898669007309</v>
      </c>
      <c r="J35" s="25">
        <v>1.9459885933555987</v>
      </c>
      <c r="K35" s="25">
        <v>1.7871504492240142</v>
      </c>
      <c r="L35" s="25">
        <v>1.8353951645622459</v>
      </c>
      <c r="M35" s="25">
        <v>1.810443695859087</v>
      </c>
      <c r="N35" s="25">
        <v>1.9272015051629934</v>
      </c>
      <c r="O35" s="25">
        <v>1.7393515214984772</v>
      </c>
      <c r="P35" s="25">
        <v>1.7601440918167313</v>
      </c>
      <c r="Q35" s="25">
        <v>1.6435643809407279</v>
      </c>
      <c r="R35" s="25">
        <v>1.5652514144824696</v>
      </c>
      <c r="S35" s="25">
        <v>1.0441962290356968</v>
      </c>
      <c r="T35" s="25">
        <v>1.1469235810591611</v>
      </c>
      <c r="U35" s="25">
        <v>1.0318748832692441</v>
      </c>
      <c r="V35" s="25">
        <v>1.0365937104394103</v>
      </c>
      <c r="W35" s="25">
        <v>0.98099343274162398</v>
      </c>
      <c r="X35" s="25">
        <v>0.98099343274162398</v>
      </c>
      <c r="Y35" s="29"/>
      <c r="Z35" s="29"/>
    </row>
    <row r="36" spans="2:26">
      <c r="B36" s="26" t="s">
        <v>150</v>
      </c>
      <c r="C36" s="25">
        <v>1060.216764611177</v>
      </c>
      <c r="D36" s="25">
        <v>1244.5027933249596</v>
      </c>
      <c r="E36" s="25">
        <v>1281.7583541104343</v>
      </c>
      <c r="F36" s="25">
        <v>1319.9489796037742</v>
      </c>
      <c r="G36" s="25">
        <v>1394.6854914693085</v>
      </c>
      <c r="H36" s="25">
        <v>1443.2229886891294</v>
      </c>
      <c r="I36" s="25">
        <v>1395.9021995636469</v>
      </c>
      <c r="J36" s="25">
        <v>1483.6043363876402</v>
      </c>
      <c r="K36" s="25">
        <v>1513.3849470536024</v>
      </c>
      <c r="L36" s="25">
        <v>1368.4053439196919</v>
      </c>
      <c r="M36" s="25">
        <v>1324.0997550087973</v>
      </c>
      <c r="N36" s="25">
        <v>1320.5401806671514</v>
      </c>
      <c r="O36" s="25">
        <v>1294.8530111227135</v>
      </c>
      <c r="P36" s="25">
        <v>1431.0246515422214</v>
      </c>
      <c r="Q36" s="25">
        <v>1428.4307177606761</v>
      </c>
      <c r="R36" s="25">
        <v>1407.7777612240739</v>
      </c>
      <c r="S36" s="25">
        <v>1243.4181984186644</v>
      </c>
      <c r="T36" s="25">
        <v>1181.0238333148525</v>
      </c>
      <c r="U36" s="25">
        <v>1123.6360170023415</v>
      </c>
      <c r="V36" s="25">
        <v>1078.6471478023727</v>
      </c>
      <c r="W36" s="25">
        <v>1078.8401838773325</v>
      </c>
      <c r="X36" s="25">
        <v>904.47662037585792</v>
      </c>
      <c r="Y36" s="29"/>
      <c r="Z36" s="25"/>
    </row>
    <row r="37" spans="2:26">
      <c r="B37" s="26"/>
      <c r="C37" s="26"/>
      <c r="D37" s="26"/>
      <c r="E37" s="50"/>
      <c r="F37" s="26"/>
      <c r="G37" s="26"/>
      <c r="H37" s="26"/>
      <c r="I37" s="26"/>
      <c r="J37" s="26"/>
      <c r="K37" s="26"/>
      <c r="L37" s="26"/>
      <c r="M37" s="26"/>
      <c r="N37" s="26"/>
      <c r="O37" s="26"/>
      <c r="P37" s="26"/>
      <c r="Q37" s="26"/>
      <c r="R37" s="26"/>
      <c r="S37" s="26"/>
      <c r="T37" s="26"/>
      <c r="U37" s="26"/>
      <c r="V37" s="26"/>
      <c r="W37" s="26"/>
      <c r="X37" s="26"/>
      <c r="Y37" s="26"/>
      <c r="Z37" s="26"/>
    </row>
    <row r="38" spans="2:26">
      <c r="B38" s="1" t="s">
        <v>153</v>
      </c>
      <c r="C38" s="1">
        <v>1990</v>
      </c>
      <c r="D38" s="1">
        <v>2000</v>
      </c>
      <c r="E38" s="1">
        <v>2001</v>
      </c>
      <c r="F38" s="1">
        <v>2002</v>
      </c>
      <c r="G38" s="1">
        <v>2003</v>
      </c>
      <c r="H38" s="1">
        <v>2004</v>
      </c>
      <c r="I38" s="1">
        <v>2005</v>
      </c>
      <c r="J38" s="1">
        <v>2006</v>
      </c>
      <c r="K38" s="1">
        <v>2007</v>
      </c>
      <c r="L38" s="1">
        <v>2008</v>
      </c>
      <c r="M38" s="1">
        <v>2009</v>
      </c>
      <c r="N38" s="1">
        <v>2010</v>
      </c>
      <c r="O38" s="1">
        <v>2011</v>
      </c>
      <c r="P38" s="1">
        <v>2012</v>
      </c>
      <c r="Q38" s="1">
        <v>2013</v>
      </c>
      <c r="R38" s="1">
        <v>2014</v>
      </c>
      <c r="S38" s="1">
        <v>2015</v>
      </c>
      <c r="T38" s="1">
        <v>2016</v>
      </c>
      <c r="U38" s="1">
        <v>2017</v>
      </c>
      <c r="V38" s="1">
        <v>2018</v>
      </c>
      <c r="W38" s="1">
        <v>2019</v>
      </c>
      <c r="X38" s="1">
        <v>2020</v>
      </c>
      <c r="Y38" s="28"/>
      <c r="Z38" s="28"/>
    </row>
    <row r="39" spans="2:26">
      <c r="B39" s="26" t="s">
        <v>145</v>
      </c>
      <c r="C39" s="25">
        <v>271.02935619275377</v>
      </c>
      <c r="D39" s="25">
        <v>262.98470445507957</v>
      </c>
      <c r="E39" s="25">
        <v>317.94324636761189</v>
      </c>
      <c r="F39" s="25">
        <v>315.36713932232328</v>
      </c>
      <c r="G39" s="25">
        <v>325.03776632225458</v>
      </c>
      <c r="H39" s="25">
        <v>297.71202444902275</v>
      </c>
      <c r="I39" s="25">
        <v>317.73794840379907</v>
      </c>
      <c r="J39" s="25">
        <v>324.95513720983013</v>
      </c>
      <c r="K39" s="25">
        <v>337.85311160967348</v>
      </c>
      <c r="L39" s="25">
        <v>338.21661982954311</v>
      </c>
      <c r="M39" s="25">
        <v>352.26872250145004</v>
      </c>
      <c r="N39" s="25">
        <v>374.32208711758688</v>
      </c>
      <c r="O39" s="25">
        <v>405.64857479906436</v>
      </c>
      <c r="P39" s="25">
        <v>434.57270334335993</v>
      </c>
      <c r="Q39" s="25">
        <v>442.73669466888668</v>
      </c>
      <c r="R39" s="25">
        <v>376.9047226602691</v>
      </c>
      <c r="S39" s="25">
        <v>362.23830048535916</v>
      </c>
      <c r="T39" s="25">
        <v>325.28474453695753</v>
      </c>
      <c r="U39" s="25">
        <v>370.81077254264</v>
      </c>
      <c r="V39" s="25">
        <v>342.32638302165941</v>
      </c>
      <c r="W39" s="25">
        <v>266.09283330059088</v>
      </c>
      <c r="X39" s="25">
        <v>215.64366669489451</v>
      </c>
      <c r="Y39" s="29"/>
      <c r="Z39" s="29"/>
    </row>
    <row r="40" spans="2:26">
      <c r="B40" s="26" t="s">
        <v>146</v>
      </c>
      <c r="C40" s="25">
        <v>73.77729450538871</v>
      </c>
      <c r="D40" s="25">
        <v>73.833931718491357</v>
      </c>
      <c r="E40" s="25">
        <v>78.481644668574518</v>
      </c>
      <c r="F40" s="25">
        <v>80.126036577575576</v>
      </c>
      <c r="G40" s="25">
        <v>81.253302969855866</v>
      </c>
      <c r="H40" s="25">
        <v>80.155203111458874</v>
      </c>
      <c r="I40" s="25">
        <v>79.282590330512463</v>
      </c>
      <c r="J40" s="25">
        <v>76.357706874140675</v>
      </c>
      <c r="K40" s="25">
        <v>72.641993972767125</v>
      </c>
      <c r="L40" s="25">
        <v>67.701564749524081</v>
      </c>
      <c r="M40" s="25">
        <v>64.125758567245896</v>
      </c>
      <c r="N40" s="25">
        <v>63.499588648063423</v>
      </c>
      <c r="O40" s="25">
        <v>60.950672410032695</v>
      </c>
      <c r="P40" s="25">
        <v>61.373171659278512</v>
      </c>
      <c r="Q40" s="25">
        <v>62.023879204349669</v>
      </c>
      <c r="R40" s="25">
        <v>59.980250245647618</v>
      </c>
      <c r="S40" s="25">
        <v>55.894949445288034</v>
      </c>
      <c r="T40" s="25">
        <v>54.745813482397352</v>
      </c>
      <c r="U40" s="25">
        <v>52.890134885177901</v>
      </c>
      <c r="V40" s="25">
        <v>51.512109433210725</v>
      </c>
      <c r="W40" s="25">
        <v>50.18673433754806</v>
      </c>
      <c r="X40" s="25">
        <v>48.636108022763395</v>
      </c>
      <c r="Y40" s="29"/>
      <c r="Z40" s="29"/>
    </row>
    <row r="41" spans="2:26">
      <c r="B41" s="26" t="s">
        <v>147</v>
      </c>
      <c r="C41" s="25">
        <v>60.137252934172466</v>
      </c>
      <c r="D41" s="25">
        <v>81.82605903089204</v>
      </c>
      <c r="E41" s="25">
        <v>88.798338850384468</v>
      </c>
      <c r="F41" s="25">
        <v>93.229445666713787</v>
      </c>
      <c r="G41" s="25">
        <v>96.891940602900164</v>
      </c>
      <c r="H41" s="25">
        <v>98.733865928024599</v>
      </c>
      <c r="I41" s="25">
        <v>104.30965031671737</v>
      </c>
      <c r="J41" s="25">
        <v>110.81278856844158</v>
      </c>
      <c r="K41" s="25">
        <v>112.46269243186319</v>
      </c>
      <c r="L41" s="25">
        <v>99.905410576441483</v>
      </c>
      <c r="M41" s="25">
        <v>96.110479139189451</v>
      </c>
      <c r="N41" s="25">
        <v>109.00845988282587</v>
      </c>
      <c r="O41" s="25">
        <v>103.95008260448492</v>
      </c>
      <c r="P41" s="25">
        <v>96.813979939821138</v>
      </c>
      <c r="Q41" s="25">
        <v>98.290465538838603</v>
      </c>
      <c r="R41" s="25">
        <v>92.415651995864522</v>
      </c>
      <c r="S41" s="25">
        <v>76.246036219607319</v>
      </c>
      <c r="T41" s="25">
        <v>69.59579102473748</v>
      </c>
      <c r="U41" s="25">
        <v>66.332450617420221</v>
      </c>
      <c r="V41" s="25">
        <v>61.753594927421176</v>
      </c>
      <c r="W41" s="25">
        <v>57.245189667983368</v>
      </c>
      <c r="X41" s="25">
        <v>53.237555669508339</v>
      </c>
      <c r="Y41" s="29"/>
      <c r="Z41" s="29"/>
    </row>
    <row r="42" spans="2:26">
      <c r="B42" s="26" t="s">
        <v>148</v>
      </c>
      <c r="C42" s="25">
        <v>164.68197890622844</v>
      </c>
      <c r="D42" s="25">
        <v>264.66423025428821</v>
      </c>
      <c r="E42" s="25">
        <v>224.46528512008376</v>
      </c>
      <c r="F42" s="25">
        <v>226.38348486517037</v>
      </c>
      <c r="G42" s="25">
        <v>299.19893390467882</v>
      </c>
      <c r="H42" s="25">
        <v>305.69360294272258</v>
      </c>
      <c r="I42" s="25">
        <v>308.17085469992463</v>
      </c>
      <c r="J42" s="25">
        <v>335.33060846856063</v>
      </c>
      <c r="K42" s="25">
        <v>340.85373909369213</v>
      </c>
      <c r="L42" s="25">
        <v>301.87304576864926</v>
      </c>
      <c r="M42" s="25">
        <v>271.97118551162743</v>
      </c>
      <c r="N42" s="25">
        <v>305.015614587318</v>
      </c>
      <c r="O42" s="25">
        <v>278.23817836185941</v>
      </c>
      <c r="P42" s="25">
        <v>244.66501873483625</v>
      </c>
      <c r="Q42" s="25">
        <v>234.41988708021447</v>
      </c>
      <c r="R42" s="25">
        <v>214.67538575771158</v>
      </c>
      <c r="S42" s="25">
        <v>175.46177820903137</v>
      </c>
      <c r="T42" s="25">
        <v>160.92050764289013</v>
      </c>
      <c r="U42" s="25">
        <v>156.13017085935715</v>
      </c>
      <c r="V42" s="25">
        <v>149.76445832973988</v>
      </c>
      <c r="W42" s="25">
        <v>140.31441212875023</v>
      </c>
      <c r="X42" s="25">
        <v>127.10279866990987</v>
      </c>
      <c r="Y42" s="29"/>
      <c r="Z42" s="29"/>
    </row>
    <row r="43" spans="2:26">
      <c r="B43" s="26" t="s">
        <v>127</v>
      </c>
      <c r="C43" s="25">
        <v>317.82207201024045</v>
      </c>
      <c r="D43" s="25">
        <v>348.51390680360674</v>
      </c>
      <c r="E43" s="25">
        <v>359.584876900545</v>
      </c>
      <c r="F43" s="25">
        <v>381.3075858952032</v>
      </c>
      <c r="G43" s="25">
        <v>388.19086708753889</v>
      </c>
      <c r="H43" s="25">
        <v>398.11403068516233</v>
      </c>
      <c r="I43" s="25">
        <v>407.04697437002528</v>
      </c>
      <c r="J43" s="25">
        <v>421.56196896556077</v>
      </c>
      <c r="K43" s="25">
        <v>440.46996825340455</v>
      </c>
      <c r="L43" s="25">
        <v>411.16025325516796</v>
      </c>
      <c r="M43" s="25">
        <v>382.45479029717154</v>
      </c>
      <c r="N43" s="25">
        <v>395.42208610460528</v>
      </c>
      <c r="O43" s="25">
        <v>387.96701778235052</v>
      </c>
      <c r="P43" s="25">
        <v>393.77014585769047</v>
      </c>
      <c r="Q43" s="25">
        <v>382.1881506225667</v>
      </c>
      <c r="R43" s="25">
        <v>364.59260315019043</v>
      </c>
      <c r="S43" s="25">
        <v>370.6029062695647</v>
      </c>
      <c r="T43" s="25">
        <v>419.174523029586</v>
      </c>
      <c r="U43" s="25">
        <v>389.85977074628329</v>
      </c>
      <c r="V43" s="25">
        <v>384.92419908478342</v>
      </c>
      <c r="W43" s="25">
        <v>371.46192875348822</v>
      </c>
      <c r="X43" s="25">
        <v>347.80129259980845</v>
      </c>
      <c r="Y43" s="29"/>
      <c r="Z43" s="29"/>
    </row>
    <row r="44" spans="2:26">
      <c r="B44" s="26" t="s">
        <v>149</v>
      </c>
      <c r="C44" s="25">
        <v>94.954067842619452</v>
      </c>
      <c r="D44" s="25">
        <v>66.300697846206148</v>
      </c>
      <c r="E44" s="25">
        <v>63.744608136255941</v>
      </c>
      <c r="F44" s="25">
        <v>59.825871118214984</v>
      </c>
      <c r="G44" s="25">
        <v>58.516644826911545</v>
      </c>
      <c r="H44" s="25">
        <v>45.700482617250287</v>
      </c>
      <c r="I44" s="25">
        <v>65.495408321922937</v>
      </c>
      <c r="J44" s="25">
        <v>65.970989006641986</v>
      </c>
      <c r="K44" s="25">
        <v>57.300375111539068</v>
      </c>
      <c r="L44" s="25">
        <v>63.574364235529657</v>
      </c>
      <c r="M44" s="25">
        <v>40.031264799489279</v>
      </c>
      <c r="N44" s="25">
        <v>44.273953222501994</v>
      </c>
      <c r="O44" s="25">
        <v>52.164564015632791</v>
      </c>
      <c r="P44" s="25">
        <v>48.830657155338415</v>
      </c>
      <c r="Q44" s="25">
        <v>49.617944674198256</v>
      </c>
      <c r="R44" s="25">
        <v>41.124064539301635</v>
      </c>
      <c r="S44" s="25">
        <v>41.502182694002379</v>
      </c>
      <c r="T44" s="25">
        <v>50.229384960965085</v>
      </c>
      <c r="U44" s="25">
        <v>50.027843590181483</v>
      </c>
      <c r="V44" s="25">
        <v>58.62381223737308</v>
      </c>
      <c r="W44" s="25">
        <v>58.213838764332834</v>
      </c>
      <c r="X44" s="25">
        <v>66.559397681681389</v>
      </c>
      <c r="Y44" s="29"/>
      <c r="Z44" s="29"/>
    </row>
    <row r="45" spans="2:26">
      <c r="B45" s="26" t="s">
        <v>138</v>
      </c>
      <c r="C45" s="25">
        <v>90.619601906811511</v>
      </c>
      <c r="D45" s="25">
        <v>70.92300751742188</v>
      </c>
      <c r="E45" s="25">
        <v>63.734384718533263</v>
      </c>
      <c r="F45" s="25">
        <v>53.095547924016969</v>
      </c>
      <c r="G45" s="25">
        <v>46.536338751435359</v>
      </c>
      <c r="H45" s="25">
        <v>43.994301568549162</v>
      </c>
      <c r="I45" s="25">
        <v>35.260526570349725</v>
      </c>
      <c r="J45" s="25">
        <v>45.383137067951367</v>
      </c>
      <c r="K45" s="25">
        <v>40.269275365374909</v>
      </c>
      <c r="L45" s="25">
        <v>29.323816787229525</v>
      </c>
      <c r="M45" s="25">
        <v>41.094615150743074</v>
      </c>
      <c r="N45" s="25">
        <v>34.030282757695389</v>
      </c>
      <c r="O45" s="25">
        <v>32.850227973674258</v>
      </c>
      <c r="P45" s="25">
        <v>37.141719478113899</v>
      </c>
      <c r="Q45" s="25">
        <v>33.946753510914711</v>
      </c>
      <c r="R45" s="25">
        <v>42.556921848998982</v>
      </c>
      <c r="S45" s="25">
        <v>37.461605420773537</v>
      </c>
      <c r="T45" s="25">
        <v>34.677461594275712</v>
      </c>
      <c r="U45" s="25">
        <v>26.411085753207661</v>
      </c>
      <c r="V45" s="25">
        <v>26.335060288149041</v>
      </c>
      <c r="W45" s="25">
        <v>31.190734257806326</v>
      </c>
      <c r="X45" s="25">
        <v>21.677907060943568</v>
      </c>
      <c r="Y45" s="29"/>
      <c r="Z45" s="29"/>
    </row>
    <row r="46" spans="2:26">
      <c r="B46" s="26" t="s">
        <v>128</v>
      </c>
      <c r="C46" s="25">
        <v>3.3295134798463057</v>
      </c>
      <c r="D46" s="25">
        <v>2.8573885146148261</v>
      </c>
      <c r="E46" s="25">
        <v>2.8587631135044518</v>
      </c>
      <c r="F46" s="25">
        <v>2.923956630505252</v>
      </c>
      <c r="G46" s="25">
        <v>2.9904167633400318</v>
      </c>
      <c r="H46" s="25">
        <v>3.249273256663284</v>
      </c>
      <c r="I46" s="25">
        <v>3.0488920663568173</v>
      </c>
      <c r="J46" s="25">
        <v>3.1394928102870239</v>
      </c>
      <c r="K46" s="25">
        <v>3.307593675298639</v>
      </c>
      <c r="L46" s="25">
        <v>3.1506714738226793</v>
      </c>
      <c r="M46" s="25">
        <v>3.0584172233364946</v>
      </c>
      <c r="N46" s="25">
        <v>3.1281520726070582</v>
      </c>
      <c r="O46" s="25">
        <v>2.8417822483390665</v>
      </c>
      <c r="P46" s="25">
        <v>2.4276132807362689</v>
      </c>
      <c r="Q46" s="25">
        <v>2.4551099227606246</v>
      </c>
      <c r="R46" s="25">
        <v>2.3343074449739976</v>
      </c>
      <c r="S46" s="25">
        <v>2.0649052971979156</v>
      </c>
      <c r="T46" s="25">
        <v>1.9150338484422198</v>
      </c>
      <c r="U46" s="25">
        <v>1.9290865312674854</v>
      </c>
      <c r="V46" s="25">
        <v>1.8702114649204264</v>
      </c>
      <c r="W46" s="25">
        <v>1.9044167907617462</v>
      </c>
      <c r="X46" s="25">
        <v>1.9044167907617462</v>
      </c>
      <c r="Y46" s="29"/>
      <c r="Z46" s="29"/>
    </row>
    <row r="47" spans="2:26">
      <c r="B47" s="26" t="s">
        <v>150</v>
      </c>
      <c r="C47" s="25">
        <v>1076.3511377780612</v>
      </c>
      <c r="D47" s="25">
        <v>1171.9039261406006</v>
      </c>
      <c r="E47" s="25">
        <v>1199.6111478754931</v>
      </c>
      <c r="F47" s="25">
        <v>1212.2590679997234</v>
      </c>
      <c r="G47" s="25">
        <v>1298.6162112289153</v>
      </c>
      <c r="H47" s="25">
        <v>1273.352784558854</v>
      </c>
      <c r="I47" s="25">
        <v>1320.3528450796082</v>
      </c>
      <c r="J47" s="25">
        <v>1383.5118289714142</v>
      </c>
      <c r="K47" s="25">
        <v>1405.158749513613</v>
      </c>
      <c r="L47" s="25">
        <v>1314.9057466759079</v>
      </c>
      <c r="M47" s="25">
        <v>1251.1152331902529</v>
      </c>
      <c r="N47" s="25">
        <v>1328.7002243932041</v>
      </c>
      <c r="O47" s="25">
        <v>1324.611100195438</v>
      </c>
      <c r="P47" s="25">
        <v>1319.595009449175</v>
      </c>
      <c r="Q47" s="25">
        <v>1305.6788852227298</v>
      </c>
      <c r="R47" s="25">
        <v>1194.5839076429579</v>
      </c>
      <c r="S47" s="25">
        <v>1121.4726640408244</v>
      </c>
      <c r="T47" s="25">
        <v>1116.5432601202513</v>
      </c>
      <c r="U47" s="25">
        <v>1114.3913155255352</v>
      </c>
      <c r="V47" s="25">
        <v>1077.1098287872571</v>
      </c>
      <c r="W47" s="25">
        <v>976.6100880012616</v>
      </c>
      <c r="X47" s="25">
        <v>882.56314319027126</v>
      </c>
      <c r="Y47" s="29"/>
      <c r="Z47" s="25"/>
    </row>
    <row r="48" spans="2:26">
      <c r="B48" s="26"/>
      <c r="C48" s="26"/>
      <c r="D48" s="26"/>
      <c r="E48" s="26"/>
      <c r="F48" s="26"/>
      <c r="G48" s="26"/>
      <c r="H48" s="26"/>
      <c r="I48" s="26"/>
      <c r="J48" s="26"/>
      <c r="K48" s="26"/>
      <c r="L48" s="26"/>
      <c r="M48" s="26"/>
      <c r="N48" s="26"/>
      <c r="O48" s="26"/>
      <c r="P48" s="26"/>
      <c r="Q48" s="26"/>
      <c r="R48" s="26"/>
      <c r="S48" s="26"/>
      <c r="T48" s="26"/>
      <c r="U48" s="26"/>
      <c r="V48" s="26"/>
      <c r="W48" s="26"/>
      <c r="X48" s="26"/>
      <c r="Y48" s="26"/>
      <c r="Z48" s="26"/>
    </row>
    <row r="49" spans="1:26">
      <c r="A49" s="26"/>
      <c r="B49" s="1" t="s">
        <v>154</v>
      </c>
      <c r="C49" s="1">
        <v>1990</v>
      </c>
      <c r="D49" s="1">
        <v>2000</v>
      </c>
      <c r="E49" s="1">
        <v>2001</v>
      </c>
      <c r="F49" s="1">
        <v>2002</v>
      </c>
      <c r="G49" s="1">
        <v>2003</v>
      </c>
      <c r="H49" s="1">
        <v>2004</v>
      </c>
      <c r="I49" s="1">
        <v>2005</v>
      </c>
      <c r="J49" s="1">
        <v>2006</v>
      </c>
      <c r="K49" s="1">
        <v>2007</v>
      </c>
      <c r="L49" s="1">
        <v>2008</v>
      </c>
      <c r="M49" s="1">
        <v>2009</v>
      </c>
      <c r="N49" s="1">
        <v>2010</v>
      </c>
      <c r="O49" s="1">
        <v>2011</v>
      </c>
      <c r="P49" s="1">
        <v>2012</v>
      </c>
      <c r="Q49" s="1">
        <v>2013</v>
      </c>
      <c r="R49" s="1">
        <v>2014</v>
      </c>
      <c r="S49" s="1">
        <v>2015</v>
      </c>
      <c r="T49" s="1">
        <v>2016</v>
      </c>
      <c r="U49" s="1">
        <v>2017</v>
      </c>
      <c r="V49" s="1">
        <v>2018</v>
      </c>
      <c r="W49" s="1">
        <v>2019</v>
      </c>
      <c r="X49" s="1">
        <v>2020</v>
      </c>
      <c r="Y49" s="28"/>
      <c r="Z49" s="28"/>
    </row>
    <row r="50" spans="1:26">
      <c r="A50" s="26"/>
      <c r="B50" s="26" t="s">
        <v>145</v>
      </c>
      <c r="C50" s="25">
        <v>13.299108346712874</v>
      </c>
      <c r="D50" s="25">
        <v>16.13881040588679</v>
      </c>
      <c r="E50" s="25">
        <v>17.498367902879593</v>
      </c>
      <c r="F50" s="25">
        <v>18.162521110336098</v>
      </c>
      <c r="G50" s="25">
        <v>19.193571962202991</v>
      </c>
      <c r="H50" s="25">
        <v>19.024856714394062</v>
      </c>
      <c r="I50" s="25">
        <v>17.97975072994533</v>
      </c>
      <c r="J50" s="25">
        <v>19.578207053264457</v>
      </c>
      <c r="K50" s="25">
        <v>19.195602828275675</v>
      </c>
      <c r="L50" s="25">
        <v>18.388395444016009</v>
      </c>
      <c r="M50" s="25">
        <v>17.89249366867023</v>
      </c>
      <c r="N50" s="25">
        <v>15.949845692371419</v>
      </c>
      <c r="O50" s="25">
        <v>16.926272621366881</v>
      </c>
      <c r="P50" s="25">
        <v>23.559736431950231</v>
      </c>
      <c r="Q50" s="25">
        <v>24.235225207795015</v>
      </c>
      <c r="R50" s="25">
        <v>24.771240446755527</v>
      </c>
      <c r="S50" s="25">
        <v>21.195367795113597</v>
      </c>
      <c r="T50" s="25">
        <v>18.47791595122164</v>
      </c>
      <c r="U50" s="25">
        <v>16.991661994799465</v>
      </c>
      <c r="V50" s="25">
        <v>15.466215562943624</v>
      </c>
      <c r="W50" s="25">
        <v>16.115104358585242</v>
      </c>
      <c r="X50" s="25">
        <v>11.521277326715431</v>
      </c>
      <c r="Y50" s="29"/>
      <c r="Z50" s="29"/>
    </row>
    <row r="51" spans="1:26">
      <c r="A51" s="26"/>
      <c r="B51" s="26" t="s">
        <v>146</v>
      </c>
      <c r="C51" s="25">
        <v>7.2339048482382848</v>
      </c>
      <c r="D51" s="25">
        <v>7.1768158659840662</v>
      </c>
      <c r="E51" s="25">
        <v>7.7584460160200113</v>
      </c>
      <c r="F51" s="25">
        <v>8.0540227292645206</v>
      </c>
      <c r="G51" s="25">
        <v>8.248205063060789</v>
      </c>
      <c r="H51" s="25">
        <v>8.2825985891694387</v>
      </c>
      <c r="I51" s="25">
        <v>8.5918297890435582</v>
      </c>
      <c r="J51" s="25">
        <v>8.6441519749579818</v>
      </c>
      <c r="K51" s="25">
        <v>8.5433239442365121</v>
      </c>
      <c r="L51" s="25">
        <v>8.2822461055454877</v>
      </c>
      <c r="M51" s="25">
        <v>8.0518238137774567</v>
      </c>
      <c r="N51" s="25">
        <v>7.973200028587339</v>
      </c>
      <c r="O51" s="25">
        <v>7.6531504116587845</v>
      </c>
      <c r="P51" s="25">
        <v>7.7062006927375384</v>
      </c>
      <c r="Q51" s="25">
        <v>7.7879054963027761</v>
      </c>
      <c r="R51" s="25">
        <v>7.5313012754116189</v>
      </c>
      <c r="S51" s="25">
        <v>7.0183385751531144</v>
      </c>
      <c r="T51" s="25">
        <v>6.8740495949055216</v>
      </c>
      <c r="U51" s="25">
        <v>6.6410449887433955</v>
      </c>
      <c r="V51" s="25">
        <v>6.4680159533284751</v>
      </c>
      <c r="W51" s="25">
        <v>6.3015978555799173</v>
      </c>
      <c r="X51" s="25">
        <v>6.1068965348218915</v>
      </c>
      <c r="Y51" s="29"/>
      <c r="Z51" s="29"/>
    </row>
    <row r="52" spans="1:26">
      <c r="A52" s="26"/>
      <c r="B52" s="26" t="s">
        <v>147</v>
      </c>
      <c r="C52" s="25">
        <v>3.9231518965810506</v>
      </c>
      <c r="D52" s="25">
        <v>4.7841269371672857</v>
      </c>
      <c r="E52" s="25">
        <v>5.1274472697198856</v>
      </c>
      <c r="F52" s="25">
        <v>5.3234368612564928</v>
      </c>
      <c r="G52" s="25">
        <v>5.4550589269018293</v>
      </c>
      <c r="H52" s="25">
        <v>5.4931503929934618</v>
      </c>
      <c r="I52" s="25">
        <v>5.7113428778878212</v>
      </c>
      <c r="J52" s="25">
        <v>5.9840169704262323</v>
      </c>
      <c r="K52" s="25">
        <v>5.9873898732038962</v>
      </c>
      <c r="L52" s="25">
        <v>5.2568798251754778</v>
      </c>
      <c r="M52" s="25">
        <v>4.9481644041276214</v>
      </c>
      <c r="N52" s="25">
        <v>5.4677639525008912</v>
      </c>
      <c r="O52" s="25">
        <v>5.1003263303796604</v>
      </c>
      <c r="P52" s="25">
        <v>4.6665906930089101</v>
      </c>
      <c r="Q52" s="25">
        <v>4.6781593993313626</v>
      </c>
      <c r="R52" s="25">
        <v>4.3626181177269432</v>
      </c>
      <c r="S52" s="25">
        <v>3.5736011994313399</v>
      </c>
      <c r="T52" s="25">
        <v>3.233951285868256</v>
      </c>
      <c r="U52" s="25">
        <v>3.0672461738854619</v>
      </c>
      <c r="V52" s="25">
        <v>2.8429860571038827</v>
      </c>
      <c r="W52" s="25">
        <v>2.6474872347258969</v>
      </c>
      <c r="X52" s="25">
        <v>2.4747448848742324</v>
      </c>
      <c r="Y52" s="29"/>
      <c r="Z52" s="29"/>
    </row>
    <row r="53" spans="1:26">
      <c r="A53" s="26"/>
      <c r="B53" s="26" t="s">
        <v>148</v>
      </c>
      <c r="C53" s="25">
        <v>6.802180812432578</v>
      </c>
      <c r="D53" s="25">
        <v>6.6761064923435738</v>
      </c>
      <c r="E53" s="25">
        <v>6.9900072945772314</v>
      </c>
      <c r="F53" s="25">
        <v>7.2936540240176626</v>
      </c>
      <c r="G53" s="25">
        <v>8.4062257991395271</v>
      </c>
      <c r="H53" s="25">
        <v>9.4487910205516048</v>
      </c>
      <c r="I53" s="25">
        <v>8.7012936849039626</v>
      </c>
      <c r="J53" s="25">
        <v>9.4510380868580626</v>
      </c>
      <c r="K53" s="25">
        <v>9.4197393754695664</v>
      </c>
      <c r="L53" s="25">
        <v>8.1431290640845297</v>
      </c>
      <c r="M53" s="25">
        <v>7.4852108889999087</v>
      </c>
      <c r="N53" s="25">
        <v>8.1577733682565512</v>
      </c>
      <c r="O53" s="25">
        <v>7.2411569348707774</v>
      </c>
      <c r="P53" s="25">
        <v>6.7606252096666344</v>
      </c>
      <c r="Q53" s="25">
        <v>6.2713455056492888</v>
      </c>
      <c r="R53" s="25">
        <v>7.4102096775615038</v>
      </c>
      <c r="S53" s="25">
        <v>4.848400288524318</v>
      </c>
      <c r="T53" s="25">
        <v>4.5702889947859537</v>
      </c>
      <c r="U53" s="25">
        <v>4.4440422615032356</v>
      </c>
      <c r="V53" s="25">
        <v>4.2288427461659719</v>
      </c>
      <c r="W53" s="25">
        <v>3.9651358082834935</v>
      </c>
      <c r="X53" s="25">
        <v>3.7776159186655591</v>
      </c>
      <c r="Y53" s="29"/>
      <c r="Z53" s="29"/>
    </row>
    <row r="54" spans="1:26">
      <c r="A54" s="26"/>
      <c r="B54" s="26" t="s">
        <v>127</v>
      </c>
      <c r="C54" s="25">
        <v>9.8125224262951356</v>
      </c>
      <c r="D54" s="25">
        <v>10.807422370102683</v>
      </c>
      <c r="E54" s="25">
        <v>11.134846933227575</v>
      </c>
      <c r="F54" s="25">
        <v>11.638817136986086</v>
      </c>
      <c r="G54" s="25">
        <v>11.762351666561162</v>
      </c>
      <c r="H54" s="25">
        <v>12.140002652539099</v>
      </c>
      <c r="I54" s="25">
        <v>12.096981518138127</v>
      </c>
      <c r="J54" s="25">
        <v>12.167467855203588</v>
      </c>
      <c r="K54" s="25">
        <v>13.636488946356701</v>
      </c>
      <c r="L54" s="25">
        <v>12.341753993921349</v>
      </c>
      <c r="M54" s="25">
        <v>11.480580097335217</v>
      </c>
      <c r="N54" s="25">
        <v>12.03441830805601</v>
      </c>
      <c r="O54" s="25">
        <v>11.820497613846877</v>
      </c>
      <c r="P54" s="25">
        <v>11.985546279030208</v>
      </c>
      <c r="Q54" s="25">
        <v>11.922671738164929</v>
      </c>
      <c r="R54" s="25">
        <v>11.723179507777104</v>
      </c>
      <c r="S54" s="25">
        <v>8.8901352510307774</v>
      </c>
      <c r="T54" s="25">
        <v>9.7570823885830738</v>
      </c>
      <c r="U54" s="25">
        <v>8.5942302974530591</v>
      </c>
      <c r="V54" s="25">
        <v>8.754728682031784</v>
      </c>
      <c r="W54" s="25">
        <v>8.8835266531974906</v>
      </c>
      <c r="X54" s="25">
        <v>9.0106576288100033</v>
      </c>
      <c r="Y54" s="29"/>
      <c r="Z54" s="29"/>
    </row>
    <row r="55" spans="1:26">
      <c r="A55" s="26"/>
      <c r="B55" s="26" t="s">
        <v>149</v>
      </c>
      <c r="C55" s="25">
        <v>0.16190123226673117</v>
      </c>
      <c r="D55" s="25">
        <v>0.17739457454257826</v>
      </c>
      <c r="E55" s="25">
        <v>0.1810415928956885</v>
      </c>
      <c r="F55" s="25">
        <v>0.18518455961054986</v>
      </c>
      <c r="G55" s="25">
        <v>0.18956803307525341</v>
      </c>
      <c r="H55" s="25">
        <v>0.19336079027535155</v>
      </c>
      <c r="I55" s="25">
        <v>0.19948762229288095</v>
      </c>
      <c r="J55" s="25">
        <v>0.20357556035325983</v>
      </c>
      <c r="K55" s="25">
        <v>0.20589042110278008</v>
      </c>
      <c r="L55" s="25">
        <v>0.19688368245454324</v>
      </c>
      <c r="M55" s="25">
        <v>0.18245766887765738</v>
      </c>
      <c r="N55" s="25">
        <v>0.18212437392194689</v>
      </c>
      <c r="O55" s="25">
        <v>0.18965025655629414</v>
      </c>
      <c r="P55" s="25">
        <v>0.19979509170019577</v>
      </c>
      <c r="Q55" s="25">
        <v>0.20685876917100193</v>
      </c>
      <c r="R55" s="25">
        <v>0.20771882549214954</v>
      </c>
      <c r="S55" s="25">
        <v>0.20728779781614823</v>
      </c>
      <c r="T55" s="25">
        <v>0.20332435195903695</v>
      </c>
      <c r="U55" s="25">
        <v>0.19802400151018479</v>
      </c>
      <c r="V55" s="25">
        <v>0.18993394243129333</v>
      </c>
      <c r="W55" s="25">
        <v>0.19291975808314951</v>
      </c>
      <c r="X55" s="25">
        <v>0.19324646571632981</v>
      </c>
      <c r="Y55" s="29"/>
      <c r="Z55" s="29"/>
    </row>
    <row r="56" spans="1:26">
      <c r="A56" s="26"/>
      <c r="B56" s="26" t="s">
        <v>138</v>
      </c>
      <c r="C56" s="25">
        <v>4.6142399581937728</v>
      </c>
      <c r="D56" s="25">
        <v>3.3905514068876372</v>
      </c>
      <c r="E56" s="25">
        <v>3.0273265759853984</v>
      </c>
      <c r="F56" s="25">
        <v>2.5051734140629693</v>
      </c>
      <c r="G56" s="25">
        <v>2.1801700330629687</v>
      </c>
      <c r="H56" s="25">
        <v>2.0083792868309103</v>
      </c>
      <c r="I56" s="25">
        <v>1.5922505390586748</v>
      </c>
      <c r="J56" s="25">
        <v>2.0259752351127771</v>
      </c>
      <c r="K56" s="25">
        <v>1.7802214948665904</v>
      </c>
      <c r="L56" s="25">
        <v>1.2823739077205705</v>
      </c>
      <c r="M56" s="25">
        <v>1.7917398589019866</v>
      </c>
      <c r="N56" s="25">
        <v>1.4780391736353269</v>
      </c>
      <c r="O56" s="25">
        <v>1.4251750373847878</v>
      </c>
      <c r="P56" s="25">
        <v>1.6118527925790738</v>
      </c>
      <c r="Q56" s="25">
        <v>1.4846341805439491</v>
      </c>
      <c r="R56" s="25">
        <v>1.8889917019258904</v>
      </c>
      <c r="S56" s="25">
        <v>1.655883082973173</v>
      </c>
      <c r="T56" s="25">
        <v>1.4856506836451411</v>
      </c>
      <c r="U56" s="25">
        <v>1.1396839364241576</v>
      </c>
      <c r="V56" s="25">
        <v>1.1097692235940193</v>
      </c>
      <c r="W56" s="25">
        <v>1.3083388573545494</v>
      </c>
      <c r="X56" s="25">
        <v>0.92302490697819439</v>
      </c>
      <c r="Y56" s="29"/>
      <c r="Z56" s="29"/>
    </row>
    <row r="57" spans="1:26">
      <c r="A57" s="26"/>
      <c r="B57" s="26" t="s">
        <v>128</v>
      </c>
      <c r="C57" s="25">
        <v>0</v>
      </c>
      <c r="D57" s="25">
        <v>0</v>
      </c>
      <c r="E57" s="25">
        <v>0</v>
      </c>
      <c r="F57" s="25">
        <v>0</v>
      </c>
      <c r="G57" s="25">
        <v>0</v>
      </c>
      <c r="H57" s="25">
        <v>0</v>
      </c>
      <c r="I57" s="25">
        <v>0</v>
      </c>
      <c r="J57" s="25">
        <v>0</v>
      </c>
      <c r="K57" s="25">
        <v>0</v>
      </c>
      <c r="L57" s="25">
        <v>0</v>
      </c>
      <c r="M57" s="25">
        <v>0</v>
      </c>
      <c r="N57" s="25">
        <v>0</v>
      </c>
      <c r="O57" s="25">
        <v>0</v>
      </c>
      <c r="P57" s="25">
        <v>0</v>
      </c>
      <c r="Q57" s="25">
        <v>0</v>
      </c>
      <c r="R57" s="25">
        <v>0</v>
      </c>
      <c r="S57" s="25">
        <v>0</v>
      </c>
      <c r="T57" s="25">
        <v>0</v>
      </c>
      <c r="U57" s="25">
        <v>0</v>
      </c>
      <c r="V57" s="25">
        <v>0</v>
      </c>
      <c r="W57" s="25">
        <v>0</v>
      </c>
      <c r="X57" s="25">
        <v>0</v>
      </c>
      <c r="Y57" s="29"/>
      <c r="Z57" s="29"/>
    </row>
    <row r="58" spans="1:26">
      <c r="A58" s="26"/>
      <c r="B58" s="26" t="s">
        <v>150</v>
      </c>
      <c r="C58" s="25">
        <v>45.847009520720427</v>
      </c>
      <c r="D58" s="25">
        <v>49.151228052914611</v>
      </c>
      <c r="E58" s="25">
        <v>51.717483585305381</v>
      </c>
      <c r="F58" s="25">
        <v>53.162809835534368</v>
      </c>
      <c r="G58" s="25">
        <v>55.435151484004521</v>
      </c>
      <c r="H58" s="25">
        <v>56.591139446753921</v>
      </c>
      <c r="I58" s="25">
        <v>54.872936761270353</v>
      </c>
      <c r="J58" s="25">
        <v>58.054432736176352</v>
      </c>
      <c r="K58" s="25">
        <v>58.768656883511717</v>
      </c>
      <c r="L58" s="25">
        <v>53.891662022917963</v>
      </c>
      <c r="M58" s="25">
        <v>51.832470400690077</v>
      </c>
      <c r="N58" s="25">
        <v>51.243164897329478</v>
      </c>
      <c r="O58" s="25">
        <v>50.356229206064064</v>
      </c>
      <c r="P58" s="25">
        <v>56.490347190672793</v>
      </c>
      <c r="Q58" s="25">
        <v>56.586800296958316</v>
      </c>
      <c r="R58" s="25">
        <v>57.895259552650742</v>
      </c>
      <c r="S58" s="25">
        <v>47.389013990042478</v>
      </c>
      <c r="T58" s="25">
        <v>44.602263250968619</v>
      </c>
      <c r="U58" s="25">
        <v>41.075933654318959</v>
      </c>
      <c r="V58" s="25">
        <v>39.060492167599051</v>
      </c>
      <c r="W58" s="25">
        <v>39.41411052580974</v>
      </c>
      <c r="X58" s="25">
        <v>34.007463666581643</v>
      </c>
      <c r="Y58" s="29"/>
      <c r="Z58" s="25"/>
    </row>
    <row r="61" spans="1:26">
      <c r="A61" s="1">
        <v>11</v>
      </c>
      <c r="B61" s="16" t="s">
        <v>155</v>
      </c>
      <c r="C61" s="26"/>
      <c r="D61" s="26"/>
      <c r="E61" s="26"/>
      <c r="F61" s="26"/>
      <c r="G61" s="26"/>
      <c r="H61" s="26"/>
      <c r="I61" s="26"/>
      <c r="J61" s="26"/>
      <c r="K61" s="26"/>
      <c r="L61" s="26"/>
      <c r="M61" s="26"/>
      <c r="N61" s="26"/>
      <c r="O61" s="26"/>
      <c r="P61" s="26"/>
      <c r="Q61" s="26"/>
      <c r="R61" s="26"/>
      <c r="S61" s="26"/>
      <c r="T61" s="26"/>
      <c r="U61" s="26"/>
      <c r="V61" s="26"/>
      <c r="W61" s="26"/>
      <c r="X61" s="26"/>
      <c r="Y61" s="26"/>
      <c r="Z61" s="26"/>
    </row>
    <row r="62" spans="1:26">
      <c r="A62" s="26"/>
      <c r="B62" s="26"/>
      <c r="C62" s="26"/>
      <c r="D62" s="26"/>
      <c r="E62" s="26"/>
      <c r="F62" s="26"/>
      <c r="G62" s="26"/>
      <c r="H62" s="26"/>
      <c r="I62" s="26"/>
      <c r="J62" s="26"/>
      <c r="K62" s="26"/>
      <c r="L62" s="26"/>
      <c r="M62" s="26"/>
      <c r="N62" s="26"/>
      <c r="O62" s="26"/>
      <c r="P62" s="26"/>
      <c r="Q62" s="26"/>
      <c r="R62" s="26"/>
      <c r="S62" s="26"/>
      <c r="T62" s="26"/>
      <c r="U62" s="26"/>
      <c r="V62" s="26"/>
      <c r="W62" s="26"/>
      <c r="X62" s="26"/>
      <c r="Y62" s="26"/>
      <c r="Z62" s="26"/>
    </row>
    <row r="63" spans="1:26">
      <c r="A63" s="26"/>
      <c r="B63" s="1" t="s">
        <v>144</v>
      </c>
      <c r="C63" s="1">
        <v>1990</v>
      </c>
      <c r="D63" s="1">
        <v>2000</v>
      </c>
      <c r="E63" s="1">
        <v>2001</v>
      </c>
      <c r="F63" s="1">
        <v>2002</v>
      </c>
      <c r="G63" s="1">
        <v>2003</v>
      </c>
      <c r="H63" s="1">
        <v>2004</v>
      </c>
      <c r="I63" s="1">
        <v>2005</v>
      </c>
      <c r="J63" s="1">
        <v>2006</v>
      </c>
      <c r="K63" s="1">
        <v>2007</v>
      </c>
      <c r="L63" s="1">
        <v>2008</v>
      </c>
      <c r="M63" s="1">
        <v>2009</v>
      </c>
      <c r="N63" s="1">
        <v>2010</v>
      </c>
      <c r="O63" s="1">
        <v>2011</v>
      </c>
      <c r="P63" s="1">
        <v>2012</v>
      </c>
      <c r="Q63" s="1">
        <v>2013</v>
      </c>
      <c r="R63" s="1">
        <v>2014</v>
      </c>
      <c r="S63" s="1">
        <v>2015</v>
      </c>
      <c r="T63" s="1">
        <v>2016</v>
      </c>
      <c r="U63" s="1">
        <v>2017</v>
      </c>
      <c r="V63" s="1">
        <v>2018</v>
      </c>
      <c r="W63" s="1">
        <v>2019</v>
      </c>
      <c r="X63" s="1">
        <v>2020</v>
      </c>
      <c r="Y63" s="28"/>
      <c r="Z63" s="26"/>
    </row>
    <row r="64" spans="1:26">
      <c r="A64" s="26"/>
      <c r="B64" s="26" t="s">
        <v>145</v>
      </c>
      <c r="C64" s="51">
        <v>2.7336773826170977</v>
      </c>
      <c r="D64" s="51">
        <v>1.9688871478888088</v>
      </c>
      <c r="E64" s="51">
        <v>2.2175711793216628</v>
      </c>
      <c r="F64" s="51">
        <v>2.3297813974139023</v>
      </c>
      <c r="G64" s="51">
        <v>2.4049322802891617</v>
      </c>
      <c r="H64" s="51">
        <v>2.2895879121748908</v>
      </c>
      <c r="I64" s="51">
        <v>2.1989353668768383</v>
      </c>
      <c r="J64" s="51">
        <v>2.4853149070810558</v>
      </c>
      <c r="K64" s="51">
        <v>2.2450939412849991</v>
      </c>
      <c r="L64" s="51">
        <v>1.9831061553675948</v>
      </c>
      <c r="M64" s="51">
        <v>2.0487737237765531</v>
      </c>
      <c r="N64" s="51">
        <v>2.0525216218604259</v>
      </c>
      <c r="O64" s="51">
        <v>2.0488349005334783</v>
      </c>
      <c r="P64" s="51">
        <v>2.2484680512760922</v>
      </c>
      <c r="Q64" s="51">
        <v>2.2127026271251129</v>
      </c>
      <c r="R64" s="51">
        <v>2.1431146680150546</v>
      </c>
      <c r="S64" s="51">
        <v>1.9017240206307853</v>
      </c>
      <c r="T64" s="51">
        <v>1.9004420493904324</v>
      </c>
      <c r="U64" s="51">
        <v>1.8812583428141485</v>
      </c>
      <c r="V64" s="51">
        <v>1.7704171334406866</v>
      </c>
      <c r="W64" s="51">
        <v>1.7557483791502104</v>
      </c>
      <c r="X64" s="51">
        <v>1.4841706052844577</v>
      </c>
      <c r="Y64" s="25"/>
      <c r="Z64" s="26"/>
    </row>
    <row r="65" spans="2:25">
      <c r="B65" s="26" t="s">
        <v>146</v>
      </c>
      <c r="C65" s="51">
        <v>0.32969214730338875</v>
      </c>
      <c r="D65" s="51">
        <v>0.27476677407563299</v>
      </c>
      <c r="E65" s="51">
        <v>0.28916779917419233</v>
      </c>
      <c r="F65" s="51">
        <v>0.29438115639808843</v>
      </c>
      <c r="G65" s="51">
        <v>0.29749392366352873</v>
      </c>
      <c r="H65" s="51">
        <v>0.29427703725683563</v>
      </c>
      <c r="I65" s="51">
        <v>0.29210862704901736</v>
      </c>
      <c r="J65" s="51">
        <v>0.28211841135357135</v>
      </c>
      <c r="K65" s="51">
        <v>0.2685959444999409</v>
      </c>
      <c r="L65" s="51">
        <v>0.24989314251946987</v>
      </c>
      <c r="M65" s="51">
        <v>0.23120452435264374</v>
      </c>
      <c r="N65" s="51">
        <v>0.22538180707668135</v>
      </c>
      <c r="O65" s="51">
        <v>0.21223909917461006</v>
      </c>
      <c r="P65" s="51">
        <v>0.20641775797780579</v>
      </c>
      <c r="Q65" s="51">
        <v>0.20511066733684102</v>
      </c>
      <c r="R65" s="51">
        <v>0.19806892414385366</v>
      </c>
      <c r="S65" s="51">
        <v>0.18244686507789637</v>
      </c>
      <c r="T65" s="51">
        <v>0.17707455905241484</v>
      </c>
      <c r="U65" s="51">
        <v>0.17239831970607036</v>
      </c>
      <c r="V65" s="51">
        <v>0.16617710457475374</v>
      </c>
      <c r="W65" s="51">
        <v>0.1602220682148103</v>
      </c>
      <c r="X65" s="51">
        <v>0.15394749718858478</v>
      </c>
      <c r="Y65" s="25"/>
    </row>
    <row r="66" spans="2:25">
      <c r="B66" s="26" t="s">
        <v>147</v>
      </c>
      <c r="C66" s="51">
        <v>0.24975600105632698</v>
      </c>
      <c r="D66" s="51">
        <v>0.28690381907687307</v>
      </c>
      <c r="E66" s="51">
        <v>0.30816007162797082</v>
      </c>
      <c r="F66" s="51">
        <v>0.32049557241148996</v>
      </c>
      <c r="G66" s="51">
        <v>0.33145038504102831</v>
      </c>
      <c r="H66" s="51">
        <v>0.33519915277659562</v>
      </c>
      <c r="I66" s="51">
        <v>0.34859424417916729</v>
      </c>
      <c r="J66" s="51">
        <v>0.36525556159882722</v>
      </c>
      <c r="K66" s="51">
        <v>0.36490614176754449</v>
      </c>
      <c r="L66" s="51">
        <v>0.3179463976053743</v>
      </c>
      <c r="M66" s="51">
        <v>0.29874746713030464</v>
      </c>
      <c r="N66" s="51">
        <v>0.3323451215821337</v>
      </c>
      <c r="O66" s="51">
        <v>0.30929865776621895</v>
      </c>
      <c r="P66" s="51">
        <v>0.28161083271631265</v>
      </c>
      <c r="Q66" s="51">
        <v>0.27926813659842353</v>
      </c>
      <c r="R66" s="51">
        <v>0.25840741282865021</v>
      </c>
      <c r="S66" s="51">
        <v>0.20961553569416272</v>
      </c>
      <c r="T66" s="51">
        <v>0.188303901685064</v>
      </c>
      <c r="U66" s="51">
        <v>0.17720318572887328</v>
      </c>
      <c r="V66" s="51">
        <v>0.16317768849605976</v>
      </c>
      <c r="W66" s="51">
        <v>0.14932038293792832</v>
      </c>
      <c r="X66" s="51">
        <v>0.13808704879084469</v>
      </c>
      <c r="Y66" s="25"/>
    </row>
    <row r="67" spans="2:25">
      <c r="B67" s="26" t="s">
        <v>148</v>
      </c>
      <c r="C67" s="51">
        <v>1.0204610450814746</v>
      </c>
      <c r="D67" s="51">
        <v>1.2570866661511686</v>
      </c>
      <c r="E67" s="51">
        <v>1.1405113719325901</v>
      </c>
      <c r="F67" s="51">
        <v>1.1784101278165733</v>
      </c>
      <c r="G67" s="51">
        <v>1.4033834853846621</v>
      </c>
      <c r="H67" s="51">
        <v>1.5497465663352825</v>
      </c>
      <c r="I67" s="51">
        <v>1.5295848473164613</v>
      </c>
      <c r="J67" s="51">
        <v>1.6306972813485887</v>
      </c>
      <c r="K67" s="51">
        <v>1.6374796400146214</v>
      </c>
      <c r="L67" s="51">
        <v>1.4241823276607191</v>
      </c>
      <c r="M67" s="51">
        <v>1.2792757637446488</v>
      </c>
      <c r="N67" s="51">
        <v>1.4080931185051766</v>
      </c>
      <c r="O67" s="51">
        <v>1.2540656761623385</v>
      </c>
      <c r="P67" s="51">
        <v>1.0983755837364557</v>
      </c>
      <c r="Q67" s="51">
        <v>1.0350164179304915</v>
      </c>
      <c r="R67" s="51">
        <v>0.93769890128829647</v>
      </c>
      <c r="S67" s="51">
        <v>0.75837569278367623</v>
      </c>
      <c r="T67" s="51">
        <v>0.67882829614152584</v>
      </c>
      <c r="U67" s="51">
        <v>0.64229362086369979</v>
      </c>
      <c r="V67" s="51">
        <v>0.58719042682315259</v>
      </c>
      <c r="W67" s="51">
        <v>0.53858883834877724</v>
      </c>
      <c r="X67" s="51">
        <v>0.48527736978842706</v>
      </c>
      <c r="Y67" s="25"/>
    </row>
    <row r="68" spans="2:25">
      <c r="B68" s="26" t="s">
        <v>127</v>
      </c>
      <c r="C68" s="51">
        <v>1.5734836281625442</v>
      </c>
      <c r="D68" s="51">
        <v>1.4534767548666849</v>
      </c>
      <c r="E68" s="51">
        <v>1.4704839227083346</v>
      </c>
      <c r="F68" s="51">
        <v>1.5230142461509173</v>
      </c>
      <c r="G68" s="51">
        <v>1.5292336745358031</v>
      </c>
      <c r="H68" s="51">
        <v>1.567989625772247</v>
      </c>
      <c r="I68" s="51">
        <v>1.5328158301853607</v>
      </c>
      <c r="J68" s="51">
        <v>1.5192775047383962</v>
      </c>
      <c r="K68" s="51">
        <v>1.593187328913982</v>
      </c>
      <c r="L68" s="51">
        <v>1.461544422062345</v>
      </c>
      <c r="M68" s="51">
        <v>1.3910119136120944</v>
      </c>
      <c r="N68" s="51">
        <v>1.4189141804098582</v>
      </c>
      <c r="O68" s="51">
        <v>1.3397662747016668</v>
      </c>
      <c r="P68" s="51">
        <v>1.3263537215725245</v>
      </c>
      <c r="Q68" s="51">
        <v>1.2809755373885838</v>
      </c>
      <c r="R68" s="51">
        <v>1.2070138026854178</v>
      </c>
      <c r="S68" s="51">
        <v>1.1754421234655834</v>
      </c>
      <c r="T68" s="51">
        <v>1.2766043271054925</v>
      </c>
      <c r="U68" s="51">
        <v>1.202532556553789</v>
      </c>
      <c r="V68" s="51">
        <v>1.1891782232810915</v>
      </c>
      <c r="W68" s="51">
        <v>1.1189363527040896</v>
      </c>
      <c r="X68" s="51">
        <v>1.0230223841902542</v>
      </c>
      <c r="Y68" s="25"/>
    </row>
    <row r="69" spans="2:25">
      <c r="B69" s="26" t="s">
        <v>149</v>
      </c>
      <c r="C69" s="51">
        <v>0.3787975376011275</v>
      </c>
      <c r="D69" s="51">
        <v>0.19989014504505484</v>
      </c>
      <c r="E69" s="51">
        <v>0.18575050000506829</v>
      </c>
      <c r="F69" s="51">
        <v>0.16052266203376969</v>
      </c>
      <c r="G69" s="51">
        <v>0.22951109183071941</v>
      </c>
      <c r="H69" s="51">
        <v>0.13902392394568255</v>
      </c>
      <c r="I69" s="51">
        <v>0.16149177452161251</v>
      </c>
      <c r="J69" s="51">
        <v>0.12977729820502265</v>
      </c>
      <c r="K69" s="51">
        <v>0.12559316894421166</v>
      </c>
      <c r="L69" s="51">
        <v>0.13053200770053577</v>
      </c>
      <c r="M69" s="51">
        <v>8.0651102323108792E-2</v>
      </c>
      <c r="N69" s="51">
        <v>7.7983974692368146E-2</v>
      </c>
      <c r="O69" s="51">
        <v>7.8565142824359377E-2</v>
      </c>
      <c r="P69" s="51">
        <v>7.9026112958631087E-2</v>
      </c>
      <c r="Q69" s="51">
        <v>7.7970104673951005E-2</v>
      </c>
      <c r="R69" s="51">
        <v>6.6912316239809186E-2</v>
      </c>
      <c r="S69" s="51">
        <v>6.2937347650098466E-2</v>
      </c>
      <c r="T69" s="51">
        <v>7.3989165925566813E-2</v>
      </c>
      <c r="U69" s="51">
        <v>7.5330865781966794E-2</v>
      </c>
      <c r="V69" s="51">
        <v>7.7045038656609319E-2</v>
      </c>
      <c r="W69" s="51">
        <v>9.0428606928528887E-2</v>
      </c>
      <c r="X69" s="51">
        <v>0.10933700656907379</v>
      </c>
      <c r="Y69" s="25"/>
    </row>
    <row r="70" spans="2:25">
      <c r="B70" s="26" t="s">
        <v>138</v>
      </c>
      <c r="C70" s="51">
        <v>0.58489541870880624</v>
      </c>
      <c r="D70" s="51">
        <v>0.39739233554707426</v>
      </c>
      <c r="E70" s="51">
        <v>0.35436340582762466</v>
      </c>
      <c r="F70" s="51">
        <v>0.29191020904951881</v>
      </c>
      <c r="G70" s="51">
        <v>0.25286128891938864</v>
      </c>
      <c r="H70" s="51">
        <v>0.23725685609343294</v>
      </c>
      <c r="I70" s="51">
        <v>0.18827604813275092</v>
      </c>
      <c r="J70" s="51">
        <v>0.23922248613918731</v>
      </c>
      <c r="K70" s="51">
        <v>0.20916713604354259</v>
      </c>
      <c r="L70" s="51">
        <v>0.15007301436168174</v>
      </c>
      <c r="M70" s="51">
        <v>0.20793081802274416</v>
      </c>
      <c r="N70" s="51">
        <v>0.1701046350138482</v>
      </c>
      <c r="O70" s="51">
        <v>0.16182298596398179</v>
      </c>
      <c r="P70" s="51">
        <v>0.18090379265758399</v>
      </c>
      <c r="Q70" s="51">
        <v>0.16312868701724528</v>
      </c>
      <c r="R70" s="51">
        <v>0.20188005791662827</v>
      </c>
      <c r="S70" s="51">
        <v>0.17456072980952694</v>
      </c>
      <c r="T70" s="51">
        <v>0.15809840200544228</v>
      </c>
      <c r="U70" s="51">
        <v>0.11842102415047354</v>
      </c>
      <c r="V70" s="51">
        <v>0.11542061607842113</v>
      </c>
      <c r="W70" s="51">
        <v>0.13354484611151876</v>
      </c>
      <c r="X70" s="51">
        <v>9.1198983003477369E-2</v>
      </c>
      <c r="Y70" s="25"/>
    </row>
    <row r="71" spans="2:25">
      <c r="B71" s="26" t="s">
        <v>128</v>
      </c>
      <c r="C71" s="51">
        <v>9.8898491294332428E-3</v>
      </c>
      <c r="D71" s="51">
        <v>6.1269350449439626E-3</v>
      </c>
      <c r="E71" s="51">
        <v>6.3615435577522193E-3</v>
      </c>
      <c r="F71" s="51">
        <v>6.4214903523193796E-3</v>
      </c>
      <c r="G71" s="51">
        <v>6.588466255875512E-3</v>
      </c>
      <c r="H71" s="51">
        <v>6.703912714250161E-3</v>
      </c>
      <c r="I71" s="51">
        <v>6.3797917540986968E-3</v>
      </c>
      <c r="J71" s="51">
        <v>6.5636765038429822E-3</v>
      </c>
      <c r="K71" s="51">
        <v>6.4067949971718776E-3</v>
      </c>
      <c r="L71" s="51">
        <v>6.0209967469402126E-3</v>
      </c>
      <c r="M71" s="51">
        <v>5.9294309921622754E-3</v>
      </c>
      <c r="N71" s="51">
        <v>6.0333589349683735E-3</v>
      </c>
      <c r="O71" s="51">
        <v>5.5060959109013386E-3</v>
      </c>
      <c r="P71" s="51">
        <v>4.9980748604465264E-3</v>
      </c>
      <c r="Q71" s="51">
        <v>4.8609949975598745E-3</v>
      </c>
      <c r="R71" s="51">
        <v>4.6216173698813623E-3</v>
      </c>
      <c r="S71" s="51">
        <v>3.6334831043434487E-3</v>
      </c>
      <c r="T71" s="51">
        <v>3.5548691341641234E-3</v>
      </c>
      <c r="U71" s="51">
        <v>3.4061646844208682E-3</v>
      </c>
      <c r="V71" s="51">
        <v>3.2175766252911398E-3</v>
      </c>
      <c r="W71" s="51">
        <v>3.1505121492710494E-3</v>
      </c>
      <c r="X71" s="51">
        <v>3.1221139780160767E-3</v>
      </c>
      <c r="Y71" s="25"/>
    </row>
    <row r="72" spans="2:25">
      <c r="B72" s="26" t="s">
        <v>150</v>
      </c>
      <c r="C72" s="51">
        <v>6.8806530096601985</v>
      </c>
      <c r="D72" s="51">
        <v>5.8445305776962417</v>
      </c>
      <c r="E72" s="51">
        <v>5.9723697941551963</v>
      </c>
      <c r="F72" s="51">
        <v>6.1049368616265784</v>
      </c>
      <c r="G72" s="51">
        <v>6.4554545959201679</v>
      </c>
      <c r="H72" s="51">
        <v>6.4197849870692165</v>
      </c>
      <c r="I72" s="51">
        <v>6.2581865300153083</v>
      </c>
      <c r="J72" s="51">
        <v>6.6582271269684927</v>
      </c>
      <c r="K72" s="51">
        <v>6.4504300964660137</v>
      </c>
      <c r="L72" s="51">
        <v>5.7232984640246611</v>
      </c>
      <c r="M72" s="51">
        <v>5.5435247439542596</v>
      </c>
      <c r="N72" s="51">
        <v>5.6913778180754608</v>
      </c>
      <c r="O72" s="51">
        <v>5.410098833037555</v>
      </c>
      <c r="P72" s="51">
        <v>5.4261539277558519</v>
      </c>
      <c r="Q72" s="51">
        <v>5.2590331730682092</v>
      </c>
      <c r="R72" s="51">
        <v>5.0177177004875908</v>
      </c>
      <c r="S72" s="51">
        <v>4.4687357982160734</v>
      </c>
      <c r="T72" s="51">
        <v>4.4568955704401025</v>
      </c>
      <c r="U72" s="51">
        <v>4.2728440802834422</v>
      </c>
      <c r="V72" s="51">
        <v>4.0718238079760658</v>
      </c>
      <c r="W72" s="51">
        <v>3.949939986545135</v>
      </c>
      <c r="X72" s="51">
        <v>3.4881630087931352</v>
      </c>
      <c r="Y72" s="25"/>
    </row>
    <row r="73" spans="2:25">
      <c r="B73" s="26"/>
      <c r="C73" s="50"/>
      <c r="D73" s="50"/>
      <c r="E73" s="50"/>
      <c r="F73" s="50"/>
      <c r="G73" s="50"/>
      <c r="H73" s="50"/>
      <c r="I73" s="50"/>
      <c r="J73" s="50"/>
      <c r="K73" s="50"/>
      <c r="L73" s="50"/>
      <c r="M73" s="50"/>
      <c r="N73" s="50"/>
      <c r="O73" s="50"/>
      <c r="P73" s="50"/>
      <c r="Q73" s="26"/>
      <c r="R73" s="26"/>
      <c r="S73" s="26"/>
      <c r="T73" s="26"/>
      <c r="U73" s="26"/>
      <c r="V73" s="26"/>
      <c r="W73" s="26"/>
      <c r="X73" s="26"/>
      <c r="Y73" s="26"/>
    </row>
    <row r="74" spans="2:25">
      <c r="B74" s="1" t="s">
        <v>151</v>
      </c>
      <c r="C74" s="1">
        <v>1990</v>
      </c>
      <c r="D74" s="1">
        <v>2000</v>
      </c>
      <c r="E74" s="1">
        <v>2001</v>
      </c>
      <c r="F74" s="1">
        <v>2002</v>
      </c>
      <c r="G74" s="1">
        <v>2003</v>
      </c>
      <c r="H74" s="1">
        <v>2004</v>
      </c>
      <c r="I74" s="1">
        <v>2005</v>
      </c>
      <c r="J74" s="1">
        <v>2006</v>
      </c>
      <c r="K74" s="1">
        <v>2007</v>
      </c>
      <c r="L74" s="1">
        <v>2008</v>
      </c>
      <c r="M74" s="1">
        <v>2009</v>
      </c>
      <c r="N74" s="1">
        <v>2010</v>
      </c>
      <c r="O74" s="1">
        <v>2011</v>
      </c>
      <c r="P74" s="1">
        <v>2012</v>
      </c>
      <c r="Q74" s="1">
        <v>2013</v>
      </c>
      <c r="R74" s="1">
        <v>2014</v>
      </c>
      <c r="S74" s="1">
        <v>2015</v>
      </c>
      <c r="T74" s="1">
        <v>2016</v>
      </c>
      <c r="U74" s="1">
        <v>2017</v>
      </c>
      <c r="V74" s="1">
        <v>2018</v>
      </c>
      <c r="W74" s="1">
        <v>2019</v>
      </c>
      <c r="X74" s="1">
        <v>2020</v>
      </c>
      <c r="Y74" s="28"/>
    </row>
    <row r="75" spans="2:25">
      <c r="B75" s="26" t="s">
        <v>145</v>
      </c>
      <c r="C75" s="51">
        <v>3.3761878825194684</v>
      </c>
      <c r="D75" s="51">
        <v>2.169497283888123</v>
      </c>
      <c r="E75" s="51">
        <v>2.4537072663278692</v>
      </c>
      <c r="F75" s="51">
        <v>2.6497921533606497</v>
      </c>
      <c r="G75" s="51">
        <v>2.7367267070920511</v>
      </c>
      <c r="H75" s="51">
        <v>2.6104744972044198</v>
      </c>
      <c r="I75" s="51">
        <v>2.486534530981078</v>
      </c>
      <c r="J75" s="51">
        <v>2.9278936635630801</v>
      </c>
      <c r="K75" s="51">
        <v>2.5192988572814263</v>
      </c>
      <c r="L75" s="51">
        <v>2.1109182323151896</v>
      </c>
      <c r="M75" s="51">
        <v>2.2423122817058299</v>
      </c>
      <c r="N75" s="51">
        <v>2.3146254920999239</v>
      </c>
      <c r="O75" s="51">
        <v>2.2222351096530839</v>
      </c>
      <c r="P75" s="51">
        <v>2.2640639947568384</v>
      </c>
      <c r="Q75" s="51">
        <v>2.1838213669935005</v>
      </c>
      <c r="R75" s="51">
        <v>2.1687250663763744</v>
      </c>
      <c r="S75" s="51">
        <v>1.9336924337627368</v>
      </c>
      <c r="T75" s="51">
        <v>2.1342408968245747</v>
      </c>
      <c r="U75" s="51">
        <v>2.0968579204901903</v>
      </c>
      <c r="V75" s="51">
        <v>2.0135004408026562</v>
      </c>
      <c r="W75" s="51">
        <v>2.089191009656906</v>
      </c>
      <c r="X75" s="51">
        <v>1.8796737730638018</v>
      </c>
      <c r="Y75" s="29"/>
    </row>
    <row r="76" spans="2:25">
      <c r="B76" s="26" t="s">
        <v>146</v>
      </c>
      <c r="C76" s="51">
        <v>0.2317581133163282</v>
      </c>
      <c r="D76" s="51">
        <v>0.18914834484620402</v>
      </c>
      <c r="E76" s="51">
        <v>0.19835584966838798</v>
      </c>
      <c r="F76" s="51">
        <v>0.20202361230783822</v>
      </c>
      <c r="G76" s="51">
        <v>0.20452360159966773</v>
      </c>
      <c r="H76" s="51">
        <v>0.20332611149062796</v>
      </c>
      <c r="I76" s="51">
        <v>0.20164401449682137</v>
      </c>
      <c r="J76" s="51">
        <v>0.19441698533762131</v>
      </c>
      <c r="K76" s="51">
        <v>0.18539014013295632</v>
      </c>
      <c r="L76" s="51">
        <v>0.17232675346731688</v>
      </c>
      <c r="M76" s="51">
        <v>0.15651412832465927</v>
      </c>
      <c r="N76" s="51">
        <v>0.15361902334571079</v>
      </c>
      <c r="O76" s="51">
        <v>0.14498716841397929</v>
      </c>
      <c r="P76" s="51">
        <v>0.13912324023905426</v>
      </c>
      <c r="Q76" s="51">
        <v>0.13834302353569325</v>
      </c>
      <c r="R76" s="51">
        <v>0.13656048552695799</v>
      </c>
      <c r="S76" s="51">
        <v>0.12536111428696298</v>
      </c>
      <c r="T76" s="51">
        <v>0.12211446147306179</v>
      </c>
      <c r="U76" s="51">
        <v>0.12085155274385184</v>
      </c>
      <c r="V76" s="51">
        <v>0.11698275302909802</v>
      </c>
      <c r="W76" s="51">
        <v>0.1128126001832029</v>
      </c>
      <c r="X76" s="51">
        <v>0.10888330309474045</v>
      </c>
      <c r="Y76" s="29"/>
    </row>
    <row r="77" spans="2:25">
      <c r="B77" s="26" t="s">
        <v>147</v>
      </c>
      <c r="C77" s="51">
        <v>0.15834486197343692</v>
      </c>
      <c r="D77" s="51">
        <v>0.17195524809862614</v>
      </c>
      <c r="E77" s="51">
        <v>0.18398663756478298</v>
      </c>
      <c r="F77" s="51">
        <v>0.19215286614129989</v>
      </c>
      <c r="G77" s="51">
        <v>0.19980279108097138</v>
      </c>
      <c r="H77" s="51">
        <v>0.20146543864133665</v>
      </c>
      <c r="I77" s="51">
        <v>0.20764974496026278</v>
      </c>
      <c r="J77" s="51">
        <v>0.21559357014059102</v>
      </c>
      <c r="K77" s="51">
        <v>0.2129745514138113</v>
      </c>
      <c r="L77" s="51">
        <v>0.1832020241649579</v>
      </c>
      <c r="M77" s="51">
        <v>0.17047260060989239</v>
      </c>
      <c r="N77" s="51">
        <v>0.18916812591100354</v>
      </c>
      <c r="O77" s="51">
        <v>0.17527649926507097</v>
      </c>
      <c r="P77" s="51">
        <v>0.15863776011411421</v>
      </c>
      <c r="Q77" s="51">
        <v>0.15593379854440192</v>
      </c>
      <c r="R77" s="51">
        <v>0.14356607946162564</v>
      </c>
      <c r="S77" s="51">
        <v>0.11576796246306749</v>
      </c>
      <c r="T77" s="51">
        <v>0.10386778419995475</v>
      </c>
      <c r="U77" s="51">
        <v>9.7893235663977896E-2</v>
      </c>
      <c r="V77" s="51">
        <v>9.064649336360367E-2</v>
      </c>
      <c r="W77" s="51">
        <v>8.3489225250738555E-2</v>
      </c>
      <c r="X77" s="51">
        <v>7.7757015698009468E-2</v>
      </c>
      <c r="Y77" s="29"/>
    </row>
    <row r="78" spans="2:25">
      <c r="B78" s="26" t="s">
        <v>148</v>
      </c>
      <c r="C78" s="51">
        <v>1.047289773952971</v>
      </c>
      <c r="D78" s="51">
        <v>1.234695416614821</v>
      </c>
      <c r="E78" s="51">
        <v>1.1374916413415557</v>
      </c>
      <c r="F78" s="51">
        <v>1.1810397661041367</v>
      </c>
      <c r="G78" s="51">
        <v>1.3781562588136458</v>
      </c>
      <c r="H78" s="51">
        <v>1.5517958822133224</v>
      </c>
      <c r="I78" s="51">
        <v>1.5537441987047942</v>
      </c>
      <c r="J78" s="51">
        <v>1.6492025362565277</v>
      </c>
      <c r="K78" s="51">
        <v>1.6569343883923666</v>
      </c>
      <c r="L78" s="51">
        <v>1.4472042513390484</v>
      </c>
      <c r="M78" s="51">
        <v>1.2962064916367311</v>
      </c>
      <c r="N78" s="51">
        <v>1.4240418453836186</v>
      </c>
      <c r="O78" s="51">
        <v>1.2659103113129722</v>
      </c>
      <c r="P78" s="51">
        <v>1.1060636747499601</v>
      </c>
      <c r="Q78" s="51">
        <v>1.0435747843196863</v>
      </c>
      <c r="R78" s="51">
        <v>0.94933574177441316</v>
      </c>
      <c r="S78" s="51">
        <v>0.76571509333310805</v>
      </c>
      <c r="T78" s="51">
        <v>0.68123123058569945</v>
      </c>
      <c r="U78" s="51">
        <v>0.64230573821512293</v>
      </c>
      <c r="V78" s="51">
        <v>0.57870885503927016</v>
      </c>
      <c r="W78" s="51">
        <v>0.53525334998283014</v>
      </c>
      <c r="X78" s="51">
        <v>0.47833841122610504</v>
      </c>
      <c r="Y78" s="29"/>
    </row>
    <row r="79" spans="2:25">
      <c r="B79" s="26" t="s">
        <v>127</v>
      </c>
      <c r="C79" s="51">
        <v>1.3924334779299903</v>
      </c>
      <c r="D79" s="51">
        <v>1.2782709460145756</v>
      </c>
      <c r="E79" s="51">
        <v>1.2851148953048654</v>
      </c>
      <c r="F79" s="51">
        <v>1.3264557805267683</v>
      </c>
      <c r="G79" s="51">
        <v>1.3312401284965505</v>
      </c>
      <c r="H79" s="51">
        <v>1.3733948880701765</v>
      </c>
      <c r="I79" s="51">
        <v>1.3138108090783849</v>
      </c>
      <c r="J79" s="51">
        <v>1.2769926659671582</v>
      </c>
      <c r="K79" s="51">
        <v>1.3157608909098502</v>
      </c>
      <c r="L79" s="51">
        <v>1.2368845220115625</v>
      </c>
      <c r="M79" s="51">
        <v>1.1916794963861292</v>
      </c>
      <c r="N79" s="51">
        <v>1.2210355287729413</v>
      </c>
      <c r="O79" s="51">
        <v>1.1355629880714424</v>
      </c>
      <c r="P79" s="51">
        <v>1.1156727675547737</v>
      </c>
      <c r="Q79" s="51">
        <v>1.0766450575950097</v>
      </c>
      <c r="R79" s="51">
        <v>1.0188626635323283</v>
      </c>
      <c r="S79" s="51">
        <v>0.99293226509738108</v>
      </c>
      <c r="T79" s="51">
        <v>1.0570347972382159</v>
      </c>
      <c r="U79" s="51">
        <v>1.0052848354920252</v>
      </c>
      <c r="V79" s="51">
        <v>1.0097121052849587</v>
      </c>
      <c r="W79" s="51">
        <v>0.95051099648001858</v>
      </c>
      <c r="X79" s="51">
        <v>0.87768831155692095</v>
      </c>
      <c r="Y79" s="29"/>
    </row>
    <row r="80" spans="2:25">
      <c r="B80" s="26" t="s">
        <v>149</v>
      </c>
      <c r="C80" s="51">
        <v>0.34109910706075253</v>
      </c>
      <c r="D80" s="51">
        <v>0.17385763472718077</v>
      </c>
      <c r="E80" s="51">
        <v>0.15497468568223141</v>
      </c>
      <c r="F80" s="51">
        <v>0.13423256431587158</v>
      </c>
      <c r="G80" s="51">
        <v>0.24631331176426405</v>
      </c>
      <c r="H80" s="51">
        <v>0.11772548550357559</v>
      </c>
      <c r="I80" s="51">
        <v>0.13260134604673984</v>
      </c>
      <c r="J80" s="51">
        <v>7.9980646630143565E-2</v>
      </c>
      <c r="K80" s="51">
        <v>9.3366162183477472E-2</v>
      </c>
      <c r="L80" s="51">
        <v>9.5615461739043395E-2</v>
      </c>
      <c r="M80" s="51">
        <v>5.4716080179181434E-2</v>
      </c>
      <c r="N80" s="51">
        <v>4.4791308865719928E-2</v>
      </c>
      <c r="O80" s="51">
        <v>3.6490923976608969E-2</v>
      </c>
      <c r="P80" s="51">
        <v>4.3906384375767972E-2</v>
      </c>
      <c r="Q80" s="51">
        <v>4.3285590702067264E-2</v>
      </c>
      <c r="R80" s="51">
        <v>3.7349151975238908E-2</v>
      </c>
      <c r="S80" s="51">
        <v>3.2517796323192925E-2</v>
      </c>
      <c r="T80" s="51">
        <v>4.3021351525688534E-2</v>
      </c>
      <c r="U80" s="51">
        <v>4.5594084559378627E-2</v>
      </c>
      <c r="V80" s="51">
        <v>3.4866581329405615E-2</v>
      </c>
      <c r="W80" s="51">
        <v>6.0351267957150435E-2</v>
      </c>
      <c r="X80" s="51">
        <v>7.5003506618406782E-2</v>
      </c>
      <c r="Y80" s="29"/>
    </row>
    <row r="81" spans="2:25">
      <c r="B81" s="26" t="s">
        <v>138</v>
      </c>
      <c r="C81" s="51">
        <v>0.58489541870880624</v>
      </c>
      <c r="D81" s="51">
        <v>0.3973923355470742</v>
      </c>
      <c r="E81" s="51">
        <v>0.35436340582762471</v>
      </c>
      <c r="F81" s="51">
        <v>0.29191020904951881</v>
      </c>
      <c r="G81" s="51">
        <v>0.25286128891938864</v>
      </c>
      <c r="H81" s="51">
        <v>0.23725685609343292</v>
      </c>
      <c r="I81" s="51">
        <v>0.1882760481327509</v>
      </c>
      <c r="J81" s="51">
        <v>0.23922248613918728</v>
      </c>
      <c r="K81" s="51">
        <v>0.20916713604354256</v>
      </c>
      <c r="L81" s="51">
        <v>0.15007301436168177</v>
      </c>
      <c r="M81" s="51">
        <v>0.20793081802274418</v>
      </c>
      <c r="N81" s="51">
        <v>0.1701046350138482</v>
      </c>
      <c r="O81" s="51">
        <v>0.16182298596398176</v>
      </c>
      <c r="P81" s="51">
        <v>0.18090379265758397</v>
      </c>
      <c r="Q81" s="51">
        <v>0.16312868701724534</v>
      </c>
      <c r="R81" s="51">
        <v>0.20188005791662825</v>
      </c>
      <c r="S81" s="51">
        <v>0.17456072980952689</v>
      </c>
      <c r="T81" s="51">
        <v>0.15809840200544223</v>
      </c>
      <c r="U81" s="51">
        <v>0.11842102415047355</v>
      </c>
      <c r="V81" s="51">
        <v>0.11542061607842112</v>
      </c>
      <c r="W81" s="51">
        <v>0.13354484611151873</v>
      </c>
      <c r="X81" s="51">
        <v>9.1198983003477341E-2</v>
      </c>
      <c r="Y81" s="29"/>
    </row>
    <row r="82" spans="2:25">
      <c r="B82" s="26" t="s">
        <v>128</v>
      </c>
      <c r="C82" s="51">
        <v>3.9388925444351361E-3</v>
      </c>
      <c r="D82" s="51">
        <v>2.6202635808723605E-3</v>
      </c>
      <c r="E82" s="51">
        <v>2.7136612761276113E-3</v>
      </c>
      <c r="F82" s="51">
        <v>2.7745463764828546E-3</v>
      </c>
      <c r="G82" s="51">
        <v>3.0119989017059474E-3</v>
      </c>
      <c r="H82" s="51">
        <v>2.5530025153601061E-3</v>
      </c>
      <c r="I82" s="51">
        <v>2.5666686968810379E-3</v>
      </c>
      <c r="J82" s="51">
        <v>2.5919849177826809E-3</v>
      </c>
      <c r="K82" s="51">
        <v>2.3935598751390853E-3</v>
      </c>
      <c r="L82" s="51">
        <v>2.0259523500877454E-3</v>
      </c>
      <c r="M82" s="51">
        <v>2.1629784088861518E-3</v>
      </c>
      <c r="N82" s="51">
        <v>2.125724931436119E-3</v>
      </c>
      <c r="O82" s="51">
        <v>2.1050215429483364E-3</v>
      </c>
      <c r="P82" s="51">
        <v>1.9624269422801577E-3</v>
      </c>
      <c r="Q82" s="51">
        <v>1.9632369725614812E-3</v>
      </c>
      <c r="R82" s="51">
        <v>1.9556185813020951E-3</v>
      </c>
      <c r="S82" s="51">
        <v>1.5409442392221612E-3</v>
      </c>
      <c r="T82" s="51">
        <v>1.5511613059627763E-3</v>
      </c>
      <c r="U82" s="51">
        <v>1.5126515572491687E-3</v>
      </c>
      <c r="V82" s="51">
        <v>1.32091113997243E-3</v>
      </c>
      <c r="W82" s="51">
        <v>1.3086234863666233E-3</v>
      </c>
      <c r="X82" s="51">
        <v>1.3033123512281922E-3</v>
      </c>
      <c r="Y82" s="29"/>
    </row>
    <row r="83" spans="2:25">
      <c r="B83" s="26" t="s">
        <v>150</v>
      </c>
      <c r="C83" s="51">
        <v>7.1359475280061888</v>
      </c>
      <c r="D83" s="51">
        <v>5.6174374733174774</v>
      </c>
      <c r="E83" s="51">
        <v>5.7707080429934461</v>
      </c>
      <c r="F83" s="51">
        <v>5.9803814981825658</v>
      </c>
      <c r="G83" s="51">
        <v>6.3526360866682454</v>
      </c>
      <c r="H83" s="51">
        <v>6.2979921617322523</v>
      </c>
      <c r="I83" s="51">
        <v>6.0868273610977131</v>
      </c>
      <c r="J83" s="51">
        <v>6.5858945389520915</v>
      </c>
      <c r="K83" s="51">
        <v>6.1952856862325696</v>
      </c>
      <c r="L83" s="51">
        <v>5.3982502117488878</v>
      </c>
      <c r="M83" s="51">
        <v>5.3219948752740542</v>
      </c>
      <c r="N83" s="51">
        <v>5.5195116843242014</v>
      </c>
      <c r="O83" s="51">
        <v>5.1443910082000865</v>
      </c>
      <c r="P83" s="51">
        <v>5.0103340413903732</v>
      </c>
      <c r="Q83" s="51">
        <v>4.8066955456801654</v>
      </c>
      <c r="R83" s="51">
        <v>4.658234865144868</v>
      </c>
      <c r="S83" s="51">
        <v>4.1420883393151984</v>
      </c>
      <c r="T83" s="51">
        <v>4.3011600851585996</v>
      </c>
      <c r="U83" s="51">
        <v>4.1287210428722698</v>
      </c>
      <c r="V83" s="51">
        <v>3.9611587560673862</v>
      </c>
      <c r="W83" s="51">
        <v>3.9664619191087325</v>
      </c>
      <c r="X83" s="51">
        <v>3.5898466166126903</v>
      </c>
      <c r="Y83" s="29"/>
    </row>
    <row r="85" spans="2:25">
      <c r="B85" s="1" t="s">
        <v>152</v>
      </c>
      <c r="C85" s="1">
        <v>1990</v>
      </c>
      <c r="D85" s="1">
        <v>2000</v>
      </c>
      <c r="E85" s="1">
        <v>2001</v>
      </c>
      <c r="F85" s="1">
        <v>2002</v>
      </c>
      <c r="G85" s="1">
        <v>2003</v>
      </c>
      <c r="H85" s="1">
        <v>2004</v>
      </c>
      <c r="I85" s="1">
        <v>2005</v>
      </c>
      <c r="J85" s="1">
        <v>2006</v>
      </c>
      <c r="K85" s="1">
        <v>2007</v>
      </c>
      <c r="L85" s="1">
        <v>2008</v>
      </c>
      <c r="M85" s="1">
        <v>2009</v>
      </c>
      <c r="N85" s="1">
        <v>2010</v>
      </c>
      <c r="O85" s="1">
        <v>2011</v>
      </c>
      <c r="P85" s="1">
        <v>2012</v>
      </c>
      <c r="Q85" s="1">
        <v>2013</v>
      </c>
      <c r="R85" s="1">
        <v>2014</v>
      </c>
      <c r="S85" s="1">
        <v>2015</v>
      </c>
      <c r="T85" s="1">
        <v>2016</v>
      </c>
      <c r="U85" s="1">
        <v>2017</v>
      </c>
      <c r="V85" s="1">
        <v>2018</v>
      </c>
      <c r="W85" s="1">
        <v>2019</v>
      </c>
      <c r="X85" s="1">
        <v>2020</v>
      </c>
      <c r="Y85" s="28"/>
    </row>
    <row r="86" spans="2:25">
      <c r="B86" s="26" t="s">
        <v>145</v>
      </c>
      <c r="C86" s="51">
        <v>1.8323351058332833</v>
      </c>
      <c r="D86" s="51">
        <v>1.8639998156758106</v>
      </c>
      <c r="E86" s="51">
        <v>1.987798263364857</v>
      </c>
      <c r="F86" s="51">
        <v>2.0189167269538872</v>
      </c>
      <c r="G86" s="51">
        <v>2.1084645440023526</v>
      </c>
      <c r="H86" s="51">
        <v>2.0601535891171245</v>
      </c>
      <c r="I86" s="51">
        <v>1.9114207040574902</v>
      </c>
      <c r="J86" s="51">
        <v>2.0519940344462491</v>
      </c>
      <c r="K86" s="51">
        <v>1.9863016051666404</v>
      </c>
      <c r="L86" s="51">
        <v>1.8760256044184649</v>
      </c>
      <c r="M86" s="51">
        <v>1.8011733182263621</v>
      </c>
      <c r="N86" s="51">
        <v>1.584395114210662</v>
      </c>
      <c r="O86" s="51">
        <v>1.6849650748936056</v>
      </c>
      <c r="P86" s="51">
        <v>2.3034451262884641</v>
      </c>
      <c r="Q86" s="51">
        <v>2.3328139446920795</v>
      </c>
      <c r="R86" s="51">
        <v>2.3474333801796496</v>
      </c>
      <c r="S86" s="51">
        <v>1.9856476251626414</v>
      </c>
      <c r="T86" s="51">
        <v>1.6908007653095665</v>
      </c>
      <c r="U86" s="51">
        <v>1.56297530732796</v>
      </c>
      <c r="V86" s="51">
        <v>1.4377704826840412</v>
      </c>
      <c r="W86" s="51">
        <v>1.5029604741837226</v>
      </c>
      <c r="X86" s="51">
        <v>1.077393422866247</v>
      </c>
      <c r="Y86" s="29"/>
    </row>
    <row r="87" spans="2:25">
      <c r="B87" s="26" t="s">
        <v>146</v>
      </c>
      <c r="C87" s="51">
        <v>0.4507184742231643</v>
      </c>
      <c r="D87" s="51">
        <v>0.35883950232175188</v>
      </c>
      <c r="E87" s="51">
        <v>0.37710484037359604</v>
      </c>
      <c r="F87" s="51">
        <v>0.38276368622762147</v>
      </c>
      <c r="G87" s="51">
        <v>0.38586287815243442</v>
      </c>
      <c r="H87" s="51">
        <v>0.3798546090333354</v>
      </c>
      <c r="I87" s="51">
        <v>0.37861724073438335</v>
      </c>
      <c r="J87" s="51">
        <v>0.36899506655550074</v>
      </c>
      <c r="K87" s="51">
        <v>0.35310198640014995</v>
      </c>
      <c r="L87" s="51">
        <v>0.33147432550772243</v>
      </c>
      <c r="M87" s="51">
        <v>0.30929434919284854</v>
      </c>
      <c r="N87" s="51">
        <v>0.29720592233999138</v>
      </c>
      <c r="O87" s="51">
        <v>0.27716900239983183</v>
      </c>
      <c r="P87" s="51">
        <v>0.26787458400319181</v>
      </c>
      <c r="Q87" s="51">
        <v>0.26510682790269646</v>
      </c>
      <c r="R87" s="51">
        <v>0.25182486308608898</v>
      </c>
      <c r="S87" s="51">
        <v>0.23371830767135529</v>
      </c>
      <c r="T87" s="51">
        <v>0.22730864911545384</v>
      </c>
      <c r="U87" s="51">
        <v>0.22162372315977621</v>
      </c>
      <c r="V87" s="51">
        <v>0.21346950698597714</v>
      </c>
      <c r="W87" s="51">
        <v>0.2069618140100826</v>
      </c>
      <c r="X87" s="51">
        <v>0.19836461869900954</v>
      </c>
      <c r="Y87" s="29"/>
    </row>
    <row r="88" spans="2:25">
      <c r="B88" s="26" t="s">
        <v>147</v>
      </c>
      <c r="C88" s="51">
        <v>0.37497373189908689</v>
      </c>
      <c r="D88" s="51">
        <v>0.43175535269533954</v>
      </c>
      <c r="E88" s="51">
        <v>0.46326978302973576</v>
      </c>
      <c r="F88" s="51">
        <v>0.47540749054719045</v>
      </c>
      <c r="G88" s="51">
        <v>0.48818612555980717</v>
      </c>
      <c r="H88" s="51">
        <v>0.49139150242801272</v>
      </c>
      <c r="I88" s="51">
        <v>0.50944007034926497</v>
      </c>
      <c r="J88" s="51">
        <v>0.53578168390716274</v>
      </c>
      <c r="K88" s="51">
        <v>0.5383421148664953</v>
      </c>
      <c r="L88" s="51">
        <v>0.47268011881710797</v>
      </c>
      <c r="M88" s="51">
        <v>0.44358461843956737</v>
      </c>
      <c r="N88" s="51">
        <v>0.49028964652249785</v>
      </c>
      <c r="O88" s="51">
        <v>0.4529221469510521</v>
      </c>
      <c r="P88" s="51">
        <v>0.41056476960199478</v>
      </c>
      <c r="Q88" s="51">
        <v>0.40678591761110644</v>
      </c>
      <c r="R88" s="51">
        <v>0.37664229055345116</v>
      </c>
      <c r="S88" s="51">
        <v>0.30638692313592319</v>
      </c>
      <c r="T88" s="51">
        <v>0.27525295932279698</v>
      </c>
      <c r="U88" s="51">
        <v>0.25907081868227066</v>
      </c>
      <c r="V88" s="51">
        <v>0.23794793205032599</v>
      </c>
      <c r="W88" s="51">
        <v>0.21678065968676119</v>
      </c>
      <c r="X88" s="51">
        <v>0.20000726698996379</v>
      </c>
      <c r="Y88" s="29"/>
    </row>
    <row r="89" spans="2:25">
      <c r="B89" s="26" t="s">
        <v>148</v>
      </c>
      <c r="C89" s="51">
        <v>0.91305662558805356</v>
      </c>
      <c r="D89" s="51">
        <v>1.1453808928795475</v>
      </c>
      <c r="E89" s="51">
        <v>1.0718240096542773</v>
      </c>
      <c r="F89" s="51">
        <v>1.1301474904727835</v>
      </c>
      <c r="G89" s="51">
        <v>1.300286458710576</v>
      </c>
      <c r="H89" s="51">
        <v>1.4802808955071562</v>
      </c>
      <c r="I89" s="51">
        <v>1.3956839628635729</v>
      </c>
      <c r="J89" s="51">
        <v>1.4942969718262102</v>
      </c>
      <c r="K89" s="51">
        <v>1.5024363017324753</v>
      </c>
      <c r="L89" s="51">
        <v>1.2882323330032392</v>
      </c>
      <c r="M89" s="51">
        <v>1.1749968278102623</v>
      </c>
      <c r="N89" s="51">
        <v>1.2926396149284931</v>
      </c>
      <c r="O89" s="51">
        <v>1.1474644821524485</v>
      </c>
      <c r="P89" s="51">
        <v>1.0174922138078024</v>
      </c>
      <c r="Q89" s="51">
        <v>0.95398147446580173</v>
      </c>
      <c r="R89" s="51">
        <v>0.85159244481992125</v>
      </c>
      <c r="S89" s="51">
        <v>0.70286950207224208</v>
      </c>
      <c r="T89" s="51">
        <v>0.63606065161130954</v>
      </c>
      <c r="U89" s="51">
        <v>0.60232947654888014</v>
      </c>
      <c r="V89" s="51">
        <v>0.55590284483840091</v>
      </c>
      <c r="W89" s="51">
        <v>0.5005319366234553</v>
      </c>
      <c r="X89" s="51">
        <v>0.4646321286133363</v>
      </c>
      <c r="Y89" s="29"/>
    </row>
    <row r="90" spans="2:25">
      <c r="B90" s="26" t="s">
        <v>127</v>
      </c>
      <c r="C90" s="51">
        <v>1.6760866140030231</v>
      </c>
      <c r="D90" s="51">
        <v>1.4994532630789681</v>
      </c>
      <c r="E90" s="51">
        <v>1.5169354252299168</v>
      </c>
      <c r="F90" s="51">
        <v>1.5553345600809536</v>
      </c>
      <c r="G90" s="51">
        <v>1.5533793114984762</v>
      </c>
      <c r="H90" s="51">
        <v>1.579231259446608</v>
      </c>
      <c r="I90" s="51">
        <v>1.5489025634513669</v>
      </c>
      <c r="J90" s="51">
        <v>1.5368754799500559</v>
      </c>
      <c r="K90" s="51">
        <v>1.693597337520391</v>
      </c>
      <c r="L90" s="51">
        <v>1.4785765780503088</v>
      </c>
      <c r="M90" s="51">
        <v>1.4288524383634349</v>
      </c>
      <c r="N90" s="51">
        <v>1.4398626814586546</v>
      </c>
      <c r="O90" s="51">
        <v>1.3618114789801752</v>
      </c>
      <c r="P90" s="51">
        <v>1.3482481288015293</v>
      </c>
      <c r="Q90" s="51">
        <v>1.3166480414701542</v>
      </c>
      <c r="R90" s="51">
        <v>1.2303946128768513</v>
      </c>
      <c r="S90" s="51">
        <v>1.1701312379817908</v>
      </c>
      <c r="T90" s="51">
        <v>1.2858645824960788</v>
      </c>
      <c r="U90" s="51">
        <v>1.2319198101550217</v>
      </c>
      <c r="V90" s="51">
        <v>1.2081698793059261</v>
      </c>
      <c r="W90" s="51">
        <v>1.1266150876712706</v>
      </c>
      <c r="X90" s="51">
        <v>0.996616979493543</v>
      </c>
      <c r="Y90" s="29"/>
    </row>
    <row r="91" spans="2:25">
      <c r="B91" s="26" t="s">
        <v>149</v>
      </c>
      <c r="C91" s="51">
        <v>0.29262030660567062</v>
      </c>
      <c r="D91" s="51">
        <v>0.13125609263953522</v>
      </c>
      <c r="E91" s="51">
        <v>0.13177116060779492</v>
      </c>
      <c r="F91" s="51">
        <v>9.4091280468774338E-2</v>
      </c>
      <c r="G91" s="51">
        <v>0.12298540148363064</v>
      </c>
      <c r="H91" s="51">
        <v>0.10811404545208626</v>
      </c>
      <c r="I91" s="51">
        <v>8.4324210736757735E-2</v>
      </c>
      <c r="J91" s="51">
        <v>7.7253697708800986E-2</v>
      </c>
      <c r="K91" s="51">
        <v>6.7050773452593693E-2</v>
      </c>
      <c r="L91" s="51">
        <v>6.0090132956039426E-2</v>
      </c>
      <c r="M91" s="51">
        <v>4.606674717532197E-2</v>
      </c>
      <c r="N91" s="51">
        <v>4.3133466551737151E-2</v>
      </c>
      <c r="O91" s="51">
        <v>3.6324554854995882E-2</v>
      </c>
      <c r="P91" s="51">
        <v>3.6623035193001412E-2</v>
      </c>
      <c r="Q91" s="51">
        <v>3.3330842190982077E-2</v>
      </c>
      <c r="R91" s="51">
        <v>3.5843644442945161E-2</v>
      </c>
      <c r="S91" s="51">
        <v>3.1447692941876805E-2</v>
      </c>
      <c r="T91" s="51">
        <v>2.3591260158958047E-2</v>
      </c>
      <c r="U91" s="51">
        <v>2.6696142920932059E-2</v>
      </c>
      <c r="V91" s="51">
        <v>3.0645168403036317E-2</v>
      </c>
      <c r="W91" s="51">
        <v>3.2760463072330326E-2</v>
      </c>
      <c r="X91" s="51">
        <v>5.1101502938020335E-2</v>
      </c>
      <c r="Y91" s="29"/>
    </row>
    <row r="92" spans="2:25">
      <c r="B92" s="26" t="s">
        <v>138</v>
      </c>
      <c r="C92" s="51">
        <v>0.58489541870880635</v>
      </c>
      <c r="D92" s="51">
        <v>0.3973923355470742</v>
      </c>
      <c r="E92" s="51">
        <v>0.35436340582762466</v>
      </c>
      <c r="F92" s="51">
        <v>0.29191020904951887</v>
      </c>
      <c r="G92" s="51">
        <v>0.25286128891938864</v>
      </c>
      <c r="H92" s="51">
        <v>0.237256856093433</v>
      </c>
      <c r="I92" s="51">
        <v>0.18827604813275098</v>
      </c>
      <c r="J92" s="51">
        <v>0.23922248613918728</v>
      </c>
      <c r="K92" s="51">
        <v>0.20916713604354259</v>
      </c>
      <c r="L92" s="51">
        <v>0.15007301436168172</v>
      </c>
      <c r="M92" s="51">
        <v>0.20793081802274416</v>
      </c>
      <c r="N92" s="51">
        <v>0.17010463501384823</v>
      </c>
      <c r="O92" s="51">
        <v>0.16182298596398176</v>
      </c>
      <c r="P92" s="51">
        <v>0.18090379265758402</v>
      </c>
      <c r="Q92" s="51">
        <v>0.16312868701724531</v>
      </c>
      <c r="R92" s="51">
        <v>0.20188005791662827</v>
      </c>
      <c r="S92" s="51">
        <v>0.17456072980952697</v>
      </c>
      <c r="T92" s="51">
        <v>0.15809840200544226</v>
      </c>
      <c r="U92" s="51">
        <v>0.11842102415047355</v>
      </c>
      <c r="V92" s="51">
        <v>0.11542061607842115</v>
      </c>
      <c r="W92" s="51">
        <v>0.13354484611151876</v>
      </c>
      <c r="X92" s="51">
        <v>9.1198983003477382E-2</v>
      </c>
      <c r="Y92" s="29"/>
    </row>
    <row r="93" spans="2:25">
      <c r="B93" s="26" t="s">
        <v>128</v>
      </c>
      <c r="C93" s="51">
        <v>1.6905023622475208E-2</v>
      </c>
      <c r="D93" s="51">
        <v>7.2345940535693161E-3</v>
      </c>
      <c r="E93" s="51">
        <v>8.1210793642551571E-3</v>
      </c>
      <c r="F93" s="51">
        <v>7.957659047116877E-3</v>
      </c>
      <c r="G93" s="51">
        <v>7.8342762428570707E-3</v>
      </c>
      <c r="H93" s="51">
        <v>8.335431926294835E-3</v>
      </c>
      <c r="I93" s="51">
        <v>7.841464407206216E-3</v>
      </c>
      <c r="J93" s="51">
        <v>8.280133067350294E-3</v>
      </c>
      <c r="K93" s="51">
        <v>7.5075529169618361E-3</v>
      </c>
      <c r="L93" s="51">
        <v>7.5979349846304143E-3</v>
      </c>
      <c r="M93" s="51">
        <v>7.4098297215204317E-3</v>
      </c>
      <c r="N93" s="51">
        <v>7.7719139620236058E-3</v>
      </c>
      <c r="O93" s="51">
        <v>6.8901854368717871E-3</v>
      </c>
      <c r="P93" s="51">
        <v>6.8535031454098182E-3</v>
      </c>
      <c r="Q93" s="51">
        <v>6.3031465829376E-3</v>
      </c>
      <c r="R93" s="51">
        <v>5.894530883820962E-3</v>
      </c>
      <c r="S93" s="51">
        <v>3.8702316107208129E-3</v>
      </c>
      <c r="T93" s="51">
        <v>4.1769650016904216E-3</v>
      </c>
      <c r="U93" s="51">
        <v>3.6978931038447131E-3</v>
      </c>
      <c r="V93" s="51">
        <v>3.6547135388087745E-3</v>
      </c>
      <c r="W93" s="51">
        <v>3.3858299230042073E-3</v>
      </c>
      <c r="X93" s="51">
        <v>3.343444734777593E-3</v>
      </c>
      <c r="Y93" s="29"/>
    </row>
    <row r="94" spans="2:25">
      <c r="B94" s="26" t="s">
        <v>150</v>
      </c>
      <c r="C94" s="51">
        <v>6.1415913004835634</v>
      </c>
      <c r="D94" s="51">
        <v>5.8353118488915969</v>
      </c>
      <c r="E94" s="51">
        <v>5.9111879674520571</v>
      </c>
      <c r="F94" s="51">
        <v>5.9565291028478455</v>
      </c>
      <c r="G94" s="51">
        <v>6.2198602845695223</v>
      </c>
      <c r="H94" s="51">
        <v>6.3446181890040503</v>
      </c>
      <c r="I94" s="51">
        <v>6.0245062647327927</v>
      </c>
      <c r="J94" s="51">
        <v>6.3126995536005168</v>
      </c>
      <c r="K94" s="51">
        <v>6.3575048080992493</v>
      </c>
      <c r="L94" s="51">
        <v>5.6647500420991959</v>
      </c>
      <c r="M94" s="51">
        <v>5.4193089469520626</v>
      </c>
      <c r="N94" s="51">
        <v>5.3254029949879076</v>
      </c>
      <c r="O94" s="51">
        <v>5.1293699116329625</v>
      </c>
      <c r="P94" s="51">
        <v>5.5720051534989778</v>
      </c>
      <c r="Q94" s="51">
        <v>5.4780988819330032</v>
      </c>
      <c r="R94" s="51">
        <v>5.3015058247593556</v>
      </c>
      <c r="S94" s="51">
        <v>4.6086322503860782</v>
      </c>
      <c r="T94" s="51">
        <v>4.3011542350212961</v>
      </c>
      <c r="U94" s="51">
        <v>4.0267341960491594</v>
      </c>
      <c r="V94" s="51">
        <v>3.8029811438849372</v>
      </c>
      <c r="W94" s="51">
        <v>3.7235411112821453</v>
      </c>
      <c r="X94" s="51">
        <v>3.0826583473383744</v>
      </c>
      <c r="Y94" s="29"/>
    </row>
    <row r="95" spans="2:25">
      <c r="B95" s="26"/>
      <c r="C95" s="26"/>
      <c r="D95" s="26"/>
      <c r="E95" s="50"/>
      <c r="F95" s="26"/>
      <c r="G95" s="26"/>
      <c r="H95" s="26"/>
      <c r="I95" s="26"/>
      <c r="J95" s="26"/>
      <c r="K95" s="26"/>
      <c r="L95" s="26"/>
      <c r="M95" s="26"/>
      <c r="N95" s="26"/>
      <c r="O95" s="26"/>
      <c r="P95" s="26"/>
      <c r="Q95" s="26"/>
      <c r="R95" s="26"/>
      <c r="S95" s="26"/>
      <c r="T95" s="26"/>
      <c r="U95" s="26"/>
      <c r="V95" s="26"/>
      <c r="W95" s="26"/>
      <c r="X95" s="26"/>
      <c r="Y95" s="26"/>
    </row>
    <row r="96" spans="2:25">
      <c r="B96" s="1" t="s">
        <v>153</v>
      </c>
      <c r="C96" s="1">
        <v>1990</v>
      </c>
      <c r="D96" s="1">
        <v>2000</v>
      </c>
      <c r="E96" s="1">
        <v>2001</v>
      </c>
      <c r="F96" s="1">
        <v>2002</v>
      </c>
      <c r="G96" s="1">
        <v>2003</v>
      </c>
      <c r="H96" s="1">
        <v>2004</v>
      </c>
      <c r="I96" s="1">
        <v>2005</v>
      </c>
      <c r="J96" s="1">
        <v>2006</v>
      </c>
      <c r="K96" s="1">
        <v>2007</v>
      </c>
      <c r="L96" s="1">
        <v>2008</v>
      </c>
      <c r="M96" s="1">
        <v>2009</v>
      </c>
      <c r="N96" s="1">
        <v>2010</v>
      </c>
      <c r="O96" s="1">
        <v>2011</v>
      </c>
      <c r="P96" s="1">
        <v>2012</v>
      </c>
      <c r="Q96" s="1">
        <v>2013</v>
      </c>
      <c r="R96" s="1">
        <v>2014</v>
      </c>
      <c r="S96" s="1">
        <v>2015</v>
      </c>
      <c r="T96" s="1">
        <v>2016</v>
      </c>
      <c r="U96" s="1">
        <v>2017</v>
      </c>
      <c r="V96" s="1">
        <v>2018</v>
      </c>
      <c r="W96" s="1">
        <v>2019</v>
      </c>
      <c r="X96" s="1">
        <v>2020</v>
      </c>
      <c r="Y96" s="28"/>
    </row>
    <row r="97" spans="2:25">
      <c r="B97" s="26" t="s">
        <v>145</v>
      </c>
      <c r="C97" s="51">
        <v>1.7493326547136747</v>
      </c>
      <c r="D97" s="51">
        <v>1.4735430655685213</v>
      </c>
      <c r="E97" s="51">
        <v>1.7677655811738942</v>
      </c>
      <c r="F97" s="51">
        <v>1.733834401684113</v>
      </c>
      <c r="G97" s="51">
        <v>1.7661352556917531</v>
      </c>
      <c r="H97" s="51">
        <v>1.6055310897919028</v>
      </c>
      <c r="I97" s="51">
        <v>1.6965840016007983</v>
      </c>
      <c r="J97" s="51">
        <v>1.7128956002015177</v>
      </c>
      <c r="K97" s="51">
        <v>1.7548805414948601</v>
      </c>
      <c r="L97" s="51">
        <v>1.7309202281997322</v>
      </c>
      <c r="M97" s="51">
        <v>1.7824117190261393</v>
      </c>
      <c r="N97" s="51">
        <v>1.871095884219774</v>
      </c>
      <c r="O97" s="51">
        <v>1.9982589977343186</v>
      </c>
      <c r="P97" s="51">
        <v>2.1166454145074809</v>
      </c>
      <c r="Q97" s="51">
        <v>2.1275394029201951</v>
      </c>
      <c r="R97" s="51">
        <v>1.7879476224734425</v>
      </c>
      <c r="S97" s="51">
        <v>1.6879303859898844</v>
      </c>
      <c r="T97" s="51">
        <v>1.4830093075939177</v>
      </c>
      <c r="U97" s="51">
        <v>1.6626272717771391</v>
      </c>
      <c r="V97" s="51">
        <v>1.5003391522911365</v>
      </c>
      <c r="W97" s="51">
        <v>1.1392911170602453</v>
      </c>
      <c r="X97" s="51">
        <v>0.90721318429986875</v>
      </c>
      <c r="Y97" s="29"/>
    </row>
    <row r="98" spans="2:25">
      <c r="B98" s="26" t="s">
        <v>146</v>
      </c>
      <c r="C98" s="51">
        <v>0.47618838146417297</v>
      </c>
      <c r="D98" s="51">
        <v>0.41370268401304056</v>
      </c>
      <c r="E98" s="51">
        <v>0.43635822362653748</v>
      </c>
      <c r="F98" s="51">
        <v>0.44051919609420848</v>
      </c>
      <c r="G98" s="51">
        <v>0.44150045897802026</v>
      </c>
      <c r="H98" s="51">
        <v>0.4322689714740352</v>
      </c>
      <c r="I98" s="51">
        <v>0.42333493696911306</v>
      </c>
      <c r="J98" s="51">
        <v>0.40249488366062419</v>
      </c>
      <c r="K98" s="51">
        <v>0.37731788560666896</v>
      </c>
      <c r="L98" s="51">
        <v>0.34648210949771024</v>
      </c>
      <c r="M98" s="51">
        <v>0.32446395680567253</v>
      </c>
      <c r="N98" s="51">
        <v>0.31741065531010682</v>
      </c>
      <c r="O98" s="51">
        <v>0.30024813872854172</v>
      </c>
      <c r="P98" s="51">
        <v>0.29892637380805076</v>
      </c>
      <c r="Q98" s="51">
        <v>0.29805129892814769</v>
      </c>
      <c r="R98" s="51">
        <v>0.28453224216755746</v>
      </c>
      <c r="S98" s="51">
        <v>0.26045501943238986</v>
      </c>
      <c r="T98" s="51">
        <v>0.24959224897487178</v>
      </c>
      <c r="U98" s="51">
        <v>0.23714677991982092</v>
      </c>
      <c r="V98" s="51">
        <v>0.22576593109056883</v>
      </c>
      <c r="W98" s="51">
        <v>0.21487726638785778</v>
      </c>
      <c r="X98" s="51">
        <v>0.20461216926770157</v>
      </c>
      <c r="Y98" s="29"/>
    </row>
    <row r="99" spans="2:25">
      <c r="B99" s="26" t="s">
        <v>147</v>
      </c>
      <c r="C99" s="51">
        <v>0.38815005798746854</v>
      </c>
      <c r="D99" s="51">
        <v>0.45848378185190891</v>
      </c>
      <c r="E99" s="51">
        <v>0.49371907998834885</v>
      </c>
      <c r="F99" s="51">
        <v>0.51255949016830937</v>
      </c>
      <c r="G99" s="51">
        <v>0.52647504389232802</v>
      </c>
      <c r="H99" s="51">
        <v>0.53246183675705849</v>
      </c>
      <c r="I99" s="51">
        <v>0.55696867443423181</v>
      </c>
      <c r="J99" s="51">
        <v>0.58411367062764719</v>
      </c>
      <c r="K99" s="51">
        <v>0.58415501829330263</v>
      </c>
      <c r="L99" s="51">
        <v>0.51129449570076047</v>
      </c>
      <c r="M99" s="51">
        <v>0.48630046721846959</v>
      </c>
      <c r="N99" s="51">
        <v>0.54489245398928232</v>
      </c>
      <c r="O99" s="51">
        <v>0.51206684993908858</v>
      </c>
      <c r="P99" s="51">
        <v>0.47154564730664134</v>
      </c>
      <c r="Q99" s="51">
        <v>0.47232777604224258</v>
      </c>
      <c r="R99" s="51">
        <v>0.43839818216944026</v>
      </c>
      <c r="S99" s="51">
        <v>0.35528546035557107</v>
      </c>
      <c r="T99" s="51">
        <v>0.31729494724988705</v>
      </c>
      <c r="U99" s="51">
        <v>0.29741892514099288</v>
      </c>
      <c r="V99" s="51">
        <v>0.27065204687561328</v>
      </c>
      <c r="W99" s="51">
        <v>0.24509843152930028</v>
      </c>
      <c r="X99" s="51">
        <v>0.22397046546055446</v>
      </c>
      <c r="Y99" s="29"/>
    </row>
    <row r="100" spans="2:25">
      <c r="B100" s="26" t="s">
        <v>148</v>
      </c>
      <c r="C100" s="51">
        <v>1.0629238374408836</v>
      </c>
      <c r="D100" s="51">
        <v>1.4829537025863486</v>
      </c>
      <c r="E100" s="51">
        <v>1.2480277840054474</v>
      </c>
      <c r="F100" s="51">
        <v>1.2446175428290196</v>
      </c>
      <c r="G100" s="51">
        <v>1.6257365770552916</v>
      </c>
      <c r="H100" s="51">
        <v>1.6485749421219043</v>
      </c>
      <c r="I100" s="51">
        <v>1.645499835540843</v>
      </c>
      <c r="J100" s="51">
        <v>1.7675865314534245</v>
      </c>
      <c r="K100" s="51">
        <v>1.7704664354914874</v>
      </c>
      <c r="L100" s="51">
        <v>1.5449215994546961</v>
      </c>
      <c r="M100" s="51">
        <v>1.3761216858853014</v>
      </c>
      <c r="N100" s="51">
        <v>1.5246587917688534</v>
      </c>
      <c r="O100" s="51">
        <v>1.3706246686561121</v>
      </c>
      <c r="P100" s="51">
        <v>1.1916742262256286</v>
      </c>
      <c r="Q100" s="51">
        <v>1.1264879387606535</v>
      </c>
      <c r="R100" s="51">
        <v>1.0183696899840684</v>
      </c>
      <c r="S100" s="51">
        <v>0.81760340257231368</v>
      </c>
      <c r="T100" s="51">
        <v>0.73365448157385138</v>
      </c>
      <c r="U100" s="51">
        <v>0.70005053585152099</v>
      </c>
      <c r="V100" s="51">
        <v>0.65638376589737235</v>
      </c>
      <c r="W100" s="51">
        <v>0.60076388135275827</v>
      </c>
      <c r="X100" s="51">
        <v>0.53472163816385376</v>
      </c>
      <c r="Y100" s="29"/>
    </row>
    <row r="101" spans="2:25">
      <c r="B101" s="26" t="s">
        <v>127</v>
      </c>
      <c r="C101" s="51">
        <v>2.0513516940241292</v>
      </c>
      <c r="D101" s="51">
        <v>1.9527761193897424</v>
      </c>
      <c r="E101" s="51">
        <v>1.9992931951146748</v>
      </c>
      <c r="F101" s="51">
        <v>2.0963636587784005</v>
      </c>
      <c r="G101" s="51">
        <v>2.1092858963998875</v>
      </c>
      <c r="H101" s="51">
        <v>2.1469890399299052</v>
      </c>
      <c r="I101" s="51">
        <v>2.173455793006366</v>
      </c>
      <c r="J101" s="51">
        <v>2.2221271774728972</v>
      </c>
      <c r="K101" s="51">
        <v>2.2878942056149665</v>
      </c>
      <c r="L101" s="51">
        <v>2.1042301225462419</v>
      </c>
      <c r="M101" s="51">
        <v>1.9351473936791452</v>
      </c>
      <c r="N101" s="51">
        <v>1.9765668746325027</v>
      </c>
      <c r="O101" s="51">
        <v>1.9111581607102948</v>
      </c>
      <c r="P101" s="51">
        <v>1.9179110127887822</v>
      </c>
      <c r="Q101" s="51">
        <v>1.8365777211821674</v>
      </c>
      <c r="R101" s="51">
        <v>1.7295418146335224</v>
      </c>
      <c r="S101" s="51">
        <v>1.7269071376229104</v>
      </c>
      <c r="T101" s="51">
        <v>1.9110632441248374</v>
      </c>
      <c r="U101" s="51">
        <v>1.7480384471220225</v>
      </c>
      <c r="V101" s="51">
        <v>1.6870357506586582</v>
      </c>
      <c r="W101" s="51">
        <v>1.5904347009483142</v>
      </c>
      <c r="X101" s="51">
        <v>1.4632004871699438</v>
      </c>
      <c r="Y101" s="29"/>
    </row>
    <row r="102" spans="2:25">
      <c r="B102" s="26" t="s">
        <v>149</v>
      </c>
      <c r="C102" s="51">
        <v>0.61287180808878328</v>
      </c>
      <c r="D102" s="51">
        <v>0.37149283550944495</v>
      </c>
      <c r="E102" s="51">
        <v>0.35442024806654182</v>
      </c>
      <c r="F102" s="51">
        <v>0.32891237076373075</v>
      </c>
      <c r="G102" s="51">
        <v>0.31795785038449209</v>
      </c>
      <c r="H102" s="51">
        <v>0.24645811937318479</v>
      </c>
      <c r="I102" s="51">
        <v>0.34971731420658231</v>
      </c>
      <c r="J102" s="51">
        <v>0.34774466955865491</v>
      </c>
      <c r="K102" s="51">
        <v>0.29763027140554882</v>
      </c>
      <c r="L102" s="51">
        <v>0.32535998114366982</v>
      </c>
      <c r="M102" s="51">
        <v>0.20255047055945921</v>
      </c>
      <c r="N102" s="51">
        <v>0.22130890616331506</v>
      </c>
      <c r="O102" s="51">
        <v>0.25696702979607383</v>
      </c>
      <c r="P102" s="51">
        <v>0.23783635226064923</v>
      </c>
      <c r="Q102" s="51">
        <v>0.23843547114435631</v>
      </c>
      <c r="R102" s="51">
        <v>0.19508291883560308</v>
      </c>
      <c r="S102" s="51">
        <v>0.19338870340393921</v>
      </c>
      <c r="T102" s="51">
        <v>0.22900134931893756</v>
      </c>
      <c r="U102" s="51">
        <v>0.22431294681891198</v>
      </c>
      <c r="V102" s="51">
        <v>0.25693491684726505</v>
      </c>
      <c r="W102" s="51">
        <v>0.2492457559699128</v>
      </c>
      <c r="X102" s="51">
        <v>0.2800154720115835</v>
      </c>
      <c r="Y102" s="29"/>
    </row>
    <row r="103" spans="2:25">
      <c r="B103" s="26" t="s">
        <v>138</v>
      </c>
      <c r="C103" s="51">
        <v>0.58489541870880646</v>
      </c>
      <c r="D103" s="51">
        <v>0.3973923355470742</v>
      </c>
      <c r="E103" s="51">
        <v>0.35436340582762466</v>
      </c>
      <c r="F103" s="51">
        <v>0.29191020904951881</v>
      </c>
      <c r="G103" s="51">
        <v>0.25286128891938858</v>
      </c>
      <c r="H103" s="51">
        <v>0.23725685609343286</v>
      </c>
      <c r="I103" s="51">
        <v>0.18827604813275092</v>
      </c>
      <c r="J103" s="51">
        <v>0.23922248613918731</v>
      </c>
      <c r="K103" s="51">
        <v>0.20916713604354259</v>
      </c>
      <c r="L103" s="51">
        <v>0.15007301436168174</v>
      </c>
      <c r="M103" s="51">
        <v>0.20793081802274421</v>
      </c>
      <c r="N103" s="51">
        <v>0.17010463501384815</v>
      </c>
      <c r="O103" s="51">
        <v>0.16182298596398173</v>
      </c>
      <c r="P103" s="51">
        <v>0.18090379265758408</v>
      </c>
      <c r="Q103" s="51">
        <v>0.16312868701724531</v>
      </c>
      <c r="R103" s="51">
        <v>0.20188005791662825</v>
      </c>
      <c r="S103" s="51">
        <v>0.17456072980952697</v>
      </c>
      <c r="T103" s="51">
        <v>0.15809840200544228</v>
      </c>
      <c r="U103" s="51">
        <v>0.11842102415047354</v>
      </c>
      <c r="V103" s="51">
        <v>0.11542061607842115</v>
      </c>
      <c r="W103" s="51">
        <v>0.13354484611151876</v>
      </c>
      <c r="X103" s="51">
        <v>9.1198983003477369E-2</v>
      </c>
      <c r="Y103" s="29"/>
    </row>
    <row r="104" spans="2:25">
      <c r="B104" s="26" t="s">
        <v>128</v>
      </c>
      <c r="C104" s="51">
        <v>2.14900213630815E-2</v>
      </c>
      <c r="D104" s="51">
        <v>1.6010379919509758E-2</v>
      </c>
      <c r="E104" s="51">
        <v>1.5894733083713926E-2</v>
      </c>
      <c r="F104" s="51">
        <v>1.6075411680165221E-2</v>
      </c>
      <c r="G104" s="51">
        <v>1.6248820974576215E-2</v>
      </c>
      <c r="H104" s="51">
        <v>1.7523004797864866E-2</v>
      </c>
      <c r="I104" s="51">
        <v>1.6279772461471359E-2</v>
      </c>
      <c r="J104" s="51">
        <v>1.6548817993089614E-2</v>
      </c>
      <c r="K104" s="51">
        <v>1.7180341339164556E-2</v>
      </c>
      <c r="L104" s="51">
        <v>1.6124461858793529E-2</v>
      </c>
      <c r="M104" s="51">
        <v>1.5475000624058849E-2</v>
      </c>
      <c r="N104" s="51">
        <v>1.5636460336442771E-2</v>
      </c>
      <c r="O104" s="51">
        <v>1.3998858371826082E-2</v>
      </c>
      <c r="P104" s="51">
        <v>1.1824020421291834E-2</v>
      </c>
      <c r="Q104" s="51">
        <v>1.179785448567802E-2</v>
      </c>
      <c r="R104" s="51">
        <v>1.1073407138294983E-2</v>
      </c>
      <c r="S104" s="51">
        <v>9.6218881069775435E-3</v>
      </c>
      <c r="T104" s="51">
        <v>8.7308521819551288E-3</v>
      </c>
      <c r="U104" s="51">
        <v>8.649564991088458E-3</v>
      </c>
      <c r="V104" s="51">
        <v>8.1967140806273771E-3</v>
      </c>
      <c r="W104" s="51">
        <v>8.1538653483547961E-3</v>
      </c>
      <c r="X104" s="51">
        <v>8.0118838983830216E-3</v>
      </c>
      <c r="Y104" s="29"/>
    </row>
    <row r="105" spans="2:25">
      <c r="B105" s="26" t="s">
        <v>150</v>
      </c>
      <c r="C105" s="51">
        <v>6.9472038737910005</v>
      </c>
      <c r="D105" s="51">
        <v>6.5663549043855909</v>
      </c>
      <c r="E105" s="51">
        <v>6.6698422508867834</v>
      </c>
      <c r="F105" s="51">
        <v>6.6647922810474665</v>
      </c>
      <c r="G105" s="51">
        <v>7.0562011922957373</v>
      </c>
      <c r="H105" s="51">
        <v>6.8670638603392886</v>
      </c>
      <c r="I105" s="51">
        <v>7.0501163763521575</v>
      </c>
      <c r="J105" s="51">
        <v>7.2927338371070434</v>
      </c>
      <c r="K105" s="51">
        <v>7.2986918352895414</v>
      </c>
      <c r="L105" s="51">
        <v>6.7294060127632855</v>
      </c>
      <c r="M105" s="51">
        <v>6.3304015118209902</v>
      </c>
      <c r="N105" s="51">
        <v>6.6416746614341244</v>
      </c>
      <c r="O105" s="51">
        <v>6.5251456899002376</v>
      </c>
      <c r="P105" s="51">
        <v>6.4272668399761086</v>
      </c>
      <c r="Q105" s="51">
        <v>6.2743461504806861</v>
      </c>
      <c r="R105" s="51">
        <v>5.6668259353185579</v>
      </c>
      <c r="S105" s="51">
        <v>5.2257527272935134</v>
      </c>
      <c r="T105" s="51">
        <v>5.0904448330237004</v>
      </c>
      <c r="U105" s="51">
        <v>4.9966654957719703</v>
      </c>
      <c r="V105" s="51">
        <v>4.720728893819663</v>
      </c>
      <c r="W105" s="51">
        <v>4.1814098647082627</v>
      </c>
      <c r="X105" s="51">
        <v>3.7129442832753665</v>
      </c>
      <c r="Y105" s="29"/>
    </row>
    <row r="106" spans="2:25">
      <c r="B106" s="26"/>
      <c r="C106" s="26"/>
      <c r="D106" s="26"/>
      <c r="E106" s="26"/>
      <c r="F106" s="26"/>
      <c r="G106" s="26"/>
      <c r="H106" s="26"/>
      <c r="I106" s="26"/>
      <c r="J106" s="26"/>
      <c r="K106" s="26"/>
      <c r="L106" s="26"/>
      <c r="M106" s="26"/>
      <c r="N106" s="26"/>
      <c r="O106" s="26"/>
      <c r="P106" s="26"/>
      <c r="Q106" s="26"/>
      <c r="R106" s="26"/>
      <c r="S106" s="26"/>
      <c r="T106" s="26"/>
      <c r="U106" s="26"/>
      <c r="V106" s="26"/>
      <c r="W106" s="26"/>
      <c r="X106" s="26"/>
      <c r="Y106" s="26"/>
    </row>
    <row r="107" spans="2:25">
      <c r="B107" s="1" t="s">
        <v>154</v>
      </c>
      <c r="C107" s="1">
        <v>1990</v>
      </c>
      <c r="D107" s="1">
        <v>2000</v>
      </c>
      <c r="E107" s="1">
        <v>2001</v>
      </c>
      <c r="F107" s="1">
        <v>2002</v>
      </c>
      <c r="G107" s="1">
        <v>2003</v>
      </c>
      <c r="H107" s="1">
        <v>2004</v>
      </c>
      <c r="I107" s="1">
        <v>2005</v>
      </c>
      <c r="J107" s="1">
        <v>2006</v>
      </c>
      <c r="K107" s="1">
        <v>2007</v>
      </c>
      <c r="L107" s="1">
        <v>2008</v>
      </c>
      <c r="M107" s="1">
        <v>2009</v>
      </c>
      <c r="N107" s="1">
        <v>2010</v>
      </c>
      <c r="O107" s="1">
        <v>2011</v>
      </c>
      <c r="P107" s="1">
        <v>2012</v>
      </c>
      <c r="Q107" s="1">
        <v>2013</v>
      </c>
      <c r="R107" s="1">
        <v>2014</v>
      </c>
      <c r="S107" s="1">
        <v>2015</v>
      </c>
      <c r="T107" s="1">
        <v>2016</v>
      </c>
      <c r="U107" s="1">
        <v>2017</v>
      </c>
      <c r="V107" s="1">
        <v>2018</v>
      </c>
      <c r="W107" s="1">
        <v>2019</v>
      </c>
      <c r="X107" s="1">
        <v>2020</v>
      </c>
      <c r="Y107" s="28"/>
    </row>
    <row r="108" spans="2:25">
      <c r="B108" s="26" t="s">
        <v>145</v>
      </c>
      <c r="C108" s="51">
        <v>1.685778723122433</v>
      </c>
      <c r="D108" s="51">
        <v>1.8915624010650245</v>
      </c>
      <c r="E108" s="51">
        <v>2.0482696831182947</v>
      </c>
      <c r="F108" s="51">
        <v>2.1163506304283497</v>
      </c>
      <c r="G108" s="51">
        <v>2.2261159779868933</v>
      </c>
      <c r="H108" s="51">
        <v>2.2474727364907339</v>
      </c>
      <c r="I108" s="51">
        <v>2.1260199515129865</v>
      </c>
      <c r="J108" s="51">
        <v>2.3117495634979877</v>
      </c>
      <c r="K108" s="51">
        <v>2.255387478354562</v>
      </c>
      <c r="L108" s="51">
        <v>2.151947974723933</v>
      </c>
      <c r="M108" s="51">
        <v>2.0764179724579588</v>
      </c>
      <c r="N108" s="51">
        <v>1.8356365165578798</v>
      </c>
      <c r="O108" s="51">
        <v>1.9219112775481868</v>
      </c>
      <c r="P108" s="51">
        <v>2.6441903964029443</v>
      </c>
      <c r="Q108" s="51">
        <v>2.6629189328419969</v>
      </c>
      <c r="R108" s="51">
        <v>2.6473485568831383</v>
      </c>
      <c r="S108" s="51">
        <v>2.2343841234570521</v>
      </c>
      <c r="T108" s="51">
        <v>1.9663633022477005</v>
      </c>
      <c r="U108" s="51">
        <v>1.7655509138403434</v>
      </c>
      <c r="V108" s="51">
        <v>1.6085507605765599</v>
      </c>
      <c r="W108" s="51">
        <v>1.6449019453491112</v>
      </c>
      <c r="X108" s="51">
        <v>1.138353653464621</v>
      </c>
      <c r="Y108" s="29"/>
    </row>
    <row r="109" spans="2:25">
      <c r="B109" s="26" t="s">
        <v>146</v>
      </c>
      <c r="C109" s="51">
        <v>0.91696093905923248</v>
      </c>
      <c r="D109" s="51">
        <v>0.84116454125457873</v>
      </c>
      <c r="E109" s="51">
        <v>0.90816411284326481</v>
      </c>
      <c r="F109" s="51">
        <v>0.93847852822937783</v>
      </c>
      <c r="G109" s="51">
        <v>0.95664637706573763</v>
      </c>
      <c r="H109" s="51">
        <v>0.97845228460359579</v>
      </c>
      <c r="I109" s="51">
        <v>1.0159429808494216</v>
      </c>
      <c r="J109" s="51">
        <v>1.0206815414993484</v>
      </c>
      <c r="K109" s="51">
        <v>1.0037979020369536</v>
      </c>
      <c r="L109" s="51">
        <v>0.96925056823235667</v>
      </c>
      <c r="M109" s="51">
        <v>0.93441149051612593</v>
      </c>
      <c r="N109" s="51">
        <v>0.91761998257421329</v>
      </c>
      <c r="O109" s="51">
        <v>0.86898494511851754</v>
      </c>
      <c r="P109" s="51">
        <v>0.86489345597503242</v>
      </c>
      <c r="Q109" s="51">
        <v>0.85571975566451774</v>
      </c>
      <c r="R109" s="51">
        <v>0.8048841803368193</v>
      </c>
      <c r="S109" s="51">
        <v>0.73986280572982444</v>
      </c>
      <c r="T109" s="51">
        <v>0.73151533413914238</v>
      </c>
      <c r="U109" s="51">
        <v>0.69005039367657894</v>
      </c>
      <c r="V109" s="51">
        <v>0.67270056716884818</v>
      </c>
      <c r="W109" s="51">
        <v>0.64321709253648229</v>
      </c>
      <c r="X109" s="51">
        <v>0.60338865080741944</v>
      </c>
      <c r="Y109" s="29"/>
    </row>
    <row r="110" spans="2:25">
      <c r="B110" s="26" t="s">
        <v>147</v>
      </c>
      <c r="C110" s="51">
        <v>0.49729394049702758</v>
      </c>
      <c r="D110" s="51">
        <v>0.56072748911946624</v>
      </c>
      <c r="E110" s="51">
        <v>0.60019282099027105</v>
      </c>
      <c r="F110" s="51">
        <v>0.62030259394738907</v>
      </c>
      <c r="G110" s="51">
        <v>0.63269066653929829</v>
      </c>
      <c r="H110" s="51">
        <v>0.64892503165900317</v>
      </c>
      <c r="I110" s="51">
        <v>0.67533911291094018</v>
      </c>
      <c r="J110" s="51">
        <v>0.70657893144718764</v>
      </c>
      <c r="K110" s="51">
        <v>0.70348841184395439</v>
      </c>
      <c r="L110" s="51">
        <v>0.61519951143071705</v>
      </c>
      <c r="M110" s="51">
        <v>0.57423284253540918</v>
      </c>
      <c r="N110" s="51">
        <v>0.6292742493383463</v>
      </c>
      <c r="O110" s="51">
        <v>0.57912187241735669</v>
      </c>
      <c r="P110" s="51">
        <v>0.52374755252625249</v>
      </c>
      <c r="Q110" s="51">
        <v>0.51402696399641379</v>
      </c>
      <c r="R110" s="51">
        <v>0.46624111549929925</v>
      </c>
      <c r="S110" s="51">
        <v>0.37672371910513808</v>
      </c>
      <c r="T110" s="51">
        <v>0.34414720505142665</v>
      </c>
      <c r="U110" s="51">
        <v>0.31870803968053424</v>
      </c>
      <c r="V110" s="51">
        <v>0.29568237723389318</v>
      </c>
      <c r="W110" s="51">
        <v>0.2702344834873836</v>
      </c>
      <c r="X110" s="51">
        <v>0.2445158467418469</v>
      </c>
      <c r="Y110" s="29"/>
    </row>
    <row r="111" spans="2:25">
      <c r="B111" s="26" t="s">
        <v>148</v>
      </c>
      <c r="C111" s="51">
        <v>0.86223612782768133</v>
      </c>
      <c r="D111" s="51">
        <v>0.78247849183586193</v>
      </c>
      <c r="E111" s="51">
        <v>0.81821459611111214</v>
      </c>
      <c r="F111" s="51">
        <v>0.84987811978765593</v>
      </c>
      <c r="G111" s="51">
        <v>0.97497399665269391</v>
      </c>
      <c r="H111" s="51">
        <v>1.1162186675193864</v>
      </c>
      <c r="I111" s="51">
        <v>1.0288865655556301</v>
      </c>
      <c r="J111" s="51">
        <v>1.1159567938195847</v>
      </c>
      <c r="K111" s="51">
        <v>1.1067723387932753</v>
      </c>
      <c r="L111" s="51">
        <v>0.95297004845927802</v>
      </c>
      <c r="M111" s="51">
        <v>0.86865624799813268</v>
      </c>
      <c r="N111" s="51">
        <v>0.93886216690718738</v>
      </c>
      <c r="O111" s="51">
        <v>0.82220471612021995</v>
      </c>
      <c r="P111" s="51">
        <v>0.75876826146651344</v>
      </c>
      <c r="Q111" s="51">
        <v>0.68908312335449828</v>
      </c>
      <c r="R111" s="51">
        <v>0.79194289596681666</v>
      </c>
      <c r="S111" s="51">
        <v>0.51111114152691528</v>
      </c>
      <c r="T111" s="51">
        <v>0.48635617694859573</v>
      </c>
      <c r="U111" s="51">
        <v>0.4617666522758973</v>
      </c>
      <c r="V111" s="51">
        <v>0.43981723829079272</v>
      </c>
      <c r="W111" s="51">
        <v>0.40472959153654114</v>
      </c>
      <c r="X111" s="51">
        <v>0.37324532345277733</v>
      </c>
      <c r="Y111" s="29"/>
    </row>
    <row r="112" spans="2:25">
      <c r="B112" s="26" t="s">
        <v>127</v>
      </c>
      <c r="C112" s="51">
        <v>1.2438233523000553</v>
      </c>
      <c r="D112" s="51">
        <v>1.2666927297354293</v>
      </c>
      <c r="E112" s="51">
        <v>1.3033883803380046</v>
      </c>
      <c r="F112" s="51">
        <v>1.3561893657639346</v>
      </c>
      <c r="G112" s="51">
        <v>1.3642254310555744</v>
      </c>
      <c r="H112" s="51">
        <v>1.4341408922078085</v>
      </c>
      <c r="I112" s="51">
        <v>1.4304104904975912</v>
      </c>
      <c r="J112" s="51">
        <v>1.4367065598303916</v>
      </c>
      <c r="K112" s="51">
        <v>1.6022193568742451</v>
      </c>
      <c r="L112" s="51">
        <v>1.4443246335776887</v>
      </c>
      <c r="M112" s="51">
        <v>1.3323175231908106</v>
      </c>
      <c r="N112" s="51">
        <v>1.3850176439240431</v>
      </c>
      <c r="O112" s="51">
        <v>1.3421707294023932</v>
      </c>
      <c r="P112" s="51">
        <v>1.3451791558956461</v>
      </c>
      <c r="Q112" s="51">
        <v>1.3100397470788847</v>
      </c>
      <c r="R112" s="51">
        <v>1.252878006602234</v>
      </c>
      <c r="S112" s="51">
        <v>0.93718482511393397</v>
      </c>
      <c r="T112" s="51">
        <v>1.0383188665087872</v>
      </c>
      <c r="U112" s="51">
        <v>0.89299982309362624</v>
      </c>
      <c r="V112" s="51">
        <v>0.91052820405946799</v>
      </c>
      <c r="W112" s="51">
        <v>0.90675989110926714</v>
      </c>
      <c r="X112" s="51">
        <v>0.89029321497974534</v>
      </c>
      <c r="Y112" s="29"/>
    </row>
    <row r="113" spans="2:25">
      <c r="B113" s="26" t="s">
        <v>149</v>
      </c>
      <c r="C113" s="51">
        <v>2.0522402366172032E-2</v>
      </c>
      <c r="D113" s="51">
        <v>2.0791675403490188E-2</v>
      </c>
      <c r="E113" s="51">
        <v>2.119180532549321E-2</v>
      </c>
      <c r="F113" s="51">
        <v>2.1578252110294786E-2</v>
      </c>
      <c r="G113" s="51">
        <v>2.1986549881147462E-2</v>
      </c>
      <c r="H113" s="51">
        <v>2.2842385147708394E-2</v>
      </c>
      <c r="I113" s="51">
        <v>2.3588461900541674E-2</v>
      </c>
      <c r="J113" s="51">
        <v>2.4037732949965737E-2</v>
      </c>
      <c r="K113" s="51">
        <v>2.4191096357981445E-2</v>
      </c>
      <c r="L113" s="51">
        <v>2.304080543645913E-2</v>
      </c>
      <c r="M113" s="51">
        <v>2.1174152126918578E-2</v>
      </c>
      <c r="N113" s="51">
        <v>2.0960337659333281E-2</v>
      </c>
      <c r="O113" s="51">
        <v>2.1534036170806646E-2</v>
      </c>
      <c r="P113" s="51">
        <v>2.2423691548843522E-2</v>
      </c>
      <c r="Q113" s="51">
        <v>2.2729235157785074E-2</v>
      </c>
      <c r="R113" s="51">
        <v>2.2199297370113235E-2</v>
      </c>
      <c r="S113" s="51">
        <v>2.1851971095946471E-2</v>
      </c>
      <c r="T113" s="51">
        <v>2.1637155683626362E-2</v>
      </c>
      <c r="U113" s="51">
        <v>2.0576060007292684E-2</v>
      </c>
      <c r="V113" s="51">
        <v>1.975392016966129E-2</v>
      </c>
      <c r="W113" s="51">
        <v>1.9691717677161328E-2</v>
      </c>
      <c r="X113" s="51">
        <v>1.9093613844119138E-2</v>
      </c>
      <c r="Y113" s="29"/>
    </row>
    <row r="114" spans="2:25">
      <c r="B114" s="26" t="s">
        <v>138</v>
      </c>
      <c r="C114" s="51">
        <v>0.58489541870880635</v>
      </c>
      <c r="D114" s="51">
        <v>0.3973923355470742</v>
      </c>
      <c r="E114" s="51">
        <v>0.35436340582762477</v>
      </c>
      <c r="F114" s="51">
        <v>0.2919102090495187</v>
      </c>
      <c r="G114" s="51">
        <v>0.25286128891938864</v>
      </c>
      <c r="H114" s="51">
        <v>0.237256856093433</v>
      </c>
      <c r="I114" s="51">
        <v>0.18827604813275095</v>
      </c>
      <c r="J114" s="51">
        <v>0.23922248613918728</v>
      </c>
      <c r="K114" s="51">
        <v>0.20916713604354251</v>
      </c>
      <c r="L114" s="51">
        <v>0.15007301436168174</v>
      </c>
      <c r="M114" s="51">
        <v>0.20793081802274418</v>
      </c>
      <c r="N114" s="51">
        <v>0.1701046350138482</v>
      </c>
      <c r="O114" s="51">
        <v>0.16182298596398181</v>
      </c>
      <c r="P114" s="51">
        <v>0.18090379265758405</v>
      </c>
      <c r="Q114" s="51">
        <v>0.16312868701724528</v>
      </c>
      <c r="R114" s="51">
        <v>0.20188005791662825</v>
      </c>
      <c r="S114" s="51">
        <v>0.17456072980952697</v>
      </c>
      <c r="T114" s="51">
        <v>0.15809840200544228</v>
      </c>
      <c r="U114" s="51">
        <v>0.11842102415047355</v>
      </c>
      <c r="V114" s="51">
        <v>0.11542061607842115</v>
      </c>
      <c r="W114" s="51">
        <v>0.13354484611151876</v>
      </c>
      <c r="X114" s="51">
        <v>9.1198983003477369E-2</v>
      </c>
      <c r="Y114" s="29"/>
    </row>
    <row r="115" spans="2:25">
      <c r="B115" s="26" t="s">
        <v>128</v>
      </c>
      <c r="C115" s="51">
        <v>0</v>
      </c>
      <c r="D115" s="51">
        <v>0</v>
      </c>
      <c r="E115" s="51">
        <v>0</v>
      </c>
      <c r="F115" s="51">
        <v>0</v>
      </c>
      <c r="G115" s="51">
        <v>0</v>
      </c>
      <c r="H115" s="51">
        <v>0</v>
      </c>
      <c r="I115" s="51">
        <v>0</v>
      </c>
      <c r="J115" s="51">
        <v>0</v>
      </c>
      <c r="K115" s="51">
        <v>0</v>
      </c>
      <c r="L115" s="51">
        <v>0</v>
      </c>
      <c r="M115" s="51">
        <v>0</v>
      </c>
      <c r="N115" s="51">
        <v>0</v>
      </c>
      <c r="O115" s="51">
        <v>0</v>
      </c>
      <c r="P115" s="51">
        <v>0</v>
      </c>
      <c r="Q115" s="51">
        <v>0</v>
      </c>
      <c r="R115" s="51">
        <v>0</v>
      </c>
      <c r="S115" s="51">
        <v>0</v>
      </c>
      <c r="T115" s="51">
        <v>0</v>
      </c>
      <c r="U115" s="51">
        <v>0</v>
      </c>
      <c r="V115" s="51">
        <v>0</v>
      </c>
      <c r="W115" s="51">
        <v>0</v>
      </c>
      <c r="X115" s="51">
        <v>0</v>
      </c>
      <c r="Y115" s="29"/>
    </row>
    <row r="116" spans="2:25">
      <c r="B116" s="26" t="s">
        <v>150</v>
      </c>
      <c r="C116" s="51">
        <v>5.8115109038814081</v>
      </c>
      <c r="D116" s="51">
        <v>5.7608096639609254</v>
      </c>
      <c r="E116" s="51">
        <v>6.0537848045540654</v>
      </c>
      <c r="F116" s="51">
        <v>6.1946876993165212</v>
      </c>
      <c r="G116" s="51">
        <v>6.4295002881007335</v>
      </c>
      <c r="H116" s="51">
        <v>6.6853088537216685</v>
      </c>
      <c r="I116" s="51">
        <v>6.4884636113598626</v>
      </c>
      <c r="J116" s="51">
        <v>6.8549336091836528</v>
      </c>
      <c r="K116" s="51">
        <v>6.9050237203045137</v>
      </c>
      <c r="L116" s="51">
        <v>6.3068065562221136</v>
      </c>
      <c r="M116" s="51">
        <v>6.0151410468480995</v>
      </c>
      <c r="N116" s="51">
        <v>5.8974755319748509</v>
      </c>
      <c r="O116" s="51">
        <v>5.717750562741462</v>
      </c>
      <c r="P116" s="51">
        <v>6.3401063064728156</v>
      </c>
      <c r="Q116" s="51">
        <v>6.2176464451113418</v>
      </c>
      <c r="R116" s="51">
        <v>6.1873741105750488</v>
      </c>
      <c r="S116" s="51">
        <v>4.9956793158383377</v>
      </c>
      <c r="T116" s="51">
        <v>4.746436442584721</v>
      </c>
      <c r="U116" s="51">
        <v>4.268072906724746</v>
      </c>
      <c r="V116" s="51">
        <v>4.0624536835776439</v>
      </c>
      <c r="W116" s="51">
        <v>4.023079567807466</v>
      </c>
      <c r="X116" s="51">
        <v>3.3600892862940066</v>
      </c>
      <c r="Y116" s="29"/>
    </row>
  </sheetData>
  <phoneticPr fontId="7" type="noConversion"/>
  <pageMargins left="0.75" right="0.75" top="1" bottom="1" header="0.4921259845" footer="0.4921259845"/>
  <pageSetup paperSize="9"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Taul5"/>
  <dimension ref="A1:AF260"/>
  <sheetViews>
    <sheetView topLeftCell="A180" zoomScale="70" zoomScaleNormal="70" workbookViewId="0">
      <pane xSplit="2" topLeftCell="C1" activePane="topRight" state="frozen"/>
      <selection pane="topRight" activeCell="Y86" sqref="Y86"/>
      <selection activeCell="A21" sqref="A21"/>
    </sheetView>
  </sheetViews>
  <sheetFormatPr defaultRowHeight="13.15"/>
  <cols>
    <col min="1" max="1" width="17.140625" style="1" customWidth="1"/>
    <col min="2" max="2" width="29.28515625" customWidth="1"/>
    <col min="3" max="3" width="6.42578125" style="82" customWidth="1"/>
    <col min="4" max="9" width="9.28515625" style="82" customWidth="1"/>
    <col min="10" max="11" width="10.140625" style="82" customWidth="1"/>
    <col min="12" max="14" width="10.140625" style="82" bestFit="1" customWidth="1"/>
    <col min="15" max="15" width="9.5703125" style="82" bestFit="1" customWidth="1"/>
    <col min="16" max="16" width="10.140625" style="82" bestFit="1" customWidth="1"/>
    <col min="17" max="17" width="9.7109375" style="82" bestFit="1" customWidth="1"/>
    <col min="18" max="19" width="8.7109375" style="82"/>
    <col min="20" max="22" width="9.7109375" style="82" bestFit="1" customWidth="1"/>
    <col min="23" max="24" width="9.85546875" customWidth="1"/>
    <col min="25" max="25" width="15.140625" customWidth="1"/>
  </cols>
  <sheetData>
    <row r="1" spans="1:26">
      <c r="B1" s="1" t="s">
        <v>156</v>
      </c>
    </row>
    <row r="4" spans="1:26">
      <c r="A4" s="1">
        <v>12</v>
      </c>
      <c r="B4" s="1" t="s">
        <v>157</v>
      </c>
    </row>
    <row r="5" spans="1:26">
      <c r="C5" s="32" t="s">
        <v>61</v>
      </c>
      <c r="D5" s="32" t="s">
        <v>62</v>
      </c>
      <c r="E5" s="32" t="s">
        <v>63</v>
      </c>
      <c r="F5" s="32" t="s">
        <v>64</v>
      </c>
      <c r="G5" s="32" t="s">
        <v>65</v>
      </c>
      <c r="H5" s="32" t="s">
        <v>66</v>
      </c>
      <c r="I5" s="32" t="s">
        <v>67</v>
      </c>
      <c r="J5" s="32" t="s">
        <v>68</v>
      </c>
      <c r="K5" s="32" t="s">
        <v>69</v>
      </c>
      <c r="L5" s="32" t="s">
        <v>70</v>
      </c>
      <c r="M5" s="32" t="s">
        <v>71</v>
      </c>
      <c r="N5" s="32" t="s">
        <v>72</v>
      </c>
      <c r="O5" s="32" t="s">
        <v>73</v>
      </c>
      <c r="P5" s="32" t="s">
        <v>74</v>
      </c>
      <c r="Q5" s="32" t="s">
        <v>75</v>
      </c>
      <c r="R5" s="32" t="s">
        <v>76</v>
      </c>
      <c r="S5" s="32" t="s">
        <v>77</v>
      </c>
      <c r="T5" s="36" t="s">
        <v>78</v>
      </c>
      <c r="U5" s="36" t="s">
        <v>79</v>
      </c>
      <c r="V5" s="36" t="s">
        <v>116</v>
      </c>
      <c r="W5" s="36" t="s">
        <v>117</v>
      </c>
      <c r="X5" s="36" t="s">
        <v>158</v>
      </c>
      <c r="Y5" s="82"/>
      <c r="Z5" s="82"/>
    </row>
    <row r="6" spans="1:26">
      <c r="B6" t="s">
        <v>159</v>
      </c>
      <c r="C6" s="84">
        <v>790.30543027492411</v>
      </c>
      <c r="D6" s="84">
        <v>750.47878751325436</v>
      </c>
      <c r="E6" s="84">
        <v>761.39491752174581</v>
      </c>
      <c r="F6" s="84">
        <v>809.84964251246333</v>
      </c>
      <c r="G6" s="84">
        <v>805.25740117296903</v>
      </c>
      <c r="H6" s="84">
        <v>826.49917072737867</v>
      </c>
      <c r="I6" s="84">
        <v>833.7296285471383</v>
      </c>
      <c r="J6" s="84">
        <v>842.9702934227372</v>
      </c>
      <c r="K6" s="84">
        <v>871.30093588676277</v>
      </c>
      <c r="L6" s="84">
        <v>775.8308001777375</v>
      </c>
      <c r="M6" s="84">
        <v>789.10661501445213</v>
      </c>
      <c r="N6" s="84">
        <v>806.07814083078438</v>
      </c>
      <c r="O6" s="84">
        <v>781.47099467769283</v>
      </c>
      <c r="P6" s="84">
        <v>775.70214730246119</v>
      </c>
      <c r="Q6" s="84">
        <v>760.93034827604799</v>
      </c>
      <c r="R6" s="84">
        <v>739.99946275992227</v>
      </c>
      <c r="S6" s="84">
        <v>741.12732283744322</v>
      </c>
      <c r="T6" s="84">
        <v>782.13393015497729</v>
      </c>
      <c r="U6" s="84">
        <v>756.3778425850993</v>
      </c>
      <c r="V6" s="84">
        <v>743.16208772360756</v>
      </c>
      <c r="W6" s="84">
        <v>733.42548626620601</v>
      </c>
      <c r="X6" s="84">
        <v>657.82865719235497</v>
      </c>
      <c r="Y6" s="82"/>
      <c r="Z6" s="82"/>
    </row>
    <row r="7" spans="1:26">
      <c r="B7" t="s">
        <v>160</v>
      </c>
      <c r="C7" s="84">
        <v>97.417634362476292</v>
      </c>
      <c r="D7" s="84">
        <v>116.54086913049241</v>
      </c>
      <c r="E7" s="84">
        <v>117.54567874435699</v>
      </c>
      <c r="F7" s="84">
        <v>120.54482474194154</v>
      </c>
      <c r="G7" s="84">
        <v>121.4734212992677</v>
      </c>
      <c r="H7" s="84">
        <v>123.68987102398064</v>
      </c>
      <c r="I7" s="84">
        <v>120.82707756782449</v>
      </c>
      <c r="J7" s="84">
        <v>121.67421804515062</v>
      </c>
      <c r="K7" s="84">
        <v>123.2481666005952</v>
      </c>
      <c r="L7" s="84">
        <v>119.60870198691744</v>
      </c>
      <c r="M7" s="84">
        <v>110.71801443819732</v>
      </c>
      <c r="N7" s="84">
        <v>115.93005116932586</v>
      </c>
      <c r="O7" s="84">
        <v>112.5707997166736</v>
      </c>
      <c r="P7" s="84">
        <v>112.65337305786878</v>
      </c>
      <c r="Q7" s="84">
        <v>109.37137159622233</v>
      </c>
      <c r="R7" s="84">
        <v>100.16527970640411</v>
      </c>
      <c r="S7" s="84">
        <v>101.63057439842349</v>
      </c>
      <c r="T7" s="84">
        <v>118.56208982656516</v>
      </c>
      <c r="U7" s="84">
        <v>111.91776960061944</v>
      </c>
      <c r="V7" s="84">
        <v>109.1146050973565</v>
      </c>
      <c r="W7" s="84">
        <v>106.05452087162381</v>
      </c>
      <c r="X7" s="84">
        <v>98.671118516465356</v>
      </c>
      <c r="Y7" s="82"/>
      <c r="Z7" s="82"/>
    </row>
    <row r="8" spans="1:26">
      <c r="B8" t="s">
        <v>161</v>
      </c>
      <c r="C8" s="84">
        <v>96.784672814078363</v>
      </c>
      <c r="D8" s="84">
        <v>116.28002170452871</v>
      </c>
      <c r="E8" s="84">
        <v>114.82422423139747</v>
      </c>
      <c r="F8" s="84">
        <v>115.98346904129076</v>
      </c>
      <c r="G8" s="84">
        <v>112.58809566610729</v>
      </c>
      <c r="H8" s="84">
        <v>116.39744023250162</v>
      </c>
      <c r="I8" s="84">
        <v>114.19211539757832</v>
      </c>
      <c r="J8" s="84">
        <v>112.3492080103395</v>
      </c>
      <c r="K8" s="84">
        <v>116.75261476773126</v>
      </c>
      <c r="L8" s="84">
        <v>112.477894468408</v>
      </c>
      <c r="M8" s="84">
        <v>103.58154993196875</v>
      </c>
      <c r="N8" s="84">
        <v>104.8026242297303</v>
      </c>
      <c r="O8" s="84">
        <v>101.39834953188937</v>
      </c>
      <c r="P8" s="84">
        <v>103.46368037520197</v>
      </c>
      <c r="Q8" s="84">
        <v>99.589816825640213</v>
      </c>
      <c r="R8" s="84">
        <v>92.667695493520014</v>
      </c>
      <c r="S8" s="84">
        <v>86.505328986760631</v>
      </c>
      <c r="T8" s="84">
        <v>105.35377989681969</v>
      </c>
      <c r="U8" s="84">
        <v>98.189561077481727</v>
      </c>
      <c r="V8" s="84">
        <v>96.779636005888207</v>
      </c>
      <c r="W8" s="84">
        <v>61.841822233420125</v>
      </c>
      <c r="X8" s="84">
        <v>54.148749619404128</v>
      </c>
      <c r="Y8" s="82"/>
      <c r="Z8" s="82"/>
    </row>
    <row r="9" spans="1:26">
      <c r="B9" t="s">
        <v>162</v>
      </c>
      <c r="C9" s="84">
        <v>212.73338584938674</v>
      </c>
      <c r="D9" s="84">
        <v>256.96483342264571</v>
      </c>
      <c r="E9" s="84">
        <v>277.5124229845722</v>
      </c>
      <c r="F9" s="84">
        <v>285.00748217203721</v>
      </c>
      <c r="G9" s="84">
        <v>294.93293051203887</v>
      </c>
      <c r="H9" s="84">
        <v>289.26108266884631</v>
      </c>
      <c r="I9" s="84">
        <v>284.45908044065379</v>
      </c>
      <c r="J9" s="84">
        <v>286.39157828200337</v>
      </c>
      <c r="K9" s="84">
        <v>328.74346444160159</v>
      </c>
      <c r="L9" s="84">
        <v>308.90002514368558</v>
      </c>
      <c r="M9" s="84">
        <v>258.85028607281299</v>
      </c>
      <c r="N9" s="84">
        <v>276.08028439651525</v>
      </c>
      <c r="O9" s="84">
        <v>267.16666755487023</v>
      </c>
      <c r="P9" s="84">
        <v>280.81612740211011</v>
      </c>
      <c r="Q9" s="84">
        <v>273.45220329737754</v>
      </c>
      <c r="R9" s="84">
        <v>258.77860123467622</v>
      </c>
      <c r="S9" s="84">
        <v>243.02042241443058</v>
      </c>
      <c r="T9" s="84">
        <v>300.8815572417048</v>
      </c>
      <c r="U9" s="84">
        <v>280.83677333372952</v>
      </c>
      <c r="V9" s="84">
        <v>292.72624994717182</v>
      </c>
      <c r="W9" s="84">
        <v>285.15490077012208</v>
      </c>
      <c r="X9" s="84">
        <v>281.40120830874059</v>
      </c>
      <c r="Y9" s="82"/>
      <c r="Z9" s="82"/>
    </row>
    <row r="10" spans="1:26">
      <c r="B10" t="s">
        <v>163</v>
      </c>
      <c r="C10" s="84">
        <v>9.2350582495748963</v>
      </c>
      <c r="D10" s="84">
        <v>12.116792920805111</v>
      </c>
      <c r="E10" s="84">
        <v>13.351682121599787</v>
      </c>
      <c r="F10" s="84">
        <v>14.83479178797911</v>
      </c>
      <c r="G10" s="84">
        <v>16.49596907977072</v>
      </c>
      <c r="H10" s="84">
        <v>18.226564882662089</v>
      </c>
      <c r="I10" s="84">
        <v>20.052600832878507</v>
      </c>
      <c r="J10" s="84">
        <v>22.235566979426164</v>
      </c>
      <c r="K10" s="84">
        <v>24.471569567644018</v>
      </c>
      <c r="L10" s="84">
        <v>25.850418677596437</v>
      </c>
      <c r="M10" s="84">
        <v>26.057144405114684</v>
      </c>
      <c r="N10" s="84">
        <v>27.173398932191578</v>
      </c>
      <c r="O10" s="84">
        <v>28.895273138770452</v>
      </c>
      <c r="P10" s="84">
        <v>29.858265263336538</v>
      </c>
      <c r="Q10" s="84">
        <v>31.866598272303648</v>
      </c>
      <c r="R10" s="84">
        <v>32.328634977159744</v>
      </c>
      <c r="S10" s="84">
        <v>32.519737080942917</v>
      </c>
      <c r="T10" s="84">
        <v>30.997362903613034</v>
      </c>
      <c r="U10" s="84">
        <v>25.86212306941264</v>
      </c>
      <c r="V10" s="84">
        <v>25.435620997199713</v>
      </c>
      <c r="W10" s="84">
        <v>23.860240243823668</v>
      </c>
      <c r="X10" s="84">
        <v>23.047413085344779</v>
      </c>
      <c r="Y10" s="82"/>
      <c r="Z10" s="82"/>
    </row>
    <row r="11" spans="1:26">
      <c r="B11" t="s">
        <v>164</v>
      </c>
      <c r="C11" s="84">
        <v>78.086995115573231</v>
      </c>
      <c r="D11" s="84">
        <v>112.9170170513616</v>
      </c>
      <c r="E11" s="84">
        <v>112.16173031881482</v>
      </c>
      <c r="F11" s="84">
        <v>110.70432209736151</v>
      </c>
      <c r="G11" s="84">
        <v>113.80978052353491</v>
      </c>
      <c r="H11" s="84">
        <v>132.1312634959007</v>
      </c>
      <c r="I11" s="84">
        <v>116.01371029203248</v>
      </c>
      <c r="J11" s="84">
        <v>103.59517349922672</v>
      </c>
      <c r="K11" s="84">
        <v>112.82398633049155</v>
      </c>
      <c r="L11" s="84">
        <v>125.30555838626006</v>
      </c>
      <c r="M11" s="84">
        <v>125.84092746746586</v>
      </c>
      <c r="N11" s="84">
        <v>125.53871679971328</v>
      </c>
      <c r="O11" s="84">
        <v>102.30839251086019</v>
      </c>
      <c r="P11" s="84">
        <v>101.03243755202904</v>
      </c>
      <c r="Q11" s="84">
        <v>99.842592581620025</v>
      </c>
      <c r="R11" s="84">
        <v>91.024477985518047</v>
      </c>
      <c r="S11" s="84">
        <v>96.527962495967557</v>
      </c>
      <c r="T11" s="84">
        <v>99.039984048331291</v>
      </c>
      <c r="U11" s="84">
        <v>96.780170410331237</v>
      </c>
      <c r="V11" s="84">
        <v>104.26796956955242</v>
      </c>
      <c r="W11" s="84">
        <v>100.91664652086973</v>
      </c>
      <c r="X11" s="84">
        <v>96.577654243243757</v>
      </c>
      <c r="Y11" s="82"/>
      <c r="Z11" s="82"/>
    </row>
    <row r="12" spans="1:26">
      <c r="B12" t="s">
        <v>165</v>
      </c>
      <c r="C12" s="84">
        <v>18.006527849907265</v>
      </c>
      <c r="D12" s="84">
        <v>24.059963143421328</v>
      </c>
      <c r="E12" s="84">
        <v>22.71263471841953</v>
      </c>
      <c r="F12" s="84">
        <v>24.011355855723025</v>
      </c>
      <c r="G12" s="84">
        <v>29.386499252960796</v>
      </c>
      <c r="H12" s="84">
        <v>32.266911224554939</v>
      </c>
      <c r="I12" s="84">
        <v>26.58428857453378</v>
      </c>
      <c r="J12" s="84">
        <v>27.274741046198969</v>
      </c>
      <c r="K12" s="84">
        <v>28.480896806110781</v>
      </c>
      <c r="L12" s="84">
        <v>26.202879764978725</v>
      </c>
      <c r="M12" s="84">
        <v>23.911501377487475</v>
      </c>
      <c r="N12" s="84">
        <v>27.306303656180418</v>
      </c>
      <c r="O12" s="84">
        <v>25.606025256647758</v>
      </c>
      <c r="P12" s="84">
        <v>22.322788689558728</v>
      </c>
      <c r="Q12" s="84">
        <v>21.99948583537607</v>
      </c>
      <c r="R12" s="84">
        <v>20.497645382394111</v>
      </c>
      <c r="S12" s="84">
        <v>17.633433968885903</v>
      </c>
      <c r="T12" s="84">
        <v>16.447875546245939</v>
      </c>
      <c r="U12" s="84">
        <v>18.779725824168498</v>
      </c>
      <c r="V12" s="84">
        <v>18.974368947980128</v>
      </c>
      <c r="W12" s="84">
        <v>17.905058305859757</v>
      </c>
      <c r="X12" s="84">
        <v>14.522897792037453</v>
      </c>
      <c r="Y12" s="82"/>
      <c r="Z12" s="82"/>
    </row>
    <row r="13" spans="1:26">
      <c r="B13" t="s">
        <v>130</v>
      </c>
      <c r="C13" s="84">
        <f>SUM(C6:C12)</f>
        <v>1302.5697045159209</v>
      </c>
      <c r="D13" s="84">
        <f t="shared" ref="D13:U13" si="0">SUM(D6:D12)</f>
        <v>1389.3582848865094</v>
      </c>
      <c r="E13" s="84">
        <f t="shared" si="0"/>
        <v>1419.5032906409067</v>
      </c>
      <c r="F13" s="84">
        <f t="shared" si="0"/>
        <v>1480.9358882087965</v>
      </c>
      <c r="G13" s="84">
        <f t="shared" si="0"/>
        <v>1493.9440975066495</v>
      </c>
      <c r="H13" s="84">
        <f t="shared" si="0"/>
        <v>1538.4723042558248</v>
      </c>
      <c r="I13" s="84">
        <f t="shared" si="0"/>
        <v>1515.8585016526395</v>
      </c>
      <c r="J13" s="84">
        <f t="shared" si="0"/>
        <v>1516.4907792850827</v>
      </c>
      <c r="K13" s="84">
        <f t="shared" si="0"/>
        <v>1605.8216344009375</v>
      </c>
      <c r="L13" s="84">
        <f t="shared" si="0"/>
        <v>1494.1762786055838</v>
      </c>
      <c r="M13" s="84">
        <f t="shared" si="0"/>
        <v>1438.0660387074993</v>
      </c>
      <c r="N13" s="84">
        <f t="shared" si="0"/>
        <v>1482.9095200144411</v>
      </c>
      <c r="O13" s="84">
        <f t="shared" si="0"/>
        <v>1419.4165023874045</v>
      </c>
      <c r="P13" s="84">
        <f t="shared" si="0"/>
        <v>1425.8488196425665</v>
      </c>
      <c r="Q13" s="84">
        <f t="shared" si="0"/>
        <v>1397.052416684588</v>
      </c>
      <c r="R13" s="84">
        <f t="shared" si="0"/>
        <v>1335.4617975395943</v>
      </c>
      <c r="S13" s="84">
        <f t="shared" si="0"/>
        <v>1318.9647821828542</v>
      </c>
      <c r="T13" s="84">
        <f t="shared" si="0"/>
        <v>1453.4165796182572</v>
      </c>
      <c r="U13" s="84">
        <f t="shared" si="0"/>
        <v>1388.7439659008426</v>
      </c>
      <c r="V13" s="84">
        <v>1390.4605382887562</v>
      </c>
      <c r="W13" s="84">
        <v>1329.1586752119251</v>
      </c>
      <c r="X13" s="84">
        <v>1226.1976987575911</v>
      </c>
      <c r="Y13" s="82"/>
      <c r="Z13" s="82"/>
    </row>
    <row r="14" spans="1:26">
      <c r="B14" s="13" t="s">
        <v>166</v>
      </c>
      <c r="W14" s="82"/>
      <c r="X14" s="82"/>
      <c r="Y14" s="82"/>
      <c r="Z14" s="82"/>
    </row>
    <row r="15" spans="1:26">
      <c r="W15" s="82"/>
      <c r="X15" s="82"/>
      <c r="Y15" s="82"/>
      <c r="Z15" s="82"/>
    </row>
    <row r="16" spans="1:26">
      <c r="A16" s="1">
        <v>13</v>
      </c>
      <c r="B16" s="1" t="s">
        <v>167</v>
      </c>
      <c r="W16" s="82"/>
      <c r="X16" s="82"/>
      <c r="Y16" s="82"/>
      <c r="Z16" s="82"/>
    </row>
    <row r="17" spans="1:26">
      <c r="C17" s="32" t="s">
        <v>61</v>
      </c>
      <c r="D17" s="32" t="s">
        <v>62</v>
      </c>
      <c r="E17" s="32" t="s">
        <v>63</v>
      </c>
      <c r="F17" s="32" t="s">
        <v>64</v>
      </c>
      <c r="G17" s="32" t="s">
        <v>65</v>
      </c>
      <c r="H17" s="32" t="s">
        <v>66</v>
      </c>
      <c r="I17" s="32" t="s">
        <v>67</v>
      </c>
      <c r="J17" s="32" t="s">
        <v>68</v>
      </c>
      <c r="K17" s="32" t="s">
        <v>69</v>
      </c>
      <c r="L17" s="32" t="s">
        <v>70</v>
      </c>
      <c r="M17" s="32" t="s">
        <v>71</v>
      </c>
      <c r="N17" s="32" t="s">
        <v>72</v>
      </c>
      <c r="O17" s="32" t="s">
        <v>73</v>
      </c>
      <c r="P17" s="32" t="s">
        <v>74</v>
      </c>
      <c r="Q17" s="32" t="s">
        <v>75</v>
      </c>
      <c r="R17" s="32" t="s">
        <v>76</v>
      </c>
      <c r="S17" s="32" t="s">
        <v>77</v>
      </c>
      <c r="T17" s="36" t="s">
        <v>78</v>
      </c>
      <c r="U17" s="36" t="s">
        <v>79</v>
      </c>
      <c r="V17" s="36" t="s">
        <v>116</v>
      </c>
      <c r="W17" s="36" t="s">
        <v>117</v>
      </c>
      <c r="X17" s="36">
        <v>2020</v>
      </c>
      <c r="Y17" s="82"/>
      <c r="Z17" s="82"/>
    </row>
    <row r="18" spans="1:26" ht="14.45">
      <c r="B18" t="s">
        <v>82</v>
      </c>
      <c r="C18" s="97">
        <v>1.6760866140030231</v>
      </c>
      <c r="D18" s="97">
        <v>1.4994532630789676</v>
      </c>
      <c r="E18" s="97">
        <v>1.5169354252299165</v>
      </c>
      <c r="F18" s="97">
        <v>1.5553345600809536</v>
      </c>
      <c r="G18" s="97">
        <v>1.553379311498476</v>
      </c>
      <c r="H18" s="97">
        <v>1.5792312594466082</v>
      </c>
      <c r="I18" s="97">
        <v>1.5489025634513676</v>
      </c>
      <c r="J18" s="97">
        <v>1.5368754799500557</v>
      </c>
      <c r="K18" s="97">
        <v>1.693597337520391</v>
      </c>
      <c r="L18" s="97">
        <v>1.4785765780503088</v>
      </c>
      <c r="M18" s="97">
        <v>1.4288524383634353</v>
      </c>
      <c r="N18" s="97">
        <v>1.4398626814586544</v>
      </c>
      <c r="O18" s="97">
        <v>1.3618114789801752</v>
      </c>
      <c r="P18" s="97">
        <v>1.3482481288015296</v>
      </c>
      <c r="Q18" s="97">
        <v>1.316648041470154</v>
      </c>
      <c r="R18" s="97">
        <v>1.2303946128768513</v>
      </c>
      <c r="S18" s="97">
        <v>1.1701312379817908</v>
      </c>
      <c r="T18" s="97">
        <v>1.2858645824960786</v>
      </c>
      <c r="U18" s="97">
        <v>1.2318168727351211</v>
      </c>
      <c r="V18" s="97">
        <v>1.2080247446850456</v>
      </c>
      <c r="W18" s="97">
        <v>1.1267000132397977</v>
      </c>
      <c r="X18" s="97">
        <v>0.99870010081845895</v>
      </c>
      <c r="Y18" s="98"/>
      <c r="Z18" s="98"/>
    </row>
    <row r="19" spans="1:26">
      <c r="B19" t="s">
        <v>83</v>
      </c>
      <c r="C19" s="97">
        <v>1.3924334779299903</v>
      </c>
      <c r="D19" s="97">
        <v>1.278270946014576</v>
      </c>
      <c r="E19" s="97">
        <v>1.2851148953048654</v>
      </c>
      <c r="F19" s="97">
        <v>1.3264557805267683</v>
      </c>
      <c r="G19" s="97">
        <v>1.3312401284965509</v>
      </c>
      <c r="H19" s="97">
        <v>1.3733948880701772</v>
      </c>
      <c r="I19" s="97">
        <v>1.3138108090783847</v>
      </c>
      <c r="J19" s="97">
        <v>1.2769926659671584</v>
      </c>
      <c r="K19" s="97">
        <v>1.3157608909098502</v>
      </c>
      <c r="L19" s="97">
        <v>1.236884522011563</v>
      </c>
      <c r="M19" s="97">
        <v>1.1916794963861295</v>
      </c>
      <c r="N19" s="97">
        <v>1.2210355287729413</v>
      </c>
      <c r="O19" s="97">
        <v>1.1355629880714431</v>
      </c>
      <c r="P19" s="97">
        <v>1.1156727675547737</v>
      </c>
      <c r="Q19" s="97">
        <v>1.0766450575950097</v>
      </c>
      <c r="R19" s="97">
        <v>1.0188626635323283</v>
      </c>
      <c r="S19" s="97">
        <v>0.99293226509738108</v>
      </c>
      <c r="T19" s="97">
        <v>1.0570347972382159</v>
      </c>
      <c r="U19" s="97">
        <v>1.0051302828011315</v>
      </c>
      <c r="V19" s="97">
        <v>1.0095174800127094</v>
      </c>
      <c r="W19" s="97">
        <v>0.95186740581876439</v>
      </c>
      <c r="X19" s="97">
        <v>0.87829622147252484</v>
      </c>
      <c r="Y19" s="82"/>
      <c r="Z19" s="82"/>
    </row>
    <row r="20" spans="1:26">
      <c r="B20" t="s">
        <v>84</v>
      </c>
      <c r="C20" s="97">
        <v>1.2438233523000555</v>
      </c>
      <c r="D20" s="97">
        <v>1.2666927297354296</v>
      </c>
      <c r="E20" s="97">
        <v>1.3033883803380049</v>
      </c>
      <c r="F20" s="97">
        <v>1.3561893657639341</v>
      </c>
      <c r="G20" s="97">
        <v>1.3642254310555746</v>
      </c>
      <c r="H20" s="97">
        <v>1.4341408922078085</v>
      </c>
      <c r="I20" s="97">
        <v>1.4304104904975909</v>
      </c>
      <c r="J20" s="97">
        <v>1.4367065598303921</v>
      </c>
      <c r="K20" s="97">
        <v>1.6022193568742451</v>
      </c>
      <c r="L20" s="97">
        <v>1.4443246335776883</v>
      </c>
      <c r="M20" s="97">
        <v>1.3323175231908113</v>
      </c>
      <c r="N20" s="97">
        <v>1.3850176439240427</v>
      </c>
      <c r="O20" s="97">
        <v>1.3421707294023935</v>
      </c>
      <c r="P20" s="97">
        <v>1.3451791558956461</v>
      </c>
      <c r="Q20" s="97">
        <v>1.3100397470788849</v>
      </c>
      <c r="R20" s="97">
        <v>1.2528780066022338</v>
      </c>
      <c r="S20" s="97">
        <v>0.93718482511393397</v>
      </c>
      <c r="T20" s="97">
        <v>1.0383188665087872</v>
      </c>
      <c r="U20" s="97">
        <v>0.89294262207265596</v>
      </c>
      <c r="V20" s="97">
        <v>0.91045279429787762</v>
      </c>
      <c r="W20" s="97">
        <v>0.90679714081673679</v>
      </c>
      <c r="X20" s="97">
        <v>0.88530729306445299</v>
      </c>
      <c r="Y20" s="82"/>
      <c r="Z20" s="82"/>
    </row>
    <row r="21" spans="1:26">
      <c r="B21" t="s">
        <v>85</v>
      </c>
      <c r="C21" s="97">
        <v>2.0513516940241292</v>
      </c>
      <c r="D21" s="97">
        <v>1.9527761193897428</v>
      </c>
      <c r="E21" s="97">
        <v>1.9992931951146751</v>
      </c>
      <c r="F21" s="97">
        <v>2.0963636587784005</v>
      </c>
      <c r="G21" s="97">
        <v>2.1092858963998871</v>
      </c>
      <c r="H21" s="97">
        <v>2.1469890399299052</v>
      </c>
      <c r="I21" s="97">
        <v>2.1734557930063656</v>
      </c>
      <c r="J21" s="97">
        <v>2.2221271774728968</v>
      </c>
      <c r="K21" s="97">
        <v>2.2878942056149674</v>
      </c>
      <c r="L21" s="97">
        <v>2.1042301225462414</v>
      </c>
      <c r="M21" s="97">
        <v>1.9351473936791452</v>
      </c>
      <c r="N21" s="97">
        <v>1.9765668746325025</v>
      </c>
      <c r="O21" s="97">
        <v>1.9111581607102945</v>
      </c>
      <c r="P21" s="97">
        <v>1.9179110127887822</v>
      </c>
      <c r="Q21" s="97">
        <v>1.836577721182167</v>
      </c>
      <c r="R21" s="97">
        <v>1.7295418146335222</v>
      </c>
      <c r="S21" s="97">
        <v>1.7269071376229108</v>
      </c>
      <c r="T21" s="97">
        <v>1.9110632441248381</v>
      </c>
      <c r="U21" s="97">
        <v>1.7479812372155235</v>
      </c>
      <c r="V21" s="97">
        <v>1.6867646078060583</v>
      </c>
      <c r="W21" s="97">
        <v>1.5890092473697017</v>
      </c>
      <c r="X21" s="97">
        <v>1.4660870316265937</v>
      </c>
      <c r="Y21" s="82"/>
      <c r="Z21" s="82"/>
    </row>
    <row r="22" spans="1:26">
      <c r="B22" t="s">
        <v>168</v>
      </c>
      <c r="C22" s="97">
        <v>1.5734836281625442</v>
      </c>
      <c r="D22" s="97">
        <v>1.4534767548666851</v>
      </c>
      <c r="E22" s="97">
        <v>1.4704839227083346</v>
      </c>
      <c r="F22" s="97">
        <v>1.5230142461509177</v>
      </c>
      <c r="G22" s="97">
        <v>1.5292336745358026</v>
      </c>
      <c r="H22" s="97">
        <v>1.5679896257722477</v>
      </c>
      <c r="I22" s="97">
        <v>1.5328158301853605</v>
      </c>
      <c r="J22" s="97">
        <v>1.5192775047383964</v>
      </c>
      <c r="K22" s="97">
        <v>1.5931873289139815</v>
      </c>
      <c r="L22" s="97">
        <v>1.4615444220623452</v>
      </c>
      <c r="M22" s="97">
        <v>1.3910119136120938</v>
      </c>
      <c r="N22" s="97">
        <v>1.4189141804098586</v>
      </c>
      <c r="O22" s="97">
        <v>1.3397662747016665</v>
      </c>
      <c r="P22" s="97">
        <v>1.326353721572525</v>
      </c>
      <c r="Q22" s="97">
        <v>1.2809755373885838</v>
      </c>
      <c r="R22" s="97">
        <v>1.2070138026854176</v>
      </c>
      <c r="S22" s="97">
        <v>1.1754421234655834</v>
      </c>
      <c r="T22" s="97">
        <v>1.2766043271054925</v>
      </c>
      <c r="U22" s="97">
        <v>1.2024100826264665</v>
      </c>
      <c r="V22" s="97">
        <v>1.1891869711817076</v>
      </c>
      <c r="W22" s="97">
        <v>1.1196328271961011</v>
      </c>
      <c r="X22" s="97">
        <v>1.0242854328141096</v>
      </c>
      <c r="Y22" s="82"/>
      <c r="Z22" s="82"/>
    </row>
    <row r="23" spans="1:26">
      <c r="B23" s="13" t="s">
        <v>166</v>
      </c>
      <c r="C23" s="97"/>
      <c r="D23" s="97"/>
      <c r="E23" s="97"/>
      <c r="F23" s="97"/>
      <c r="G23" s="97"/>
      <c r="H23" s="97"/>
      <c r="I23" s="97"/>
      <c r="J23" s="97"/>
      <c r="K23" s="97"/>
      <c r="L23" s="97"/>
      <c r="M23" s="97"/>
      <c r="N23" s="97"/>
      <c r="W23" s="82"/>
      <c r="X23" s="82"/>
      <c r="Y23" s="82"/>
      <c r="Z23" s="82"/>
    </row>
    <row r="24" spans="1:26">
      <c r="W24" s="82"/>
      <c r="X24" s="82"/>
      <c r="Y24" s="82"/>
      <c r="Z24" s="82"/>
    </row>
    <row r="25" spans="1:26">
      <c r="A25" s="1">
        <v>14</v>
      </c>
      <c r="B25" s="1" t="s">
        <v>169</v>
      </c>
      <c r="W25" s="82"/>
      <c r="X25" s="82"/>
      <c r="Y25" s="82"/>
      <c r="Z25" s="82"/>
    </row>
    <row r="26" spans="1:26">
      <c r="C26" s="32" t="s">
        <v>61</v>
      </c>
      <c r="D26" s="32" t="s">
        <v>62</v>
      </c>
      <c r="E26" s="32" t="s">
        <v>63</v>
      </c>
      <c r="F26" s="32" t="s">
        <v>64</v>
      </c>
      <c r="G26" s="32" t="s">
        <v>65</v>
      </c>
      <c r="H26" s="32" t="s">
        <v>66</v>
      </c>
      <c r="I26" s="32" t="s">
        <v>67</v>
      </c>
      <c r="J26" s="32" t="s">
        <v>68</v>
      </c>
      <c r="K26" s="32" t="s">
        <v>69</v>
      </c>
      <c r="L26" s="32" t="s">
        <v>70</v>
      </c>
      <c r="M26" s="32" t="s">
        <v>71</v>
      </c>
      <c r="N26" s="32" t="s">
        <v>72</v>
      </c>
      <c r="O26" s="32" t="s">
        <v>73</v>
      </c>
      <c r="P26" s="32" t="s">
        <v>74</v>
      </c>
      <c r="Q26" s="32" t="s">
        <v>75</v>
      </c>
      <c r="R26" s="32" t="s">
        <v>76</v>
      </c>
      <c r="S26" s="32" t="s">
        <v>77</v>
      </c>
      <c r="T26" s="36" t="s">
        <v>78</v>
      </c>
      <c r="U26" s="36" t="s">
        <v>79</v>
      </c>
      <c r="V26" s="36" t="s">
        <v>116</v>
      </c>
      <c r="W26" s="36" t="s">
        <v>117</v>
      </c>
      <c r="X26" s="36">
        <v>2020</v>
      </c>
      <c r="Y26" s="82"/>
      <c r="Z26" s="82"/>
    </row>
    <row r="27" spans="1:26">
      <c r="B27" t="s">
        <v>82</v>
      </c>
      <c r="C27" s="84">
        <v>289.30751228569125</v>
      </c>
      <c r="D27" s="84">
        <v>319.82672669637162</v>
      </c>
      <c r="E27" s="84">
        <v>329.00914908203299</v>
      </c>
      <c r="F27" s="84">
        <v>344.78553287083639</v>
      </c>
      <c r="G27" s="84">
        <v>348.46175321785341</v>
      </c>
      <c r="H27" s="84">
        <v>359.39938803553451</v>
      </c>
      <c r="I27" s="84">
        <v>358.98873003177323</v>
      </c>
      <c r="J27" s="84">
        <v>361.2813592621896</v>
      </c>
      <c r="K27" s="84">
        <v>403.23404610151357</v>
      </c>
      <c r="L27" s="84">
        <v>357.23154434579305</v>
      </c>
      <c r="M27" s="84">
        <v>349.11926616698128</v>
      </c>
      <c r="N27" s="84">
        <v>357.04274912130256</v>
      </c>
      <c r="O27" s="84">
        <v>343.77432794227644</v>
      </c>
      <c r="P27" s="84">
        <v>346.26247743132399</v>
      </c>
      <c r="Q27" s="84">
        <v>343.31992675746716</v>
      </c>
      <c r="R27" s="84">
        <v>326.72267668715767</v>
      </c>
      <c r="S27" s="84">
        <v>315.70374826996311</v>
      </c>
      <c r="T27" s="84">
        <v>353.07655465552079</v>
      </c>
      <c r="U27" s="84">
        <v>343.73110743549915</v>
      </c>
      <c r="V27" s="84">
        <v>342.63447438450885</v>
      </c>
      <c r="W27" s="84">
        <v>326.43992153597986</v>
      </c>
      <c r="X27" s="84">
        <v>292.41539471924153</v>
      </c>
      <c r="Y27" s="82"/>
      <c r="Z27" s="82"/>
    </row>
    <row r="28" spans="1:26">
      <c r="B28" t="s">
        <v>83</v>
      </c>
      <c r="C28" s="84">
        <v>685.63424453272694</v>
      </c>
      <c r="D28" s="84">
        <v>710.28225413538382</v>
      </c>
      <c r="E28" s="84">
        <v>719.81755380186189</v>
      </c>
      <c r="F28" s="84">
        <v>743.22199264056303</v>
      </c>
      <c r="G28" s="84">
        <v>745.54596264634631</v>
      </c>
      <c r="H28" s="84">
        <v>768.8317053991484</v>
      </c>
      <c r="I28" s="84">
        <v>737.81145042652474</v>
      </c>
      <c r="J28" s="84">
        <v>721.59807450167659</v>
      </c>
      <c r="K28" s="84">
        <v>748.62495338601457</v>
      </c>
      <c r="L28" s="84">
        <v>713.6131371700784</v>
      </c>
      <c r="M28" s="84">
        <v>695.22448109588208</v>
      </c>
      <c r="N28" s="84">
        <v>718.63923942378585</v>
      </c>
      <c r="O28" s="84">
        <v>676.09603408992768</v>
      </c>
      <c r="P28" s="84">
        <v>673.8306500745216</v>
      </c>
      <c r="Q28" s="84">
        <v>659.62166756638908</v>
      </c>
      <c r="R28" s="84">
        <v>632.42333819446924</v>
      </c>
      <c r="S28" s="84">
        <v>623.76799239229558</v>
      </c>
      <c r="T28" s="84">
        <v>671.40841954456721</v>
      </c>
      <c r="U28" s="84">
        <v>646.57216727804951</v>
      </c>
      <c r="V28" s="84">
        <v>654.20972678239616</v>
      </c>
      <c r="W28" s="84">
        <v>622.36422528351181</v>
      </c>
      <c r="X28" s="84">
        <v>576.97035380973102</v>
      </c>
      <c r="Y28" s="82"/>
      <c r="Z28" s="82"/>
    </row>
    <row r="29" spans="1:26">
      <c r="B29" t="s">
        <v>84</v>
      </c>
      <c r="C29" s="84">
        <v>9.8058756872621746</v>
      </c>
      <c r="D29" s="84">
        <v>10.808895763473679</v>
      </c>
      <c r="E29" s="84">
        <v>11.138114608935465</v>
      </c>
      <c r="F29" s="84">
        <v>11.643776653651356</v>
      </c>
      <c r="G29" s="84">
        <v>11.767963913363431</v>
      </c>
      <c r="H29" s="84">
        <v>12.146347598867834</v>
      </c>
      <c r="I29" s="84">
        <v>12.100661311883075</v>
      </c>
      <c r="J29" s="84">
        <v>12.170440445057519</v>
      </c>
      <c r="K29" s="84">
        <v>13.639040068568143</v>
      </c>
      <c r="L29" s="84">
        <v>12.343897172636691</v>
      </c>
      <c r="M29" s="84">
        <v>11.480727858451193</v>
      </c>
      <c r="N29" s="84">
        <v>12.03441830805601</v>
      </c>
      <c r="O29" s="84">
        <v>11.820497613846877</v>
      </c>
      <c r="P29" s="84">
        <v>11.985546279030208</v>
      </c>
      <c r="Q29" s="84">
        <v>11.922671738164929</v>
      </c>
      <c r="R29" s="84">
        <v>11.723179507777104</v>
      </c>
      <c r="S29" s="84">
        <v>8.8901352510307774</v>
      </c>
      <c r="T29" s="84">
        <v>9.7570823885830738</v>
      </c>
      <c r="U29" s="84">
        <v>8.5936797948272421</v>
      </c>
      <c r="V29" s="84">
        <v>8.754003617174094</v>
      </c>
      <c r="W29" s="84">
        <v>8.8838915885815712</v>
      </c>
      <c r="X29" s="84">
        <v>9.0106576288100033</v>
      </c>
      <c r="Y29" s="82"/>
      <c r="Z29" s="82"/>
    </row>
    <row r="30" spans="1:26">
      <c r="B30" t="s">
        <v>85</v>
      </c>
      <c r="C30" s="84">
        <v>317.8220720102405</v>
      </c>
      <c r="D30" s="84">
        <v>348.54472700851943</v>
      </c>
      <c r="E30" s="84">
        <v>359.65367136175513</v>
      </c>
      <c r="F30" s="84">
        <v>381.41269967826622</v>
      </c>
      <c r="G30" s="84">
        <v>388.31066206425459</v>
      </c>
      <c r="H30" s="84">
        <v>398.25181691657036</v>
      </c>
      <c r="I30" s="84">
        <v>407.13009992847225</v>
      </c>
      <c r="J30" s="84">
        <v>421.63179762368173</v>
      </c>
      <c r="K30" s="84">
        <v>440.53353657019176</v>
      </c>
      <c r="L30" s="84">
        <v>411.20850866803812</v>
      </c>
      <c r="M30" s="84">
        <v>382.46114836297733</v>
      </c>
      <c r="N30" s="84">
        <v>395.42208610460528</v>
      </c>
      <c r="O30" s="84">
        <v>387.96701778235052</v>
      </c>
      <c r="P30" s="84">
        <v>393.77014585769047</v>
      </c>
      <c r="Q30" s="84">
        <v>382.1881506225667</v>
      </c>
      <c r="R30" s="84">
        <v>364.59260315019043</v>
      </c>
      <c r="S30" s="84">
        <v>370.6029062695647</v>
      </c>
      <c r="T30" s="84">
        <v>419.174523029586</v>
      </c>
      <c r="U30" s="84">
        <v>389.84701139246647</v>
      </c>
      <c r="V30" s="84">
        <v>384.86233350467711</v>
      </c>
      <c r="W30" s="84">
        <v>371.47063680385202</v>
      </c>
      <c r="X30" s="84">
        <v>347.80129259980845</v>
      </c>
      <c r="Y30" s="82"/>
      <c r="Z30" s="82"/>
    </row>
    <row r="31" spans="1:26">
      <c r="B31" s="13" t="s">
        <v>166</v>
      </c>
      <c r="W31" s="82"/>
      <c r="X31" s="82"/>
      <c r="Y31" s="82"/>
      <c r="Z31" s="82"/>
    </row>
    <row r="32" spans="1:26">
      <c r="W32" s="82"/>
      <c r="X32" s="82"/>
      <c r="Y32" s="82"/>
      <c r="Z32" s="82"/>
    </row>
    <row r="33" spans="1:26">
      <c r="A33" s="1">
        <v>15</v>
      </c>
      <c r="B33" s="1" t="s">
        <v>170</v>
      </c>
      <c r="W33" s="82"/>
      <c r="X33" s="82"/>
      <c r="Y33" s="82"/>
      <c r="Z33" s="82"/>
    </row>
    <row r="34" spans="1:26">
      <c r="C34" s="32" t="s">
        <v>61</v>
      </c>
      <c r="D34" s="32" t="s">
        <v>62</v>
      </c>
      <c r="E34" s="32" t="s">
        <v>63</v>
      </c>
      <c r="F34" s="32" t="s">
        <v>64</v>
      </c>
      <c r="G34" s="32" t="s">
        <v>65</v>
      </c>
      <c r="H34" s="32" t="s">
        <v>66</v>
      </c>
      <c r="I34" s="32" t="s">
        <v>67</v>
      </c>
      <c r="J34" s="32" t="s">
        <v>68</v>
      </c>
      <c r="K34" s="32" t="s">
        <v>69</v>
      </c>
      <c r="L34" s="32" t="s">
        <v>70</v>
      </c>
      <c r="M34" s="32" t="s">
        <v>71</v>
      </c>
      <c r="N34" s="32" t="s">
        <v>72</v>
      </c>
      <c r="O34" s="32" t="s">
        <v>73</v>
      </c>
      <c r="P34" s="32" t="s">
        <v>74</v>
      </c>
      <c r="Q34" s="32" t="s">
        <v>75</v>
      </c>
      <c r="R34" s="32" t="s">
        <v>76</v>
      </c>
      <c r="S34" s="32" t="s">
        <v>77</v>
      </c>
      <c r="T34" s="36" t="s">
        <v>78</v>
      </c>
      <c r="U34" s="36" t="s">
        <v>79</v>
      </c>
      <c r="V34" s="36" t="s">
        <v>116</v>
      </c>
      <c r="W34" s="36" t="s">
        <v>117</v>
      </c>
      <c r="X34" s="36">
        <v>2020</v>
      </c>
      <c r="Y34" s="82"/>
      <c r="Z34" s="82"/>
    </row>
    <row r="35" spans="1:26">
      <c r="B35" s="52" t="s">
        <v>171</v>
      </c>
      <c r="D35" s="84">
        <v>3351.1644814710585</v>
      </c>
      <c r="E35" s="84">
        <v>3437.3337193309303</v>
      </c>
      <c r="F35" s="84">
        <v>3549.0582367528632</v>
      </c>
      <c r="G35" s="84">
        <v>3550.2889283817199</v>
      </c>
      <c r="H35" s="84">
        <v>3564.0560298619184</v>
      </c>
      <c r="I35" s="84">
        <v>3547.8596969395903</v>
      </c>
      <c r="J35" s="84">
        <v>3533.1537272330916</v>
      </c>
      <c r="K35" s="84">
        <v>3568.9401644891368</v>
      </c>
      <c r="L35" s="84">
        <v>3352.6399999999994</v>
      </c>
      <c r="M35" s="84">
        <v>3299.9750000000004</v>
      </c>
      <c r="N35" s="84">
        <v>3242.625</v>
      </c>
      <c r="O35" s="84">
        <v>3194.14</v>
      </c>
      <c r="P35" s="84">
        <v>2990.7283688931971</v>
      </c>
      <c r="Q35" s="84">
        <v>2858.2535352400082</v>
      </c>
      <c r="R35" s="84">
        <v>2806.3686279955032</v>
      </c>
      <c r="S35" s="84">
        <v>2854.4320064536637</v>
      </c>
      <c r="T35" s="84">
        <v>2813.1123450541281</v>
      </c>
      <c r="U35" s="84">
        <v>2824.3799968540034</v>
      </c>
      <c r="V35" s="84">
        <v>2802.5291327270879</v>
      </c>
      <c r="W35" s="84">
        <v>2814.9286932309892</v>
      </c>
      <c r="X35" s="84">
        <v>2612.2690467396783</v>
      </c>
      <c r="Y35" s="82"/>
      <c r="Z35" s="82"/>
    </row>
    <row r="36" spans="1:26">
      <c r="B36" s="52" t="s">
        <v>172</v>
      </c>
      <c r="D36" s="84">
        <v>662.15713129228379</v>
      </c>
      <c r="E36" s="84">
        <v>679.18336261408342</v>
      </c>
      <c r="F36" s="84">
        <v>737.72832214005416</v>
      </c>
      <c r="G36" s="84">
        <v>780.38224183032253</v>
      </c>
      <c r="H36" s="84">
        <v>795.07423726999082</v>
      </c>
      <c r="I36" s="84">
        <v>852.28927913606492</v>
      </c>
      <c r="J36" s="84">
        <v>918.82431721420221</v>
      </c>
      <c r="K36" s="84">
        <v>1020.752207017188</v>
      </c>
      <c r="L36" s="84">
        <v>1148.3500000000001</v>
      </c>
      <c r="M36" s="84">
        <v>1284.6310000000001</v>
      </c>
      <c r="N36" s="84">
        <v>1416.7570000000001</v>
      </c>
      <c r="O36" s="84">
        <v>1556.7160000000001</v>
      </c>
      <c r="P36" s="84">
        <v>1643.7125807783543</v>
      </c>
      <c r="Q36" s="84">
        <v>1730.7091615567083</v>
      </c>
      <c r="R36" s="84">
        <v>1817.7057423350625</v>
      </c>
      <c r="S36" s="84">
        <v>1864.059968350678</v>
      </c>
      <c r="T36" s="84">
        <v>1922.3931244858484</v>
      </c>
      <c r="U36" s="84">
        <v>1986.3394988717305</v>
      </c>
      <c r="V36" s="84">
        <v>2019.1168791195837</v>
      </c>
      <c r="W36" s="84">
        <v>2055.9663489594136</v>
      </c>
      <c r="X36" s="84">
        <v>1902.0073501723157</v>
      </c>
      <c r="Y36" s="82"/>
      <c r="Z36" s="82"/>
    </row>
    <row r="37" spans="1:26">
      <c r="B37" s="52" t="s">
        <v>173</v>
      </c>
      <c r="D37" s="84"/>
      <c r="E37" s="84"/>
      <c r="F37" s="84"/>
      <c r="G37" s="84"/>
      <c r="H37" s="84"/>
      <c r="I37" s="84"/>
      <c r="J37" s="84"/>
      <c r="K37" s="84"/>
      <c r="L37" s="84"/>
      <c r="M37" s="84"/>
      <c r="N37" s="84"/>
      <c r="O37" s="84"/>
      <c r="P37" s="84"/>
      <c r="Q37" s="84"/>
      <c r="R37" s="84"/>
      <c r="S37" s="84">
        <v>20.716980695745573</v>
      </c>
      <c r="T37" s="84">
        <v>22.491433472657565</v>
      </c>
      <c r="U37" s="84">
        <v>28.476272486757381</v>
      </c>
      <c r="V37" s="84">
        <v>45.164267036572674</v>
      </c>
      <c r="W37" s="84">
        <v>71.190805977562746</v>
      </c>
      <c r="X37" s="84">
        <v>96.902022070839493</v>
      </c>
      <c r="Y37" s="82"/>
      <c r="Z37" s="82"/>
    </row>
    <row r="38" spans="1:26">
      <c r="B38" t="s">
        <v>160</v>
      </c>
      <c r="D38" s="84">
        <v>465.5637020058133</v>
      </c>
      <c r="E38" s="84">
        <v>466.22138497163343</v>
      </c>
      <c r="F38" s="84">
        <v>477.85044456173722</v>
      </c>
      <c r="G38" s="84">
        <v>480.77248620798531</v>
      </c>
      <c r="H38" s="84">
        <v>479.39973994774124</v>
      </c>
      <c r="I38" s="84">
        <v>482.95967459910088</v>
      </c>
      <c r="J38" s="84">
        <v>485.25184202666395</v>
      </c>
      <c r="K38" s="84">
        <v>494.08261897779681</v>
      </c>
      <c r="L38" s="84">
        <v>486.66900000000004</v>
      </c>
      <c r="M38" s="84">
        <v>493.423</v>
      </c>
      <c r="N38" s="84">
        <v>495.09400000000005</v>
      </c>
      <c r="O38" s="84">
        <v>504.83200000000005</v>
      </c>
      <c r="P38" s="84">
        <v>541.59673368170888</v>
      </c>
      <c r="Q38" s="84">
        <v>533.50112840550787</v>
      </c>
      <c r="R38" s="84">
        <v>513.69272429714704</v>
      </c>
      <c r="S38" s="84">
        <v>641.93404680957565</v>
      </c>
      <c r="T38" s="84">
        <v>644.7459354387729</v>
      </c>
      <c r="U38" s="84">
        <v>665.13710725043165</v>
      </c>
      <c r="V38" s="84">
        <v>674.83412930626719</v>
      </c>
      <c r="W38" s="84">
        <v>688.54011211053194</v>
      </c>
      <c r="X38" s="84">
        <v>657.20950795161718</v>
      </c>
      <c r="Y38" s="82"/>
      <c r="Z38" s="82"/>
    </row>
    <row r="39" spans="1:26">
      <c r="B39" t="s">
        <v>174</v>
      </c>
      <c r="D39" s="84">
        <v>114.79656078954875</v>
      </c>
      <c r="E39" s="84">
        <v>115.55334237078597</v>
      </c>
      <c r="F39" s="84">
        <v>119.1783135466692</v>
      </c>
      <c r="G39" s="84">
        <v>114.86259823118255</v>
      </c>
      <c r="H39" s="84">
        <v>117.65167898816034</v>
      </c>
      <c r="I39" s="84">
        <v>117.99558990062289</v>
      </c>
      <c r="J39" s="84">
        <v>116.25470118396653</v>
      </c>
      <c r="K39" s="84">
        <v>117.92005382530549</v>
      </c>
      <c r="L39" s="84">
        <v>116.07000000000001</v>
      </c>
      <c r="M39" s="84">
        <v>114.94599999999998</v>
      </c>
      <c r="N39" s="84">
        <v>114.066</v>
      </c>
      <c r="O39" s="84">
        <v>113.378</v>
      </c>
      <c r="P39" s="84">
        <v>116.39127788330597</v>
      </c>
      <c r="Q39" s="84">
        <v>112.39813560925467</v>
      </c>
      <c r="R39" s="84">
        <v>108.06944088183144</v>
      </c>
      <c r="S39" s="84">
        <v>100.10514568807196</v>
      </c>
      <c r="T39" s="84">
        <v>102.18207793331362</v>
      </c>
      <c r="U39" s="84">
        <v>101.63865822611152</v>
      </c>
      <c r="V39" s="84">
        <v>100.41105323908346</v>
      </c>
      <c r="W39" s="84">
        <v>101.39865427170236</v>
      </c>
      <c r="X39" s="84">
        <v>92.993527252730843</v>
      </c>
      <c r="Y39" s="82"/>
      <c r="Z39" s="82"/>
    </row>
    <row r="40" spans="1:26">
      <c r="B40" t="s">
        <v>162</v>
      </c>
      <c r="D40" s="84">
        <v>248.67031364325123</v>
      </c>
      <c r="E40" s="84">
        <v>254.88056230112736</v>
      </c>
      <c r="F40" s="84">
        <v>264.61397365925615</v>
      </c>
      <c r="G40" s="84">
        <v>264.79845364380293</v>
      </c>
      <c r="H40" s="84">
        <v>267.4181043936361</v>
      </c>
      <c r="I40" s="84">
        <v>272.79915526288056</v>
      </c>
      <c r="J40" s="84">
        <v>273.63579978927407</v>
      </c>
      <c r="K40" s="84">
        <v>291.75209687774378</v>
      </c>
      <c r="L40" s="84">
        <v>282.99299999999999</v>
      </c>
      <c r="M40" s="84">
        <v>265.01600000000002</v>
      </c>
      <c r="N40" s="84">
        <v>272.178</v>
      </c>
      <c r="O40" s="84">
        <v>272.07600000000002</v>
      </c>
      <c r="P40" s="84">
        <v>328.80466284627516</v>
      </c>
      <c r="Q40" s="84">
        <v>322.75323805499494</v>
      </c>
      <c r="R40" s="84">
        <v>317.20983878321641</v>
      </c>
      <c r="S40" s="84">
        <v>275.84187158289933</v>
      </c>
      <c r="T40" s="84">
        <v>281.64359172494255</v>
      </c>
      <c r="U40" s="84">
        <v>274.63930682693439</v>
      </c>
      <c r="V40" s="84">
        <v>275.0194676630573</v>
      </c>
      <c r="W40" s="84">
        <v>275.58634971535133</v>
      </c>
      <c r="X40" s="84">
        <v>266.75617812517248</v>
      </c>
      <c r="Y40" s="82"/>
      <c r="Z40" s="82"/>
    </row>
    <row r="41" spans="1:26">
      <c r="B41" t="s">
        <v>163</v>
      </c>
      <c r="D41" s="84">
        <v>150.59258251081053</v>
      </c>
      <c r="E41" s="84">
        <v>160.69411620303168</v>
      </c>
      <c r="F41" s="84">
        <v>171.47324623654512</v>
      </c>
      <c r="G41" s="84">
        <v>182.97542479868412</v>
      </c>
      <c r="H41" s="84">
        <v>195.24915294409064</v>
      </c>
      <c r="I41" s="84">
        <v>208.34618510834602</v>
      </c>
      <c r="J41" s="84">
        <v>222.32174734008225</v>
      </c>
      <c r="K41" s="84">
        <v>237.23477017178845</v>
      </c>
      <c r="L41" s="84">
        <v>253.14813711125666</v>
      </c>
      <c r="M41" s="84">
        <v>270.12894980147536</v>
      </c>
      <c r="N41" s="84">
        <v>288.24881096706787</v>
      </c>
      <c r="O41" s="84">
        <v>307.58412634036983</v>
      </c>
      <c r="P41" s="84">
        <v>302.41394050142975</v>
      </c>
      <c r="Q41" s="84">
        <v>307.20333100182569</v>
      </c>
      <c r="R41" s="84">
        <v>311.14823708557748</v>
      </c>
      <c r="S41" s="84">
        <v>305.9372640697884</v>
      </c>
      <c r="T41" s="84">
        <v>293.87007302227607</v>
      </c>
      <c r="U41" s="84">
        <v>258.33068342519147</v>
      </c>
      <c r="V41" s="84">
        <v>261.97046662524394</v>
      </c>
      <c r="W41" s="84">
        <v>250.00830872002587</v>
      </c>
      <c r="X41" s="84">
        <v>244.70643309384127</v>
      </c>
      <c r="Y41" s="82"/>
      <c r="Z41" s="82"/>
    </row>
    <row r="42" spans="1:26">
      <c r="B42" t="s">
        <v>130</v>
      </c>
      <c r="C42" s="84">
        <v>4017.6685736711406</v>
      </c>
      <c r="D42" s="84">
        <f>SUM(D35:D41)</f>
        <v>4992.9447717127659</v>
      </c>
      <c r="E42" s="84">
        <f t="shared" ref="E42:R42" si="1">SUM(E35:E41)</f>
        <v>5113.8664877915926</v>
      </c>
      <c r="F42" s="84">
        <f t="shared" si="1"/>
        <v>5319.9025368971252</v>
      </c>
      <c r="G42" s="84">
        <f t="shared" si="1"/>
        <v>5374.0801330936965</v>
      </c>
      <c r="H42" s="84">
        <f t="shared" si="1"/>
        <v>5418.8489434055373</v>
      </c>
      <c r="I42" s="84">
        <f t="shared" si="1"/>
        <v>5482.2495809466054</v>
      </c>
      <c r="J42" s="84">
        <f t="shared" si="1"/>
        <v>5549.4421347872803</v>
      </c>
      <c r="K42" s="84">
        <f t="shared" si="1"/>
        <v>5730.681911358959</v>
      </c>
      <c r="L42" s="84">
        <f t="shared" si="1"/>
        <v>5639.8701371112566</v>
      </c>
      <c r="M42" s="84">
        <f t="shared" si="1"/>
        <v>5728.1199498014757</v>
      </c>
      <c r="N42" s="84">
        <f t="shared" si="1"/>
        <v>5828.9688109670669</v>
      </c>
      <c r="O42" s="84">
        <f t="shared" si="1"/>
        <v>5948.7261263403698</v>
      </c>
      <c r="P42" s="84">
        <f t="shared" si="1"/>
        <v>5923.6475645842711</v>
      </c>
      <c r="Q42" s="84">
        <f t="shared" si="1"/>
        <v>5864.8185298682993</v>
      </c>
      <c r="R42" s="84">
        <f t="shared" si="1"/>
        <v>5874.1946113783379</v>
      </c>
      <c r="S42" s="84">
        <f>SUM(S35:S41)</f>
        <v>6063.0272836504219</v>
      </c>
      <c r="T42" s="84">
        <f>SUM(T35:T41)</f>
        <v>6080.4385811319398</v>
      </c>
      <c r="U42" s="84">
        <f>SUM(U35:U41)</f>
        <v>6138.941523941161</v>
      </c>
      <c r="V42" s="84">
        <v>6179.0453957168957</v>
      </c>
      <c r="W42" s="84">
        <v>6257.6192729855766</v>
      </c>
      <c r="X42" s="84">
        <v>5872.8440654061951</v>
      </c>
      <c r="Y42" s="82"/>
      <c r="Z42" s="82"/>
    </row>
    <row r="43" spans="1:26">
      <c r="B43" t="s">
        <v>175</v>
      </c>
      <c r="D43" s="84">
        <v>100</v>
      </c>
      <c r="E43" s="84">
        <f>E42/$D$42*100</f>
        <v>102.4218516648512</v>
      </c>
      <c r="F43" s="84">
        <f t="shared" ref="F43:S43" si="2">F42/$D$42*100</f>
        <v>106.54839538856346</v>
      </c>
      <c r="G43" s="84">
        <f t="shared" si="2"/>
        <v>107.63347841418616</v>
      </c>
      <c r="H43" s="84">
        <f t="shared" si="2"/>
        <v>108.53011982238831</v>
      </c>
      <c r="I43" s="84">
        <f t="shared" si="2"/>
        <v>109.79992432533936</v>
      </c>
      <c r="J43" s="84">
        <f t="shared" si="2"/>
        <v>111.14567431683437</v>
      </c>
      <c r="K43" s="84">
        <f t="shared" si="2"/>
        <v>114.77559182760841</v>
      </c>
      <c r="L43" s="84">
        <f t="shared" si="2"/>
        <v>112.95678993013519</v>
      </c>
      <c r="M43" s="84">
        <f t="shared" si="2"/>
        <v>114.72428019340013</v>
      </c>
      <c r="N43" s="84">
        <f t="shared" si="2"/>
        <v>116.74410748524089</v>
      </c>
      <c r="O43" s="84">
        <f t="shared" si="2"/>
        <v>119.14263822909732</v>
      </c>
      <c r="P43" s="84">
        <f t="shared" si="2"/>
        <v>118.64035825399766</v>
      </c>
      <c r="Q43" s="84">
        <f t="shared" si="2"/>
        <v>117.46211500465782</v>
      </c>
      <c r="R43" s="84">
        <f t="shared" si="2"/>
        <v>117.64990161033306</v>
      </c>
      <c r="S43" s="84">
        <f t="shared" si="2"/>
        <v>121.43189161634925</v>
      </c>
      <c r="T43" s="84">
        <f>T42/$D$42*100</f>
        <v>121.78060962300856</v>
      </c>
      <c r="U43" s="84">
        <f>U42/$D$42*100</f>
        <v>122.95232181859836</v>
      </c>
      <c r="V43" s="84">
        <f>V42/$D$42*100</f>
        <v>123.75553262122811</v>
      </c>
      <c r="W43" s="84">
        <f>W42/$D$42*100</f>
        <v>125.32923072647928</v>
      </c>
      <c r="X43" s="84">
        <f>X42/$D$42*100</f>
        <v>117.62285252339355</v>
      </c>
      <c r="Y43" s="82"/>
      <c r="Z43" s="82"/>
    </row>
    <row r="44" spans="1:26">
      <c r="B44" s="13" t="s">
        <v>176</v>
      </c>
      <c r="W44" s="82"/>
      <c r="X44" s="82"/>
      <c r="Y44" s="82"/>
      <c r="Z44" s="82"/>
    </row>
    <row r="45" spans="1:26">
      <c r="W45" s="82"/>
      <c r="X45" s="82"/>
      <c r="Y45" s="82"/>
      <c r="Z45" s="82"/>
    </row>
    <row r="46" spans="1:26">
      <c r="A46" s="1">
        <v>16</v>
      </c>
      <c r="B46" s="1" t="s">
        <v>177</v>
      </c>
      <c r="W46" s="82"/>
      <c r="X46" s="82"/>
      <c r="Y46" s="82"/>
      <c r="Z46" s="82"/>
    </row>
    <row r="47" spans="1:26">
      <c r="C47" s="32" t="s">
        <v>61</v>
      </c>
      <c r="D47" s="32" t="s">
        <v>62</v>
      </c>
      <c r="E47" s="32" t="s">
        <v>63</v>
      </c>
      <c r="F47" s="32" t="s">
        <v>64</v>
      </c>
      <c r="G47" s="32" t="s">
        <v>65</v>
      </c>
      <c r="H47" s="32" t="s">
        <v>66</v>
      </c>
      <c r="I47" s="32" t="s">
        <v>67</v>
      </c>
      <c r="J47" s="32" t="s">
        <v>68</v>
      </c>
      <c r="K47" s="32" t="s">
        <v>69</v>
      </c>
      <c r="L47" s="32" t="s">
        <v>70</v>
      </c>
      <c r="M47" s="32" t="s">
        <v>71</v>
      </c>
      <c r="N47" s="32" t="s">
        <v>72</v>
      </c>
      <c r="O47" s="32" t="s">
        <v>73</v>
      </c>
      <c r="P47" s="32" t="s">
        <v>74</v>
      </c>
      <c r="Q47" s="32" t="s">
        <v>75</v>
      </c>
      <c r="R47" s="32" t="s">
        <v>76</v>
      </c>
      <c r="S47" s="32" t="s">
        <v>77</v>
      </c>
      <c r="T47" s="32" t="s">
        <v>78</v>
      </c>
      <c r="U47" s="32" t="s">
        <v>79</v>
      </c>
      <c r="V47" s="32" t="s">
        <v>116</v>
      </c>
      <c r="W47" s="82"/>
      <c r="X47" s="82"/>
      <c r="Y47" s="82"/>
      <c r="Z47" s="82"/>
    </row>
    <row r="48" spans="1:26">
      <c r="B48" t="s">
        <v>178</v>
      </c>
      <c r="D48" s="83">
        <v>38.200000000000003</v>
      </c>
      <c r="L48" s="83">
        <v>38.700000000000003</v>
      </c>
      <c r="P48" s="82">
        <v>36.1</v>
      </c>
      <c r="V48" s="83">
        <v>34</v>
      </c>
      <c r="W48" s="82"/>
      <c r="X48" s="82"/>
      <c r="Y48" s="82"/>
      <c r="Z48" s="82"/>
    </row>
    <row r="49" spans="1:26">
      <c r="B49" t="s">
        <v>179</v>
      </c>
      <c r="D49" s="83">
        <v>28</v>
      </c>
      <c r="L49" s="83">
        <v>26.5</v>
      </c>
      <c r="P49" s="82">
        <v>27.2</v>
      </c>
      <c r="V49" s="82">
        <v>25.4</v>
      </c>
      <c r="W49" s="82"/>
      <c r="X49" s="82"/>
      <c r="Y49" s="82"/>
      <c r="Z49" s="82"/>
    </row>
    <row r="50" spans="1:26">
      <c r="B50" t="s">
        <v>180</v>
      </c>
      <c r="D50" s="83">
        <v>24.7</v>
      </c>
      <c r="L50" s="83">
        <v>26.1</v>
      </c>
      <c r="P50" s="82">
        <v>26.8</v>
      </c>
      <c r="V50" s="82">
        <v>30.5</v>
      </c>
      <c r="W50" s="82"/>
      <c r="X50" s="82"/>
      <c r="Y50" s="82"/>
      <c r="Z50" s="82"/>
    </row>
    <row r="51" spans="1:26">
      <c r="B51" t="s">
        <v>181</v>
      </c>
      <c r="D51" s="83">
        <v>7.9</v>
      </c>
      <c r="L51" s="83">
        <v>6.8</v>
      </c>
      <c r="P51" s="82">
        <v>7.2</v>
      </c>
      <c r="V51" s="82">
        <v>9.1999999999999993</v>
      </c>
      <c r="W51" s="82"/>
      <c r="X51" s="82"/>
      <c r="Y51" s="82"/>
      <c r="Z51" s="82"/>
    </row>
    <row r="52" spans="1:26">
      <c r="B52" t="s">
        <v>182</v>
      </c>
      <c r="D52" s="83">
        <v>1.2</v>
      </c>
      <c r="L52" s="83">
        <v>1.9</v>
      </c>
      <c r="P52" s="82">
        <v>2.7</v>
      </c>
      <c r="V52" s="82">
        <v>0.9</v>
      </c>
      <c r="W52" s="82"/>
      <c r="X52" s="82"/>
      <c r="Y52" s="82"/>
      <c r="Z52" s="82"/>
    </row>
    <row r="53" spans="1:26">
      <c r="B53" t="s">
        <v>183</v>
      </c>
      <c r="D53" s="83">
        <f>D51+D50+D49</f>
        <v>60.6</v>
      </c>
      <c r="L53" s="83">
        <f>L51+L50+L49</f>
        <v>59.4</v>
      </c>
      <c r="P53" s="82">
        <v>61.2</v>
      </c>
      <c r="V53" s="82">
        <v>65.099999999999994</v>
      </c>
      <c r="W53" s="82"/>
      <c r="X53" s="82"/>
      <c r="Y53" s="82"/>
      <c r="Z53" s="82"/>
    </row>
    <row r="54" spans="1:26">
      <c r="B54" s="13" t="s">
        <v>184</v>
      </c>
      <c r="D54" s="83"/>
      <c r="L54" s="83"/>
      <c r="W54" s="82"/>
      <c r="X54" s="82"/>
      <c r="Y54" s="82"/>
      <c r="Z54" s="82"/>
    </row>
    <row r="55" spans="1:26">
      <c r="W55" s="82"/>
      <c r="X55" s="82"/>
      <c r="Y55" s="82"/>
      <c r="Z55" s="82"/>
    </row>
    <row r="56" spans="1:26">
      <c r="A56" s="1">
        <v>17</v>
      </c>
      <c r="B56" s="1" t="s">
        <v>185</v>
      </c>
      <c r="W56" s="82"/>
      <c r="X56" s="82"/>
      <c r="Y56" s="82"/>
      <c r="Z56" s="82"/>
    </row>
    <row r="57" spans="1:26">
      <c r="C57" s="32" t="s">
        <v>61</v>
      </c>
      <c r="D57" s="32" t="s">
        <v>62</v>
      </c>
      <c r="E57" s="32" t="s">
        <v>63</v>
      </c>
      <c r="F57" s="32" t="s">
        <v>64</v>
      </c>
      <c r="G57" s="32" t="s">
        <v>65</v>
      </c>
      <c r="H57" s="32" t="s">
        <v>66</v>
      </c>
      <c r="I57" s="32" t="s">
        <v>67</v>
      </c>
      <c r="J57" s="32" t="s">
        <v>68</v>
      </c>
      <c r="K57" s="32" t="s">
        <v>69</v>
      </c>
      <c r="L57" s="32" t="s">
        <v>70</v>
      </c>
      <c r="M57" s="32" t="s">
        <v>71</v>
      </c>
      <c r="N57" s="32" t="s">
        <v>72</v>
      </c>
      <c r="O57" s="32" t="s">
        <v>73</v>
      </c>
      <c r="P57" s="32" t="s">
        <v>74</v>
      </c>
      <c r="Q57" s="32" t="s">
        <v>75</v>
      </c>
      <c r="R57" s="32" t="s">
        <v>76</v>
      </c>
      <c r="S57" s="32" t="s">
        <v>77</v>
      </c>
      <c r="T57" s="32" t="s">
        <v>78</v>
      </c>
      <c r="U57" s="32" t="s">
        <v>79</v>
      </c>
      <c r="V57" s="32" t="s">
        <v>116</v>
      </c>
      <c r="W57" s="32" t="s">
        <v>117</v>
      </c>
      <c r="X57" s="32"/>
      <c r="Y57" s="82"/>
      <c r="Z57" s="82"/>
    </row>
    <row r="58" spans="1:26">
      <c r="B58" t="s">
        <v>186</v>
      </c>
      <c r="H58" s="82">
        <v>302.39999999999998</v>
      </c>
      <c r="I58" s="82">
        <v>302</v>
      </c>
      <c r="J58" s="82">
        <v>299.8</v>
      </c>
      <c r="K58" s="82">
        <v>301</v>
      </c>
      <c r="L58" s="82">
        <v>311.2</v>
      </c>
      <c r="M58" s="82">
        <v>311.7</v>
      </c>
      <c r="N58" s="82">
        <v>318.8</v>
      </c>
      <c r="O58" s="82">
        <v>327.3</v>
      </c>
      <c r="P58" s="82">
        <v>335.8</v>
      </c>
      <c r="Q58" s="82">
        <v>341.6</v>
      </c>
      <c r="R58" s="82">
        <v>343.9</v>
      </c>
      <c r="S58" s="82">
        <v>349.5</v>
      </c>
      <c r="T58" s="82">
        <v>357.8</v>
      </c>
      <c r="U58" s="82">
        <v>365.3</v>
      </c>
      <c r="V58" s="82">
        <v>376.4</v>
      </c>
      <c r="W58" s="82">
        <v>385.5</v>
      </c>
      <c r="X58" s="82"/>
      <c r="Y58" s="82"/>
      <c r="Z58" s="82"/>
    </row>
    <row r="59" spans="1:26">
      <c r="B59" s="13" t="s">
        <v>184</v>
      </c>
      <c r="W59" s="82"/>
      <c r="X59" s="82"/>
      <c r="Y59" s="82"/>
      <c r="Z59" s="82"/>
    </row>
    <row r="60" spans="1:26">
      <c r="B60" t="s">
        <v>187</v>
      </c>
      <c r="W60" s="82"/>
      <c r="X60" s="82"/>
      <c r="Y60" s="82"/>
      <c r="Z60" s="82"/>
    </row>
    <row r="61" spans="1:26">
      <c r="W61" s="82"/>
      <c r="X61" s="82"/>
      <c r="Y61" s="82"/>
      <c r="Z61" s="82"/>
    </row>
    <row r="62" spans="1:26">
      <c r="A62" s="1">
        <v>18</v>
      </c>
      <c r="B62" s="1" t="s">
        <v>27</v>
      </c>
      <c r="W62" s="82"/>
      <c r="X62" s="82"/>
      <c r="Y62" s="82"/>
      <c r="Z62" s="82"/>
    </row>
    <row r="63" spans="1:26">
      <c r="C63" s="32" t="s">
        <v>61</v>
      </c>
      <c r="D63" s="32" t="s">
        <v>62</v>
      </c>
      <c r="E63" s="32" t="s">
        <v>63</v>
      </c>
      <c r="F63" s="32" t="s">
        <v>64</v>
      </c>
      <c r="G63" s="32" t="s">
        <v>65</v>
      </c>
      <c r="H63" s="32" t="s">
        <v>66</v>
      </c>
      <c r="I63" s="32" t="s">
        <v>67</v>
      </c>
      <c r="J63" s="32" t="s">
        <v>68</v>
      </c>
      <c r="K63" s="32" t="s">
        <v>69</v>
      </c>
      <c r="L63" s="32" t="s">
        <v>70</v>
      </c>
      <c r="M63" s="32" t="s">
        <v>71</v>
      </c>
      <c r="N63" s="32" t="s">
        <v>72</v>
      </c>
      <c r="O63" s="32" t="s">
        <v>73</v>
      </c>
      <c r="P63" s="32" t="s">
        <v>74</v>
      </c>
      <c r="Q63" s="32" t="s">
        <v>75</v>
      </c>
      <c r="R63" s="32" t="s">
        <v>76</v>
      </c>
      <c r="S63" s="32" t="s">
        <v>77</v>
      </c>
      <c r="T63" s="32" t="s">
        <v>78</v>
      </c>
      <c r="U63" s="32" t="s">
        <v>79</v>
      </c>
      <c r="W63" s="82"/>
      <c r="X63" s="82"/>
      <c r="Y63" s="82"/>
      <c r="Z63" s="82"/>
    </row>
    <row r="64" spans="1:26">
      <c r="B64" t="s">
        <v>82</v>
      </c>
      <c r="H64" s="97">
        <v>2.77</v>
      </c>
      <c r="I64" s="97"/>
      <c r="J64" s="97">
        <v>2.77</v>
      </c>
      <c r="K64" s="97"/>
      <c r="L64" s="97">
        <v>2.9</v>
      </c>
      <c r="M64" s="97">
        <v>3.07</v>
      </c>
      <c r="N64" s="97">
        <v>2.94</v>
      </c>
      <c r="O64" s="97">
        <v>3.03</v>
      </c>
      <c r="P64" s="97">
        <v>3</v>
      </c>
      <c r="Q64" s="99" t="s">
        <v>188</v>
      </c>
      <c r="R64" s="97">
        <v>4.5</v>
      </c>
      <c r="S64" s="97">
        <v>4.5999999999999996</v>
      </c>
      <c r="T64" s="97">
        <v>4.5999999999999996</v>
      </c>
      <c r="U64" s="99" t="s">
        <v>188</v>
      </c>
      <c r="W64" s="82"/>
      <c r="X64" s="82"/>
      <c r="Y64" s="82"/>
      <c r="Z64" s="82"/>
    </row>
    <row r="65" spans="1:26">
      <c r="B65" t="s">
        <v>83</v>
      </c>
      <c r="C65" s="82">
        <v>1.6</v>
      </c>
      <c r="H65" s="83">
        <v>1.8</v>
      </c>
      <c r="I65" s="83">
        <v>2</v>
      </c>
      <c r="J65" s="83">
        <v>2.1</v>
      </c>
      <c r="K65" s="82">
        <v>2.1</v>
      </c>
      <c r="L65" s="82">
        <v>2.1</v>
      </c>
      <c r="M65" s="82">
        <v>2.1</v>
      </c>
      <c r="N65" s="82">
        <v>2.1</v>
      </c>
      <c r="O65" s="82">
        <v>2.1</v>
      </c>
      <c r="P65" s="97" t="s">
        <v>188</v>
      </c>
      <c r="Q65" s="99" t="s">
        <v>188</v>
      </c>
      <c r="R65" s="99" t="s">
        <v>188</v>
      </c>
      <c r="S65" s="99" t="s">
        <v>188</v>
      </c>
      <c r="T65" s="99" t="s">
        <v>188</v>
      </c>
      <c r="U65" s="99" t="s">
        <v>188</v>
      </c>
      <c r="W65" s="82"/>
      <c r="X65" s="82"/>
      <c r="Y65" s="82"/>
      <c r="Z65" s="82"/>
    </row>
    <row r="66" spans="1:26">
      <c r="B66" t="s">
        <v>85</v>
      </c>
      <c r="H66" s="83">
        <v>2.7</v>
      </c>
      <c r="I66" s="83">
        <v>2.8</v>
      </c>
      <c r="J66" s="83">
        <v>2.9</v>
      </c>
      <c r="K66" s="83">
        <v>2.9</v>
      </c>
      <c r="L66" s="83">
        <v>2.9</v>
      </c>
      <c r="M66" s="83">
        <v>2.9</v>
      </c>
      <c r="N66" s="83">
        <v>2.9</v>
      </c>
      <c r="O66" s="82">
        <v>3</v>
      </c>
      <c r="P66" s="97">
        <v>3</v>
      </c>
      <c r="Q66" s="83">
        <v>2.9</v>
      </c>
      <c r="R66" s="83">
        <v>2.9</v>
      </c>
      <c r="S66" s="82">
        <v>2.9</v>
      </c>
      <c r="T66" s="99" t="s">
        <v>188</v>
      </c>
      <c r="U66" s="99" t="s">
        <v>188</v>
      </c>
      <c r="W66" s="82"/>
      <c r="X66" s="82"/>
      <c r="Y66" s="82"/>
      <c r="Z66" s="82"/>
    </row>
    <row r="67" spans="1:26">
      <c r="B67" s="13" t="s">
        <v>189</v>
      </c>
      <c r="T67" s="100"/>
      <c r="W67" s="82"/>
      <c r="X67" s="82"/>
      <c r="Y67" s="82"/>
      <c r="Z67" s="82"/>
    </row>
    <row r="68" spans="1:26">
      <c r="B68" s="13" t="s">
        <v>190</v>
      </c>
      <c r="W68" s="82"/>
      <c r="X68" s="82"/>
      <c r="Y68" s="82"/>
      <c r="Z68" s="82"/>
    </row>
    <row r="69" spans="1:26">
      <c r="W69" s="82"/>
      <c r="X69" s="82"/>
      <c r="Y69" s="82"/>
      <c r="Z69" s="82"/>
    </row>
    <row r="70" spans="1:26">
      <c r="B70" s="1" t="s">
        <v>191</v>
      </c>
      <c r="W70" s="82"/>
      <c r="X70" s="82"/>
      <c r="Y70" s="82"/>
      <c r="Z70" s="82"/>
    </row>
    <row r="71" spans="1:26">
      <c r="B71" s="1"/>
      <c r="W71" s="82"/>
      <c r="X71" s="82"/>
      <c r="Y71" s="82"/>
      <c r="Z71" s="82"/>
    </row>
    <row r="72" spans="1:26">
      <c r="A72" s="1">
        <v>19</v>
      </c>
      <c r="B72" s="1" t="s">
        <v>192</v>
      </c>
      <c r="W72" s="82"/>
      <c r="X72" s="82"/>
      <c r="Y72" s="82"/>
      <c r="Z72" s="82"/>
    </row>
    <row r="73" spans="1:26">
      <c r="C73" s="32" t="s">
        <v>61</v>
      </c>
      <c r="D73" s="32" t="s">
        <v>62</v>
      </c>
      <c r="E73" s="32" t="s">
        <v>63</v>
      </c>
      <c r="F73" s="32" t="s">
        <v>64</v>
      </c>
      <c r="G73" s="32" t="s">
        <v>65</v>
      </c>
      <c r="H73" s="32" t="s">
        <v>66</v>
      </c>
      <c r="I73" s="32" t="s">
        <v>67</v>
      </c>
      <c r="J73" s="32" t="s">
        <v>68</v>
      </c>
      <c r="K73" s="32" t="s">
        <v>69</v>
      </c>
      <c r="L73" s="32" t="s">
        <v>70</v>
      </c>
      <c r="M73" s="32" t="s">
        <v>71</v>
      </c>
      <c r="N73" s="32" t="s">
        <v>72</v>
      </c>
      <c r="O73" s="32" t="s">
        <v>73</v>
      </c>
      <c r="P73" s="32" t="s">
        <v>74</v>
      </c>
      <c r="Q73" s="32" t="s">
        <v>75</v>
      </c>
      <c r="R73" s="32" t="s">
        <v>76</v>
      </c>
      <c r="S73" s="32" t="s">
        <v>77</v>
      </c>
      <c r="T73" s="32" t="s">
        <v>78</v>
      </c>
      <c r="U73" s="32" t="s">
        <v>79</v>
      </c>
      <c r="V73" s="32" t="s">
        <v>116</v>
      </c>
      <c r="W73" s="32" t="s">
        <v>117</v>
      </c>
      <c r="X73" s="32"/>
      <c r="Y73" s="82"/>
      <c r="Z73" s="82"/>
    </row>
    <row r="74" spans="1:26">
      <c r="B74" t="s">
        <v>83</v>
      </c>
      <c r="D74" s="9">
        <v>186452</v>
      </c>
      <c r="E74" s="9">
        <v>187921</v>
      </c>
      <c r="F74" s="9">
        <v>188620</v>
      </c>
      <c r="G74" s="9">
        <v>193297</v>
      </c>
      <c r="H74" s="9">
        <v>198739</v>
      </c>
      <c r="I74" s="9">
        <v>204589</v>
      </c>
      <c r="J74" s="9">
        <v>210366</v>
      </c>
      <c r="K74" s="9">
        <v>211631</v>
      </c>
      <c r="L74" s="9">
        <v>221343</v>
      </c>
      <c r="M74" s="9">
        <v>224897</v>
      </c>
      <c r="N74" s="9">
        <v>232515</v>
      </c>
      <c r="O74" s="9">
        <v>240175</v>
      </c>
      <c r="P74" s="101">
        <v>244178</v>
      </c>
      <c r="Q74" s="9">
        <v>248584</v>
      </c>
      <c r="R74" s="9">
        <v>249159</v>
      </c>
      <c r="S74" s="9">
        <v>253528</v>
      </c>
      <c r="T74" s="101">
        <v>260301</v>
      </c>
      <c r="U74" s="101">
        <v>264903</v>
      </c>
      <c r="V74" s="101">
        <v>267825</v>
      </c>
      <c r="W74" s="101">
        <v>271620</v>
      </c>
      <c r="X74" s="37"/>
      <c r="Y74" s="82"/>
      <c r="Z74" s="82"/>
    </row>
    <row r="75" spans="1:26">
      <c r="B75" t="s">
        <v>82</v>
      </c>
      <c r="D75" s="9">
        <v>84446</v>
      </c>
      <c r="E75" s="92">
        <v>85617</v>
      </c>
      <c r="F75" s="17">
        <v>87657</v>
      </c>
      <c r="G75" s="92">
        <v>90937</v>
      </c>
      <c r="H75" s="101">
        <v>94272</v>
      </c>
      <c r="I75" s="101">
        <v>98215</v>
      </c>
      <c r="J75" s="101">
        <v>101870</v>
      </c>
      <c r="K75" s="101">
        <v>104807</v>
      </c>
      <c r="L75" s="101">
        <v>110071</v>
      </c>
      <c r="M75" s="101">
        <v>111947</v>
      </c>
      <c r="N75" s="9">
        <v>116312</v>
      </c>
      <c r="O75" s="101">
        <v>120957</v>
      </c>
      <c r="P75" s="102">
        <v>124412</v>
      </c>
      <c r="Q75" s="102">
        <v>127105</v>
      </c>
      <c r="R75" s="102">
        <v>130274</v>
      </c>
      <c r="S75" s="9">
        <v>133360</v>
      </c>
      <c r="T75" s="101">
        <v>134798</v>
      </c>
      <c r="U75" s="101">
        <v>138005</v>
      </c>
      <c r="V75" s="101">
        <v>140904</v>
      </c>
      <c r="W75" s="101">
        <v>145004</v>
      </c>
      <c r="X75" s="37"/>
      <c r="Y75" s="82"/>
      <c r="Z75" s="82"/>
    </row>
    <row r="76" spans="1:26">
      <c r="B76" t="s">
        <v>85</v>
      </c>
      <c r="D76" s="9">
        <v>71989</v>
      </c>
      <c r="E76" s="9">
        <v>72110</v>
      </c>
      <c r="F76" s="9">
        <v>73435</v>
      </c>
      <c r="G76" s="9">
        <v>77482</v>
      </c>
      <c r="H76" s="9">
        <v>80188</v>
      </c>
      <c r="I76" s="9">
        <v>83657</v>
      </c>
      <c r="J76" s="9">
        <v>86393</v>
      </c>
      <c r="K76" s="9">
        <v>88827</v>
      </c>
      <c r="L76" s="9">
        <v>93695</v>
      </c>
      <c r="M76" s="9">
        <v>94304</v>
      </c>
      <c r="N76" s="9">
        <v>98186</v>
      </c>
      <c r="O76" s="9">
        <v>103130</v>
      </c>
      <c r="P76" s="102">
        <v>105692</v>
      </c>
      <c r="Q76" s="9">
        <v>107781</v>
      </c>
      <c r="R76" s="9">
        <v>110661</v>
      </c>
      <c r="S76" s="9">
        <v>114344</v>
      </c>
      <c r="T76" s="101">
        <v>119125</v>
      </c>
      <c r="U76" s="101">
        <v>122998</v>
      </c>
      <c r="V76" s="101">
        <v>127739</v>
      </c>
      <c r="W76" s="101">
        <v>133368</v>
      </c>
      <c r="X76" s="37"/>
      <c r="Y76" s="82"/>
      <c r="Z76" s="82"/>
    </row>
    <row r="77" spans="1:26">
      <c r="B77" t="s">
        <v>84</v>
      </c>
      <c r="D77" s="9">
        <v>3534</v>
      </c>
      <c r="E77" s="9">
        <v>3572</v>
      </c>
      <c r="F77" s="9">
        <v>3574</v>
      </c>
      <c r="G77" s="9">
        <v>3656</v>
      </c>
      <c r="H77" s="9">
        <v>3635</v>
      </c>
      <c r="I77" s="9">
        <v>3710</v>
      </c>
      <c r="J77" s="9">
        <v>3716</v>
      </c>
      <c r="K77" s="9">
        <v>3700</v>
      </c>
      <c r="L77" s="9">
        <v>3783</v>
      </c>
      <c r="M77" s="9">
        <v>3842</v>
      </c>
      <c r="N77" s="9">
        <v>3963</v>
      </c>
      <c r="O77" s="9">
        <v>4052</v>
      </c>
      <c r="P77" s="102">
        <v>4172</v>
      </c>
      <c r="Q77" s="9">
        <v>4316</v>
      </c>
      <c r="R77" s="9">
        <v>4402</v>
      </c>
      <c r="S77" s="9">
        <v>4464</v>
      </c>
      <c r="T77" s="101">
        <v>4484</v>
      </c>
      <c r="U77" s="101">
        <v>4654</v>
      </c>
      <c r="V77" s="101">
        <v>4726</v>
      </c>
      <c r="W77" s="101">
        <v>4839</v>
      </c>
      <c r="X77" s="37"/>
      <c r="Y77" s="82"/>
      <c r="Z77" s="82"/>
    </row>
    <row r="78" spans="1:26" s="1" customFormat="1">
      <c r="B78" s="1" t="s">
        <v>94</v>
      </c>
      <c r="C78" s="32"/>
      <c r="D78" s="92">
        <f>SUM(D74:D77)</f>
        <v>346421</v>
      </c>
      <c r="E78" s="92">
        <f t="shared" ref="E78:W78" si="3">SUM(E74:E77)</f>
        <v>349220</v>
      </c>
      <c r="F78" s="92">
        <f t="shared" si="3"/>
        <v>353286</v>
      </c>
      <c r="G78" s="92">
        <f t="shared" si="3"/>
        <v>365372</v>
      </c>
      <c r="H78" s="92">
        <f t="shared" si="3"/>
        <v>376834</v>
      </c>
      <c r="I78" s="92">
        <f t="shared" si="3"/>
        <v>390171</v>
      </c>
      <c r="J78" s="92">
        <f t="shared" si="3"/>
        <v>402345</v>
      </c>
      <c r="K78" s="92">
        <f t="shared" si="3"/>
        <v>408965</v>
      </c>
      <c r="L78" s="92">
        <f t="shared" si="3"/>
        <v>428892</v>
      </c>
      <c r="M78" s="92">
        <f t="shared" si="3"/>
        <v>434990</v>
      </c>
      <c r="N78" s="92">
        <f t="shared" si="3"/>
        <v>450976</v>
      </c>
      <c r="O78" s="92">
        <f t="shared" si="3"/>
        <v>468314</v>
      </c>
      <c r="P78" s="92">
        <f t="shared" si="3"/>
        <v>478454</v>
      </c>
      <c r="Q78" s="92">
        <f t="shared" si="3"/>
        <v>487786</v>
      </c>
      <c r="R78" s="92">
        <f t="shared" si="3"/>
        <v>494496</v>
      </c>
      <c r="S78" s="92">
        <f t="shared" si="3"/>
        <v>505696</v>
      </c>
      <c r="T78" s="92">
        <f t="shared" si="3"/>
        <v>518708</v>
      </c>
      <c r="U78" s="92">
        <f t="shared" si="3"/>
        <v>530560</v>
      </c>
      <c r="V78" s="92">
        <f t="shared" si="3"/>
        <v>541194</v>
      </c>
      <c r="W78" s="92">
        <f t="shared" si="3"/>
        <v>554831</v>
      </c>
      <c r="X78" s="103"/>
      <c r="Y78" s="32"/>
      <c r="Z78" s="32"/>
    </row>
    <row r="79" spans="1:26" s="13" customFormat="1">
      <c r="A79" s="75"/>
      <c r="B79" s="26" t="s">
        <v>193</v>
      </c>
      <c r="C79" s="93"/>
      <c r="D79" s="93"/>
      <c r="E79" s="93"/>
      <c r="F79" s="93"/>
      <c r="G79" s="93"/>
      <c r="H79" s="93"/>
      <c r="I79" s="93"/>
      <c r="J79" s="93"/>
      <c r="K79" s="93"/>
      <c r="L79" s="93"/>
      <c r="M79" s="93"/>
      <c r="N79" s="93"/>
      <c r="O79" s="93"/>
      <c r="P79" s="93"/>
      <c r="Q79" s="93"/>
      <c r="R79" s="93"/>
      <c r="S79" s="93"/>
      <c r="T79" s="93"/>
      <c r="U79" s="93"/>
      <c r="V79" s="93"/>
      <c r="W79" s="93"/>
      <c r="X79" s="93"/>
      <c r="Y79" s="93"/>
      <c r="Z79" s="93"/>
    </row>
    <row r="80" spans="1:26">
      <c r="W80" s="82"/>
      <c r="X80" s="82"/>
      <c r="Y80" s="82"/>
      <c r="Z80" s="82"/>
    </row>
    <row r="81" spans="1:32">
      <c r="A81" s="1">
        <v>20</v>
      </c>
      <c r="B81" s="1" t="s">
        <v>194</v>
      </c>
      <c r="C81" s="32" t="s">
        <v>61</v>
      </c>
      <c r="D81" s="32" t="s">
        <v>62</v>
      </c>
      <c r="E81" s="32" t="s">
        <v>63</v>
      </c>
      <c r="F81" s="32" t="s">
        <v>64</v>
      </c>
      <c r="G81" s="32" t="s">
        <v>65</v>
      </c>
      <c r="H81" s="32" t="s">
        <v>66</v>
      </c>
      <c r="I81" s="32" t="s">
        <v>67</v>
      </c>
      <c r="J81" s="32" t="s">
        <v>68</v>
      </c>
      <c r="K81" s="32" t="s">
        <v>69</v>
      </c>
      <c r="L81" s="32" t="s">
        <v>70</v>
      </c>
      <c r="M81" s="32" t="s">
        <v>71</v>
      </c>
      <c r="N81" s="32" t="s">
        <v>72</v>
      </c>
      <c r="O81" s="32" t="s">
        <v>73</v>
      </c>
      <c r="P81" s="32" t="s">
        <v>74</v>
      </c>
      <c r="Q81" s="32" t="s">
        <v>75</v>
      </c>
      <c r="R81" s="32" t="s">
        <v>76</v>
      </c>
      <c r="S81" s="32" t="s">
        <v>77</v>
      </c>
      <c r="T81" s="32" t="s">
        <v>78</v>
      </c>
      <c r="U81" s="32" t="s">
        <v>79</v>
      </c>
      <c r="V81" s="32" t="s">
        <v>116</v>
      </c>
      <c r="W81" s="32" t="s">
        <v>117</v>
      </c>
      <c r="X81" s="32"/>
      <c r="Y81" s="104"/>
      <c r="Z81" s="82"/>
    </row>
    <row r="82" spans="1:32">
      <c r="W82" s="82"/>
      <c r="X82" s="82"/>
      <c r="Y82" s="105"/>
      <c r="Z82" s="82"/>
    </row>
    <row r="83" spans="1:32">
      <c r="B83" s="26" t="s">
        <v>83</v>
      </c>
      <c r="K83" s="9">
        <v>205917</v>
      </c>
      <c r="L83" s="9">
        <v>203645</v>
      </c>
      <c r="M83" s="9">
        <v>202588</v>
      </c>
      <c r="N83" s="9">
        <v>213071</v>
      </c>
      <c r="O83" s="9">
        <v>207639</v>
      </c>
      <c r="P83" s="9">
        <v>206425</v>
      </c>
      <c r="Q83" s="9">
        <v>206724</v>
      </c>
      <c r="R83" s="9">
        <v>204459</v>
      </c>
      <c r="S83" s="9">
        <v>206229</v>
      </c>
      <c r="T83" s="101">
        <v>209590</v>
      </c>
      <c r="U83" s="101">
        <v>211950</v>
      </c>
      <c r="V83" s="101">
        <v>213386</v>
      </c>
      <c r="W83" s="101">
        <v>214590</v>
      </c>
      <c r="X83" s="37"/>
      <c r="Y83" s="82"/>
      <c r="Z83" s="82"/>
      <c r="AF83" s="34"/>
    </row>
    <row r="84" spans="1:32">
      <c r="B84" s="26" t="s">
        <v>82</v>
      </c>
      <c r="K84" s="9">
        <v>102476</v>
      </c>
      <c r="L84" s="9">
        <v>102908</v>
      </c>
      <c r="M84" s="9">
        <v>102910</v>
      </c>
      <c r="N84" s="9">
        <v>108538</v>
      </c>
      <c r="O84" s="9">
        <v>107833</v>
      </c>
      <c r="P84" s="9">
        <v>109914</v>
      </c>
      <c r="Q84" s="9">
        <v>111349</v>
      </c>
      <c r="R84" s="9">
        <v>113576</v>
      </c>
      <c r="S84" s="9">
        <v>115446</v>
      </c>
      <c r="T84" s="101">
        <v>115159</v>
      </c>
      <c r="U84" s="101">
        <v>117729</v>
      </c>
      <c r="V84" s="101">
        <v>119681</v>
      </c>
      <c r="W84" s="101">
        <v>122185</v>
      </c>
      <c r="X84" s="37"/>
      <c r="Y84" s="82"/>
      <c r="Z84" s="82"/>
      <c r="AF84" s="38"/>
    </row>
    <row r="85" spans="1:32">
      <c r="B85" s="26" t="s">
        <v>85</v>
      </c>
      <c r="K85" s="9">
        <v>86963</v>
      </c>
      <c r="L85" s="9">
        <v>87568</v>
      </c>
      <c r="M85" s="9">
        <v>86220</v>
      </c>
      <c r="N85" s="9">
        <v>92573</v>
      </c>
      <c r="O85" s="9">
        <v>91844</v>
      </c>
      <c r="P85" s="9">
        <v>93609</v>
      </c>
      <c r="Q85" s="9">
        <v>94374</v>
      </c>
      <c r="R85" s="9">
        <v>96154</v>
      </c>
      <c r="S85" s="9">
        <v>98963</v>
      </c>
      <c r="T85" s="101">
        <v>101314</v>
      </c>
      <c r="U85" s="101">
        <v>104193</v>
      </c>
      <c r="V85" s="101">
        <v>106863</v>
      </c>
      <c r="W85" s="101">
        <v>109068</v>
      </c>
      <c r="X85" s="37"/>
      <c r="Y85" s="82"/>
      <c r="Z85" s="82"/>
    </row>
    <row r="86" spans="1:32">
      <c r="B86" s="26" t="s">
        <v>84</v>
      </c>
      <c r="K86" s="9">
        <v>3628</v>
      </c>
      <c r="L86" s="9">
        <v>3589</v>
      </c>
      <c r="M86" s="9">
        <v>3634</v>
      </c>
      <c r="N86" s="9">
        <v>3816</v>
      </c>
      <c r="O86" s="9">
        <v>3815</v>
      </c>
      <c r="P86" s="9">
        <v>3877</v>
      </c>
      <c r="Q86" s="9">
        <v>3966</v>
      </c>
      <c r="R86" s="9">
        <v>4058</v>
      </c>
      <c r="S86" s="9">
        <v>4105</v>
      </c>
      <c r="T86" s="101">
        <v>4079</v>
      </c>
      <c r="U86" s="101">
        <v>4223</v>
      </c>
      <c r="V86" s="101">
        <v>4274</v>
      </c>
      <c r="W86" s="101">
        <v>4324</v>
      </c>
      <c r="X86" s="37"/>
      <c r="Y86" s="82"/>
      <c r="Z86" s="82"/>
    </row>
    <row r="87" spans="1:32" s="1" customFormat="1">
      <c r="B87" s="1" t="s">
        <v>94</v>
      </c>
      <c r="C87" s="32"/>
      <c r="D87" s="32"/>
      <c r="E87" s="32"/>
      <c r="F87" s="32"/>
      <c r="G87" s="32"/>
      <c r="H87" s="32"/>
      <c r="I87" s="32"/>
      <c r="J87" s="32"/>
      <c r="K87" s="92">
        <f>SUM(K83:K86)</f>
        <v>398984</v>
      </c>
      <c r="L87" s="92">
        <f t="shared" ref="L87:V87" si="4">SUM(L83:L86)</f>
        <v>397710</v>
      </c>
      <c r="M87" s="92">
        <f t="shared" si="4"/>
        <v>395352</v>
      </c>
      <c r="N87" s="92">
        <f t="shared" si="4"/>
        <v>417998</v>
      </c>
      <c r="O87" s="92">
        <f t="shared" si="4"/>
        <v>411131</v>
      </c>
      <c r="P87" s="92">
        <f t="shared" si="4"/>
        <v>413825</v>
      </c>
      <c r="Q87" s="92">
        <f t="shared" si="4"/>
        <v>416413</v>
      </c>
      <c r="R87" s="92">
        <f t="shared" si="4"/>
        <v>418247</v>
      </c>
      <c r="S87" s="92">
        <f t="shared" si="4"/>
        <v>424743</v>
      </c>
      <c r="T87" s="92">
        <f t="shared" si="4"/>
        <v>430142</v>
      </c>
      <c r="U87" s="92">
        <f t="shared" si="4"/>
        <v>438095</v>
      </c>
      <c r="V87" s="92">
        <f t="shared" si="4"/>
        <v>444204</v>
      </c>
      <c r="W87" s="92">
        <f>SUM(W83:W86)</f>
        <v>450167</v>
      </c>
      <c r="X87" s="103"/>
      <c r="Y87" s="32"/>
      <c r="Z87" s="32"/>
    </row>
    <row r="88" spans="1:32" s="1" customFormat="1">
      <c r="B88" s="26" t="s">
        <v>193</v>
      </c>
      <c r="C88" s="32"/>
      <c r="D88" s="32"/>
      <c r="E88" s="32"/>
      <c r="F88" s="32"/>
      <c r="G88" s="32"/>
      <c r="H88" s="32"/>
      <c r="I88" s="32"/>
      <c r="J88" s="32"/>
      <c r="K88" s="103"/>
      <c r="L88" s="103"/>
      <c r="M88" s="103"/>
      <c r="N88" s="103"/>
      <c r="O88" s="103"/>
      <c r="P88" s="103"/>
      <c r="Q88" s="103"/>
      <c r="R88" s="103"/>
      <c r="S88" s="103"/>
      <c r="T88" s="103"/>
      <c r="U88" s="103"/>
      <c r="V88" s="103"/>
      <c r="W88" s="103"/>
      <c r="X88" s="103"/>
      <c r="Y88" s="32"/>
      <c r="Z88" s="32"/>
    </row>
    <row r="89" spans="1:32">
      <c r="W89" s="82"/>
      <c r="X89" s="82"/>
      <c r="Y89" s="82"/>
      <c r="Z89" s="82"/>
    </row>
    <row r="90" spans="1:32" hidden="1">
      <c r="B90" s="1" t="s">
        <v>195</v>
      </c>
      <c r="C90" s="32" t="s">
        <v>61</v>
      </c>
      <c r="D90" s="32" t="s">
        <v>62</v>
      </c>
      <c r="E90" s="32" t="s">
        <v>63</v>
      </c>
      <c r="F90" s="32" t="s">
        <v>64</v>
      </c>
      <c r="G90" s="32" t="s">
        <v>65</v>
      </c>
      <c r="H90" s="32" t="s">
        <v>66</v>
      </c>
      <c r="I90" s="32" t="s">
        <v>67</v>
      </c>
      <c r="J90" s="32" t="s">
        <v>68</v>
      </c>
      <c r="K90" s="32" t="s">
        <v>69</v>
      </c>
      <c r="L90" s="32" t="s">
        <v>70</v>
      </c>
      <c r="M90" s="32" t="s">
        <v>71</v>
      </c>
      <c r="N90" s="32" t="s">
        <v>72</v>
      </c>
      <c r="O90" s="32" t="s">
        <v>73</v>
      </c>
      <c r="P90" s="32" t="s">
        <v>74</v>
      </c>
      <c r="Q90" s="32" t="s">
        <v>75</v>
      </c>
      <c r="R90" s="32" t="s">
        <v>76</v>
      </c>
      <c r="S90" s="32" t="s">
        <v>77</v>
      </c>
      <c r="T90" s="32" t="s">
        <v>78</v>
      </c>
      <c r="U90" s="32" t="s">
        <v>79</v>
      </c>
      <c r="W90" s="82"/>
      <c r="X90" s="82"/>
      <c r="Y90" s="82"/>
      <c r="Z90" s="82"/>
    </row>
    <row r="91" spans="1:32" hidden="1">
      <c r="B91" t="s">
        <v>83</v>
      </c>
      <c r="C91" s="82">
        <v>349</v>
      </c>
      <c r="D91" s="82">
        <v>336</v>
      </c>
      <c r="E91" s="82">
        <v>335</v>
      </c>
      <c r="F91" s="82">
        <v>337</v>
      </c>
      <c r="G91" s="82">
        <v>346</v>
      </c>
      <c r="H91" s="82">
        <v>356</v>
      </c>
      <c r="I91" s="82">
        <v>365</v>
      </c>
      <c r="J91" s="82">
        <v>373</v>
      </c>
      <c r="K91" s="82">
        <v>372</v>
      </c>
      <c r="L91" s="82">
        <v>384</v>
      </c>
      <c r="M91" s="82">
        <v>386</v>
      </c>
      <c r="N91" s="82">
        <v>395</v>
      </c>
      <c r="O91" s="84">
        <v>403.3</v>
      </c>
      <c r="P91" s="84">
        <v>404.01403090770708</v>
      </c>
      <c r="Q91" s="84">
        <v>405.44</v>
      </c>
      <c r="R91" s="84">
        <v>400.64</v>
      </c>
      <c r="S91" s="84">
        <v>403.57</v>
      </c>
      <c r="T91" s="84">
        <v>409.54</v>
      </c>
      <c r="U91" s="84">
        <v>410.84</v>
      </c>
      <c r="W91" s="82"/>
      <c r="X91" s="82"/>
      <c r="Y91" s="82"/>
      <c r="Z91" s="82"/>
    </row>
    <row r="92" spans="1:32" hidden="1">
      <c r="B92" t="s">
        <v>82</v>
      </c>
      <c r="D92" s="82">
        <v>403</v>
      </c>
      <c r="E92" s="82">
        <v>401</v>
      </c>
      <c r="F92" s="82">
        <v>404</v>
      </c>
      <c r="G92" s="82">
        <v>410</v>
      </c>
      <c r="H92" s="82">
        <v>414</v>
      </c>
      <c r="I92" s="82">
        <v>424</v>
      </c>
      <c r="J92" s="82">
        <v>433</v>
      </c>
      <c r="K92" s="82">
        <v>440</v>
      </c>
      <c r="L92" s="82">
        <v>456</v>
      </c>
      <c r="M92" s="82">
        <v>458</v>
      </c>
      <c r="N92" s="82">
        <v>469</v>
      </c>
      <c r="O92" s="84">
        <v>479.1</v>
      </c>
      <c r="P92" s="84">
        <v>484.28936223218733</v>
      </c>
      <c r="Q92" s="82">
        <v>487</v>
      </c>
      <c r="R92" s="82">
        <v>490</v>
      </c>
      <c r="S92" s="82">
        <v>428</v>
      </c>
      <c r="T92" s="82">
        <v>419</v>
      </c>
      <c r="U92" s="82" t="s">
        <v>188</v>
      </c>
      <c r="W92" s="82"/>
      <c r="X92" s="82"/>
      <c r="Y92" s="82"/>
      <c r="Z92" s="82"/>
    </row>
    <row r="93" spans="1:32" hidden="1">
      <c r="B93" t="s">
        <v>85</v>
      </c>
      <c r="D93" s="82">
        <v>403</v>
      </c>
      <c r="E93" s="82">
        <v>401</v>
      </c>
      <c r="F93" s="82">
        <v>404</v>
      </c>
      <c r="G93" s="82">
        <v>421</v>
      </c>
      <c r="H93" s="82">
        <v>432</v>
      </c>
      <c r="I93" s="82">
        <v>447</v>
      </c>
      <c r="J93" s="82">
        <v>455</v>
      </c>
      <c r="K93" s="82">
        <v>461</v>
      </c>
      <c r="L93" s="82">
        <v>480</v>
      </c>
      <c r="M93" s="82">
        <v>477</v>
      </c>
      <c r="N93" s="82">
        <v>491</v>
      </c>
      <c r="O93" s="84">
        <v>508</v>
      </c>
      <c r="P93" s="84">
        <v>514.88003897211058</v>
      </c>
      <c r="Q93" s="82">
        <v>518</v>
      </c>
      <c r="R93" s="82">
        <v>525</v>
      </c>
      <c r="S93" s="82">
        <v>533</v>
      </c>
      <c r="T93" s="82" t="s">
        <v>188</v>
      </c>
      <c r="U93" s="82" t="s">
        <v>188</v>
      </c>
      <c r="W93" s="82"/>
      <c r="X93" s="82"/>
      <c r="Y93" s="82"/>
      <c r="Z93" s="82"/>
    </row>
    <row r="94" spans="1:32" hidden="1">
      <c r="B94" t="s">
        <v>84</v>
      </c>
      <c r="D94" s="82">
        <v>414</v>
      </c>
      <c r="E94" s="82">
        <v>418</v>
      </c>
      <c r="F94" s="82">
        <v>416</v>
      </c>
      <c r="G94" s="82">
        <v>424</v>
      </c>
      <c r="H94" s="82">
        <v>429</v>
      </c>
      <c r="I94" s="82">
        <v>439</v>
      </c>
      <c r="J94" s="82">
        <v>439</v>
      </c>
      <c r="K94" s="82">
        <v>435</v>
      </c>
      <c r="L94" s="82">
        <v>443</v>
      </c>
      <c r="M94" s="82">
        <v>447</v>
      </c>
      <c r="N94" s="82">
        <v>456</v>
      </c>
      <c r="O94" s="84">
        <v>460.9</v>
      </c>
      <c r="P94" s="84">
        <v>468.02782140453223</v>
      </c>
      <c r="W94" s="82"/>
      <c r="X94" s="82"/>
      <c r="Y94" s="82"/>
      <c r="Z94" s="82"/>
    </row>
    <row r="95" spans="1:32" hidden="1">
      <c r="B95" t="s">
        <v>196</v>
      </c>
      <c r="D95" s="84">
        <v>362.46060677082244</v>
      </c>
      <c r="E95" s="84">
        <v>361.90363675743794</v>
      </c>
      <c r="F95" s="84">
        <v>363.5433763641135</v>
      </c>
      <c r="G95" s="84">
        <v>374.27142596663464</v>
      </c>
      <c r="H95" s="84">
        <v>384.36878121822076</v>
      </c>
      <c r="I95" s="84">
        <v>394.69978533695627</v>
      </c>
      <c r="J95" s="84">
        <v>403.24019322896834</v>
      </c>
      <c r="K95" s="84">
        <v>405.88192092862613</v>
      </c>
      <c r="L95" s="84">
        <v>420.41393263449282</v>
      </c>
      <c r="M95" s="84">
        <v>420.64353170758125</v>
      </c>
      <c r="N95" s="84">
        <v>431.37434955616772</v>
      </c>
      <c r="O95" s="84">
        <v>441.9</v>
      </c>
      <c r="P95" s="84">
        <v>444.88105145216258</v>
      </c>
      <c r="W95" s="82"/>
      <c r="X95" s="82"/>
      <c r="Y95" s="82"/>
      <c r="Z95" s="82"/>
    </row>
    <row r="96" spans="1:32" hidden="1">
      <c r="B96" s="13" t="s">
        <v>197</v>
      </c>
      <c r="W96" s="82"/>
      <c r="X96" s="82"/>
      <c r="Y96" s="82"/>
      <c r="Z96" s="82"/>
    </row>
    <row r="97" spans="1:26">
      <c r="B97" s="13"/>
      <c r="W97" s="82"/>
      <c r="X97" s="82"/>
      <c r="Y97" s="82"/>
      <c r="Z97" s="82"/>
    </row>
    <row r="98" spans="1:26" hidden="1">
      <c r="W98" s="82"/>
      <c r="X98" s="82"/>
      <c r="Y98" s="82"/>
      <c r="Z98" s="82"/>
    </row>
    <row r="99" spans="1:26" hidden="1">
      <c r="B99" s="1" t="s">
        <v>198</v>
      </c>
      <c r="W99" s="82"/>
      <c r="X99" s="82"/>
      <c r="Y99" s="82"/>
      <c r="Z99" s="82"/>
    </row>
    <row r="100" spans="1:26" hidden="1">
      <c r="C100" s="32" t="s">
        <v>61</v>
      </c>
      <c r="D100" s="32" t="s">
        <v>62</v>
      </c>
      <c r="E100" s="32" t="s">
        <v>63</v>
      </c>
      <c r="F100" s="32" t="s">
        <v>64</v>
      </c>
      <c r="G100" s="32" t="s">
        <v>65</v>
      </c>
      <c r="H100" s="32" t="s">
        <v>66</v>
      </c>
      <c r="I100" s="32" t="s">
        <v>67</v>
      </c>
      <c r="J100" s="32" t="s">
        <v>68</v>
      </c>
      <c r="K100" s="32" t="s">
        <v>69</v>
      </c>
      <c r="L100" s="32" t="s">
        <v>70</v>
      </c>
      <c r="M100" s="32" t="s">
        <v>71</v>
      </c>
      <c r="N100" s="32" t="s">
        <v>72</v>
      </c>
      <c r="O100" s="32" t="s">
        <v>73</v>
      </c>
      <c r="P100" s="32" t="s">
        <v>74</v>
      </c>
      <c r="Q100" s="32" t="s">
        <v>75</v>
      </c>
      <c r="R100" s="32" t="s">
        <v>76</v>
      </c>
      <c r="S100" s="32" t="s">
        <v>77</v>
      </c>
      <c r="W100" s="82"/>
      <c r="X100" s="82"/>
      <c r="Y100" s="82"/>
      <c r="Z100" s="82"/>
    </row>
    <row r="101" spans="1:26" hidden="1">
      <c r="B101" t="s">
        <v>199</v>
      </c>
      <c r="C101" s="82">
        <v>1248</v>
      </c>
      <c r="D101" s="82">
        <v>1501</v>
      </c>
      <c r="E101" s="82">
        <v>1539</v>
      </c>
      <c r="F101" s="82">
        <v>1563</v>
      </c>
      <c r="G101" s="82">
        <v>1577</v>
      </c>
      <c r="H101" s="82">
        <v>1580</v>
      </c>
      <c r="I101" s="82">
        <v>1594</v>
      </c>
      <c r="J101" s="82">
        <v>1622</v>
      </c>
      <c r="K101" s="82">
        <v>1662</v>
      </c>
      <c r="L101" s="82">
        <v>1730</v>
      </c>
      <c r="M101" s="82">
        <v>1730</v>
      </c>
      <c r="N101" s="82">
        <v>1751</v>
      </c>
      <c r="O101" s="82">
        <v>1812</v>
      </c>
      <c r="P101" s="82">
        <v>1863</v>
      </c>
      <c r="W101" s="82"/>
      <c r="X101" s="82"/>
      <c r="Y101" s="82"/>
      <c r="Z101" s="82"/>
    </row>
    <row r="102" spans="1:26" hidden="1">
      <c r="B102" t="s">
        <v>200</v>
      </c>
      <c r="C102" s="83">
        <v>27.313870192307693</v>
      </c>
      <c r="D102" s="83">
        <v>31.955383557105112</v>
      </c>
      <c r="E102" s="83">
        <v>31.166361740880294</v>
      </c>
      <c r="F102" s="83">
        <v>32.670518234165073</v>
      </c>
      <c r="G102" s="83">
        <v>34.931325301204822</v>
      </c>
      <c r="H102" s="83">
        <v>37.715000000000003</v>
      </c>
      <c r="I102" s="83">
        <v>37.383751568381435</v>
      </c>
      <c r="J102" s="83">
        <v>37.867398273736129</v>
      </c>
      <c r="K102" s="83">
        <v>37.841095066185318</v>
      </c>
      <c r="L102" s="83">
        <v>37.134566473988436</v>
      </c>
      <c r="M102" s="83">
        <v>36.440462427745665</v>
      </c>
      <c r="N102" s="83">
        <v>36.860651056539119</v>
      </c>
      <c r="O102" s="82">
        <v>36.119999999999997</v>
      </c>
      <c r="P102" s="97">
        <v>35.450000000000003</v>
      </c>
      <c r="W102" s="82"/>
      <c r="X102" s="82"/>
      <c r="Y102" s="82"/>
      <c r="Z102" s="82"/>
    </row>
    <row r="103" spans="1:26" hidden="1">
      <c r="B103" t="s">
        <v>201</v>
      </c>
      <c r="C103" s="83"/>
      <c r="D103" s="83">
        <v>31.955383557105112</v>
      </c>
      <c r="E103" s="83">
        <v>31.166361740880294</v>
      </c>
      <c r="F103" s="83">
        <v>31.729392194497759</v>
      </c>
      <c r="G103" s="83">
        <v>34.322168674698794</v>
      </c>
      <c r="H103" s="83">
        <v>36.175999999999995</v>
      </c>
      <c r="I103" s="83">
        <v>37.421417816813047</v>
      </c>
      <c r="J103" s="83">
        <v>37.201109741060421</v>
      </c>
      <c r="K103" s="83">
        <v>37.841095066185318</v>
      </c>
      <c r="L103" s="83">
        <v>37.134566473988436</v>
      </c>
      <c r="M103" s="83">
        <v>36.093410404624279</v>
      </c>
      <c r="N103" s="83">
        <v>36.860651056539119</v>
      </c>
      <c r="O103" s="82">
        <v>36.119999999999997</v>
      </c>
      <c r="P103" s="97">
        <v>35.450000000000003</v>
      </c>
      <c r="W103" s="82"/>
      <c r="X103" s="82"/>
      <c r="Y103" s="82"/>
      <c r="Z103" s="82"/>
    </row>
    <row r="104" spans="1:26" hidden="1">
      <c r="B104" t="s">
        <v>202</v>
      </c>
      <c r="C104" s="83"/>
      <c r="D104" s="83">
        <v>33.637245849584332</v>
      </c>
      <c r="E104" s="83">
        <v>32.806696569347679</v>
      </c>
      <c r="F104" s="83">
        <v>32.267178502879084</v>
      </c>
      <c r="G104" s="83">
        <v>34.112771084337353</v>
      </c>
      <c r="H104" s="83">
        <v>36.80299999999999</v>
      </c>
      <c r="I104" s="83">
        <v>41.244542032622334</v>
      </c>
      <c r="J104" s="83">
        <v>41.828113440197292</v>
      </c>
      <c r="K104" s="83">
        <v>42.447051744885677</v>
      </c>
      <c r="L104" s="83">
        <v>41.993294797687859</v>
      </c>
      <c r="M104" s="83">
        <v>40.691849710982659</v>
      </c>
      <c r="N104" s="83">
        <v>42.432609937178754</v>
      </c>
      <c r="O104" s="82">
        <v>41</v>
      </c>
      <c r="P104" s="97">
        <v>35.450000000000003</v>
      </c>
      <c r="W104" s="82"/>
      <c r="X104" s="82"/>
      <c r="Y104" s="82"/>
      <c r="Z104" s="82"/>
    </row>
    <row r="105" spans="1:26" hidden="1">
      <c r="B105" t="s">
        <v>203</v>
      </c>
      <c r="C105" s="83">
        <v>52.595136217948713</v>
      </c>
      <c r="D105" s="83">
        <v>57.18</v>
      </c>
      <c r="E105" s="83">
        <v>57.411718996358438</v>
      </c>
      <c r="F105" s="83">
        <v>58.61870761356365</v>
      </c>
      <c r="G105" s="83">
        <v>61.905542168674685</v>
      </c>
      <c r="H105" s="83">
        <v>66.86099999999999</v>
      </c>
      <c r="I105" s="83">
        <v>71.245708908406527</v>
      </c>
      <c r="J105" s="83">
        <v>73.402786683107266</v>
      </c>
      <c r="K105" s="83">
        <v>73.731432009626957</v>
      </c>
      <c r="L105" s="83">
        <v>71.926531791907522</v>
      </c>
      <c r="M105" s="83">
        <v>73.227976878612722</v>
      </c>
      <c r="N105" s="83">
        <v>76.292975442604231</v>
      </c>
      <c r="O105" s="82">
        <v>74.8</v>
      </c>
      <c r="P105" s="97">
        <v>74.2</v>
      </c>
      <c r="W105" s="82"/>
      <c r="X105" s="82"/>
      <c r="Y105" s="82"/>
      <c r="Z105" s="82"/>
    </row>
    <row r="106" spans="1:26" s="13" customFormat="1" hidden="1">
      <c r="A106" s="75"/>
      <c r="B106" s="13" t="s">
        <v>184</v>
      </c>
      <c r="C106" s="93"/>
      <c r="D106" s="93"/>
      <c r="E106" s="93"/>
      <c r="F106" s="93"/>
      <c r="G106" s="93"/>
      <c r="H106" s="93"/>
      <c r="I106" s="93"/>
      <c r="J106" s="93"/>
      <c r="K106" s="93"/>
      <c r="L106" s="93"/>
      <c r="M106" s="93"/>
      <c r="N106" s="93"/>
      <c r="O106" s="93"/>
      <c r="P106" s="93"/>
      <c r="Q106" s="93"/>
      <c r="R106" s="93"/>
      <c r="S106" s="93"/>
      <c r="T106" s="93"/>
      <c r="U106" s="93"/>
      <c r="V106" s="93"/>
      <c r="W106" s="93"/>
      <c r="X106" s="93"/>
      <c r="Y106" s="93"/>
      <c r="Z106" s="93"/>
    </row>
    <row r="107" spans="1:26" s="13" customFormat="1" hidden="1">
      <c r="A107" s="75"/>
      <c r="C107" s="93"/>
      <c r="D107" s="93"/>
      <c r="E107" s="93"/>
      <c r="F107" s="93"/>
      <c r="G107" s="93"/>
      <c r="H107" s="93"/>
      <c r="I107" s="93"/>
      <c r="J107" s="93"/>
      <c r="K107" s="93"/>
      <c r="L107" s="93"/>
      <c r="M107" s="93"/>
      <c r="N107" s="93"/>
      <c r="O107" s="93"/>
      <c r="P107" s="93"/>
      <c r="Q107" s="93"/>
      <c r="R107" s="93"/>
      <c r="S107" s="93"/>
      <c r="T107" s="93"/>
      <c r="U107" s="93"/>
      <c r="V107" s="93"/>
      <c r="W107" s="93"/>
      <c r="X107" s="93"/>
      <c r="Y107" s="93"/>
      <c r="Z107" s="93"/>
    </row>
    <row r="108" spans="1:26" hidden="1">
      <c r="W108" s="82"/>
      <c r="X108" s="82"/>
      <c r="Y108" s="82"/>
      <c r="Z108" s="82"/>
    </row>
    <row r="109" spans="1:26" hidden="1">
      <c r="B109" s="1" t="s">
        <v>204</v>
      </c>
      <c r="W109" s="82"/>
      <c r="X109" s="82"/>
      <c r="Y109" s="82"/>
      <c r="Z109" s="82"/>
    </row>
    <row r="110" spans="1:26" hidden="1">
      <c r="C110" s="32" t="s">
        <v>61</v>
      </c>
      <c r="D110" s="32" t="s">
        <v>62</v>
      </c>
      <c r="E110" s="32" t="s">
        <v>63</v>
      </c>
      <c r="F110" s="32" t="s">
        <v>64</v>
      </c>
      <c r="G110" s="32" t="s">
        <v>65</v>
      </c>
      <c r="H110" s="32" t="s">
        <v>66</v>
      </c>
      <c r="I110" s="32" t="s">
        <v>67</v>
      </c>
      <c r="J110" s="32" t="s">
        <v>68</v>
      </c>
      <c r="K110" s="32" t="s">
        <v>69</v>
      </c>
      <c r="L110" s="32" t="s">
        <v>70</v>
      </c>
      <c r="M110" s="32" t="s">
        <v>71</v>
      </c>
      <c r="N110" s="32" t="s">
        <v>72</v>
      </c>
      <c r="O110" s="32" t="s">
        <v>73</v>
      </c>
      <c r="P110" s="32" t="s">
        <v>74</v>
      </c>
      <c r="Q110" s="32" t="s">
        <v>75</v>
      </c>
      <c r="R110" s="32" t="s">
        <v>76</v>
      </c>
      <c r="S110" s="32" t="s">
        <v>77</v>
      </c>
      <c r="W110" s="82"/>
      <c r="X110" s="82"/>
      <c r="Y110" s="82"/>
      <c r="Z110" s="82"/>
    </row>
    <row r="111" spans="1:26" hidden="1">
      <c r="B111" t="s">
        <v>205</v>
      </c>
      <c r="C111" s="82">
        <v>100</v>
      </c>
      <c r="D111" s="82">
        <v>129</v>
      </c>
      <c r="E111" s="82">
        <v>128.80000000000001</v>
      </c>
      <c r="F111" s="82">
        <v>131.1</v>
      </c>
      <c r="G111" s="82">
        <v>126.2</v>
      </c>
      <c r="H111" s="82">
        <v>123.2</v>
      </c>
      <c r="I111" s="82">
        <v>120.7</v>
      </c>
      <c r="J111" s="82">
        <v>118.4</v>
      </c>
      <c r="K111" s="82">
        <v>115.2</v>
      </c>
      <c r="L111" s="82">
        <v>106.7</v>
      </c>
      <c r="M111" s="82">
        <v>103</v>
      </c>
      <c r="N111" s="82">
        <v>104.7</v>
      </c>
      <c r="O111" s="82">
        <v>105.5</v>
      </c>
      <c r="P111" s="82" t="s">
        <v>206</v>
      </c>
      <c r="W111" s="82"/>
      <c r="X111" s="82"/>
      <c r="Y111" s="82"/>
      <c r="Z111" s="82"/>
    </row>
    <row r="112" spans="1:26" hidden="1">
      <c r="B112" t="s">
        <v>207</v>
      </c>
      <c r="C112" s="82">
        <v>100</v>
      </c>
      <c r="D112" s="82">
        <v>176.7</v>
      </c>
      <c r="E112" s="82">
        <v>171.7</v>
      </c>
      <c r="F112" s="82">
        <v>167.4</v>
      </c>
      <c r="G112" s="82">
        <v>169.3</v>
      </c>
      <c r="H112" s="82">
        <v>176.9</v>
      </c>
      <c r="I112" s="82">
        <v>189.3</v>
      </c>
      <c r="J112" s="82">
        <v>199.9</v>
      </c>
      <c r="K112" s="82">
        <v>201.4</v>
      </c>
      <c r="L112" s="82">
        <v>220.6</v>
      </c>
      <c r="M112" s="82">
        <v>198.7</v>
      </c>
      <c r="N112" s="82">
        <v>220.3</v>
      </c>
      <c r="O112" s="82">
        <v>240.5</v>
      </c>
      <c r="P112" s="82" t="s">
        <v>208</v>
      </c>
      <c r="W112" s="82"/>
      <c r="X112" s="82"/>
      <c r="Y112" s="82"/>
      <c r="Z112" s="82"/>
    </row>
    <row r="113" spans="1:27" hidden="1">
      <c r="B113" t="s">
        <v>209</v>
      </c>
      <c r="W113" s="82"/>
      <c r="X113" s="82"/>
      <c r="Y113" s="82"/>
      <c r="Z113" s="82"/>
    </row>
    <row r="114" spans="1:27" s="13" customFormat="1" hidden="1">
      <c r="A114" s="75"/>
      <c r="B114" s="13" t="s">
        <v>210</v>
      </c>
      <c r="C114" s="93"/>
      <c r="D114" s="93"/>
      <c r="E114" s="93"/>
      <c r="F114" s="93"/>
      <c r="G114" s="93"/>
      <c r="H114" s="93"/>
      <c r="I114" s="93"/>
      <c r="J114" s="93"/>
      <c r="K114" s="93"/>
      <c r="L114" s="93"/>
      <c r="M114" s="93"/>
      <c r="N114" s="93"/>
      <c r="O114" s="93"/>
      <c r="P114" s="93"/>
      <c r="Q114" s="93"/>
      <c r="R114" s="93"/>
      <c r="S114" s="93"/>
      <c r="T114" s="93"/>
      <c r="U114" s="93"/>
      <c r="V114" s="93"/>
      <c r="W114" s="93"/>
      <c r="X114" s="93"/>
      <c r="Y114" s="93"/>
      <c r="Z114" s="93"/>
    </row>
    <row r="115" spans="1:27" hidden="1">
      <c r="B115" s="53"/>
      <c r="W115" s="82"/>
      <c r="X115" s="82"/>
      <c r="Y115" s="82"/>
      <c r="Z115" s="82"/>
    </row>
    <row r="116" spans="1:27" hidden="1">
      <c r="B116" s="53"/>
      <c r="W116" s="82"/>
      <c r="X116" s="82"/>
      <c r="Y116" s="82"/>
      <c r="Z116" s="82"/>
    </row>
    <row r="117" spans="1:27" hidden="1">
      <c r="B117" s="1" t="s">
        <v>211</v>
      </c>
      <c r="C117" s="32" t="s">
        <v>61</v>
      </c>
      <c r="D117" s="32" t="s">
        <v>62</v>
      </c>
      <c r="E117" s="32" t="s">
        <v>63</v>
      </c>
      <c r="F117" s="32" t="s">
        <v>64</v>
      </c>
      <c r="G117" s="32" t="s">
        <v>65</v>
      </c>
      <c r="H117" s="32" t="s">
        <v>66</v>
      </c>
      <c r="I117" s="32" t="s">
        <v>67</v>
      </c>
      <c r="J117" s="32" t="s">
        <v>68</v>
      </c>
      <c r="K117" s="32" t="s">
        <v>69</v>
      </c>
      <c r="L117" s="32" t="s">
        <v>70</v>
      </c>
      <c r="M117" s="32" t="s">
        <v>71</v>
      </c>
      <c r="N117" s="32" t="s">
        <v>72</v>
      </c>
      <c r="O117" s="32" t="s">
        <v>73</v>
      </c>
      <c r="P117" s="32" t="s">
        <v>74</v>
      </c>
      <c r="Q117" s="32" t="s">
        <v>75</v>
      </c>
      <c r="R117" s="32" t="s">
        <v>76</v>
      </c>
      <c r="S117" s="32" t="s">
        <v>77</v>
      </c>
      <c r="W117" s="82"/>
      <c r="X117" s="82"/>
      <c r="Y117" s="82"/>
      <c r="Z117" s="82"/>
    </row>
    <row r="118" spans="1:27" hidden="1">
      <c r="B118" t="s">
        <v>212</v>
      </c>
      <c r="N118" s="82">
        <v>88.1</v>
      </c>
      <c r="O118" s="82">
        <v>87.5</v>
      </c>
      <c r="P118" s="82">
        <v>86.3</v>
      </c>
      <c r="W118" s="82"/>
      <c r="X118" s="82"/>
      <c r="Y118" s="82"/>
      <c r="Z118" s="82"/>
    </row>
    <row r="119" spans="1:27" hidden="1">
      <c r="B119" t="s">
        <v>213</v>
      </c>
      <c r="N119" s="82">
        <v>6.2</v>
      </c>
      <c r="O119" s="82">
        <v>5.8</v>
      </c>
      <c r="P119" s="82">
        <v>5.4</v>
      </c>
      <c r="W119" s="82"/>
      <c r="X119" s="82"/>
      <c r="Y119" s="82"/>
      <c r="Z119" s="82"/>
    </row>
    <row r="120" spans="1:27" hidden="1">
      <c r="B120" t="s">
        <v>214</v>
      </c>
      <c r="N120" s="82">
        <v>5.8</v>
      </c>
      <c r="O120" s="82">
        <v>6.7</v>
      </c>
      <c r="P120" s="82">
        <v>8.3000000000000007</v>
      </c>
      <c r="W120" s="82"/>
      <c r="X120" s="82"/>
      <c r="Y120" s="82"/>
      <c r="Z120" s="82"/>
    </row>
    <row r="121" spans="1:27" s="13" customFormat="1" hidden="1">
      <c r="A121" s="75"/>
      <c r="B121" s="13" t="s">
        <v>184</v>
      </c>
      <c r="C121" s="93"/>
      <c r="D121" s="93"/>
      <c r="E121" s="93"/>
      <c r="F121" s="93"/>
      <c r="G121" s="93"/>
      <c r="H121" s="93"/>
      <c r="I121" s="93"/>
      <c r="J121" s="93"/>
      <c r="K121" s="93"/>
      <c r="L121" s="93"/>
      <c r="M121" s="93"/>
      <c r="N121" s="93"/>
      <c r="O121" s="93"/>
      <c r="P121" s="93"/>
      <c r="Q121" s="93"/>
      <c r="R121" s="93"/>
      <c r="S121" s="93"/>
      <c r="T121" s="93"/>
      <c r="U121" s="93"/>
      <c r="V121" s="93"/>
      <c r="W121" s="93"/>
      <c r="X121" s="93"/>
      <c r="Y121" s="93"/>
      <c r="Z121" s="93"/>
    </row>
    <row r="122" spans="1:27" hidden="1">
      <c r="W122" s="82"/>
      <c r="X122" s="82"/>
      <c r="Y122" s="82"/>
      <c r="Z122" s="82"/>
    </row>
    <row r="123" spans="1:27">
      <c r="W123" s="82"/>
      <c r="X123" s="82"/>
      <c r="Y123" s="82"/>
      <c r="Z123" s="82"/>
    </row>
    <row r="124" spans="1:27">
      <c r="B124" s="26"/>
      <c r="W124" s="82"/>
      <c r="X124" s="82"/>
      <c r="Y124" s="82"/>
      <c r="Z124" s="82"/>
    </row>
    <row r="125" spans="1:27">
      <c r="B125" s="1" t="s">
        <v>6</v>
      </c>
      <c r="W125" s="82"/>
      <c r="X125" s="82"/>
      <c r="Y125" s="82"/>
      <c r="Z125" s="82"/>
    </row>
    <row r="126" spans="1:27" ht="14.45">
      <c r="C126" s="32" t="s">
        <v>61</v>
      </c>
      <c r="D126" s="32" t="s">
        <v>62</v>
      </c>
      <c r="E126" s="32" t="s">
        <v>63</v>
      </c>
      <c r="F126" s="32" t="s">
        <v>64</v>
      </c>
      <c r="G126" s="32" t="s">
        <v>65</v>
      </c>
      <c r="H126" s="32" t="s">
        <v>66</v>
      </c>
      <c r="I126" s="32" t="s">
        <v>67</v>
      </c>
      <c r="J126" s="32" t="s">
        <v>68</v>
      </c>
      <c r="K126" s="32" t="s">
        <v>69</v>
      </c>
      <c r="L126" s="32" t="s">
        <v>70</v>
      </c>
      <c r="M126" s="32" t="s">
        <v>71</v>
      </c>
      <c r="N126" s="77" t="s">
        <v>72</v>
      </c>
      <c r="O126" s="77" t="s">
        <v>73</v>
      </c>
      <c r="P126" s="77" t="s">
        <v>74</v>
      </c>
      <c r="Q126" s="77" t="s">
        <v>75</v>
      </c>
      <c r="R126" s="77" t="s">
        <v>76</v>
      </c>
      <c r="S126" s="77" t="s">
        <v>77</v>
      </c>
      <c r="T126" s="77" t="s">
        <v>78</v>
      </c>
      <c r="U126" s="77" t="s">
        <v>79</v>
      </c>
      <c r="V126" s="77">
        <v>2018</v>
      </c>
      <c r="W126" s="77">
        <v>2019</v>
      </c>
      <c r="X126" s="77">
        <v>2020</v>
      </c>
      <c r="Y126" s="82"/>
      <c r="Z126" s="106"/>
      <c r="AA126" s="57"/>
    </row>
    <row r="127" spans="1:27" ht="14.45">
      <c r="B127" t="s">
        <v>83</v>
      </c>
      <c r="C127" s="9">
        <v>492400</v>
      </c>
      <c r="D127" s="9">
        <v>555474</v>
      </c>
      <c r="E127" s="9">
        <v>559718</v>
      </c>
      <c r="F127" s="9">
        <v>559716</v>
      </c>
      <c r="G127" s="9">
        <v>559330</v>
      </c>
      <c r="H127" s="9">
        <v>559046</v>
      </c>
      <c r="I127" s="9">
        <v>560905</v>
      </c>
      <c r="J127" s="9">
        <v>564521</v>
      </c>
      <c r="K127" s="9">
        <v>568531</v>
      </c>
      <c r="L127" s="9">
        <v>576632</v>
      </c>
      <c r="M127" s="9">
        <v>583350</v>
      </c>
      <c r="N127" s="107">
        <v>588549</v>
      </c>
      <c r="O127" s="107">
        <v>595384</v>
      </c>
      <c r="P127" s="107">
        <v>603968</v>
      </c>
      <c r="Q127" s="107">
        <v>612664</v>
      </c>
      <c r="R127" s="107">
        <v>620715</v>
      </c>
      <c r="S127" s="107">
        <v>628208</v>
      </c>
      <c r="T127" s="107">
        <v>635181</v>
      </c>
      <c r="U127" s="107">
        <v>643272</v>
      </c>
      <c r="V127" s="107">
        <v>648042</v>
      </c>
      <c r="W127" s="107">
        <v>653835</v>
      </c>
      <c r="X127" s="107">
        <v>656920</v>
      </c>
      <c r="Y127" s="82"/>
      <c r="Z127" s="106"/>
      <c r="AA127" s="57"/>
    </row>
    <row r="128" spans="1:27" ht="14.45">
      <c r="B128" t="s">
        <v>82</v>
      </c>
      <c r="C128" s="9">
        <v>172629</v>
      </c>
      <c r="D128" s="9">
        <v>213271</v>
      </c>
      <c r="E128" s="9">
        <v>216836</v>
      </c>
      <c r="F128" s="9">
        <v>221597</v>
      </c>
      <c r="G128" s="9">
        <v>224231</v>
      </c>
      <c r="H128" s="9">
        <v>227472</v>
      </c>
      <c r="I128" s="9">
        <v>231704</v>
      </c>
      <c r="J128" s="9">
        <v>235019</v>
      </c>
      <c r="K128" s="9">
        <v>238047</v>
      </c>
      <c r="L128" s="9">
        <v>241565</v>
      </c>
      <c r="M128" s="9">
        <v>244330</v>
      </c>
      <c r="N128" s="107">
        <v>247970</v>
      </c>
      <c r="O128" s="107">
        <v>252439</v>
      </c>
      <c r="P128" s="107">
        <v>256824</v>
      </c>
      <c r="Q128" s="107">
        <v>260753</v>
      </c>
      <c r="R128" s="107">
        <v>265543</v>
      </c>
      <c r="S128" s="107">
        <v>269802</v>
      </c>
      <c r="T128" s="107">
        <v>274583</v>
      </c>
      <c r="U128" s="107">
        <v>279044</v>
      </c>
      <c r="V128" s="107">
        <v>283632</v>
      </c>
      <c r="W128" s="107">
        <v>289731</v>
      </c>
      <c r="X128" s="107">
        <v>292796</v>
      </c>
      <c r="Y128" s="82"/>
      <c r="Z128" s="108"/>
      <c r="AA128" s="31"/>
    </row>
    <row r="129" spans="1:27" ht="14.45">
      <c r="B129" t="s">
        <v>85</v>
      </c>
      <c r="C129" s="9">
        <v>154933</v>
      </c>
      <c r="D129" s="9">
        <v>178471</v>
      </c>
      <c r="E129" s="9">
        <v>179856</v>
      </c>
      <c r="F129" s="9">
        <v>181890</v>
      </c>
      <c r="G129" s="9">
        <v>184039</v>
      </c>
      <c r="H129" s="9">
        <v>185429</v>
      </c>
      <c r="I129" s="9">
        <v>187281</v>
      </c>
      <c r="J129" s="9">
        <v>189711</v>
      </c>
      <c r="K129" s="9">
        <v>192522</v>
      </c>
      <c r="L129" s="9">
        <v>195397</v>
      </c>
      <c r="M129" s="9">
        <v>197636</v>
      </c>
      <c r="N129" s="107">
        <v>200055</v>
      </c>
      <c r="O129" s="107">
        <v>203001</v>
      </c>
      <c r="P129" s="107">
        <v>205312</v>
      </c>
      <c r="Q129" s="107">
        <v>208098</v>
      </c>
      <c r="R129" s="107">
        <v>210803</v>
      </c>
      <c r="S129" s="107">
        <v>214605</v>
      </c>
      <c r="T129" s="107">
        <v>219341</v>
      </c>
      <c r="U129" s="107">
        <v>223027</v>
      </c>
      <c r="V129" s="107">
        <v>228166</v>
      </c>
      <c r="W129" s="107">
        <v>233775</v>
      </c>
      <c r="X129" s="107">
        <v>237231</v>
      </c>
      <c r="Y129" s="82"/>
      <c r="Z129" s="108"/>
      <c r="AA129" s="31"/>
    </row>
    <row r="130" spans="1:27" ht="14.45">
      <c r="B130" t="s">
        <v>84</v>
      </c>
      <c r="C130" s="9">
        <v>7889</v>
      </c>
      <c r="D130" s="9">
        <v>8532</v>
      </c>
      <c r="E130" s="9">
        <v>8543</v>
      </c>
      <c r="F130" s="9">
        <v>8582</v>
      </c>
      <c r="G130" s="9">
        <v>8622</v>
      </c>
      <c r="H130" s="9">
        <v>8465</v>
      </c>
      <c r="I130" s="9">
        <v>8457</v>
      </c>
      <c r="J130" s="9">
        <v>8469</v>
      </c>
      <c r="K130" s="9">
        <v>8511</v>
      </c>
      <c r="L130" s="9">
        <v>8545</v>
      </c>
      <c r="M130" s="9">
        <v>8617</v>
      </c>
      <c r="N130" s="107">
        <v>8689</v>
      </c>
      <c r="O130" s="107">
        <v>8807</v>
      </c>
      <c r="P130" s="107">
        <v>8910</v>
      </c>
      <c r="Q130" s="107">
        <v>9101</v>
      </c>
      <c r="R130" s="107">
        <v>9357</v>
      </c>
      <c r="S130" s="107">
        <v>9486</v>
      </c>
      <c r="T130" s="107">
        <v>9397</v>
      </c>
      <c r="U130" s="107">
        <v>9624</v>
      </c>
      <c r="V130" s="107">
        <v>9615</v>
      </c>
      <c r="W130" s="107">
        <v>9797</v>
      </c>
      <c r="X130" s="107">
        <v>10178</v>
      </c>
      <c r="Y130" s="82"/>
      <c r="Z130" s="108"/>
      <c r="AA130" s="31"/>
    </row>
    <row r="131" spans="1:27" ht="14.45">
      <c r="B131" t="s">
        <v>86</v>
      </c>
      <c r="C131" s="9">
        <v>827851</v>
      </c>
      <c r="D131" s="9">
        <v>955748</v>
      </c>
      <c r="E131" s="9">
        <v>964953</v>
      </c>
      <c r="F131" s="9">
        <v>971785</v>
      </c>
      <c r="G131" s="9">
        <v>976222</v>
      </c>
      <c r="H131" s="9">
        <v>980412</v>
      </c>
      <c r="I131" s="9">
        <v>988347</v>
      </c>
      <c r="J131" s="9">
        <v>997720</v>
      </c>
      <c r="K131" s="9">
        <v>1007611</v>
      </c>
      <c r="L131" s="9">
        <v>1022139</v>
      </c>
      <c r="M131" s="9">
        <v>1033933</v>
      </c>
      <c r="N131" s="107">
        <v>1045263</v>
      </c>
      <c r="O131" s="107">
        <v>1059631</v>
      </c>
      <c r="P131" s="107">
        <v>1075014</v>
      </c>
      <c r="Q131" s="107">
        <v>1090616</v>
      </c>
      <c r="R131" s="107">
        <v>1106418</v>
      </c>
      <c r="S131" s="107">
        <v>1122101</v>
      </c>
      <c r="T131" s="107">
        <v>1138502</v>
      </c>
      <c r="U131" s="107">
        <v>1154967</v>
      </c>
      <c r="V131" s="107">
        <v>1167769</v>
      </c>
      <c r="W131" s="9">
        <v>1187138</v>
      </c>
      <c r="X131" s="9">
        <v>1197125</v>
      </c>
      <c r="Y131" s="82"/>
      <c r="Z131" s="108"/>
      <c r="AA131" s="31"/>
    </row>
    <row r="132" spans="1:27">
      <c r="W132" s="82"/>
      <c r="X132" s="82"/>
      <c r="Y132" s="82"/>
      <c r="Z132" s="82"/>
    </row>
    <row r="133" spans="1:27">
      <c r="W133" s="82"/>
      <c r="X133" s="82"/>
      <c r="Y133" s="82"/>
      <c r="Z133" s="82"/>
    </row>
    <row r="134" spans="1:27">
      <c r="W134" s="82"/>
      <c r="X134" s="82"/>
      <c r="Y134" s="82"/>
      <c r="Z134" s="82"/>
    </row>
    <row r="135" spans="1:27">
      <c r="A135" s="1" t="s">
        <v>215</v>
      </c>
      <c r="B135" s="1" t="s">
        <v>216</v>
      </c>
      <c r="D135" s="32" t="str">
        <f>D126</f>
        <v>2000</v>
      </c>
      <c r="E135" s="32" t="str">
        <f t="shared" ref="E135:V135" si="5">E126</f>
        <v>2001</v>
      </c>
      <c r="F135" s="32" t="str">
        <f t="shared" si="5"/>
        <v>2002</v>
      </c>
      <c r="G135" s="32" t="str">
        <f t="shared" si="5"/>
        <v>2003</v>
      </c>
      <c r="H135" s="32" t="str">
        <f t="shared" si="5"/>
        <v>2004</v>
      </c>
      <c r="I135" s="32" t="str">
        <f t="shared" si="5"/>
        <v>2005</v>
      </c>
      <c r="J135" s="32" t="str">
        <f t="shared" si="5"/>
        <v>2006</v>
      </c>
      <c r="K135" s="32" t="str">
        <f t="shared" si="5"/>
        <v>2007</v>
      </c>
      <c r="L135" s="32" t="str">
        <f t="shared" si="5"/>
        <v>2008</v>
      </c>
      <c r="M135" s="32" t="str">
        <f t="shared" si="5"/>
        <v>2009</v>
      </c>
      <c r="N135" s="32" t="str">
        <f t="shared" si="5"/>
        <v>2010</v>
      </c>
      <c r="O135" s="32" t="str">
        <f t="shared" si="5"/>
        <v>2011</v>
      </c>
      <c r="P135" s="32" t="str">
        <f t="shared" si="5"/>
        <v>2012</v>
      </c>
      <c r="Q135" s="32" t="str">
        <f t="shared" si="5"/>
        <v>2013</v>
      </c>
      <c r="R135" s="32" t="str">
        <f t="shared" si="5"/>
        <v>2014</v>
      </c>
      <c r="S135" s="32" t="str">
        <f t="shared" si="5"/>
        <v>2015</v>
      </c>
      <c r="T135" s="32" t="str">
        <f t="shared" si="5"/>
        <v>2016</v>
      </c>
      <c r="U135" s="32" t="str">
        <f t="shared" si="5"/>
        <v>2017</v>
      </c>
      <c r="V135" s="32">
        <f t="shared" si="5"/>
        <v>2018</v>
      </c>
      <c r="W135" s="32">
        <f>W126</f>
        <v>2019</v>
      </c>
      <c r="X135" s="32"/>
      <c r="Y135" s="82"/>
      <c r="Z135" s="82"/>
    </row>
    <row r="136" spans="1:27">
      <c r="B136" t="str">
        <f>B127</f>
        <v>Helsinki</v>
      </c>
      <c r="D136" s="84">
        <f>D74/(D127/1000)</f>
        <v>335.6628753100955</v>
      </c>
      <c r="E136" s="84">
        <f t="shared" ref="E136:W136" si="6">E74/(E127/1000)</f>
        <v>335.74228450755561</v>
      </c>
      <c r="F136" s="84">
        <f t="shared" si="6"/>
        <v>336.99233182542577</v>
      </c>
      <c r="G136" s="84">
        <f t="shared" si="6"/>
        <v>345.58668406843901</v>
      </c>
      <c r="H136" s="84">
        <f t="shared" si="6"/>
        <v>355.49668542481294</v>
      </c>
      <c r="I136" s="84">
        <f t="shared" si="6"/>
        <v>364.74804111213132</v>
      </c>
      <c r="J136" s="84">
        <f t="shared" si="6"/>
        <v>372.64512746204309</v>
      </c>
      <c r="K136" s="84">
        <f t="shared" si="6"/>
        <v>372.24179508241417</v>
      </c>
      <c r="L136" s="84">
        <f t="shared" si="6"/>
        <v>383.85486757585431</v>
      </c>
      <c r="M136" s="84">
        <f t="shared" si="6"/>
        <v>385.52669923716462</v>
      </c>
      <c r="N136" s="84">
        <f t="shared" si="6"/>
        <v>395.06481193579464</v>
      </c>
      <c r="O136" s="84">
        <f t="shared" si="6"/>
        <v>403.39511978823748</v>
      </c>
      <c r="P136" s="84">
        <f t="shared" si="6"/>
        <v>404.28963123874115</v>
      </c>
      <c r="Q136" s="84">
        <f t="shared" si="6"/>
        <v>405.74278886959246</v>
      </c>
      <c r="R136" s="84">
        <f t="shared" si="6"/>
        <v>401.40644257026167</v>
      </c>
      <c r="S136" s="84">
        <f t="shared" si="6"/>
        <v>403.57333876677791</v>
      </c>
      <c r="T136" s="84">
        <f t="shared" si="6"/>
        <v>409.80602379479234</v>
      </c>
      <c r="U136" s="84">
        <f t="shared" si="6"/>
        <v>411.80558146476136</v>
      </c>
      <c r="V136" s="84">
        <f t="shared" si="6"/>
        <v>413.28339829825842</v>
      </c>
      <c r="W136" s="84">
        <f t="shared" si="6"/>
        <v>415.42591020670352</v>
      </c>
      <c r="X136" s="84"/>
      <c r="Y136" s="82"/>
      <c r="Z136" s="82"/>
    </row>
    <row r="137" spans="1:27">
      <c r="B137" t="str">
        <f t="shared" ref="B137:B139" si="7">B128</f>
        <v>Espoo</v>
      </c>
      <c r="D137" s="84">
        <f>D75/(D128/1000)</f>
        <v>395.9563184868079</v>
      </c>
      <c r="E137" s="84">
        <f t="shared" ref="E137:W137" si="8">E75/(E128/1000)</f>
        <v>394.84679665738162</v>
      </c>
      <c r="F137" s="84">
        <f t="shared" si="8"/>
        <v>395.56943460425907</v>
      </c>
      <c r="G137" s="84">
        <f t="shared" si="8"/>
        <v>405.55052602004184</v>
      </c>
      <c r="H137" s="84">
        <f t="shared" si="8"/>
        <v>414.43342477315889</v>
      </c>
      <c r="I137" s="84">
        <f t="shared" si="8"/>
        <v>423.88133135379621</v>
      </c>
      <c r="J137" s="84">
        <f t="shared" si="8"/>
        <v>433.45431645952027</v>
      </c>
      <c r="K137" s="84">
        <f t="shared" si="8"/>
        <v>440.27860044445003</v>
      </c>
      <c r="L137" s="84">
        <f t="shared" si="8"/>
        <v>455.65789746031089</v>
      </c>
      <c r="M137" s="84">
        <f t="shared" si="8"/>
        <v>458.17951131666189</v>
      </c>
      <c r="N137" s="84">
        <f t="shared" si="8"/>
        <v>469.05674073476632</v>
      </c>
      <c r="O137" s="84">
        <f t="shared" si="8"/>
        <v>479.15337962834587</v>
      </c>
      <c r="P137" s="84">
        <f t="shared" si="8"/>
        <v>484.42513160763787</v>
      </c>
      <c r="Q137" s="84">
        <f t="shared" si="8"/>
        <v>487.45364386986921</v>
      </c>
      <c r="R137" s="84">
        <f t="shared" si="8"/>
        <v>490.59474360084806</v>
      </c>
      <c r="S137" s="84">
        <f t="shared" si="8"/>
        <v>494.28840408892444</v>
      </c>
      <c r="T137" s="84">
        <f t="shared" si="8"/>
        <v>490.9189571095078</v>
      </c>
      <c r="U137" s="84">
        <f t="shared" si="8"/>
        <v>494.56358137067991</v>
      </c>
      <c r="V137" s="84">
        <f t="shared" si="8"/>
        <v>496.78456591639872</v>
      </c>
      <c r="W137" s="84">
        <f t="shared" si="8"/>
        <v>500.47802962057909</v>
      </c>
      <c r="X137" s="84"/>
      <c r="Y137" s="82"/>
      <c r="Z137" s="82"/>
    </row>
    <row r="138" spans="1:27">
      <c r="B138" t="str">
        <f t="shared" si="7"/>
        <v>Vantaa</v>
      </c>
      <c r="D138" s="84">
        <f>D76/(D129/1000)</f>
        <v>403.36525261807242</v>
      </c>
      <c r="E138" s="84">
        <f t="shared" ref="E138:W138" si="9">E76/(E129/1000)</f>
        <v>400.93185659638823</v>
      </c>
      <c r="F138" s="84">
        <f t="shared" si="9"/>
        <v>403.73302545494533</v>
      </c>
      <c r="G138" s="84">
        <f t="shared" si="9"/>
        <v>421.00859057047694</v>
      </c>
      <c r="H138" s="84">
        <f t="shared" si="9"/>
        <v>432.44584180467996</v>
      </c>
      <c r="I138" s="84">
        <f t="shared" si="9"/>
        <v>446.69240339383066</v>
      </c>
      <c r="J138" s="84">
        <f t="shared" si="9"/>
        <v>455.39267622857921</v>
      </c>
      <c r="K138" s="84">
        <f t="shared" si="9"/>
        <v>461.38623118396862</v>
      </c>
      <c r="L138" s="84">
        <f t="shared" si="9"/>
        <v>479.51094438502128</v>
      </c>
      <c r="M138" s="84">
        <f t="shared" si="9"/>
        <v>477.16003157319517</v>
      </c>
      <c r="N138" s="84">
        <f t="shared" si="9"/>
        <v>490.79503136637425</v>
      </c>
      <c r="O138" s="84">
        <f t="shared" si="9"/>
        <v>508.02705405392089</v>
      </c>
      <c r="P138" s="84">
        <f t="shared" si="9"/>
        <v>514.78725062344142</v>
      </c>
      <c r="Q138" s="84">
        <f t="shared" si="9"/>
        <v>517.93385808609401</v>
      </c>
      <c r="R138" s="84">
        <f t="shared" si="9"/>
        <v>524.94983467977215</v>
      </c>
      <c r="S138" s="84">
        <f t="shared" si="9"/>
        <v>532.81144428135417</v>
      </c>
      <c r="T138" s="84">
        <f t="shared" si="9"/>
        <v>543.10411642146244</v>
      </c>
      <c r="U138" s="84">
        <f t="shared" si="9"/>
        <v>551.49376532886151</v>
      </c>
      <c r="V138" s="84">
        <f t="shared" si="9"/>
        <v>559.85116099681807</v>
      </c>
      <c r="W138" s="84">
        <f t="shared" si="9"/>
        <v>570.49727301892847</v>
      </c>
      <c r="X138" s="84"/>
      <c r="Y138" s="82"/>
      <c r="Z138" s="82"/>
    </row>
    <row r="139" spans="1:27">
      <c r="B139" t="str">
        <f t="shared" si="7"/>
        <v>Kauniainen</v>
      </c>
      <c r="D139" s="84">
        <f>D77/(D130/1000)</f>
        <v>414.20534458509144</v>
      </c>
      <c r="E139" s="84">
        <f t="shared" ref="E139:W139" si="10">E77/(E130/1000)</f>
        <v>418.120098326115</v>
      </c>
      <c r="F139" s="84">
        <f t="shared" si="10"/>
        <v>416.45304124912604</v>
      </c>
      <c r="G139" s="84">
        <f t="shared" si="10"/>
        <v>424.03154720482485</v>
      </c>
      <c r="H139" s="84">
        <f t="shared" si="10"/>
        <v>429.41523922031899</v>
      </c>
      <c r="I139" s="84">
        <f t="shared" si="10"/>
        <v>438.68984273382995</v>
      </c>
      <c r="J139" s="84">
        <f t="shared" si="10"/>
        <v>438.7767150785217</v>
      </c>
      <c r="K139" s="84">
        <f t="shared" si="10"/>
        <v>434.73152391023388</v>
      </c>
      <c r="L139" s="84">
        <f t="shared" si="10"/>
        <v>442.71503803393796</v>
      </c>
      <c r="M139" s="84">
        <f t="shared" si="10"/>
        <v>445.86282929093647</v>
      </c>
      <c r="N139" s="84">
        <f t="shared" si="10"/>
        <v>456.09391184255958</v>
      </c>
      <c r="O139" s="84">
        <f t="shared" si="10"/>
        <v>460.08856591347791</v>
      </c>
      <c r="P139" s="84">
        <f t="shared" si="10"/>
        <v>468.23793490460156</v>
      </c>
      <c r="Q139" s="84">
        <f t="shared" si="10"/>
        <v>474.23360070321939</v>
      </c>
      <c r="R139" s="84">
        <f t="shared" si="10"/>
        <v>470.44993053329063</v>
      </c>
      <c r="S139" s="84">
        <f t="shared" si="10"/>
        <v>470.58823529411762</v>
      </c>
      <c r="T139" s="84">
        <f t="shared" si="10"/>
        <v>477.17356603171226</v>
      </c>
      <c r="U139" s="84">
        <f t="shared" si="10"/>
        <v>483.58270989193682</v>
      </c>
      <c r="V139" s="84">
        <f t="shared" si="10"/>
        <v>491.52366094643787</v>
      </c>
      <c r="W139" s="84">
        <f t="shared" si="10"/>
        <v>493.92671225885471</v>
      </c>
      <c r="X139" s="84"/>
      <c r="Y139" s="82"/>
      <c r="Z139" s="82"/>
    </row>
    <row r="140" spans="1:27">
      <c r="B140" t="str">
        <f>B78</f>
        <v>PKS Yhteensä</v>
      </c>
      <c r="D140" s="84">
        <f>D78/(D131/1000)</f>
        <v>362.46060677082244</v>
      </c>
      <c r="E140" s="84">
        <f t="shared" ref="E140:W140" si="11">E78/(E131/1000)</f>
        <v>361.90363675743794</v>
      </c>
      <c r="F140" s="84">
        <f t="shared" si="11"/>
        <v>363.5433763641135</v>
      </c>
      <c r="G140" s="84">
        <f t="shared" si="11"/>
        <v>374.27142596663464</v>
      </c>
      <c r="H140" s="84">
        <f t="shared" si="11"/>
        <v>384.36290049489395</v>
      </c>
      <c r="I140" s="84">
        <f t="shared" si="11"/>
        <v>394.7712696047036</v>
      </c>
      <c r="J140" s="84">
        <f t="shared" si="11"/>
        <v>403.26444292988009</v>
      </c>
      <c r="K140" s="84">
        <f t="shared" si="11"/>
        <v>405.87587868731089</v>
      </c>
      <c r="L140" s="84">
        <f t="shared" si="11"/>
        <v>419.60242197978943</v>
      </c>
      <c r="M140" s="84">
        <f t="shared" si="11"/>
        <v>420.71391473141875</v>
      </c>
      <c r="N140" s="84">
        <f t="shared" si="11"/>
        <v>431.4473964925574</v>
      </c>
      <c r="O140" s="84">
        <f t="shared" si="11"/>
        <v>441.95951232079841</v>
      </c>
      <c r="P140" s="84">
        <f t="shared" si="11"/>
        <v>445.06769214168378</v>
      </c>
      <c r="Q140" s="84">
        <f t="shared" si="11"/>
        <v>447.25732980260699</v>
      </c>
      <c r="R140" s="84">
        <f t="shared" si="11"/>
        <v>446.93416050715012</v>
      </c>
      <c r="S140" s="84">
        <f t="shared" si="11"/>
        <v>450.6688791828899</v>
      </c>
      <c r="T140" s="84">
        <f t="shared" si="11"/>
        <v>455.60569941906118</v>
      </c>
      <c r="U140" s="84">
        <f t="shared" si="11"/>
        <v>459.37243228594406</v>
      </c>
      <c r="V140" s="84">
        <f t="shared" si="11"/>
        <v>463.44268429800758</v>
      </c>
      <c r="W140" s="84">
        <f t="shared" si="11"/>
        <v>467.36857888467898</v>
      </c>
      <c r="X140" s="84"/>
      <c r="Y140" s="82"/>
      <c r="Z140" s="82"/>
    </row>
    <row r="141" spans="1:27">
      <c r="W141" s="82"/>
      <c r="X141" s="82"/>
      <c r="Y141" s="82"/>
      <c r="Z141" s="82"/>
    </row>
    <row r="142" spans="1:27">
      <c r="W142" s="82"/>
      <c r="X142" s="82"/>
      <c r="Y142" s="82"/>
      <c r="Z142" s="82"/>
    </row>
    <row r="143" spans="1:27">
      <c r="W143" s="82"/>
      <c r="X143" s="82"/>
      <c r="Y143" s="82"/>
      <c r="Z143" s="82"/>
    </row>
    <row r="144" spans="1:27" s="1" customFormat="1">
      <c r="A144" s="1" t="s">
        <v>217</v>
      </c>
      <c r="B144" s="1" t="s">
        <v>218</v>
      </c>
      <c r="C144" s="32"/>
      <c r="D144" s="32" t="str">
        <f>D135</f>
        <v>2000</v>
      </c>
      <c r="E144" s="32" t="str">
        <f t="shared" ref="E144:W144" si="12">E135</f>
        <v>2001</v>
      </c>
      <c r="F144" s="32" t="str">
        <f t="shared" si="12"/>
        <v>2002</v>
      </c>
      <c r="G144" s="32" t="str">
        <f t="shared" si="12"/>
        <v>2003</v>
      </c>
      <c r="H144" s="32" t="str">
        <f t="shared" si="12"/>
        <v>2004</v>
      </c>
      <c r="I144" s="32" t="str">
        <f t="shared" si="12"/>
        <v>2005</v>
      </c>
      <c r="J144" s="32" t="str">
        <f t="shared" si="12"/>
        <v>2006</v>
      </c>
      <c r="K144" s="32" t="str">
        <f t="shared" si="12"/>
        <v>2007</v>
      </c>
      <c r="L144" s="32" t="str">
        <f t="shared" si="12"/>
        <v>2008</v>
      </c>
      <c r="M144" s="32" t="str">
        <f t="shared" si="12"/>
        <v>2009</v>
      </c>
      <c r="N144" s="32" t="str">
        <f t="shared" si="12"/>
        <v>2010</v>
      </c>
      <c r="O144" s="32" t="str">
        <f t="shared" si="12"/>
        <v>2011</v>
      </c>
      <c r="P144" s="32" t="str">
        <f t="shared" si="12"/>
        <v>2012</v>
      </c>
      <c r="Q144" s="32" t="str">
        <f t="shared" si="12"/>
        <v>2013</v>
      </c>
      <c r="R144" s="32" t="str">
        <f t="shared" si="12"/>
        <v>2014</v>
      </c>
      <c r="S144" s="32" t="str">
        <f t="shared" si="12"/>
        <v>2015</v>
      </c>
      <c r="T144" s="32" t="str">
        <f t="shared" si="12"/>
        <v>2016</v>
      </c>
      <c r="U144" s="32" t="str">
        <f t="shared" si="12"/>
        <v>2017</v>
      </c>
      <c r="V144" s="32">
        <f t="shared" si="12"/>
        <v>2018</v>
      </c>
      <c r="W144" s="32">
        <f t="shared" si="12"/>
        <v>2019</v>
      </c>
      <c r="X144" s="32"/>
      <c r="Y144" s="32"/>
      <c r="Z144" s="32"/>
    </row>
    <row r="145" spans="1:26">
      <c r="B145" t="str">
        <f>B83</f>
        <v>Helsinki</v>
      </c>
      <c r="K145" s="84">
        <f>K83/(K127/1000)</f>
        <v>362.19133169519341</v>
      </c>
      <c r="L145" s="84">
        <f t="shared" ref="L145:W145" si="13">L83/(L127/1000)</f>
        <v>353.16284909613069</v>
      </c>
      <c r="M145" s="84">
        <f t="shared" si="13"/>
        <v>347.2837918916602</v>
      </c>
      <c r="N145" s="84">
        <f t="shared" si="13"/>
        <v>362.02763066456657</v>
      </c>
      <c r="O145" s="84">
        <f t="shared" si="13"/>
        <v>348.74803488168982</v>
      </c>
      <c r="P145" s="84">
        <f t="shared" si="13"/>
        <v>341.7813526544453</v>
      </c>
      <c r="Q145" s="84">
        <f t="shared" si="13"/>
        <v>337.41822597704453</v>
      </c>
      <c r="R145" s="84">
        <f t="shared" si="13"/>
        <v>329.39271646407769</v>
      </c>
      <c r="S145" s="84">
        <f t="shared" si="13"/>
        <v>328.28139724422488</v>
      </c>
      <c r="T145" s="84">
        <f t="shared" si="13"/>
        <v>329.96893798775466</v>
      </c>
      <c r="U145" s="84">
        <f t="shared" si="13"/>
        <v>329.48737081669958</v>
      </c>
      <c r="V145" s="84">
        <f t="shared" si="13"/>
        <v>329.27804062082396</v>
      </c>
      <c r="W145" s="84">
        <f t="shared" si="13"/>
        <v>328.20206932941795</v>
      </c>
      <c r="X145" s="84"/>
      <c r="Y145" s="82"/>
      <c r="Z145" s="82"/>
    </row>
    <row r="146" spans="1:26">
      <c r="B146" t="str">
        <f>B84</f>
        <v>Espoo</v>
      </c>
      <c r="K146" s="84">
        <f t="shared" ref="K146:W146" si="14">K84/(K128/1000)</f>
        <v>430.48641654799263</v>
      </c>
      <c r="L146" s="84">
        <f t="shared" si="14"/>
        <v>426.005422971043</v>
      </c>
      <c r="M146" s="84">
        <f t="shared" si="14"/>
        <v>421.19264928580196</v>
      </c>
      <c r="N146" s="84">
        <f t="shared" si="14"/>
        <v>437.70617413396781</v>
      </c>
      <c r="O146" s="84">
        <f t="shared" si="14"/>
        <v>427.16458233474225</v>
      </c>
      <c r="P146" s="84">
        <f t="shared" si="14"/>
        <v>427.97402111952152</v>
      </c>
      <c r="Q146" s="84">
        <f t="shared" si="14"/>
        <v>427.0286439657454</v>
      </c>
      <c r="R146" s="84">
        <f t="shared" si="14"/>
        <v>427.71227258862029</v>
      </c>
      <c r="S146" s="84">
        <f t="shared" si="14"/>
        <v>427.89156492538967</v>
      </c>
      <c r="T146" s="84">
        <f t="shared" si="14"/>
        <v>419.39595677809621</v>
      </c>
      <c r="U146" s="84">
        <f t="shared" si="14"/>
        <v>421.90120554464534</v>
      </c>
      <c r="V146" s="84">
        <f t="shared" si="14"/>
        <v>421.95873526259379</v>
      </c>
      <c r="W146" s="84">
        <f t="shared" si="14"/>
        <v>421.71876671809366</v>
      </c>
      <c r="X146" s="84"/>
      <c r="Y146" s="82"/>
      <c r="Z146" s="82"/>
    </row>
    <row r="147" spans="1:26">
      <c r="B147" t="str">
        <f>B85</f>
        <v>Vantaa</v>
      </c>
      <c r="K147" s="84">
        <f t="shared" ref="K147:W147" si="15">K85/(K129/1000)</f>
        <v>451.70422081632233</v>
      </c>
      <c r="L147" s="84">
        <f t="shared" si="15"/>
        <v>448.15427053639513</v>
      </c>
      <c r="M147" s="84">
        <f t="shared" si="15"/>
        <v>436.25655244995852</v>
      </c>
      <c r="N147" s="84">
        <f t="shared" si="15"/>
        <v>462.73774711954212</v>
      </c>
      <c r="O147" s="84">
        <f t="shared" si="15"/>
        <v>452.43126881148368</v>
      </c>
      <c r="P147" s="84">
        <f t="shared" si="15"/>
        <v>455.93535692019947</v>
      </c>
      <c r="Q147" s="84">
        <f t="shared" si="15"/>
        <v>453.50748205172562</v>
      </c>
      <c r="R147" s="84">
        <f t="shared" si="15"/>
        <v>456.13202848156811</v>
      </c>
      <c r="S147" s="84">
        <f t="shared" si="15"/>
        <v>461.14023438410106</v>
      </c>
      <c r="T147" s="84">
        <f t="shared" si="15"/>
        <v>461.90178762748411</v>
      </c>
      <c r="U147" s="84">
        <f t="shared" si="15"/>
        <v>467.17661987113672</v>
      </c>
      <c r="V147" s="84">
        <f t="shared" si="15"/>
        <v>468.35637211503905</v>
      </c>
      <c r="W147" s="84">
        <f t="shared" si="15"/>
        <v>466.55117099775424</v>
      </c>
      <c r="X147" s="84"/>
      <c r="Y147" s="82"/>
      <c r="Z147" s="82"/>
    </row>
    <row r="148" spans="1:26">
      <c r="B148" t="str">
        <f>B86</f>
        <v>Kauniainen</v>
      </c>
      <c r="K148" s="84">
        <f t="shared" ref="K148:W148" si="16">K86/(K130/1000)</f>
        <v>426.27188344495363</v>
      </c>
      <c r="L148" s="84">
        <f t="shared" si="16"/>
        <v>420.0117027501463</v>
      </c>
      <c r="M148" s="84">
        <f t="shared" si="16"/>
        <v>421.72449808518041</v>
      </c>
      <c r="N148" s="84">
        <f t="shared" si="16"/>
        <v>439.17596961675679</v>
      </c>
      <c r="O148" s="84">
        <f t="shared" si="16"/>
        <v>433.1781537413421</v>
      </c>
      <c r="P148" s="84">
        <f t="shared" si="16"/>
        <v>435.12906846240179</v>
      </c>
      <c r="Q148" s="84">
        <f t="shared" si="16"/>
        <v>435.77628831996481</v>
      </c>
      <c r="R148" s="84">
        <f t="shared" si="16"/>
        <v>433.68601047344237</v>
      </c>
      <c r="S148" s="84">
        <f t="shared" si="16"/>
        <v>432.74298966898584</v>
      </c>
      <c r="T148" s="84">
        <f t="shared" si="16"/>
        <v>434.0747046929871</v>
      </c>
      <c r="U148" s="84">
        <f t="shared" si="16"/>
        <v>438.79883624272651</v>
      </c>
      <c r="V148" s="84">
        <f t="shared" si="16"/>
        <v>444.51378055122206</v>
      </c>
      <c r="W148" s="84">
        <f t="shared" si="16"/>
        <v>441.35959987751352</v>
      </c>
      <c r="X148" s="84"/>
      <c r="Y148" s="82"/>
      <c r="Z148" s="82"/>
    </row>
    <row r="149" spans="1:26">
      <c r="B149" s="26" t="s">
        <v>219</v>
      </c>
      <c r="K149" s="84">
        <f t="shared" ref="K149:W149" si="17">K87/(K131/1000)</f>
        <v>395.97027027295258</v>
      </c>
      <c r="L149" s="84">
        <f t="shared" si="17"/>
        <v>389.09580790870911</v>
      </c>
      <c r="M149" s="84">
        <f t="shared" si="17"/>
        <v>382.37680778154873</v>
      </c>
      <c r="N149" s="84">
        <f t="shared" si="17"/>
        <v>399.89744207917056</v>
      </c>
      <c r="O149" s="84">
        <f t="shared" si="17"/>
        <v>387.9944999721601</v>
      </c>
      <c r="P149" s="84">
        <f t="shared" si="17"/>
        <v>384.94847508962675</v>
      </c>
      <c r="Q149" s="84">
        <f t="shared" si="17"/>
        <v>381.81449749499365</v>
      </c>
      <c r="R149" s="84">
        <f t="shared" si="17"/>
        <v>378.01897655316532</v>
      </c>
      <c r="S149" s="84">
        <f t="shared" si="17"/>
        <v>378.52474955463009</v>
      </c>
      <c r="T149" s="84">
        <f t="shared" si="17"/>
        <v>377.81400471848099</v>
      </c>
      <c r="U149" s="84">
        <f t="shared" si="17"/>
        <v>379.31386784211145</v>
      </c>
      <c r="V149" s="84">
        <f t="shared" si="17"/>
        <v>380.38687445890412</v>
      </c>
      <c r="W149" s="84">
        <f t="shared" si="17"/>
        <v>379.20359722290084</v>
      </c>
      <c r="X149" s="84"/>
      <c r="Y149" s="82"/>
      <c r="Z149" s="82"/>
    </row>
    <row r="150" spans="1:26">
      <c r="W150" s="82"/>
      <c r="X150" s="82"/>
      <c r="Y150" s="82"/>
      <c r="Z150" s="82"/>
    </row>
    <row r="151" spans="1:26">
      <c r="W151" s="82"/>
      <c r="X151" s="82"/>
      <c r="Y151" s="82"/>
      <c r="Z151" s="82"/>
    </row>
    <row r="152" spans="1:26">
      <c r="W152" s="82"/>
      <c r="X152" s="82"/>
      <c r="Y152" s="82"/>
      <c r="Z152" s="82"/>
    </row>
    <row r="153" spans="1:26">
      <c r="W153" s="82"/>
      <c r="X153" s="82"/>
      <c r="Y153" s="82"/>
      <c r="Z153" s="82"/>
    </row>
    <row r="154" spans="1:26">
      <c r="A154" s="1">
        <v>24</v>
      </c>
      <c r="B154" s="1" t="s">
        <v>33</v>
      </c>
      <c r="J154" s="32">
        <v>2006</v>
      </c>
      <c r="K154" s="32">
        <v>2007</v>
      </c>
      <c r="L154" s="32">
        <v>2008</v>
      </c>
      <c r="M154" s="32">
        <v>2009</v>
      </c>
      <c r="N154" s="32">
        <v>2010</v>
      </c>
      <c r="O154" s="32">
        <v>2011</v>
      </c>
      <c r="P154" s="32">
        <v>2012</v>
      </c>
      <c r="Q154" s="32">
        <v>2013</v>
      </c>
      <c r="R154" s="32">
        <v>2014</v>
      </c>
      <c r="S154" s="32">
        <v>2015</v>
      </c>
      <c r="T154" s="32">
        <v>2016</v>
      </c>
      <c r="U154" s="32">
        <v>2017</v>
      </c>
      <c r="V154" s="32">
        <v>2018</v>
      </c>
      <c r="W154" s="32">
        <v>2019</v>
      </c>
      <c r="X154" s="32"/>
      <c r="Y154" s="82"/>
      <c r="Z154" s="82"/>
    </row>
    <row r="155" spans="1:26">
      <c r="B155" s="26" t="s">
        <v>83</v>
      </c>
      <c r="J155" s="83">
        <v>183.68</v>
      </c>
      <c r="K155" s="83">
        <v>174.45</v>
      </c>
      <c r="L155" s="83">
        <v>165.2</v>
      </c>
      <c r="M155" s="83">
        <v>158.71</v>
      </c>
      <c r="N155" s="83">
        <v>149.72999999999999</v>
      </c>
      <c r="O155" s="83">
        <v>144.65</v>
      </c>
      <c r="P155" s="83">
        <v>140.05000000000001</v>
      </c>
      <c r="Q155" s="83">
        <v>132.4</v>
      </c>
      <c r="R155" s="83">
        <v>127.36</v>
      </c>
      <c r="S155" s="83">
        <v>122.28</v>
      </c>
      <c r="T155" s="83">
        <v>118.9</v>
      </c>
      <c r="U155" s="83">
        <v>115.9</v>
      </c>
      <c r="V155" s="83">
        <v>114.6</v>
      </c>
      <c r="W155" s="83">
        <v>113.2</v>
      </c>
      <c r="X155" s="83"/>
      <c r="Y155" s="82"/>
      <c r="Z155" s="82"/>
    </row>
    <row r="156" spans="1:26">
      <c r="B156" s="26" t="s">
        <v>220</v>
      </c>
      <c r="J156" s="83"/>
      <c r="K156" s="83"/>
      <c r="L156" s="83"/>
      <c r="M156" s="83">
        <v>155.76</v>
      </c>
      <c r="N156" s="83">
        <v>148.41</v>
      </c>
      <c r="O156" s="83">
        <v>142.77000000000001</v>
      </c>
      <c r="P156" s="83">
        <v>137.07</v>
      </c>
      <c r="Q156" s="83">
        <v>130.81</v>
      </c>
      <c r="R156" s="83">
        <v>124.98</v>
      </c>
      <c r="S156" s="83">
        <v>120.87</v>
      </c>
      <c r="T156" s="83">
        <v>119.3</v>
      </c>
      <c r="U156" s="83">
        <v>116.5</v>
      </c>
      <c r="V156" s="83">
        <v>114.4</v>
      </c>
      <c r="W156" s="83">
        <v>114</v>
      </c>
      <c r="X156" s="83"/>
      <c r="Y156" s="82"/>
      <c r="Z156" s="82"/>
    </row>
    <row r="157" spans="1:26">
      <c r="B157" s="26" t="s">
        <v>85</v>
      </c>
      <c r="J157" s="83"/>
      <c r="K157" s="83"/>
      <c r="L157" s="83"/>
      <c r="M157" s="83">
        <v>158.68</v>
      </c>
      <c r="N157" s="83">
        <v>150.97</v>
      </c>
      <c r="O157" s="83">
        <v>144.25</v>
      </c>
      <c r="P157" s="83">
        <v>137.28</v>
      </c>
      <c r="Q157" s="83">
        <v>130.41</v>
      </c>
      <c r="R157" s="83">
        <v>127.47</v>
      </c>
      <c r="S157" s="83">
        <v>122.7</v>
      </c>
      <c r="T157" s="83">
        <v>118.7</v>
      </c>
      <c r="U157" s="83">
        <v>117.2</v>
      </c>
      <c r="V157" s="83">
        <v>115.9</v>
      </c>
      <c r="W157" s="83">
        <v>116</v>
      </c>
      <c r="X157" s="83"/>
      <c r="Y157" s="82"/>
      <c r="Z157" s="82"/>
    </row>
    <row r="158" spans="1:26">
      <c r="B158" s="26" t="s">
        <v>221</v>
      </c>
      <c r="J158" s="109">
        <v>183.68</v>
      </c>
      <c r="K158" s="109">
        <v>174.45</v>
      </c>
      <c r="L158" s="109">
        <v>165.2</v>
      </c>
      <c r="M158" s="109">
        <v>157.72</v>
      </c>
      <c r="N158" s="109">
        <v>149.69999999999999</v>
      </c>
      <c r="O158" s="109">
        <v>143.88999999999999</v>
      </c>
      <c r="P158" s="109">
        <v>138.13</v>
      </c>
      <c r="Q158" s="109">
        <v>131.21</v>
      </c>
      <c r="R158" s="109">
        <v>126.6</v>
      </c>
      <c r="S158" s="109">
        <v>121.95</v>
      </c>
      <c r="T158" s="83">
        <f>AVERAGE(T155:T157)</f>
        <v>118.96666666666665</v>
      </c>
      <c r="U158" s="83">
        <f>AVERAGE(U155:U157)</f>
        <v>116.53333333333335</v>
      </c>
      <c r="V158" s="83">
        <f>AVERAGE(V155:V157)</f>
        <v>114.96666666666665</v>
      </c>
      <c r="W158" s="83">
        <f>AVERAGE(W155:W157)</f>
        <v>114.39999999999999</v>
      </c>
      <c r="X158" s="83"/>
      <c r="Y158" s="82"/>
      <c r="Z158" s="82"/>
    </row>
    <row r="159" spans="1:26">
      <c r="B159" s="26" t="s">
        <v>222</v>
      </c>
      <c r="W159" s="82"/>
      <c r="X159" s="82"/>
      <c r="Y159" s="82"/>
      <c r="Z159" s="82"/>
    </row>
    <row r="160" spans="1:26">
      <c r="W160" s="82"/>
      <c r="X160" s="82"/>
      <c r="Y160" s="82"/>
      <c r="Z160" s="82"/>
    </row>
    <row r="161" spans="1:26">
      <c r="W161" s="82"/>
      <c r="X161" s="82"/>
      <c r="Y161" s="82"/>
      <c r="Z161" s="82"/>
    </row>
    <row r="162" spans="1:26">
      <c r="A162" s="1">
        <v>25</v>
      </c>
      <c r="B162" s="1" t="s">
        <v>223</v>
      </c>
      <c r="E162" s="32">
        <v>2001</v>
      </c>
      <c r="F162" s="32">
        <v>2002</v>
      </c>
      <c r="G162" s="32">
        <v>2003</v>
      </c>
      <c r="H162" s="32">
        <v>2004</v>
      </c>
      <c r="I162" s="32">
        <v>2005</v>
      </c>
      <c r="J162" s="32">
        <v>2006</v>
      </c>
      <c r="K162" s="32">
        <v>2007</v>
      </c>
      <c r="L162" s="32">
        <v>2008</v>
      </c>
      <c r="M162" s="32">
        <v>2009</v>
      </c>
      <c r="N162" s="32">
        <v>2010</v>
      </c>
      <c r="O162" s="32">
        <v>2011</v>
      </c>
      <c r="P162" s="32">
        <v>2012</v>
      </c>
      <c r="Q162" s="32">
        <v>2013</v>
      </c>
      <c r="R162" s="32">
        <v>2014</v>
      </c>
      <c r="S162" s="32">
        <v>2015</v>
      </c>
      <c r="T162" s="32">
        <v>2016</v>
      </c>
      <c r="U162" s="32">
        <v>2017</v>
      </c>
      <c r="V162" s="32">
        <v>2018</v>
      </c>
      <c r="W162" s="32">
        <v>2019</v>
      </c>
      <c r="X162" s="82"/>
      <c r="Y162" s="82"/>
      <c r="Z162" s="82"/>
    </row>
    <row r="163" spans="1:26" ht="14.45">
      <c r="B163" t="s">
        <v>130</v>
      </c>
      <c r="E163" s="114">
        <v>27408</v>
      </c>
      <c r="F163" s="114">
        <v>27815</v>
      </c>
      <c r="G163" s="114">
        <v>33545</v>
      </c>
      <c r="H163" s="114">
        <v>33869</v>
      </c>
      <c r="I163" s="114">
        <v>35553</v>
      </c>
      <c r="J163" s="114">
        <v>35242</v>
      </c>
      <c r="K163" s="114">
        <v>31069</v>
      </c>
      <c r="L163" s="114">
        <v>33870</v>
      </c>
      <c r="M163" s="114">
        <v>22549</v>
      </c>
      <c r="N163" s="114">
        <v>26948</v>
      </c>
      <c r="O163" s="114">
        <v>31291</v>
      </c>
      <c r="P163" s="114">
        <v>26901</v>
      </c>
      <c r="Q163" s="114">
        <v>25156</v>
      </c>
      <c r="R163" s="114">
        <v>26469</v>
      </c>
      <c r="S163" s="114">
        <v>28075</v>
      </c>
      <c r="T163" s="114">
        <v>30269</v>
      </c>
      <c r="U163" s="114">
        <v>31020</v>
      </c>
      <c r="V163" s="114">
        <v>31133</v>
      </c>
      <c r="W163" s="114">
        <v>31180</v>
      </c>
      <c r="X163" s="110"/>
      <c r="Y163" s="111"/>
      <c r="Z163" s="82"/>
    </row>
    <row r="164" spans="1:26" ht="14.45">
      <c r="B164" t="s">
        <v>224</v>
      </c>
      <c r="E164" s="114">
        <v>24402</v>
      </c>
      <c r="F164" s="114">
        <v>24878</v>
      </c>
      <c r="G164" s="114">
        <v>29876</v>
      </c>
      <c r="H164" s="114">
        <v>30001</v>
      </c>
      <c r="I164" s="114">
        <v>30654</v>
      </c>
      <c r="J164" s="114">
        <v>29256</v>
      </c>
      <c r="K164" s="114">
        <v>23518</v>
      </c>
      <c r="L164" s="114">
        <v>17451</v>
      </c>
      <c r="M164" s="114">
        <v>11729</v>
      </c>
      <c r="N164" s="114">
        <v>14840</v>
      </c>
      <c r="O164" s="114">
        <v>16418</v>
      </c>
      <c r="P164" s="114">
        <v>14750</v>
      </c>
      <c r="Q164" s="114">
        <v>14614</v>
      </c>
      <c r="R164" s="114">
        <v>14705</v>
      </c>
      <c r="S164" s="114">
        <v>16453</v>
      </c>
      <c r="T164" s="114">
        <v>18292</v>
      </c>
      <c r="U164" s="114">
        <v>18848</v>
      </c>
      <c r="V164" s="114">
        <v>20084</v>
      </c>
      <c r="W164" s="114">
        <v>20659</v>
      </c>
      <c r="X164" s="110"/>
      <c r="Y164" s="111"/>
      <c r="Z164" s="82"/>
    </row>
    <row r="165" spans="1:26" ht="14.45">
      <c r="B165" t="s">
        <v>212</v>
      </c>
      <c r="E165" s="114">
        <v>3006</v>
      </c>
      <c r="F165" s="114">
        <v>2937</v>
      </c>
      <c r="G165" s="114">
        <v>3669</v>
      </c>
      <c r="H165" s="114">
        <v>3868</v>
      </c>
      <c r="I165" s="114">
        <v>4897</v>
      </c>
      <c r="J165" s="114">
        <v>5965</v>
      </c>
      <c r="K165" s="114">
        <v>7546</v>
      </c>
      <c r="L165" s="114">
        <v>16397</v>
      </c>
      <c r="M165" s="114">
        <v>10788</v>
      </c>
      <c r="N165" s="114">
        <v>12028</v>
      </c>
      <c r="O165" s="114">
        <v>14643</v>
      </c>
      <c r="P165" s="114">
        <v>11777</v>
      </c>
      <c r="Q165" s="114">
        <v>10316</v>
      </c>
      <c r="R165" s="114">
        <v>11451</v>
      </c>
      <c r="S165" s="114">
        <v>11268</v>
      </c>
      <c r="T165" s="114">
        <v>11291</v>
      </c>
      <c r="U165" s="114">
        <v>10771</v>
      </c>
      <c r="V165" s="114">
        <v>8632</v>
      </c>
      <c r="W165" s="114">
        <v>6723</v>
      </c>
      <c r="X165" s="110"/>
      <c r="Y165" s="111"/>
      <c r="Z165" s="82"/>
    </row>
    <row r="166" spans="1:26" ht="14.45">
      <c r="B166" t="s">
        <v>225</v>
      </c>
      <c r="E166" s="114">
        <v>0</v>
      </c>
      <c r="F166" s="114">
        <v>0</v>
      </c>
      <c r="G166" s="114">
        <v>0</v>
      </c>
      <c r="H166" s="114">
        <v>0</v>
      </c>
      <c r="I166" s="114">
        <v>0</v>
      </c>
      <c r="J166" s="114">
        <v>0</v>
      </c>
      <c r="K166" s="114">
        <v>0</v>
      </c>
      <c r="L166" s="114">
        <v>0</v>
      </c>
      <c r="M166" s="114">
        <v>0</v>
      </c>
      <c r="N166" s="114">
        <v>0</v>
      </c>
      <c r="O166" s="114">
        <v>0</v>
      </c>
      <c r="P166" s="114">
        <v>0</v>
      </c>
      <c r="Q166" s="114">
        <v>0</v>
      </c>
      <c r="R166" s="114">
        <v>0</v>
      </c>
      <c r="S166" s="114">
        <v>0</v>
      </c>
      <c r="T166" s="114">
        <v>0</v>
      </c>
      <c r="U166" s="114">
        <v>0</v>
      </c>
      <c r="V166" s="114">
        <v>0</v>
      </c>
      <c r="W166" s="114">
        <v>0</v>
      </c>
      <c r="X166" s="110"/>
      <c r="Y166" s="111"/>
      <c r="Z166" s="82"/>
    </row>
    <row r="167" spans="1:26" ht="14.45">
      <c r="B167" t="s">
        <v>226</v>
      </c>
      <c r="E167" s="114">
        <v>0</v>
      </c>
      <c r="F167" s="114">
        <v>0</v>
      </c>
      <c r="G167" s="114">
        <v>0</v>
      </c>
      <c r="H167" s="114">
        <v>0</v>
      </c>
      <c r="I167" s="114">
        <v>0</v>
      </c>
      <c r="J167" s="114">
        <v>0</v>
      </c>
      <c r="K167" s="114">
        <v>0</v>
      </c>
      <c r="L167" s="114">
        <v>5</v>
      </c>
      <c r="M167" s="114">
        <v>1</v>
      </c>
      <c r="N167" s="114">
        <v>4</v>
      </c>
      <c r="O167" s="114">
        <v>14</v>
      </c>
      <c r="P167" s="114">
        <v>15</v>
      </c>
      <c r="Q167" s="114">
        <v>19</v>
      </c>
      <c r="R167" s="114">
        <v>51</v>
      </c>
      <c r="S167" s="114">
        <v>99</v>
      </c>
      <c r="T167" s="114">
        <v>92</v>
      </c>
      <c r="U167" s="114">
        <v>215</v>
      </c>
      <c r="V167" s="114">
        <v>284</v>
      </c>
      <c r="W167" s="114">
        <v>686</v>
      </c>
      <c r="X167" s="110"/>
      <c r="Y167" s="111"/>
      <c r="Z167" s="82"/>
    </row>
    <row r="168" spans="1:26" ht="14.45">
      <c r="B168" t="s">
        <v>227</v>
      </c>
      <c r="E168" s="114">
        <v>0</v>
      </c>
      <c r="F168" s="114">
        <v>0</v>
      </c>
      <c r="G168" s="114">
        <v>0</v>
      </c>
      <c r="H168" s="114">
        <v>0</v>
      </c>
      <c r="I168" s="114">
        <v>0</v>
      </c>
      <c r="J168" s="114">
        <v>0</v>
      </c>
      <c r="K168" s="114">
        <v>0</v>
      </c>
      <c r="L168" s="114">
        <v>0</v>
      </c>
      <c r="M168" s="114">
        <v>0</v>
      </c>
      <c r="N168" s="114">
        <v>0</v>
      </c>
      <c r="O168" s="114">
        <v>0</v>
      </c>
      <c r="P168" s="114">
        <v>0</v>
      </c>
      <c r="Q168" s="114">
        <v>0</v>
      </c>
      <c r="R168" s="114">
        <v>0</v>
      </c>
      <c r="S168" s="114">
        <v>0</v>
      </c>
      <c r="T168" s="114">
        <v>0</v>
      </c>
      <c r="U168" s="114">
        <v>0</v>
      </c>
      <c r="V168" s="114">
        <v>0</v>
      </c>
      <c r="W168" s="114">
        <v>0</v>
      </c>
      <c r="X168" s="110"/>
      <c r="Y168" s="111"/>
      <c r="Z168" s="82"/>
    </row>
    <row r="169" spans="1:26" ht="14.45">
      <c r="B169" t="s">
        <v>228</v>
      </c>
      <c r="E169" s="114">
        <v>0</v>
      </c>
      <c r="F169" s="114">
        <v>0</v>
      </c>
      <c r="G169" s="114">
        <v>0</v>
      </c>
      <c r="H169" s="114">
        <v>0</v>
      </c>
      <c r="I169" s="114">
        <v>0</v>
      </c>
      <c r="J169" s="114">
        <v>2</v>
      </c>
      <c r="K169" s="114">
        <v>3</v>
      </c>
      <c r="L169" s="114">
        <v>8</v>
      </c>
      <c r="M169" s="114">
        <v>12</v>
      </c>
      <c r="N169" s="114">
        <v>3</v>
      </c>
      <c r="O169" s="114">
        <v>1</v>
      </c>
      <c r="P169" s="114">
        <v>4</v>
      </c>
      <c r="Q169" s="114">
        <v>8</v>
      </c>
      <c r="R169" s="114">
        <v>9</v>
      </c>
      <c r="S169" s="114">
        <v>7</v>
      </c>
      <c r="T169" s="114">
        <v>21</v>
      </c>
      <c r="U169" s="114">
        <v>14</v>
      </c>
      <c r="V169" s="114">
        <v>42</v>
      </c>
      <c r="W169" s="114">
        <v>602</v>
      </c>
      <c r="X169" s="110"/>
      <c r="Y169" s="111"/>
      <c r="Z169" s="82"/>
    </row>
    <row r="170" spans="1:26" ht="14.45">
      <c r="B170" t="s">
        <v>229</v>
      </c>
      <c r="E170" s="114">
        <v>0</v>
      </c>
      <c r="F170" s="114">
        <v>0</v>
      </c>
      <c r="G170" s="114">
        <v>0</v>
      </c>
      <c r="H170" s="114">
        <v>0</v>
      </c>
      <c r="I170" s="114">
        <v>2</v>
      </c>
      <c r="J170" s="114">
        <v>19</v>
      </c>
      <c r="K170" s="114">
        <v>2</v>
      </c>
      <c r="L170" s="114">
        <v>9</v>
      </c>
      <c r="M170" s="114">
        <v>18</v>
      </c>
      <c r="N170" s="114">
        <v>13</v>
      </c>
      <c r="O170" s="114">
        <v>15</v>
      </c>
      <c r="P170" s="114">
        <v>14</v>
      </c>
      <c r="Q170" s="114">
        <v>37</v>
      </c>
      <c r="R170" s="114">
        <v>34</v>
      </c>
      <c r="S170" s="114">
        <v>41</v>
      </c>
      <c r="T170" s="114">
        <v>38</v>
      </c>
      <c r="U170" s="114">
        <v>92</v>
      </c>
      <c r="V170" s="114">
        <v>251</v>
      </c>
      <c r="W170" s="114">
        <v>1</v>
      </c>
      <c r="X170" s="110"/>
      <c r="Y170" s="111"/>
      <c r="Z170" s="82"/>
    </row>
    <row r="171" spans="1:26" ht="14.45">
      <c r="B171" t="s">
        <v>230</v>
      </c>
      <c r="E171" s="114">
        <v>0</v>
      </c>
      <c r="F171" s="114">
        <v>0</v>
      </c>
      <c r="G171" s="114">
        <v>0</v>
      </c>
      <c r="H171" s="114">
        <v>0</v>
      </c>
      <c r="I171" s="114">
        <v>0</v>
      </c>
      <c r="J171" s="114">
        <v>0</v>
      </c>
      <c r="K171" s="114">
        <v>0</v>
      </c>
      <c r="L171" s="114">
        <v>0</v>
      </c>
      <c r="M171" s="114">
        <v>0</v>
      </c>
      <c r="N171" s="114">
        <v>3</v>
      </c>
      <c r="O171" s="114">
        <v>0</v>
      </c>
      <c r="P171" s="114">
        <v>23</v>
      </c>
      <c r="Q171" s="114">
        <v>24</v>
      </c>
      <c r="R171" s="114">
        <v>81</v>
      </c>
      <c r="S171" s="114">
        <v>157</v>
      </c>
      <c r="T171" s="114">
        <v>499</v>
      </c>
      <c r="U171" s="114">
        <v>1037</v>
      </c>
      <c r="V171" s="114">
        <v>1809</v>
      </c>
      <c r="W171" s="114">
        <v>2426</v>
      </c>
      <c r="X171" s="110"/>
      <c r="Y171" s="111"/>
      <c r="Z171" s="82"/>
    </row>
    <row r="172" spans="1:26" ht="14.45">
      <c r="B172" t="s">
        <v>231</v>
      </c>
      <c r="E172" s="114">
        <v>0</v>
      </c>
      <c r="F172" s="114">
        <v>0</v>
      </c>
      <c r="G172" s="114">
        <v>0</v>
      </c>
      <c r="H172" s="114">
        <v>0</v>
      </c>
      <c r="I172" s="114">
        <v>0</v>
      </c>
      <c r="J172" s="114">
        <v>0</v>
      </c>
      <c r="K172" s="114">
        <v>0</v>
      </c>
      <c r="L172" s="114">
        <v>0</v>
      </c>
      <c r="M172" s="114">
        <v>1</v>
      </c>
      <c r="N172" s="114">
        <v>57</v>
      </c>
      <c r="O172" s="114">
        <v>200</v>
      </c>
      <c r="P172" s="114">
        <v>316</v>
      </c>
      <c r="Q172" s="114">
        <v>119</v>
      </c>
      <c r="R172" s="114">
        <v>114</v>
      </c>
      <c r="S172" s="114">
        <v>43</v>
      </c>
      <c r="T172" s="114">
        <v>8</v>
      </c>
      <c r="U172" s="114">
        <v>1</v>
      </c>
      <c r="V172" s="114">
        <v>0</v>
      </c>
      <c r="W172" s="114">
        <v>0</v>
      </c>
      <c r="X172" s="110"/>
      <c r="Y172" s="111"/>
      <c r="Z172" s="82"/>
    </row>
    <row r="173" spans="1:26" ht="14.45">
      <c r="B173" t="s">
        <v>232</v>
      </c>
      <c r="E173" s="114">
        <v>0</v>
      </c>
      <c r="F173" s="114">
        <v>0</v>
      </c>
      <c r="G173" s="114">
        <v>0</v>
      </c>
      <c r="H173" s="114">
        <v>0</v>
      </c>
      <c r="I173" s="114">
        <v>0</v>
      </c>
      <c r="J173" s="114">
        <v>0</v>
      </c>
      <c r="K173" s="114">
        <v>0</v>
      </c>
      <c r="L173" s="114">
        <v>0</v>
      </c>
      <c r="M173" s="114">
        <v>0</v>
      </c>
      <c r="N173" s="114">
        <v>0</v>
      </c>
      <c r="O173" s="114">
        <v>0</v>
      </c>
      <c r="P173" s="114">
        <v>2</v>
      </c>
      <c r="Q173" s="114">
        <v>19</v>
      </c>
      <c r="R173" s="114">
        <v>24</v>
      </c>
      <c r="S173" s="114">
        <v>7</v>
      </c>
      <c r="T173" s="114">
        <v>28</v>
      </c>
      <c r="U173" s="114">
        <v>42</v>
      </c>
      <c r="V173" s="114">
        <v>31</v>
      </c>
      <c r="W173" s="114">
        <v>83</v>
      </c>
      <c r="X173" s="110"/>
      <c r="Y173" s="111"/>
      <c r="Z173" s="82"/>
    </row>
    <row r="174" spans="1:26" ht="14.45">
      <c r="B174" t="s">
        <v>182</v>
      </c>
      <c r="E174" s="114">
        <v>0</v>
      </c>
      <c r="F174" s="114">
        <v>0</v>
      </c>
      <c r="G174" s="114">
        <v>0</v>
      </c>
      <c r="H174" s="114">
        <v>0</v>
      </c>
      <c r="I174" s="114">
        <v>0</v>
      </c>
      <c r="J174" s="114">
        <v>0</v>
      </c>
      <c r="K174" s="114">
        <v>0</v>
      </c>
      <c r="L174" s="114">
        <v>0</v>
      </c>
      <c r="M174" s="114">
        <v>0</v>
      </c>
      <c r="N174" s="114">
        <v>0</v>
      </c>
      <c r="O174" s="114">
        <v>0</v>
      </c>
      <c r="P174" s="114">
        <v>0</v>
      </c>
      <c r="Q174" s="114">
        <v>0</v>
      </c>
      <c r="R174" s="114">
        <v>0</v>
      </c>
      <c r="S174" s="114">
        <v>0</v>
      </c>
      <c r="T174" s="114">
        <v>0</v>
      </c>
      <c r="U174" s="114">
        <v>0</v>
      </c>
      <c r="V174" s="114">
        <v>0</v>
      </c>
      <c r="W174" s="114">
        <v>0</v>
      </c>
      <c r="X174" s="110"/>
      <c r="Y174" s="111"/>
      <c r="Z174" s="82"/>
    </row>
    <row r="175" spans="1:26">
      <c r="B175" s="26" t="s">
        <v>233</v>
      </c>
      <c r="W175" s="82"/>
      <c r="X175" s="82"/>
      <c r="Y175" s="82"/>
      <c r="Z175" s="82"/>
    </row>
    <row r="176" spans="1:26">
      <c r="W176" s="82"/>
      <c r="X176" s="82"/>
      <c r="Y176" s="82"/>
      <c r="Z176" s="82"/>
    </row>
    <row r="177" spans="1:26">
      <c r="A177" s="1">
        <v>26</v>
      </c>
      <c r="B177" s="58" t="s">
        <v>35</v>
      </c>
      <c r="W177" s="82"/>
      <c r="X177" s="82"/>
      <c r="Y177" s="82"/>
      <c r="Z177" s="82"/>
    </row>
    <row r="178" spans="1:26" s="1" customFormat="1">
      <c r="C178" s="32"/>
      <c r="D178" s="32"/>
      <c r="E178" s="32">
        <v>2001</v>
      </c>
      <c r="F178" s="32">
        <v>2002</v>
      </c>
      <c r="G178" s="32">
        <v>2003</v>
      </c>
      <c r="H178" s="32">
        <v>2004</v>
      </c>
      <c r="I178" s="32">
        <v>2005</v>
      </c>
      <c r="J178" s="32">
        <v>2006</v>
      </c>
      <c r="K178" s="32">
        <v>2007</v>
      </c>
      <c r="L178" s="32">
        <v>2008</v>
      </c>
      <c r="M178" s="32">
        <v>2009</v>
      </c>
      <c r="N178" s="32">
        <v>2010</v>
      </c>
      <c r="O178" s="32">
        <v>2011</v>
      </c>
      <c r="P178" s="32">
        <v>2012</v>
      </c>
      <c r="Q178" s="32">
        <v>2013</v>
      </c>
      <c r="R178" s="32">
        <v>2014</v>
      </c>
      <c r="S178" s="32">
        <v>2015</v>
      </c>
      <c r="T178" s="32">
        <v>2016</v>
      </c>
      <c r="U178" s="32">
        <v>2017</v>
      </c>
      <c r="V178" s="32">
        <v>2018</v>
      </c>
      <c r="W178" s="32">
        <v>2019</v>
      </c>
      <c r="X178" s="32"/>
      <c r="Y178" s="32"/>
      <c r="Z178" s="32"/>
    </row>
    <row r="179" spans="1:26" ht="14.45">
      <c r="B179" s="60" t="s">
        <v>82</v>
      </c>
      <c r="C179" s="112"/>
      <c r="D179" s="112" t="s">
        <v>130</v>
      </c>
      <c r="E179" s="82">
        <f>SUM(E180:E188)</f>
        <v>0</v>
      </c>
      <c r="F179" s="82">
        <f t="shared" ref="F179:W179" si="18">SUM(F180:F188)</f>
        <v>0</v>
      </c>
      <c r="G179" s="82">
        <f t="shared" si="18"/>
        <v>0</v>
      </c>
      <c r="H179" s="82">
        <f t="shared" si="18"/>
        <v>0</v>
      </c>
      <c r="I179" s="82">
        <f t="shared" si="18"/>
        <v>0</v>
      </c>
      <c r="J179" s="82">
        <f t="shared" si="18"/>
        <v>10</v>
      </c>
      <c r="K179" s="82">
        <f t="shared" si="18"/>
        <v>9</v>
      </c>
      <c r="L179" s="82">
        <f t="shared" si="18"/>
        <v>2</v>
      </c>
      <c r="M179" s="82">
        <f t="shared" si="18"/>
        <v>11</v>
      </c>
      <c r="N179" s="82">
        <f t="shared" si="18"/>
        <v>44</v>
      </c>
      <c r="O179" s="82">
        <f t="shared" si="18"/>
        <v>67</v>
      </c>
      <c r="P179" s="82">
        <f t="shared" si="18"/>
        <v>122</v>
      </c>
      <c r="Q179" s="82">
        <f t="shared" si="18"/>
        <v>114</v>
      </c>
      <c r="R179" s="82">
        <f t="shared" si="18"/>
        <v>143</v>
      </c>
      <c r="S179" s="82">
        <f t="shared" si="18"/>
        <v>159</v>
      </c>
      <c r="T179" s="82">
        <f t="shared" si="18"/>
        <v>219</v>
      </c>
      <c r="U179" s="82">
        <f t="shared" si="18"/>
        <v>500</v>
      </c>
      <c r="V179" s="82">
        <f t="shared" si="18"/>
        <v>880</v>
      </c>
      <c r="W179" s="82">
        <f t="shared" si="18"/>
        <v>1257</v>
      </c>
      <c r="X179" s="82"/>
      <c r="Y179" s="82"/>
      <c r="Z179" s="82"/>
    </row>
    <row r="180" spans="1:26" ht="14.45">
      <c r="B180" s="59"/>
      <c r="C180" s="113"/>
      <c r="D180" s="112" t="s">
        <v>225</v>
      </c>
      <c r="E180" s="82">
        <v>0</v>
      </c>
      <c r="F180" s="82">
        <v>0</v>
      </c>
      <c r="G180" s="82">
        <v>0</v>
      </c>
      <c r="H180" s="82">
        <v>0</v>
      </c>
      <c r="I180" s="82">
        <v>0</v>
      </c>
      <c r="J180" s="82">
        <v>0</v>
      </c>
      <c r="K180" s="82">
        <v>0</v>
      </c>
      <c r="L180" s="82">
        <v>0</v>
      </c>
      <c r="M180" s="82">
        <v>0</v>
      </c>
      <c r="N180" s="82">
        <v>1</v>
      </c>
      <c r="O180" s="82">
        <v>0</v>
      </c>
      <c r="P180" s="82">
        <v>0</v>
      </c>
      <c r="Q180" s="82">
        <v>0</v>
      </c>
      <c r="R180" s="82">
        <v>0</v>
      </c>
      <c r="S180" s="82">
        <v>0</v>
      </c>
      <c r="T180" s="82">
        <v>0</v>
      </c>
      <c r="U180" s="82">
        <v>0</v>
      </c>
      <c r="V180" s="82">
        <v>0</v>
      </c>
      <c r="W180" s="82">
        <v>0</v>
      </c>
      <c r="X180" s="82"/>
      <c r="Y180" s="82"/>
      <c r="Z180" s="82"/>
    </row>
    <row r="181" spans="1:26" ht="14.45">
      <c r="B181" s="59"/>
      <c r="C181" s="113"/>
      <c r="D181" s="112" t="s">
        <v>226</v>
      </c>
      <c r="E181" s="82">
        <v>0</v>
      </c>
      <c r="F181" s="82">
        <v>0</v>
      </c>
      <c r="G181" s="82">
        <v>0</v>
      </c>
      <c r="H181" s="82">
        <v>0</v>
      </c>
      <c r="I181" s="82">
        <v>0</v>
      </c>
      <c r="J181" s="82">
        <v>0</v>
      </c>
      <c r="K181" s="82">
        <v>0</v>
      </c>
      <c r="L181" s="82">
        <v>0</v>
      </c>
      <c r="M181" s="82">
        <v>0</v>
      </c>
      <c r="N181" s="82">
        <v>6</v>
      </c>
      <c r="O181" s="82">
        <v>6</v>
      </c>
      <c r="P181" s="82">
        <v>14</v>
      </c>
      <c r="Q181" s="82">
        <v>8</v>
      </c>
      <c r="R181" s="82">
        <v>33</v>
      </c>
      <c r="S181" s="82">
        <v>31</v>
      </c>
      <c r="T181" s="82">
        <v>28</v>
      </c>
      <c r="U181" s="82">
        <v>70</v>
      </c>
      <c r="V181" s="82">
        <v>88</v>
      </c>
      <c r="W181" s="82">
        <v>260</v>
      </c>
      <c r="X181" s="82"/>
      <c r="Y181" s="82"/>
      <c r="Z181" s="82"/>
    </row>
    <row r="182" spans="1:26" ht="14.45">
      <c r="B182" s="59"/>
      <c r="C182" s="113"/>
      <c r="D182" s="112" t="s">
        <v>227</v>
      </c>
      <c r="E182" s="82">
        <v>0</v>
      </c>
      <c r="F182" s="82">
        <v>0</v>
      </c>
      <c r="G182" s="82">
        <v>0</v>
      </c>
      <c r="H182" s="82">
        <v>0</v>
      </c>
      <c r="I182" s="82">
        <v>0</v>
      </c>
      <c r="J182" s="82">
        <v>0</v>
      </c>
      <c r="K182" s="82">
        <v>0</v>
      </c>
      <c r="L182" s="82">
        <v>0</v>
      </c>
      <c r="M182" s="82">
        <v>0</v>
      </c>
      <c r="N182" s="82">
        <v>0</v>
      </c>
      <c r="O182" s="82">
        <v>0</v>
      </c>
      <c r="P182" s="82">
        <v>0</v>
      </c>
      <c r="Q182" s="82">
        <v>0</v>
      </c>
      <c r="R182" s="82">
        <v>0</v>
      </c>
      <c r="S182" s="82">
        <v>0</v>
      </c>
      <c r="T182" s="82">
        <v>0</v>
      </c>
      <c r="U182" s="82">
        <v>0</v>
      </c>
      <c r="V182" s="82">
        <v>0</v>
      </c>
      <c r="W182" s="82">
        <v>0</v>
      </c>
      <c r="X182" s="82"/>
      <c r="Y182" s="82"/>
      <c r="Z182" s="82"/>
    </row>
    <row r="183" spans="1:26" ht="14.45">
      <c r="B183" s="59"/>
      <c r="C183" s="113"/>
      <c r="D183" s="112" t="s">
        <v>228</v>
      </c>
      <c r="E183" s="82">
        <v>0</v>
      </c>
      <c r="F183" s="82">
        <v>0</v>
      </c>
      <c r="G183" s="82">
        <v>0</v>
      </c>
      <c r="H183" s="82">
        <v>0</v>
      </c>
      <c r="I183" s="82">
        <v>0</v>
      </c>
      <c r="J183" s="82">
        <v>0</v>
      </c>
      <c r="K183" s="82">
        <v>1</v>
      </c>
      <c r="L183" s="82">
        <v>0</v>
      </c>
      <c r="M183" s="82">
        <v>0</v>
      </c>
      <c r="N183" s="82">
        <v>1</v>
      </c>
      <c r="O183" s="82">
        <v>0</v>
      </c>
      <c r="P183" s="82">
        <v>0</v>
      </c>
      <c r="Q183" s="82">
        <v>3</v>
      </c>
      <c r="R183" s="82">
        <v>12</v>
      </c>
      <c r="S183" s="82">
        <v>3</v>
      </c>
      <c r="T183" s="82">
        <v>7</v>
      </c>
      <c r="U183" s="82">
        <v>8</v>
      </c>
      <c r="V183" s="82">
        <v>6</v>
      </c>
      <c r="W183" s="82">
        <v>220</v>
      </c>
      <c r="X183" s="82"/>
      <c r="Y183" s="82"/>
      <c r="Z183" s="82"/>
    </row>
    <row r="184" spans="1:26" ht="14.45">
      <c r="B184" s="59"/>
      <c r="C184" s="113"/>
      <c r="D184" s="112" t="s">
        <v>229</v>
      </c>
      <c r="E184" s="82">
        <v>0</v>
      </c>
      <c r="F184" s="82">
        <v>0</v>
      </c>
      <c r="G184" s="82">
        <v>0</v>
      </c>
      <c r="H184" s="82">
        <v>0</v>
      </c>
      <c r="I184" s="82">
        <v>0</v>
      </c>
      <c r="J184" s="82">
        <v>10</v>
      </c>
      <c r="K184" s="82">
        <v>8</v>
      </c>
      <c r="L184" s="82">
        <v>2</v>
      </c>
      <c r="M184" s="82">
        <v>11</v>
      </c>
      <c r="N184" s="82">
        <v>8</v>
      </c>
      <c r="O184" s="82">
        <v>4</v>
      </c>
      <c r="P184" s="82">
        <v>8</v>
      </c>
      <c r="Q184" s="82">
        <v>41</v>
      </c>
      <c r="R184" s="82">
        <v>32</v>
      </c>
      <c r="S184" s="82">
        <v>47</v>
      </c>
      <c r="T184" s="82">
        <v>42</v>
      </c>
      <c r="U184" s="82">
        <v>76</v>
      </c>
      <c r="V184" s="82">
        <v>119</v>
      </c>
      <c r="W184" s="82">
        <v>1</v>
      </c>
      <c r="X184" s="82"/>
      <c r="Y184" s="82"/>
      <c r="Z184" s="82"/>
    </row>
    <row r="185" spans="1:26" ht="14.45">
      <c r="B185" s="59"/>
      <c r="C185" s="113"/>
      <c r="D185" s="112" t="s">
        <v>230</v>
      </c>
      <c r="E185" s="82">
        <v>0</v>
      </c>
      <c r="F185" s="82">
        <v>0</v>
      </c>
      <c r="G185" s="82">
        <v>0</v>
      </c>
      <c r="H185" s="82">
        <v>0</v>
      </c>
      <c r="I185" s="82">
        <v>0</v>
      </c>
      <c r="J185" s="82">
        <v>0</v>
      </c>
      <c r="K185" s="82">
        <v>0</v>
      </c>
      <c r="L185" s="82">
        <v>0</v>
      </c>
      <c r="M185" s="82">
        <v>0</v>
      </c>
      <c r="N185" s="82">
        <v>0</v>
      </c>
      <c r="O185" s="82">
        <v>0</v>
      </c>
      <c r="P185" s="82">
        <v>2</v>
      </c>
      <c r="Q185" s="82">
        <v>17</v>
      </c>
      <c r="R185" s="82">
        <v>30</v>
      </c>
      <c r="S185" s="82">
        <v>68</v>
      </c>
      <c r="T185" s="82">
        <v>136</v>
      </c>
      <c r="U185" s="82">
        <v>338</v>
      </c>
      <c r="V185" s="82">
        <v>654</v>
      </c>
      <c r="W185" s="82">
        <v>759</v>
      </c>
      <c r="X185" s="82"/>
      <c r="Y185" s="82"/>
      <c r="Z185" s="82"/>
    </row>
    <row r="186" spans="1:26" ht="14.45">
      <c r="B186" s="59"/>
      <c r="C186" s="113"/>
      <c r="D186" s="112" t="s">
        <v>231</v>
      </c>
      <c r="E186" s="82">
        <v>0</v>
      </c>
      <c r="F186" s="82">
        <v>0</v>
      </c>
      <c r="G186" s="82">
        <v>0</v>
      </c>
      <c r="H186" s="82">
        <v>0</v>
      </c>
      <c r="I186" s="82">
        <v>0</v>
      </c>
      <c r="J186" s="82">
        <v>0</v>
      </c>
      <c r="K186" s="82">
        <v>0</v>
      </c>
      <c r="L186" s="82">
        <v>0</v>
      </c>
      <c r="M186" s="82">
        <v>0</v>
      </c>
      <c r="N186" s="82">
        <v>28</v>
      </c>
      <c r="O186" s="82">
        <v>57</v>
      </c>
      <c r="P186" s="82">
        <v>98</v>
      </c>
      <c r="Q186" s="82">
        <v>35</v>
      </c>
      <c r="R186" s="82">
        <v>30</v>
      </c>
      <c r="S186" s="82">
        <v>6</v>
      </c>
      <c r="T186" s="82">
        <v>0</v>
      </c>
      <c r="U186" s="82">
        <v>0</v>
      </c>
      <c r="V186" s="82">
        <v>0</v>
      </c>
      <c r="W186" s="82">
        <v>0</v>
      </c>
      <c r="X186" s="82"/>
      <c r="Y186" s="82"/>
      <c r="Z186" s="82"/>
    </row>
    <row r="187" spans="1:26" ht="14.45">
      <c r="B187" s="59"/>
      <c r="C187" s="113"/>
      <c r="D187" s="112" t="s">
        <v>232</v>
      </c>
      <c r="E187" s="82">
        <v>0</v>
      </c>
      <c r="F187" s="82">
        <v>0</v>
      </c>
      <c r="G187" s="82">
        <v>0</v>
      </c>
      <c r="H187" s="82">
        <v>0</v>
      </c>
      <c r="I187" s="82">
        <v>0</v>
      </c>
      <c r="J187" s="82">
        <v>0</v>
      </c>
      <c r="K187" s="82">
        <v>0</v>
      </c>
      <c r="L187" s="82">
        <v>0</v>
      </c>
      <c r="M187" s="82">
        <v>0</v>
      </c>
      <c r="N187" s="82">
        <v>0</v>
      </c>
      <c r="O187" s="82">
        <v>0</v>
      </c>
      <c r="P187" s="82">
        <v>0</v>
      </c>
      <c r="Q187" s="82">
        <v>10</v>
      </c>
      <c r="R187" s="82">
        <v>6</v>
      </c>
      <c r="S187" s="82">
        <v>4</v>
      </c>
      <c r="T187" s="82">
        <v>6</v>
      </c>
      <c r="U187" s="82">
        <v>8</v>
      </c>
      <c r="V187" s="82">
        <v>13</v>
      </c>
      <c r="W187" s="82">
        <v>17</v>
      </c>
      <c r="X187" s="82"/>
      <c r="Y187" s="82"/>
      <c r="Z187" s="82"/>
    </row>
    <row r="188" spans="1:26" ht="14.45">
      <c r="B188" s="59"/>
      <c r="C188" s="113"/>
      <c r="D188" s="112" t="s">
        <v>182</v>
      </c>
      <c r="E188" s="82">
        <v>0</v>
      </c>
      <c r="F188" s="82">
        <v>0</v>
      </c>
      <c r="G188" s="82">
        <v>0</v>
      </c>
      <c r="H188" s="82">
        <v>0</v>
      </c>
      <c r="I188" s="82">
        <v>0</v>
      </c>
      <c r="J188" s="82">
        <v>0</v>
      </c>
      <c r="K188" s="82">
        <v>0</v>
      </c>
      <c r="L188" s="82">
        <v>0</v>
      </c>
      <c r="M188" s="82">
        <v>0</v>
      </c>
      <c r="N188" s="82">
        <v>0</v>
      </c>
      <c r="O188" s="82">
        <v>0</v>
      </c>
      <c r="P188" s="82">
        <v>0</v>
      </c>
      <c r="Q188" s="82">
        <v>0</v>
      </c>
      <c r="R188" s="82">
        <v>0</v>
      </c>
      <c r="S188" s="82">
        <v>0</v>
      </c>
      <c r="T188" s="82">
        <v>0</v>
      </c>
      <c r="U188" s="82">
        <v>0</v>
      </c>
      <c r="V188" s="82">
        <v>0</v>
      </c>
      <c r="W188" s="82">
        <v>0</v>
      </c>
      <c r="X188" s="82"/>
      <c r="Y188" s="82"/>
      <c r="Z188" s="82"/>
    </row>
    <row r="189" spans="1:26" ht="14.45">
      <c r="B189" s="60" t="s">
        <v>83</v>
      </c>
      <c r="C189" s="112"/>
      <c r="D189" s="112" t="s">
        <v>130</v>
      </c>
      <c r="E189" s="82">
        <f>SUM(E190:E198)</f>
        <v>0</v>
      </c>
      <c r="F189" s="82">
        <f t="shared" ref="F189:W189" si="19">SUM(F190:F198)</f>
        <v>0</v>
      </c>
      <c r="G189" s="82">
        <f t="shared" si="19"/>
        <v>0</v>
      </c>
      <c r="H189" s="82">
        <f t="shared" si="19"/>
        <v>0</v>
      </c>
      <c r="I189" s="82">
        <f t="shared" si="19"/>
        <v>0</v>
      </c>
      <c r="J189" s="82">
        <f t="shared" si="19"/>
        <v>13</v>
      </c>
      <c r="K189" s="82">
        <f t="shared" si="19"/>
        <v>4</v>
      </c>
      <c r="L189" s="82">
        <f t="shared" si="19"/>
        <v>21</v>
      </c>
      <c r="M189" s="82">
        <f t="shared" si="19"/>
        <v>30</v>
      </c>
      <c r="N189" s="82">
        <f t="shared" si="19"/>
        <v>56</v>
      </c>
      <c r="O189" s="82">
        <f t="shared" si="19"/>
        <v>163</v>
      </c>
      <c r="P189" s="82">
        <f t="shared" si="19"/>
        <v>251</v>
      </c>
      <c r="Q189" s="82">
        <f t="shared" si="19"/>
        <v>166</v>
      </c>
      <c r="R189" s="82">
        <f t="shared" si="19"/>
        <v>212</v>
      </c>
      <c r="S189" s="82">
        <f t="shared" si="19"/>
        <v>217</v>
      </c>
      <c r="T189" s="82">
        <f t="shared" si="19"/>
        <v>428</v>
      </c>
      <c r="U189" s="82">
        <f t="shared" si="19"/>
        <v>905</v>
      </c>
      <c r="V189" s="82">
        <f t="shared" si="19"/>
        <v>1535</v>
      </c>
      <c r="W189" s="82">
        <f t="shared" si="19"/>
        <v>2321</v>
      </c>
      <c r="X189" s="82"/>
      <c r="Y189" s="82"/>
      <c r="Z189" s="82"/>
    </row>
    <row r="190" spans="1:26" ht="14.45">
      <c r="B190" s="59"/>
      <c r="C190" s="113"/>
      <c r="D190" s="112" t="s">
        <v>225</v>
      </c>
      <c r="E190" s="82">
        <v>0</v>
      </c>
      <c r="F190" s="82">
        <v>0</v>
      </c>
      <c r="G190" s="82">
        <v>0</v>
      </c>
      <c r="H190" s="82">
        <v>0</v>
      </c>
      <c r="I190" s="82">
        <v>0</v>
      </c>
      <c r="J190" s="82">
        <v>0</v>
      </c>
      <c r="K190" s="82">
        <v>0</v>
      </c>
      <c r="L190" s="82">
        <v>0</v>
      </c>
      <c r="M190" s="82">
        <v>0</v>
      </c>
      <c r="N190" s="82">
        <v>0</v>
      </c>
      <c r="O190" s="82">
        <v>0</v>
      </c>
      <c r="P190" s="82">
        <v>0</v>
      </c>
      <c r="Q190" s="82">
        <v>0</v>
      </c>
      <c r="R190" s="82">
        <v>0</v>
      </c>
      <c r="S190" s="82">
        <v>0</v>
      </c>
      <c r="T190" s="82">
        <v>0</v>
      </c>
      <c r="U190" s="82">
        <v>0</v>
      </c>
      <c r="V190" s="82">
        <v>0</v>
      </c>
      <c r="W190" s="82">
        <v>0</v>
      </c>
      <c r="X190" s="82"/>
      <c r="Y190" s="82"/>
      <c r="Z190" s="82"/>
    </row>
    <row r="191" spans="1:26" ht="14.45">
      <c r="B191" s="59"/>
      <c r="C191" s="113"/>
      <c r="D191" s="112" t="s">
        <v>226</v>
      </c>
      <c r="E191" s="82">
        <v>0</v>
      </c>
      <c r="F191" s="82">
        <v>0</v>
      </c>
      <c r="G191" s="82">
        <v>0</v>
      </c>
      <c r="H191" s="82">
        <v>0</v>
      </c>
      <c r="I191" s="82">
        <v>0</v>
      </c>
      <c r="J191" s="82">
        <v>0</v>
      </c>
      <c r="K191" s="82">
        <v>0</v>
      </c>
      <c r="L191" s="82">
        <v>5</v>
      </c>
      <c r="M191" s="82">
        <v>1</v>
      </c>
      <c r="N191" s="82">
        <v>1</v>
      </c>
      <c r="O191" s="82">
        <v>9</v>
      </c>
      <c r="P191" s="82">
        <v>10</v>
      </c>
      <c r="Q191" s="82">
        <v>14</v>
      </c>
      <c r="R191" s="82">
        <v>35</v>
      </c>
      <c r="S191" s="82">
        <v>48</v>
      </c>
      <c r="T191" s="82">
        <v>39</v>
      </c>
      <c r="U191" s="82">
        <v>106</v>
      </c>
      <c r="V191" s="82">
        <v>117</v>
      </c>
      <c r="W191" s="82">
        <v>406</v>
      </c>
      <c r="X191" s="82"/>
      <c r="Y191" s="82"/>
      <c r="Z191" s="82"/>
    </row>
    <row r="192" spans="1:26" ht="14.45">
      <c r="B192" s="59"/>
      <c r="C192" s="113"/>
      <c r="D192" s="112" t="s">
        <v>227</v>
      </c>
      <c r="E192" s="82">
        <v>0</v>
      </c>
      <c r="F192" s="82">
        <v>0</v>
      </c>
      <c r="G192" s="82">
        <v>0</v>
      </c>
      <c r="H192" s="82">
        <v>0</v>
      </c>
      <c r="I192" s="82">
        <v>0</v>
      </c>
      <c r="J192" s="82">
        <v>0</v>
      </c>
      <c r="K192" s="82">
        <v>0</v>
      </c>
      <c r="L192" s="82">
        <v>0</v>
      </c>
      <c r="M192" s="82">
        <v>0</v>
      </c>
      <c r="N192" s="82">
        <v>0</v>
      </c>
      <c r="O192" s="82">
        <v>0</v>
      </c>
      <c r="P192" s="82">
        <v>0</v>
      </c>
      <c r="Q192" s="82">
        <v>0</v>
      </c>
      <c r="R192" s="82">
        <v>0</v>
      </c>
      <c r="S192" s="82">
        <v>0</v>
      </c>
      <c r="T192" s="82">
        <v>0</v>
      </c>
      <c r="U192" s="82">
        <v>0</v>
      </c>
      <c r="V192" s="82">
        <v>0</v>
      </c>
      <c r="W192" s="82">
        <v>0</v>
      </c>
      <c r="X192" s="82"/>
      <c r="Y192" s="82"/>
      <c r="Z192" s="82"/>
    </row>
    <row r="193" spans="2:26" ht="14.45">
      <c r="B193" s="59"/>
      <c r="C193" s="113"/>
      <c r="D193" s="112" t="s">
        <v>228</v>
      </c>
      <c r="E193" s="82">
        <v>0</v>
      </c>
      <c r="F193" s="82">
        <v>0</v>
      </c>
      <c r="G193" s="82">
        <v>0</v>
      </c>
      <c r="H193" s="82">
        <v>0</v>
      </c>
      <c r="I193" s="82">
        <v>0</v>
      </c>
      <c r="J193" s="82">
        <v>2</v>
      </c>
      <c r="K193" s="82">
        <v>2</v>
      </c>
      <c r="L193" s="82">
        <v>7</v>
      </c>
      <c r="M193" s="82">
        <v>10</v>
      </c>
      <c r="N193" s="82">
        <v>2</v>
      </c>
      <c r="O193" s="82">
        <v>0</v>
      </c>
      <c r="P193" s="82">
        <v>2</v>
      </c>
      <c r="Q193" s="82">
        <v>2</v>
      </c>
      <c r="R193" s="82">
        <v>6</v>
      </c>
      <c r="S193" s="82">
        <v>5</v>
      </c>
      <c r="T193" s="82">
        <v>16</v>
      </c>
      <c r="U193" s="82">
        <v>10</v>
      </c>
      <c r="V193" s="82">
        <v>28</v>
      </c>
      <c r="W193" s="82">
        <v>423</v>
      </c>
      <c r="X193" s="82"/>
      <c r="Y193" s="82"/>
      <c r="Z193" s="82"/>
    </row>
    <row r="194" spans="2:26" ht="14.45">
      <c r="B194" s="59"/>
      <c r="C194" s="113"/>
      <c r="D194" s="112" t="s">
        <v>229</v>
      </c>
      <c r="E194" s="82">
        <v>0</v>
      </c>
      <c r="F194" s="82">
        <v>0</v>
      </c>
      <c r="G194" s="82">
        <v>0</v>
      </c>
      <c r="H194" s="82">
        <v>0</v>
      </c>
      <c r="I194" s="82">
        <v>0</v>
      </c>
      <c r="J194" s="82">
        <v>11</v>
      </c>
      <c r="K194" s="82">
        <v>2</v>
      </c>
      <c r="L194" s="82">
        <v>9</v>
      </c>
      <c r="M194" s="82">
        <v>18</v>
      </c>
      <c r="N194" s="82">
        <v>13</v>
      </c>
      <c r="O194" s="82">
        <v>13</v>
      </c>
      <c r="P194" s="82">
        <v>7</v>
      </c>
      <c r="Q194" s="82">
        <v>33</v>
      </c>
      <c r="R194" s="82">
        <v>19</v>
      </c>
      <c r="S194" s="82">
        <v>20</v>
      </c>
      <c r="T194" s="82">
        <v>21</v>
      </c>
      <c r="U194" s="82">
        <v>53</v>
      </c>
      <c r="V194" s="82">
        <v>183</v>
      </c>
      <c r="W194" s="82">
        <v>1</v>
      </c>
      <c r="X194" s="82"/>
      <c r="Y194" s="82"/>
      <c r="Z194" s="82"/>
    </row>
    <row r="195" spans="2:26" ht="14.45">
      <c r="B195" s="59"/>
      <c r="C195" s="113"/>
      <c r="D195" s="112" t="s">
        <v>230</v>
      </c>
      <c r="E195" s="82">
        <v>0</v>
      </c>
      <c r="F195" s="82">
        <v>0</v>
      </c>
      <c r="G195" s="82">
        <v>0</v>
      </c>
      <c r="H195" s="82">
        <v>0</v>
      </c>
      <c r="I195" s="82">
        <v>0</v>
      </c>
      <c r="J195" s="82">
        <v>0</v>
      </c>
      <c r="K195" s="82">
        <v>0</v>
      </c>
      <c r="L195" s="82">
        <v>0</v>
      </c>
      <c r="M195" s="82">
        <v>0</v>
      </c>
      <c r="N195" s="82">
        <v>0</v>
      </c>
      <c r="O195" s="82">
        <v>0</v>
      </c>
      <c r="P195" s="82">
        <v>10</v>
      </c>
      <c r="Q195" s="82">
        <v>14</v>
      </c>
      <c r="R195" s="82">
        <v>56</v>
      </c>
      <c r="S195" s="82">
        <v>108</v>
      </c>
      <c r="T195" s="82">
        <v>333</v>
      </c>
      <c r="U195" s="82">
        <v>713</v>
      </c>
      <c r="V195" s="82">
        <v>1184</v>
      </c>
      <c r="W195" s="82">
        <v>1437</v>
      </c>
      <c r="X195" s="82"/>
      <c r="Y195" s="82"/>
      <c r="Z195" s="82"/>
    </row>
    <row r="196" spans="2:26" ht="14.45">
      <c r="B196" s="59"/>
      <c r="C196" s="113"/>
      <c r="D196" s="112" t="s">
        <v>231</v>
      </c>
      <c r="E196" s="82">
        <v>0</v>
      </c>
      <c r="F196" s="82">
        <v>0</v>
      </c>
      <c r="G196" s="82">
        <v>0</v>
      </c>
      <c r="H196" s="82">
        <v>0</v>
      </c>
      <c r="I196" s="82">
        <v>0</v>
      </c>
      <c r="J196" s="82">
        <v>0</v>
      </c>
      <c r="K196" s="82">
        <v>0</v>
      </c>
      <c r="L196" s="82">
        <v>0</v>
      </c>
      <c r="M196" s="82">
        <v>1</v>
      </c>
      <c r="N196" s="82">
        <v>40</v>
      </c>
      <c r="O196" s="82">
        <v>141</v>
      </c>
      <c r="P196" s="82">
        <v>222</v>
      </c>
      <c r="Q196" s="82">
        <v>88</v>
      </c>
      <c r="R196" s="82">
        <v>83</v>
      </c>
      <c r="S196" s="82">
        <v>33</v>
      </c>
      <c r="T196" s="82">
        <v>8</v>
      </c>
      <c r="U196" s="82">
        <v>1</v>
      </c>
      <c r="V196" s="82">
        <v>0</v>
      </c>
      <c r="W196" s="82">
        <v>0</v>
      </c>
      <c r="X196" s="82"/>
      <c r="Y196" s="82"/>
      <c r="Z196" s="82"/>
    </row>
    <row r="197" spans="2:26" ht="14.45">
      <c r="B197" s="59"/>
      <c r="C197" s="113"/>
      <c r="D197" s="112" t="s">
        <v>232</v>
      </c>
      <c r="E197" s="82">
        <v>0</v>
      </c>
      <c r="F197" s="82">
        <v>0</v>
      </c>
      <c r="G197" s="82">
        <v>0</v>
      </c>
      <c r="H197" s="82">
        <v>0</v>
      </c>
      <c r="I197" s="82">
        <v>0</v>
      </c>
      <c r="J197" s="82">
        <v>0</v>
      </c>
      <c r="K197" s="82">
        <v>0</v>
      </c>
      <c r="L197" s="82">
        <v>0</v>
      </c>
      <c r="M197" s="82">
        <v>0</v>
      </c>
      <c r="N197" s="82">
        <v>0</v>
      </c>
      <c r="O197" s="82">
        <v>0</v>
      </c>
      <c r="P197" s="82">
        <v>0</v>
      </c>
      <c r="Q197" s="82">
        <v>15</v>
      </c>
      <c r="R197" s="82">
        <v>13</v>
      </c>
      <c r="S197" s="82">
        <v>3</v>
      </c>
      <c r="T197" s="82">
        <v>11</v>
      </c>
      <c r="U197" s="82">
        <v>22</v>
      </c>
      <c r="V197" s="82">
        <v>23</v>
      </c>
      <c r="W197" s="82">
        <v>54</v>
      </c>
      <c r="X197" s="82"/>
      <c r="Y197" s="82"/>
      <c r="Z197" s="82"/>
    </row>
    <row r="198" spans="2:26" ht="14.45">
      <c r="B198" s="59"/>
      <c r="C198" s="113"/>
      <c r="D198" s="112" t="s">
        <v>182</v>
      </c>
      <c r="E198" s="82">
        <v>0</v>
      </c>
      <c r="F198" s="82">
        <v>0</v>
      </c>
      <c r="G198" s="82">
        <v>0</v>
      </c>
      <c r="H198" s="82">
        <v>0</v>
      </c>
      <c r="I198" s="82">
        <v>0</v>
      </c>
      <c r="J198" s="82">
        <v>0</v>
      </c>
      <c r="K198" s="82">
        <v>0</v>
      </c>
      <c r="L198" s="82">
        <v>0</v>
      </c>
      <c r="M198" s="82">
        <v>0</v>
      </c>
      <c r="N198" s="82">
        <v>0</v>
      </c>
      <c r="O198" s="82">
        <v>0</v>
      </c>
      <c r="P198" s="82">
        <v>0</v>
      </c>
      <c r="Q198" s="82">
        <v>0</v>
      </c>
      <c r="R198" s="82">
        <v>0</v>
      </c>
      <c r="S198" s="82">
        <v>0</v>
      </c>
      <c r="T198" s="82">
        <v>0</v>
      </c>
      <c r="U198" s="82">
        <v>0</v>
      </c>
      <c r="V198" s="82">
        <v>0</v>
      </c>
      <c r="W198" s="82">
        <v>0</v>
      </c>
      <c r="X198" s="82"/>
      <c r="Y198" s="82"/>
      <c r="Z198" s="82"/>
    </row>
    <row r="199" spans="2:26" ht="14.45">
      <c r="B199" s="60" t="s">
        <v>84</v>
      </c>
      <c r="C199" s="112"/>
      <c r="D199" s="112" t="s">
        <v>130</v>
      </c>
      <c r="E199" s="82">
        <f>SUM(E200:E208)</f>
        <v>0</v>
      </c>
      <c r="F199" s="82">
        <f t="shared" ref="F199:W199" si="20">SUM(F200:F208)</f>
        <v>0</v>
      </c>
      <c r="G199" s="82">
        <f t="shared" si="20"/>
        <v>0</v>
      </c>
      <c r="H199" s="82">
        <f t="shared" si="20"/>
        <v>0</v>
      </c>
      <c r="I199" s="82">
        <f t="shared" si="20"/>
        <v>0</v>
      </c>
      <c r="J199" s="82">
        <f t="shared" si="20"/>
        <v>0</v>
      </c>
      <c r="K199" s="82">
        <f t="shared" si="20"/>
        <v>0</v>
      </c>
      <c r="L199" s="82">
        <f t="shared" si="20"/>
        <v>0</v>
      </c>
      <c r="M199" s="82">
        <f t="shared" si="20"/>
        <v>0</v>
      </c>
      <c r="N199" s="82">
        <f t="shared" si="20"/>
        <v>0</v>
      </c>
      <c r="O199" s="82">
        <f t="shared" si="20"/>
        <v>1</v>
      </c>
      <c r="P199" s="82">
        <f t="shared" si="20"/>
        <v>7</v>
      </c>
      <c r="Q199" s="82">
        <f t="shared" si="20"/>
        <v>0</v>
      </c>
      <c r="R199" s="82">
        <f t="shared" si="20"/>
        <v>3</v>
      </c>
      <c r="S199" s="82">
        <f t="shared" si="20"/>
        <v>9</v>
      </c>
      <c r="T199" s="82">
        <f t="shared" si="20"/>
        <v>16</v>
      </c>
      <c r="U199" s="82">
        <f t="shared" si="20"/>
        <v>25</v>
      </c>
      <c r="V199" s="82">
        <f t="shared" si="20"/>
        <v>46</v>
      </c>
      <c r="W199" s="82">
        <f t="shared" si="20"/>
        <v>61</v>
      </c>
      <c r="X199" s="82"/>
      <c r="Y199" s="82"/>
      <c r="Z199" s="82"/>
    </row>
    <row r="200" spans="2:26" ht="14.45">
      <c r="B200" s="59"/>
      <c r="C200" s="113"/>
      <c r="D200" s="112" t="s">
        <v>225</v>
      </c>
      <c r="E200" s="82">
        <v>0</v>
      </c>
      <c r="F200" s="82">
        <v>0</v>
      </c>
      <c r="G200" s="82">
        <v>0</v>
      </c>
      <c r="H200" s="82">
        <v>0</v>
      </c>
      <c r="I200" s="82">
        <v>0</v>
      </c>
      <c r="J200" s="82">
        <v>0</v>
      </c>
      <c r="K200" s="82">
        <v>0</v>
      </c>
      <c r="L200" s="82">
        <v>0</v>
      </c>
      <c r="M200" s="82">
        <v>0</v>
      </c>
      <c r="N200" s="82">
        <v>0</v>
      </c>
      <c r="O200" s="82">
        <v>0</v>
      </c>
      <c r="P200" s="82">
        <v>0</v>
      </c>
      <c r="Q200" s="82">
        <v>0</v>
      </c>
      <c r="R200" s="82">
        <v>0</v>
      </c>
      <c r="S200" s="82">
        <v>0</v>
      </c>
      <c r="T200" s="82">
        <v>0</v>
      </c>
      <c r="U200" s="82">
        <v>0</v>
      </c>
      <c r="V200" s="82">
        <v>0</v>
      </c>
      <c r="W200" s="82">
        <v>0</v>
      </c>
      <c r="X200" s="82"/>
      <c r="Y200" s="82"/>
      <c r="Z200" s="82"/>
    </row>
    <row r="201" spans="2:26" ht="14.45">
      <c r="B201" s="59"/>
      <c r="C201" s="113"/>
      <c r="D201" s="112" t="s">
        <v>226</v>
      </c>
      <c r="E201" s="82">
        <v>0</v>
      </c>
      <c r="F201" s="82">
        <v>0</v>
      </c>
      <c r="G201" s="82">
        <v>0</v>
      </c>
      <c r="H201" s="82">
        <v>0</v>
      </c>
      <c r="I201" s="82">
        <v>0</v>
      </c>
      <c r="J201" s="82">
        <v>0</v>
      </c>
      <c r="K201" s="82">
        <v>0</v>
      </c>
      <c r="L201" s="82">
        <v>0</v>
      </c>
      <c r="M201" s="82">
        <v>0</v>
      </c>
      <c r="N201" s="82">
        <v>0</v>
      </c>
      <c r="O201" s="82">
        <v>0</v>
      </c>
      <c r="P201" s="82">
        <v>1</v>
      </c>
      <c r="Q201" s="82">
        <v>0</v>
      </c>
      <c r="R201" s="82">
        <v>1</v>
      </c>
      <c r="S201" s="82">
        <v>3</v>
      </c>
      <c r="T201" s="82">
        <v>6</v>
      </c>
      <c r="U201" s="82">
        <v>5</v>
      </c>
      <c r="V201" s="82">
        <v>7</v>
      </c>
      <c r="W201" s="82">
        <v>12</v>
      </c>
      <c r="X201" s="82"/>
      <c r="Y201" s="82"/>
      <c r="Z201" s="82"/>
    </row>
    <row r="202" spans="2:26" ht="14.45">
      <c r="B202" s="59"/>
      <c r="C202" s="113"/>
      <c r="D202" s="112" t="s">
        <v>227</v>
      </c>
      <c r="E202" s="82">
        <v>0</v>
      </c>
      <c r="F202" s="82">
        <v>0</v>
      </c>
      <c r="G202" s="82">
        <v>0</v>
      </c>
      <c r="H202" s="82">
        <v>0</v>
      </c>
      <c r="I202" s="82">
        <v>0</v>
      </c>
      <c r="J202" s="82">
        <v>0</v>
      </c>
      <c r="K202" s="82">
        <v>0</v>
      </c>
      <c r="L202" s="82">
        <v>0</v>
      </c>
      <c r="M202" s="82">
        <v>0</v>
      </c>
      <c r="N202" s="82">
        <v>0</v>
      </c>
      <c r="O202" s="82">
        <v>0</v>
      </c>
      <c r="P202" s="82">
        <v>0</v>
      </c>
      <c r="Q202" s="82">
        <v>0</v>
      </c>
      <c r="R202" s="82">
        <v>0</v>
      </c>
      <c r="S202" s="82">
        <v>0</v>
      </c>
      <c r="T202" s="82">
        <v>0</v>
      </c>
      <c r="U202" s="82">
        <v>0</v>
      </c>
      <c r="V202" s="82">
        <v>0</v>
      </c>
      <c r="W202" s="82">
        <v>0</v>
      </c>
      <c r="X202" s="82"/>
      <c r="Y202" s="82"/>
      <c r="Z202" s="82"/>
    </row>
    <row r="203" spans="2:26" ht="14.45">
      <c r="B203" s="59"/>
      <c r="C203" s="113"/>
      <c r="D203" s="112" t="s">
        <v>228</v>
      </c>
      <c r="E203" s="82">
        <v>0</v>
      </c>
      <c r="F203" s="82">
        <v>0</v>
      </c>
      <c r="G203" s="82">
        <v>0</v>
      </c>
      <c r="H203" s="82">
        <v>0</v>
      </c>
      <c r="I203" s="82">
        <v>0</v>
      </c>
      <c r="J203" s="82">
        <v>0</v>
      </c>
      <c r="K203" s="82">
        <v>0</v>
      </c>
      <c r="L203" s="82">
        <v>0</v>
      </c>
      <c r="M203" s="82">
        <v>0</v>
      </c>
      <c r="N203" s="82">
        <v>0</v>
      </c>
      <c r="O203" s="82">
        <v>0</v>
      </c>
      <c r="P203" s="82">
        <v>0</v>
      </c>
      <c r="Q203" s="82">
        <v>0</v>
      </c>
      <c r="R203" s="82">
        <v>0</v>
      </c>
      <c r="S203" s="82">
        <v>0</v>
      </c>
      <c r="T203" s="82">
        <v>0</v>
      </c>
      <c r="U203" s="82">
        <v>0</v>
      </c>
      <c r="V203" s="82">
        <v>0</v>
      </c>
      <c r="W203" s="82">
        <v>8</v>
      </c>
      <c r="X203" s="82"/>
      <c r="Y203" s="82"/>
      <c r="Z203" s="82"/>
    </row>
    <row r="204" spans="2:26" ht="14.45">
      <c r="B204" s="59"/>
      <c r="C204" s="113"/>
      <c r="D204" s="112" t="s">
        <v>229</v>
      </c>
      <c r="E204" s="82">
        <v>0</v>
      </c>
      <c r="F204" s="82">
        <v>0</v>
      </c>
      <c r="G204" s="82">
        <v>0</v>
      </c>
      <c r="H204" s="82">
        <v>0</v>
      </c>
      <c r="I204" s="82">
        <v>0</v>
      </c>
      <c r="J204" s="82">
        <v>0</v>
      </c>
      <c r="K204" s="82">
        <v>0</v>
      </c>
      <c r="L204" s="82">
        <v>0</v>
      </c>
      <c r="M204" s="82">
        <v>0</v>
      </c>
      <c r="N204" s="82">
        <v>0</v>
      </c>
      <c r="O204" s="82">
        <v>0</v>
      </c>
      <c r="P204" s="82">
        <v>0</v>
      </c>
      <c r="Q204" s="82">
        <v>0</v>
      </c>
      <c r="R204" s="82">
        <v>0</v>
      </c>
      <c r="S204" s="82">
        <v>1</v>
      </c>
      <c r="T204" s="82">
        <v>0</v>
      </c>
      <c r="U204" s="82">
        <v>0</v>
      </c>
      <c r="V204" s="82">
        <v>0</v>
      </c>
      <c r="W204" s="82">
        <v>0</v>
      </c>
      <c r="X204" s="82"/>
      <c r="Y204" s="82"/>
      <c r="Z204" s="82"/>
    </row>
    <row r="205" spans="2:26" ht="14.45">
      <c r="B205" s="59"/>
      <c r="C205" s="113"/>
      <c r="D205" s="112" t="s">
        <v>230</v>
      </c>
      <c r="E205" s="82">
        <v>0</v>
      </c>
      <c r="F205" s="82">
        <v>0</v>
      </c>
      <c r="G205" s="82">
        <v>0</v>
      </c>
      <c r="H205" s="82">
        <v>0</v>
      </c>
      <c r="I205" s="82">
        <v>0</v>
      </c>
      <c r="J205" s="82">
        <v>0</v>
      </c>
      <c r="K205" s="82">
        <v>0</v>
      </c>
      <c r="L205" s="82">
        <v>0</v>
      </c>
      <c r="M205" s="82">
        <v>0</v>
      </c>
      <c r="N205" s="82">
        <v>0</v>
      </c>
      <c r="O205" s="82">
        <v>0</v>
      </c>
      <c r="P205" s="82">
        <v>1</v>
      </c>
      <c r="Q205" s="82">
        <v>0</v>
      </c>
      <c r="R205" s="82">
        <v>2</v>
      </c>
      <c r="S205" s="82">
        <v>5</v>
      </c>
      <c r="T205" s="82">
        <v>10</v>
      </c>
      <c r="U205" s="82">
        <v>18</v>
      </c>
      <c r="V205" s="82">
        <v>39</v>
      </c>
      <c r="W205" s="82">
        <v>39</v>
      </c>
      <c r="X205" s="82"/>
      <c r="Y205" s="82"/>
      <c r="Z205" s="82"/>
    </row>
    <row r="206" spans="2:26" ht="14.45">
      <c r="B206" s="59"/>
      <c r="C206" s="113"/>
      <c r="D206" s="112" t="s">
        <v>231</v>
      </c>
      <c r="E206" s="82">
        <v>0</v>
      </c>
      <c r="F206" s="82">
        <v>0</v>
      </c>
      <c r="G206" s="82">
        <v>0</v>
      </c>
      <c r="H206" s="82">
        <v>0</v>
      </c>
      <c r="I206" s="82">
        <v>0</v>
      </c>
      <c r="J206" s="82">
        <v>0</v>
      </c>
      <c r="K206" s="82">
        <v>0</v>
      </c>
      <c r="L206" s="82">
        <v>0</v>
      </c>
      <c r="M206" s="82">
        <v>0</v>
      </c>
      <c r="N206" s="82">
        <v>0</v>
      </c>
      <c r="O206" s="82">
        <v>1</v>
      </c>
      <c r="P206" s="82">
        <v>5</v>
      </c>
      <c r="Q206" s="82">
        <v>0</v>
      </c>
      <c r="R206" s="82">
        <v>0</v>
      </c>
      <c r="S206" s="82">
        <v>0</v>
      </c>
      <c r="T206" s="82">
        <v>0</v>
      </c>
      <c r="U206" s="82">
        <v>0</v>
      </c>
      <c r="V206" s="82">
        <v>0</v>
      </c>
      <c r="W206" s="82">
        <v>0</v>
      </c>
      <c r="X206" s="82"/>
      <c r="Y206" s="82"/>
      <c r="Z206" s="82"/>
    </row>
    <row r="207" spans="2:26" ht="14.45">
      <c r="B207" s="59"/>
      <c r="C207" s="113"/>
      <c r="D207" s="112" t="s">
        <v>232</v>
      </c>
      <c r="E207" s="82">
        <v>0</v>
      </c>
      <c r="F207" s="82">
        <v>0</v>
      </c>
      <c r="G207" s="82">
        <v>0</v>
      </c>
      <c r="H207" s="82">
        <v>0</v>
      </c>
      <c r="I207" s="82">
        <v>0</v>
      </c>
      <c r="J207" s="82">
        <v>0</v>
      </c>
      <c r="K207" s="82">
        <v>0</v>
      </c>
      <c r="L207" s="82">
        <v>0</v>
      </c>
      <c r="M207" s="82">
        <v>0</v>
      </c>
      <c r="N207" s="82">
        <v>0</v>
      </c>
      <c r="O207" s="82">
        <v>0</v>
      </c>
      <c r="P207" s="82">
        <v>0</v>
      </c>
      <c r="Q207" s="82">
        <v>0</v>
      </c>
      <c r="R207" s="82">
        <v>0</v>
      </c>
      <c r="S207" s="82">
        <v>0</v>
      </c>
      <c r="T207" s="82">
        <v>0</v>
      </c>
      <c r="U207" s="82">
        <v>2</v>
      </c>
      <c r="V207" s="82">
        <v>0</v>
      </c>
      <c r="W207" s="82">
        <v>2</v>
      </c>
      <c r="X207" s="82"/>
      <c r="Y207" s="82"/>
      <c r="Z207" s="82"/>
    </row>
    <row r="208" spans="2:26" ht="14.45">
      <c r="B208" s="59"/>
      <c r="C208" s="113"/>
      <c r="D208" s="112" t="s">
        <v>182</v>
      </c>
      <c r="E208" s="82">
        <v>0</v>
      </c>
      <c r="F208" s="82">
        <v>0</v>
      </c>
      <c r="G208" s="82">
        <v>0</v>
      </c>
      <c r="H208" s="82">
        <v>0</v>
      </c>
      <c r="I208" s="82">
        <v>0</v>
      </c>
      <c r="J208" s="82">
        <v>0</v>
      </c>
      <c r="K208" s="82">
        <v>0</v>
      </c>
      <c r="L208" s="82">
        <v>0</v>
      </c>
      <c r="M208" s="82">
        <v>0</v>
      </c>
      <c r="N208" s="82">
        <v>0</v>
      </c>
      <c r="O208" s="82">
        <v>0</v>
      </c>
      <c r="P208" s="82">
        <v>0</v>
      </c>
      <c r="Q208" s="82">
        <v>0</v>
      </c>
      <c r="R208" s="82">
        <v>0</v>
      </c>
      <c r="S208" s="82">
        <v>0</v>
      </c>
      <c r="T208" s="82">
        <v>0</v>
      </c>
      <c r="U208" s="82">
        <v>0</v>
      </c>
      <c r="V208" s="82">
        <v>0</v>
      </c>
      <c r="W208" s="82">
        <v>0</v>
      </c>
      <c r="X208" s="82"/>
      <c r="Y208" s="82"/>
      <c r="Z208" s="82"/>
    </row>
    <row r="209" spans="1:26" ht="14.45">
      <c r="B209" s="60" t="s">
        <v>85</v>
      </c>
      <c r="C209" s="112"/>
      <c r="D209" s="112" t="s">
        <v>130</v>
      </c>
      <c r="E209" s="82">
        <f>SUM(E210:E218)</f>
        <v>0</v>
      </c>
      <c r="F209" s="82">
        <f t="shared" ref="F209:W209" si="21">SUM(F210:F218)</f>
        <v>0</v>
      </c>
      <c r="G209" s="82">
        <f t="shared" si="21"/>
        <v>0</v>
      </c>
      <c r="H209" s="82">
        <f t="shared" si="21"/>
        <v>0</v>
      </c>
      <c r="I209" s="82">
        <f t="shared" si="21"/>
        <v>2</v>
      </c>
      <c r="J209" s="82">
        <f t="shared" si="21"/>
        <v>8</v>
      </c>
      <c r="K209" s="82">
        <f t="shared" si="21"/>
        <v>1</v>
      </c>
      <c r="L209" s="82">
        <f t="shared" si="21"/>
        <v>1</v>
      </c>
      <c r="M209" s="82">
        <f t="shared" si="21"/>
        <v>2</v>
      </c>
      <c r="N209" s="82">
        <f t="shared" si="21"/>
        <v>24</v>
      </c>
      <c r="O209" s="82">
        <f t="shared" si="21"/>
        <v>66</v>
      </c>
      <c r="P209" s="82">
        <f t="shared" si="21"/>
        <v>116</v>
      </c>
      <c r="Q209" s="82">
        <f t="shared" si="21"/>
        <v>60</v>
      </c>
      <c r="R209" s="82">
        <f t="shared" si="21"/>
        <v>98</v>
      </c>
      <c r="S209" s="82">
        <f t="shared" si="21"/>
        <v>128</v>
      </c>
      <c r="T209" s="82">
        <f t="shared" si="21"/>
        <v>242</v>
      </c>
      <c r="U209" s="82">
        <f t="shared" si="21"/>
        <v>471</v>
      </c>
      <c r="V209" s="82">
        <f t="shared" si="21"/>
        <v>836</v>
      </c>
      <c r="W209" s="82">
        <f t="shared" si="21"/>
        <v>1416</v>
      </c>
      <c r="X209" s="82"/>
      <c r="Y209" s="82"/>
      <c r="Z209" s="82"/>
    </row>
    <row r="210" spans="1:26" ht="14.45">
      <c r="B210" s="59"/>
      <c r="C210" s="113"/>
      <c r="D210" s="112" t="s">
        <v>225</v>
      </c>
      <c r="E210" s="82">
        <v>0</v>
      </c>
      <c r="F210" s="82">
        <v>0</v>
      </c>
      <c r="G210" s="82">
        <v>0</v>
      </c>
      <c r="H210" s="82">
        <v>0</v>
      </c>
      <c r="I210" s="82">
        <v>0</v>
      </c>
      <c r="J210" s="82">
        <v>0</v>
      </c>
      <c r="K210" s="82">
        <v>0</v>
      </c>
      <c r="L210" s="82">
        <v>0</v>
      </c>
      <c r="M210" s="82">
        <v>0</v>
      </c>
      <c r="N210" s="82">
        <v>0</v>
      </c>
      <c r="O210" s="82">
        <v>0</v>
      </c>
      <c r="P210" s="82">
        <v>0</v>
      </c>
      <c r="Q210" s="82">
        <v>0</v>
      </c>
      <c r="R210" s="82">
        <v>0</v>
      </c>
      <c r="S210" s="82">
        <v>0</v>
      </c>
      <c r="T210" s="82">
        <v>0</v>
      </c>
      <c r="U210" s="82">
        <v>0</v>
      </c>
      <c r="V210" s="82">
        <v>0</v>
      </c>
      <c r="W210" s="82">
        <v>0</v>
      </c>
      <c r="X210" s="82"/>
      <c r="Y210" s="82"/>
      <c r="Z210" s="82"/>
    </row>
    <row r="211" spans="1:26" ht="14.45">
      <c r="B211" s="59"/>
      <c r="C211" s="113"/>
      <c r="D211" s="112" t="s">
        <v>226</v>
      </c>
      <c r="E211" s="82">
        <v>0</v>
      </c>
      <c r="F211" s="82">
        <v>0</v>
      </c>
      <c r="G211" s="82">
        <v>0</v>
      </c>
      <c r="H211" s="82">
        <v>0</v>
      </c>
      <c r="I211" s="82">
        <v>0</v>
      </c>
      <c r="J211" s="82">
        <v>0</v>
      </c>
      <c r="K211" s="82">
        <v>0</v>
      </c>
      <c r="L211" s="82">
        <v>0</v>
      </c>
      <c r="M211" s="82">
        <v>0</v>
      </c>
      <c r="N211" s="82">
        <v>3</v>
      </c>
      <c r="O211" s="82">
        <v>5</v>
      </c>
      <c r="P211" s="82">
        <v>4</v>
      </c>
      <c r="Q211" s="82">
        <v>5</v>
      </c>
      <c r="R211" s="82">
        <v>15</v>
      </c>
      <c r="S211" s="82">
        <v>48</v>
      </c>
      <c r="T211" s="82">
        <v>47</v>
      </c>
      <c r="U211" s="82">
        <v>104</v>
      </c>
      <c r="V211" s="82">
        <v>160</v>
      </c>
      <c r="W211" s="82">
        <v>268</v>
      </c>
      <c r="X211" s="82"/>
      <c r="Y211" s="82"/>
      <c r="Z211" s="82"/>
    </row>
    <row r="212" spans="1:26" ht="14.45">
      <c r="B212" s="59"/>
      <c r="C212" s="113"/>
      <c r="D212" s="112" t="s">
        <v>227</v>
      </c>
      <c r="E212" s="82">
        <v>0</v>
      </c>
      <c r="F212" s="82">
        <v>0</v>
      </c>
      <c r="G212" s="82">
        <v>0</v>
      </c>
      <c r="H212" s="82">
        <v>0</v>
      </c>
      <c r="I212" s="82">
        <v>0</v>
      </c>
      <c r="J212" s="82">
        <v>0</v>
      </c>
      <c r="K212" s="82">
        <v>0</v>
      </c>
      <c r="L212" s="82">
        <v>0</v>
      </c>
      <c r="M212" s="82">
        <v>0</v>
      </c>
      <c r="N212" s="82">
        <v>0</v>
      </c>
      <c r="O212" s="82">
        <v>0</v>
      </c>
      <c r="P212" s="82">
        <v>0</v>
      </c>
      <c r="Q212" s="82">
        <v>0</v>
      </c>
      <c r="R212" s="82">
        <v>0</v>
      </c>
      <c r="S212" s="82">
        <v>0</v>
      </c>
      <c r="T212" s="82">
        <v>0</v>
      </c>
      <c r="U212" s="82">
        <v>0</v>
      </c>
      <c r="V212" s="82">
        <v>0</v>
      </c>
      <c r="W212" s="82">
        <v>0</v>
      </c>
      <c r="X212" s="82"/>
      <c r="Y212" s="82"/>
      <c r="Z212" s="82"/>
    </row>
    <row r="213" spans="1:26" ht="14.45">
      <c r="B213" s="59"/>
      <c r="C213" s="113"/>
      <c r="D213" s="112" t="s">
        <v>228</v>
      </c>
      <c r="E213" s="82">
        <v>0</v>
      </c>
      <c r="F213" s="82">
        <v>0</v>
      </c>
      <c r="G213" s="82">
        <v>0</v>
      </c>
      <c r="H213" s="82">
        <v>0</v>
      </c>
      <c r="I213" s="82">
        <v>0</v>
      </c>
      <c r="J213" s="82">
        <v>0</v>
      </c>
      <c r="K213" s="82">
        <v>1</v>
      </c>
      <c r="L213" s="82">
        <v>1</v>
      </c>
      <c r="M213" s="82">
        <v>2</v>
      </c>
      <c r="N213" s="82">
        <v>1</v>
      </c>
      <c r="O213" s="82">
        <v>1</v>
      </c>
      <c r="P213" s="82">
        <v>2</v>
      </c>
      <c r="Q213" s="82">
        <v>6</v>
      </c>
      <c r="R213" s="82">
        <v>3</v>
      </c>
      <c r="S213" s="82">
        <v>2</v>
      </c>
      <c r="T213" s="82">
        <v>5</v>
      </c>
      <c r="U213" s="82">
        <v>4</v>
      </c>
      <c r="V213" s="82">
        <v>14</v>
      </c>
      <c r="W213" s="82">
        <v>171</v>
      </c>
      <c r="X213" s="82"/>
      <c r="Y213" s="82"/>
      <c r="Z213" s="82"/>
    </row>
    <row r="214" spans="1:26" ht="14.45">
      <c r="B214" s="59"/>
      <c r="C214" s="113"/>
      <c r="D214" s="112" t="s">
        <v>229</v>
      </c>
      <c r="E214" s="82">
        <v>0</v>
      </c>
      <c r="F214" s="82">
        <v>0</v>
      </c>
      <c r="G214" s="82">
        <v>0</v>
      </c>
      <c r="H214" s="82">
        <v>0</v>
      </c>
      <c r="I214" s="82">
        <v>2</v>
      </c>
      <c r="J214" s="82">
        <v>8</v>
      </c>
      <c r="K214" s="82">
        <v>0</v>
      </c>
      <c r="L214" s="82">
        <v>0</v>
      </c>
      <c r="M214" s="82">
        <v>0</v>
      </c>
      <c r="N214" s="82">
        <v>0</v>
      </c>
      <c r="O214" s="82">
        <v>2</v>
      </c>
      <c r="P214" s="82">
        <v>7</v>
      </c>
      <c r="Q214" s="82">
        <v>4</v>
      </c>
      <c r="R214" s="82">
        <v>15</v>
      </c>
      <c r="S214" s="82">
        <v>20</v>
      </c>
      <c r="T214" s="82">
        <v>17</v>
      </c>
      <c r="U214" s="82">
        <v>39</v>
      </c>
      <c r="V214" s="82">
        <v>68</v>
      </c>
      <c r="W214" s="82">
        <v>0</v>
      </c>
      <c r="X214" s="82"/>
      <c r="Y214" s="82"/>
      <c r="Z214" s="82"/>
    </row>
    <row r="215" spans="1:26" ht="14.45">
      <c r="B215" s="59"/>
      <c r="C215" s="113"/>
      <c r="D215" s="112" t="s">
        <v>230</v>
      </c>
      <c r="E215" s="82">
        <v>0</v>
      </c>
      <c r="F215" s="82">
        <v>0</v>
      </c>
      <c r="G215" s="82">
        <v>0</v>
      </c>
      <c r="H215" s="82">
        <v>0</v>
      </c>
      <c r="I215" s="82">
        <v>0</v>
      </c>
      <c r="J215" s="82">
        <v>0</v>
      </c>
      <c r="K215" s="82">
        <v>0</v>
      </c>
      <c r="L215" s="82">
        <v>0</v>
      </c>
      <c r="M215" s="82">
        <v>0</v>
      </c>
      <c r="N215" s="82">
        <v>3</v>
      </c>
      <c r="O215" s="82">
        <v>0</v>
      </c>
      <c r="P215" s="82">
        <v>12</v>
      </c>
      <c r="Q215" s="82">
        <v>10</v>
      </c>
      <c r="R215" s="82">
        <v>23</v>
      </c>
      <c r="S215" s="82">
        <v>44</v>
      </c>
      <c r="T215" s="82">
        <v>156</v>
      </c>
      <c r="U215" s="82">
        <v>306</v>
      </c>
      <c r="V215" s="82">
        <v>586</v>
      </c>
      <c r="W215" s="82">
        <v>950</v>
      </c>
      <c r="X215" s="82"/>
      <c r="Y215" s="82"/>
      <c r="Z215" s="82"/>
    </row>
    <row r="216" spans="1:26" ht="14.45">
      <c r="B216" s="59"/>
      <c r="C216" s="113"/>
      <c r="D216" s="112" t="s">
        <v>231</v>
      </c>
      <c r="E216" s="82">
        <v>0</v>
      </c>
      <c r="F216" s="82">
        <v>0</v>
      </c>
      <c r="G216" s="82">
        <v>0</v>
      </c>
      <c r="H216" s="82">
        <v>0</v>
      </c>
      <c r="I216" s="82">
        <v>0</v>
      </c>
      <c r="J216" s="82">
        <v>0</v>
      </c>
      <c r="K216" s="82">
        <v>0</v>
      </c>
      <c r="L216" s="82">
        <v>0</v>
      </c>
      <c r="M216" s="82">
        <v>0</v>
      </c>
      <c r="N216" s="82">
        <v>17</v>
      </c>
      <c r="O216" s="82">
        <v>58</v>
      </c>
      <c r="P216" s="82">
        <v>89</v>
      </c>
      <c r="Q216" s="82">
        <v>31</v>
      </c>
      <c r="R216" s="82">
        <v>31</v>
      </c>
      <c r="S216" s="82">
        <v>10</v>
      </c>
      <c r="T216" s="82">
        <v>0</v>
      </c>
      <c r="U216" s="82">
        <v>0</v>
      </c>
      <c r="V216" s="82">
        <v>0</v>
      </c>
      <c r="W216" s="82">
        <v>0</v>
      </c>
      <c r="X216" s="82"/>
      <c r="Y216" s="82"/>
      <c r="Z216" s="82"/>
    </row>
    <row r="217" spans="1:26" ht="14.45">
      <c r="B217" s="59"/>
      <c r="C217" s="113"/>
      <c r="D217" s="112" t="s">
        <v>232</v>
      </c>
      <c r="E217" s="82">
        <v>0</v>
      </c>
      <c r="F217" s="82">
        <v>0</v>
      </c>
      <c r="G217" s="82">
        <v>0</v>
      </c>
      <c r="H217" s="82">
        <v>0</v>
      </c>
      <c r="I217" s="82">
        <v>0</v>
      </c>
      <c r="J217" s="82">
        <v>0</v>
      </c>
      <c r="K217" s="82">
        <v>0</v>
      </c>
      <c r="L217" s="82">
        <v>0</v>
      </c>
      <c r="M217" s="82">
        <v>0</v>
      </c>
      <c r="N217" s="82">
        <v>0</v>
      </c>
      <c r="O217" s="82">
        <v>0</v>
      </c>
      <c r="P217" s="82">
        <v>2</v>
      </c>
      <c r="Q217" s="82">
        <v>4</v>
      </c>
      <c r="R217" s="82">
        <v>11</v>
      </c>
      <c r="S217" s="82">
        <v>4</v>
      </c>
      <c r="T217" s="82">
        <v>17</v>
      </c>
      <c r="U217" s="82">
        <v>18</v>
      </c>
      <c r="V217" s="82">
        <v>8</v>
      </c>
      <c r="W217" s="82">
        <v>27</v>
      </c>
      <c r="X217" s="82"/>
      <c r="Y217" s="82"/>
      <c r="Z217" s="82"/>
    </row>
    <row r="218" spans="1:26" ht="14.45">
      <c r="B218" s="59"/>
      <c r="C218" s="113"/>
      <c r="D218" s="112" t="s">
        <v>182</v>
      </c>
      <c r="E218" s="82">
        <v>0</v>
      </c>
      <c r="F218" s="82">
        <v>0</v>
      </c>
      <c r="G218" s="82">
        <v>0</v>
      </c>
      <c r="H218" s="82">
        <v>0</v>
      </c>
      <c r="I218" s="82">
        <v>0</v>
      </c>
      <c r="J218" s="82">
        <v>0</v>
      </c>
      <c r="K218" s="82">
        <v>0</v>
      </c>
      <c r="L218" s="82">
        <v>0</v>
      </c>
      <c r="M218" s="82">
        <v>0</v>
      </c>
      <c r="N218" s="82">
        <v>0</v>
      </c>
      <c r="O218" s="82">
        <v>0</v>
      </c>
      <c r="P218" s="82">
        <v>0</v>
      </c>
      <c r="Q218" s="82">
        <v>0</v>
      </c>
      <c r="R218" s="82">
        <v>0</v>
      </c>
      <c r="S218" s="82">
        <v>0</v>
      </c>
      <c r="T218" s="82">
        <v>0</v>
      </c>
      <c r="U218" s="82">
        <v>0</v>
      </c>
      <c r="V218" s="82">
        <v>0</v>
      </c>
      <c r="W218" s="82">
        <v>0</v>
      </c>
      <c r="X218" s="82"/>
      <c r="Y218" s="82"/>
      <c r="Z218" s="82"/>
    </row>
    <row r="219" spans="1:26">
      <c r="B219" s="26" t="s">
        <v>233</v>
      </c>
      <c r="C219" s="113"/>
      <c r="D219" s="113"/>
      <c r="W219" s="82"/>
      <c r="X219" s="82"/>
      <c r="Y219" s="82"/>
      <c r="Z219" s="82"/>
    </row>
    <row r="220" spans="1:26">
      <c r="W220" s="82"/>
      <c r="X220" s="82"/>
      <c r="Y220" s="82"/>
      <c r="Z220" s="82"/>
    </row>
    <row r="221" spans="1:26">
      <c r="W221" s="82"/>
      <c r="X221" s="82"/>
      <c r="Y221" s="82"/>
      <c r="Z221" s="82"/>
    </row>
    <row r="222" spans="1:26">
      <c r="A222" s="1">
        <v>22</v>
      </c>
      <c r="B222" t="s">
        <v>31</v>
      </c>
      <c r="N222" s="119"/>
      <c r="W222" s="82"/>
      <c r="X222" s="82"/>
      <c r="Y222" s="82"/>
      <c r="Z222" s="82"/>
    </row>
    <row r="223" spans="1:26">
      <c r="W223" s="82"/>
      <c r="X223" s="82"/>
      <c r="Y223" s="82"/>
      <c r="Z223" s="82"/>
    </row>
    <row r="224" spans="1:26">
      <c r="L224" s="32">
        <v>2008</v>
      </c>
      <c r="M224" s="32">
        <v>2009</v>
      </c>
      <c r="N224" s="32">
        <v>2010</v>
      </c>
      <c r="O224" s="32">
        <v>2011</v>
      </c>
      <c r="P224" s="32">
        <v>2012</v>
      </c>
      <c r="Q224" s="32">
        <v>2013</v>
      </c>
      <c r="R224" s="32">
        <v>2014</v>
      </c>
      <c r="S224" s="32">
        <v>2015</v>
      </c>
      <c r="T224" s="32">
        <v>2016</v>
      </c>
      <c r="U224" s="32">
        <v>2017</v>
      </c>
      <c r="V224" s="32">
        <v>2018</v>
      </c>
      <c r="W224" s="32">
        <v>2019</v>
      </c>
      <c r="X224" s="32"/>
      <c r="Y224" s="82"/>
      <c r="Z224" s="82"/>
    </row>
    <row r="225" spans="1:26">
      <c r="B225" t="s">
        <v>82</v>
      </c>
      <c r="L225" s="9">
        <v>5428</v>
      </c>
      <c r="M225" s="9">
        <v>5887</v>
      </c>
      <c r="N225" s="9">
        <v>8797</v>
      </c>
      <c r="O225" s="9">
        <v>11477</v>
      </c>
      <c r="P225" s="9">
        <v>13189</v>
      </c>
      <c r="Q225" s="9">
        <v>14504</v>
      </c>
      <c r="R225" s="9">
        <v>15332</v>
      </c>
      <c r="S225" s="9">
        <v>15811</v>
      </c>
      <c r="T225" s="9">
        <v>15437</v>
      </c>
      <c r="U225" s="9">
        <v>15977</v>
      </c>
      <c r="V225" s="9">
        <v>17883</v>
      </c>
      <c r="W225" s="82"/>
      <c r="X225" s="82"/>
      <c r="Y225" s="82"/>
      <c r="Z225" s="82"/>
    </row>
    <row r="226" spans="1:26">
      <c r="B226" t="s">
        <v>83</v>
      </c>
      <c r="L226" s="9">
        <v>24154</v>
      </c>
      <c r="M226" s="9">
        <v>26774</v>
      </c>
      <c r="N226" s="9">
        <v>31838</v>
      </c>
      <c r="O226" s="9">
        <v>37056</v>
      </c>
      <c r="P226" s="9">
        <v>40496</v>
      </c>
      <c r="Q226" s="9">
        <v>42915</v>
      </c>
      <c r="R226" s="9">
        <v>44889</v>
      </c>
      <c r="S226" s="9">
        <v>45448</v>
      </c>
      <c r="T226" s="9">
        <v>45621</v>
      </c>
      <c r="U226" s="9">
        <v>45943</v>
      </c>
      <c r="V226" s="9">
        <v>48919</v>
      </c>
      <c r="W226" s="82"/>
      <c r="X226" s="82"/>
      <c r="Y226" s="82"/>
      <c r="Z226" s="82"/>
    </row>
    <row r="227" spans="1:26">
      <c r="B227" t="s">
        <v>84</v>
      </c>
      <c r="L227" s="9">
        <v>99</v>
      </c>
      <c r="M227" s="9">
        <v>98</v>
      </c>
      <c r="N227" s="9">
        <v>147</v>
      </c>
      <c r="O227" s="9">
        <v>175</v>
      </c>
      <c r="P227" s="9">
        <v>242</v>
      </c>
      <c r="Q227" s="9">
        <v>278</v>
      </c>
      <c r="R227" s="9">
        <v>338</v>
      </c>
      <c r="S227" s="9">
        <v>357</v>
      </c>
      <c r="T227" s="9">
        <v>313</v>
      </c>
      <c r="U227" s="9">
        <v>335</v>
      </c>
      <c r="V227" s="9">
        <v>518</v>
      </c>
      <c r="W227" s="82"/>
      <c r="X227" s="82"/>
      <c r="Y227" s="82"/>
      <c r="Z227" s="82"/>
    </row>
    <row r="228" spans="1:26">
      <c r="B228" t="s">
        <v>85</v>
      </c>
      <c r="L228" s="9">
        <v>3863</v>
      </c>
      <c r="M228" s="9">
        <v>4485</v>
      </c>
      <c r="N228" s="9">
        <v>5947</v>
      </c>
      <c r="O228" s="9">
        <v>7817</v>
      </c>
      <c r="P228" s="9">
        <v>9269</v>
      </c>
      <c r="Q228" s="9">
        <v>10557</v>
      </c>
      <c r="R228" s="9">
        <v>11358</v>
      </c>
      <c r="S228" s="9">
        <v>11795</v>
      </c>
      <c r="T228" s="9">
        <v>12133</v>
      </c>
      <c r="U228" s="9">
        <v>12376</v>
      </c>
      <c r="V228" s="9">
        <v>13522</v>
      </c>
      <c r="W228" s="82"/>
      <c r="X228" s="82"/>
      <c r="Y228" s="82"/>
      <c r="Z228" s="82"/>
    </row>
    <row r="229" spans="1:26">
      <c r="B229" s="13" t="s">
        <v>234</v>
      </c>
      <c r="W229" s="82"/>
      <c r="X229" s="82"/>
      <c r="Y229" s="82"/>
      <c r="Z229" s="82"/>
    </row>
    <row r="230" spans="1:26">
      <c r="W230" s="82"/>
      <c r="X230" s="82"/>
      <c r="Y230" s="82"/>
      <c r="Z230" s="82"/>
    </row>
    <row r="231" spans="1:26">
      <c r="W231" s="82"/>
      <c r="X231" s="82"/>
      <c r="Y231" s="82"/>
      <c r="Z231" s="82"/>
    </row>
    <row r="232" spans="1:26">
      <c r="A232" s="1">
        <v>23</v>
      </c>
      <c r="B232" s="26" t="s">
        <v>235</v>
      </c>
      <c r="W232" s="82"/>
      <c r="X232" s="82"/>
      <c r="Y232" s="82"/>
      <c r="Z232" s="82"/>
    </row>
    <row r="233" spans="1:26">
      <c r="W233" s="82"/>
      <c r="X233" s="82"/>
      <c r="Y233" s="82"/>
      <c r="Z233" s="82"/>
    </row>
    <row r="234" spans="1:26">
      <c r="L234" s="32">
        <v>2008</v>
      </c>
      <c r="M234" s="32">
        <v>2009</v>
      </c>
      <c r="N234" s="32">
        <v>2010</v>
      </c>
      <c r="O234" s="32">
        <v>2011</v>
      </c>
      <c r="P234" s="32">
        <v>2012</v>
      </c>
      <c r="Q234" s="32">
        <v>2013</v>
      </c>
      <c r="R234" s="32">
        <v>2014</v>
      </c>
      <c r="S234" s="32">
        <v>2015</v>
      </c>
      <c r="T234" s="32">
        <v>2016</v>
      </c>
      <c r="U234" s="32">
        <v>2017</v>
      </c>
      <c r="V234" s="32">
        <v>2018</v>
      </c>
      <c r="W234" s="32">
        <v>2019</v>
      </c>
      <c r="X234" s="32"/>
      <c r="Y234" s="82"/>
      <c r="Z234" s="82"/>
    </row>
    <row r="235" spans="1:26">
      <c r="B235" t="s">
        <v>82</v>
      </c>
      <c r="L235" s="9">
        <v>13162</v>
      </c>
      <c r="M235" s="9">
        <v>12709</v>
      </c>
      <c r="N235" s="9">
        <v>12276</v>
      </c>
      <c r="O235" s="9">
        <v>12141</v>
      </c>
      <c r="P235" s="9">
        <v>12074</v>
      </c>
      <c r="Q235" s="9">
        <v>11738</v>
      </c>
      <c r="R235" s="9">
        <v>11425</v>
      </c>
      <c r="S235" s="9">
        <v>11168</v>
      </c>
      <c r="T235" s="9">
        <v>10882</v>
      </c>
      <c r="U235" s="9">
        <v>10640</v>
      </c>
      <c r="V235" s="9">
        <v>10396</v>
      </c>
      <c r="W235" s="82"/>
      <c r="X235" s="82"/>
      <c r="Y235" s="82"/>
      <c r="Z235" s="82"/>
    </row>
    <row r="236" spans="1:26">
      <c r="B236" t="s">
        <v>83</v>
      </c>
      <c r="L236" s="9">
        <v>16393</v>
      </c>
      <c r="M236" s="9">
        <v>15726</v>
      </c>
      <c r="N236" s="9">
        <v>15244</v>
      </c>
      <c r="O236" s="9">
        <v>15120</v>
      </c>
      <c r="P236" s="9">
        <v>14977</v>
      </c>
      <c r="Q236" s="9">
        <v>14770</v>
      </c>
      <c r="R236" s="9">
        <v>14568</v>
      </c>
      <c r="S236" s="9">
        <v>14292</v>
      </c>
      <c r="T236" s="9">
        <v>13946</v>
      </c>
      <c r="U236" s="9">
        <v>13736</v>
      </c>
      <c r="V236" s="9">
        <v>13648</v>
      </c>
      <c r="W236" s="82"/>
      <c r="X236" s="82"/>
      <c r="Y236" s="82"/>
      <c r="Z236" s="82"/>
    </row>
    <row r="237" spans="1:26">
      <c r="B237" t="s">
        <v>84</v>
      </c>
      <c r="L237" s="9">
        <v>673</v>
      </c>
      <c r="M237" s="9">
        <v>659</v>
      </c>
      <c r="N237" s="9">
        <v>628</v>
      </c>
      <c r="O237" s="9">
        <v>613</v>
      </c>
      <c r="P237" s="9">
        <v>606</v>
      </c>
      <c r="Q237" s="9">
        <v>622</v>
      </c>
      <c r="R237" s="9">
        <v>611</v>
      </c>
      <c r="S237" s="9">
        <v>615</v>
      </c>
      <c r="T237" s="9">
        <v>620</v>
      </c>
      <c r="U237" s="9">
        <v>601</v>
      </c>
      <c r="V237" s="9">
        <v>604</v>
      </c>
      <c r="W237" s="82"/>
      <c r="X237" s="82"/>
      <c r="Y237" s="82"/>
      <c r="Z237" s="82"/>
    </row>
    <row r="238" spans="1:26">
      <c r="B238" t="s">
        <v>85</v>
      </c>
      <c r="L238" s="9">
        <v>5962</v>
      </c>
      <c r="M238" s="9">
        <v>5758</v>
      </c>
      <c r="N238" s="9">
        <v>5624</v>
      </c>
      <c r="O238" s="9">
        <v>5623</v>
      </c>
      <c r="P238" s="9">
        <v>5655</v>
      </c>
      <c r="Q238" s="9">
        <v>5626</v>
      </c>
      <c r="R238" s="9">
        <v>5560</v>
      </c>
      <c r="S238" s="9">
        <v>5421</v>
      </c>
      <c r="T238" s="9">
        <v>5307</v>
      </c>
      <c r="U238" s="9">
        <v>5253</v>
      </c>
      <c r="V238" s="9">
        <v>5178</v>
      </c>
      <c r="W238" s="82"/>
      <c r="X238" s="82"/>
      <c r="Y238" s="82"/>
      <c r="Z238" s="82"/>
    </row>
    <row r="239" spans="1:26">
      <c r="B239" s="13" t="s">
        <v>234</v>
      </c>
      <c r="W239" s="82"/>
      <c r="X239" s="82"/>
      <c r="Y239" s="82"/>
      <c r="Z239" s="82"/>
    </row>
    <row r="240" spans="1:26">
      <c r="W240" s="82"/>
      <c r="X240" s="82"/>
      <c r="Y240" s="82"/>
      <c r="Z240" s="82"/>
    </row>
    <row r="241" spans="23:26">
      <c r="W241" s="82"/>
      <c r="X241" s="82"/>
      <c r="Y241" s="82"/>
      <c r="Z241" s="82"/>
    </row>
    <row r="242" spans="23:26">
      <c r="W242" s="82"/>
      <c r="X242" s="82"/>
      <c r="Y242" s="82"/>
      <c r="Z242" s="82"/>
    </row>
    <row r="243" spans="23:26">
      <c r="W243" s="82"/>
      <c r="X243" s="82"/>
      <c r="Y243" s="82"/>
      <c r="Z243" s="82"/>
    </row>
    <row r="244" spans="23:26">
      <c r="W244" s="82"/>
      <c r="X244" s="82"/>
      <c r="Y244" s="82"/>
      <c r="Z244" s="82"/>
    </row>
    <row r="245" spans="23:26">
      <c r="W245" s="82"/>
      <c r="X245" s="82"/>
      <c r="Y245" s="82"/>
      <c r="Z245" s="82"/>
    </row>
    <row r="246" spans="23:26">
      <c r="W246" s="82"/>
      <c r="X246" s="82"/>
      <c r="Y246" s="82"/>
      <c r="Z246" s="82"/>
    </row>
    <row r="247" spans="23:26">
      <c r="W247" s="82"/>
      <c r="X247" s="82"/>
      <c r="Y247" s="82"/>
      <c r="Z247" s="82"/>
    </row>
    <row r="248" spans="23:26">
      <c r="W248" s="82"/>
      <c r="X248" s="82"/>
      <c r="Y248" s="82"/>
      <c r="Z248" s="82"/>
    </row>
    <row r="249" spans="23:26">
      <c r="W249" s="82"/>
      <c r="X249" s="82"/>
      <c r="Y249" s="82"/>
      <c r="Z249" s="82"/>
    </row>
    <row r="250" spans="23:26">
      <c r="W250" s="82"/>
      <c r="X250" s="82"/>
      <c r="Y250" s="82"/>
      <c r="Z250" s="82"/>
    </row>
    <row r="251" spans="23:26">
      <c r="W251" s="82"/>
      <c r="X251" s="82"/>
      <c r="Y251" s="82"/>
      <c r="Z251" s="82"/>
    </row>
    <row r="252" spans="23:26">
      <c r="W252" s="82"/>
      <c r="X252" s="82"/>
      <c r="Y252" s="82"/>
      <c r="Z252" s="82"/>
    </row>
    <row r="253" spans="23:26">
      <c r="W253" s="82"/>
      <c r="X253" s="82"/>
      <c r="Y253" s="82"/>
      <c r="Z253" s="82"/>
    </row>
    <row r="254" spans="23:26">
      <c r="W254" s="82"/>
      <c r="X254" s="82"/>
      <c r="Y254" s="82"/>
      <c r="Z254" s="82"/>
    </row>
    <row r="255" spans="23:26">
      <c r="W255" s="82"/>
      <c r="X255" s="82"/>
      <c r="Y255" s="82"/>
      <c r="Z255" s="82"/>
    </row>
    <row r="256" spans="23:26">
      <c r="W256" s="82"/>
      <c r="X256" s="82"/>
      <c r="Y256" s="82"/>
      <c r="Z256" s="82"/>
    </row>
    <row r="257" spans="23:26">
      <c r="W257" s="82"/>
      <c r="X257" s="82"/>
      <c r="Y257" s="82"/>
      <c r="Z257" s="82"/>
    </row>
    <row r="258" spans="23:26">
      <c r="W258" s="82"/>
      <c r="X258" s="82"/>
      <c r="Y258" s="82"/>
      <c r="Z258" s="82"/>
    </row>
    <row r="259" spans="23:26">
      <c r="W259" s="82"/>
      <c r="X259" s="82"/>
      <c r="Y259" s="82"/>
      <c r="Z259" s="82"/>
    </row>
    <row r="260" spans="23:26">
      <c r="W260" s="82"/>
      <c r="X260" s="82"/>
      <c r="Y260" s="82"/>
      <c r="Z260" s="82"/>
    </row>
  </sheetData>
  <phoneticPr fontId="7" type="noConversion"/>
  <pageMargins left="0.75" right="0.75" top="1" bottom="1" header="0.4921259845" footer="0.4921259845"/>
  <pageSetup paperSize="9"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Taul7"/>
  <dimension ref="A1:W39"/>
  <sheetViews>
    <sheetView zoomScale="70" zoomScaleNormal="70" workbookViewId="0">
      <selection activeCell="A22" sqref="A22"/>
    </sheetView>
  </sheetViews>
  <sheetFormatPr defaultRowHeight="13.15"/>
  <cols>
    <col min="1" max="1" width="8.7109375" style="1"/>
    <col min="2" max="2" width="21.85546875" customWidth="1"/>
  </cols>
  <sheetData>
    <row r="1" spans="1:23">
      <c r="B1" s="1" t="s">
        <v>236</v>
      </c>
    </row>
    <row r="3" spans="1:23">
      <c r="A3" s="1">
        <v>27</v>
      </c>
      <c r="B3" s="1" t="s">
        <v>237</v>
      </c>
    </row>
    <row r="4" spans="1:23">
      <c r="C4" s="32" t="s">
        <v>61</v>
      </c>
      <c r="D4" s="32" t="s">
        <v>62</v>
      </c>
      <c r="E4" s="32" t="s">
        <v>63</v>
      </c>
      <c r="F4" s="32" t="s">
        <v>64</v>
      </c>
      <c r="G4" s="32" t="s">
        <v>65</v>
      </c>
      <c r="H4" s="32" t="s">
        <v>66</v>
      </c>
      <c r="I4" s="32" t="s">
        <v>67</v>
      </c>
      <c r="J4" s="32" t="s">
        <v>68</v>
      </c>
      <c r="K4" s="32" t="s">
        <v>69</v>
      </c>
      <c r="L4" s="32" t="s">
        <v>70</v>
      </c>
      <c r="M4" s="32" t="s">
        <v>71</v>
      </c>
      <c r="N4" s="32" t="s">
        <v>72</v>
      </c>
      <c r="O4" s="32" t="s">
        <v>73</v>
      </c>
      <c r="P4" s="32" t="s">
        <v>74</v>
      </c>
      <c r="Q4" s="32" t="s">
        <v>75</v>
      </c>
      <c r="R4" s="32" t="s">
        <v>76</v>
      </c>
      <c r="S4" s="32" t="s">
        <v>77</v>
      </c>
      <c r="T4" s="36" t="s">
        <v>78</v>
      </c>
      <c r="U4" s="36" t="s">
        <v>79</v>
      </c>
      <c r="V4" s="36" t="s">
        <v>116</v>
      </c>
      <c r="W4" s="36" t="s">
        <v>117</v>
      </c>
    </row>
    <row r="5" spans="1:23">
      <c r="B5" t="s">
        <v>82</v>
      </c>
      <c r="C5" s="34">
        <v>1102.611578900719</v>
      </c>
      <c r="D5" s="34">
        <v>1491.9409999999998</v>
      </c>
      <c r="E5" s="34">
        <v>1592.8779999999999</v>
      </c>
      <c r="F5" s="34">
        <v>1725.2627159274152</v>
      </c>
      <c r="G5" s="34">
        <v>1741.6089999999999</v>
      </c>
      <c r="H5" s="34">
        <v>1795.422358000013</v>
      </c>
      <c r="I5" s="34">
        <v>1765.3389999999999</v>
      </c>
      <c r="J5" s="34">
        <v>1835.694</v>
      </c>
      <c r="K5" s="34">
        <v>1862.8562388330001</v>
      </c>
      <c r="L5" s="34">
        <v>1869.0320000000002</v>
      </c>
      <c r="M5" s="34">
        <v>1921.2929999999999</v>
      </c>
      <c r="N5" s="34">
        <v>1987.002185455</v>
      </c>
      <c r="O5" s="34">
        <v>1915.1599999999999</v>
      </c>
      <c r="P5" s="34">
        <v>1987.02062</v>
      </c>
      <c r="Q5" s="34">
        <v>1932.2936579500001</v>
      </c>
      <c r="R5" s="34">
        <v>1901.7726538737832</v>
      </c>
      <c r="S5" s="34">
        <v>1907.4365597851329</v>
      </c>
      <c r="T5" s="5">
        <v>2006.2004188122119</v>
      </c>
      <c r="U5" s="5">
        <v>2025.5081529652309</v>
      </c>
      <c r="V5" s="5">
        <v>2058.982</v>
      </c>
      <c r="W5" s="5">
        <v>2058</v>
      </c>
    </row>
    <row r="6" spans="1:23">
      <c r="B6" t="s">
        <v>83</v>
      </c>
      <c r="C6" s="34">
        <v>3317</v>
      </c>
      <c r="D6" s="34">
        <v>3834</v>
      </c>
      <c r="E6" s="34">
        <v>3947.6529872024848</v>
      </c>
      <c r="F6" s="34">
        <v>4142.7650000000003</v>
      </c>
      <c r="G6" s="34">
        <v>4173.2510000000002</v>
      </c>
      <c r="H6" s="34">
        <v>4197.6639999999998</v>
      </c>
      <c r="I6" s="34">
        <v>4277.9629999999997</v>
      </c>
      <c r="J6" s="34">
        <v>4369.66</v>
      </c>
      <c r="K6" s="34">
        <v>4414.1750000000002</v>
      </c>
      <c r="L6" s="34">
        <v>4527.83</v>
      </c>
      <c r="M6" s="34">
        <v>4538.2629499999994</v>
      </c>
      <c r="N6" s="34">
        <v>4609.5603199999996</v>
      </c>
      <c r="O6" s="34">
        <v>4475.2644200000004</v>
      </c>
      <c r="P6" s="34">
        <v>4534.6502099999998</v>
      </c>
      <c r="Q6" s="34">
        <v>4429.8198400000001</v>
      </c>
      <c r="R6" s="34">
        <v>4410.2526699999999</v>
      </c>
      <c r="S6" s="34">
        <v>4353.3038764879047</v>
      </c>
      <c r="T6" s="5">
        <v>4440.8139999999994</v>
      </c>
      <c r="U6" s="5">
        <v>4420.7759999999998</v>
      </c>
      <c r="V6" s="5">
        <v>4353.308299662307</v>
      </c>
      <c r="W6" s="5">
        <v>4405</v>
      </c>
    </row>
    <row r="7" spans="1:23">
      <c r="B7" t="s">
        <v>84</v>
      </c>
      <c r="C7" s="5">
        <v>50.388421099281004</v>
      </c>
      <c r="D7" s="5">
        <v>48.138999999999996</v>
      </c>
      <c r="E7" s="5">
        <v>53.778999999999996</v>
      </c>
      <c r="F7" s="5">
        <v>55.737284072584771</v>
      </c>
      <c r="G7" s="5">
        <v>55.971999999999994</v>
      </c>
      <c r="H7" s="5">
        <v>55.772092999999927</v>
      </c>
      <c r="I7" s="5">
        <v>54.332999999999998</v>
      </c>
      <c r="J7" s="5">
        <v>55.520999999999994</v>
      </c>
      <c r="K7" s="5">
        <v>55.257985498000004</v>
      </c>
      <c r="L7" s="5">
        <v>54.677000000000007</v>
      </c>
      <c r="M7" s="5">
        <v>56.453000000000003</v>
      </c>
      <c r="N7" s="5">
        <v>57.931576233000001</v>
      </c>
      <c r="O7" s="5">
        <v>54.827000000000005</v>
      </c>
      <c r="P7" s="5">
        <v>57.728930000000013</v>
      </c>
      <c r="Q7" s="5">
        <v>55.774022185</v>
      </c>
      <c r="R7" s="5">
        <v>62.142557770120135</v>
      </c>
      <c r="S7" s="5">
        <v>54.595850316849003</v>
      </c>
      <c r="T7" s="5">
        <v>57.896838155999987</v>
      </c>
      <c r="U7" s="5">
        <v>58.426834761663009</v>
      </c>
      <c r="V7" s="5">
        <v>59.649999999999991</v>
      </c>
      <c r="W7" s="5">
        <v>60</v>
      </c>
    </row>
    <row r="8" spans="1:23">
      <c r="B8" t="s">
        <v>85</v>
      </c>
      <c r="C8" s="5">
        <v>1131</v>
      </c>
      <c r="D8" s="5">
        <v>1568</v>
      </c>
      <c r="E8" s="5">
        <v>1513</v>
      </c>
      <c r="F8" s="5">
        <v>1553.2239999999999</v>
      </c>
      <c r="G8" s="5">
        <v>1741</v>
      </c>
      <c r="H8" s="5">
        <v>1618.9959999999999</v>
      </c>
      <c r="I8" s="5">
        <v>1661.0229999999997</v>
      </c>
      <c r="J8" s="5">
        <v>1721.654</v>
      </c>
      <c r="K8" s="5">
        <v>1748.258</v>
      </c>
      <c r="L8" s="5">
        <v>1780.3409999999999</v>
      </c>
      <c r="M8" s="5">
        <v>1812.8260000000002</v>
      </c>
      <c r="N8" s="5">
        <v>1880.8879999999999</v>
      </c>
      <c r="O8" s="5">
        <v>1826.163</v>
      </c>
      <c r="P8" s="5">
        <v>1852.92</v>
      </c>
      <c r="Q8" s="5">
        <v>1811.08</v>
      </c>
      <c r="R8" s="5">
        <v>1792</v>
      </c>
      <c r="S8" s="5">
        <v>1762.2675323989768</v>
      </c>
      <c r="T8" s="5">
        <v>1845.7</v>
      </c>
      <c r="U8" s="5">
        <v>1855</v>
      </c>
      <c r="V8" s="5">
        <v>1916.8099999999997</v>
      </c>
      <c r="W8" s="5">
        <v>1941</v>
      </c>
    </row>
    <row r="9" spans="1:23">
      <c r="B9" t="s">
        <v>238</v>
      </c>
      <c r="C9" s="5">
        <f>SUM(C5:C8)</f>
        <v>5601</v>
      </c>
      <c r="D9" s="5">
        <f t="shared" ref="D9:O9" si="0">SUM(D5:D8)</f>
        <v>6942.08</v>
      </c>
      <c r="E9" s="5">
        <f t="shared" si="0"/>
        <v>7107.309987202485</v>
      </c>
      <c r="F9" s="5">
        <f t="shared" si="0"/>
        <v>7476.9890000000005</v>
      </c>
      <c r="G9" s="5">
        <f t="shared" si="0"/>
        <v>7711.8320000000003</v>
      </c>
      <c r="H9" s="5">
        <f t="shared" si="0"/>
        <v>7667.8544510000129</v>
      </c>
      <c r="I9" s="5">
        <f t="shared" si="0"/>
        <v>7758.6579999999994</v>
      </c>
      <c r="J9" s="5">
        <f t="shared" si="0"/>
        <v>7982.5289999999986</v>
      </c>
      <c r="K9" s="5">
        <f t="shared" si="0"/>
        <v>8080.5472243310005</v>
      </c>
      <c r="L9" s="5">
        <f t="shared" si="0"/>
        <v>8231.8799999999992</v>
      </c>
      <c r="M9" s="5">
        <f t="shared" si="0"/>
        <v>8328.8349500000004</v>
      </c>
      <c r="N9" s="5">
        <f t="shared" si="0"/>
        <v>8535.3820816879997</v>
      </c>
      <c r="O9" s="5">
        <f t="shared" si="0"/>
        <v>8271.414420000001</v>
      </c>
      <c r="P9" s="5">
        <f t="shared" ref="P9" si="1">SUM(P5:P8)</f>
        <v>8432.3197600000003</v>
      </c>
      <c r="Q9" s="5">
        <f t="shared" ref="Q9" si="2">SUM(Q5:Q8)</f>
        <v>8228.9675201350001</v>
      </c>
      <c r="R9" s="5">
        <f t="shared" ref="R9" si="3">SUM(R5:R8)</f>
        <v>8166.1678816439035</v>
      </c>
      <c r="S9" s="5">
        <f t="shared" ref="S9:W9" si="4">SUM(S5:S8)</f>
        <v>8077.6038189888632</v>
      </c>
      <c r="T9" s="5">
        <f t="shared" si="4"/>
        <v>8350.6112569682118</v>
      </c>
      <c r="U9" s="5">
        <f t="shared" si="4"/>
        <v>8359.7109877268922</v>
      </c>
      <c r="V9" s="5">
        <f t="shared" si="4"/>
        <v>8388.7502996623061</v>
      </c>
      <c r="W9" s="5">
        <f t="shared" si="4"/>
        <v>8464</v>
      </c>
    </row>
    <row r="10" spans="1:23" s="13" customFormat="1">
      <c r="A10" s="75"/>
      <c r="B10" s="13" t="s">
        <v>239</v>
      </c>
    </row>
    <row r="11" spans="1:23" s="13" customFormat="1">
      <c r="A11" s="75"/>
      <c r="C11" s="50"/>
      <c r="D11" s="50"/>
      <c r="E11" s="50"/>
      <c r="F11" s="50"/>
      <c r="G11" s="50"/>
      <c r="H11" s="50"/>
      <c r="I11" s="50"/>
      <c r="J11" s="50"/>
      <c r="K11" s="50"/>
      <c r="L11" s="50"/>
      <c r="M11" s="50"/>
      <c r="N11" s="50"/>
      <c r="O11" s="50"/>
      <c r="P11" s="50"/>
      <c r="Q11" s="50"/>
      <c r="R11" s="50"/>
      <c r="S11" s="50"/>
    </row>
    <row r="12" spans="1:23">
      <c r="A12" s="1">
        <v>28</v>
      </c>
      <c r="B12" s="1" t="s">
        <v>240</v>
      </c>
    </row>
    <row r="13" spans="1:23" s="21" customFormat="1">
      <c r="A13" s="1"/>
      <c r="B13"/>
      <c r="C13" s="32" t="s">
        <v>61</v>
      </c>
      <c r="D13" s="32" t="s">
        <v>62</v>
      </c>
      <c r="E13" s="32" t="s">
        <v>63</v>
      </c>
      <c r="F13" s="32" t="s">
        <v>64</v>
      </c>
      <c r="G13" s="32" t="s">
        <v>65</v>
      </c>
      <c r="H13" s="32" t="s">
        <v>66</v>
      </c>
      <c r="I13" s="32" t="s">
        <v>67</v>
      </c>
      <c r="J13" s="32" t="s">
        <v>68</v>
      </c>
      <c r="K13" s="32" t="s">
        <v>69</v>
      </c>
      <c r="L13" s="32" t="s">
        <v>70</v>
      </c>
      <c r="M13" s="32" t="s">
        <v>71</v>
      </c>
      <c r="N13" s="32" t="s">
        <v>72</v>
      </c>
      <c r="O13" s="32" t="s">
        <v>73</v>
      </c>
      <c r="P13" s="32" t="s">
        <v>74</v>
      </c>
      <c r="Q13" s="32" t="s">
        <v>75</v>
      </c>
      <c r="R13" s="32" t="s">
        <v>76</v>
      </c>
      <c r="S13" s="32" t="s">
        <v>77</v>
      </c>
      <c r="T13" s="36" t="s">
        <v>78</v>
      </c>
      <c r="U13" s="36" t="s">
        <v>79</v>
      </c>
      <c r="V13" s="36" t="s">
        <v>116</v>
      </c>
      <c r="W13" s="36" t="s">
        <v>117</v>
      </c>
    </row>
    <row r="14" spans="1:23">
      <c r="B14" s="26" t="s">
        <v>241</v>
      </c>
      <c r="C14" s="5">
        <v>1412.71041843851</v>
      </c>
      <c r="D14" s="5">
        <v>1810.0312833141575</v>
      </c>
      <c r="E14" s="5">
        <v>1815.7839615109308</v>
      </c>
      <c r="F14" s="5">
        <v>1930.9670436895242</v>
      </c>
      <c r="G14" s="5">
        <v>2046.0306693825628</v>
      </c>
      <c r="H14" s="5">
        <v>2029.3598305238065</v>
      </c>
      <c r="I14" s="5">
        <v>2061.8297550388143</v>
      </c>
      <c r="J14" s="5">
        <v>2071.8478854148243</v>
      </c>
      <c r="K14" s="5">
        <v>2058.2267834352215</v>
      </c>
      <c r="L14" s="5">
        <v>2054.8524110361122</v>
      </c>
      <c r="M14" s="5">
        <v>2114.5188259258312</v>
      </c>
      <c r="N14" s="5">
        <v>2116.1123076132772</v>
      </c>
      <c r="O14" s="5">
        <v>2004.0029775221913</v>
      </c>
      <c r="P14" s="5">
        <v>2261.6600488280819</v>
      </c>
      <c r="Q14" s="5">
        <v>2167.3241996665602</v>
      </c>
      <c r="R14" s="5">
        <v>2261.700126361799</v>
      </c>
      <c r="S14" s="5">
        <v>2306.2015983184551</v>
      </c>
      <c r="T14" s="5">
        <v>2355.8529579641736</v>
      </c>
      <c r="U14" s="5">
        <v>2342.7692300360518</v>
      </c>
      <c r="V14" s="5">
        <v>2287.3274754655404</v>
      </c>
      <c r="W14" s="5">
        <v>2312.5646976717576</v>
      </c>
    </row>
    <row r="15" spans="1:23">
      <c r="B15" s="26" t="s">
        <v>242</v>
      </c>
      <c r="C15" s="5">
        <v>2650.8601420861887</v>
      </c>
      <c r="D15" s="5">
        <v>3540.3092409087176</v>
      </c>
      <c r="E15" s="5">
        <v>3560.6251045691706</v>
      </c>
      <c r="F15" s="5">
        <v>3747.943070602395</v>
      </c>
      <c r="G15" s="5">
        <v>3933.8591961303478</v>
      </c>
      <c r="H15" s="5">
        <v>3896.6156665455442</v>
      </c>
      <c r="I15" s="5">
        <v>3941.8245757462983</v>
      </c>
      <c r="J15" s="5">
        <v>4122.3739702456614</v>
      </c>
      <c r="K15" s="5">
        <v>4241.8885738558474</v>
      </c>
      <c r="L15" s="5">
        <v>4388.0648147678266</v>
      </c>
      <c r="M15" s="5">
        <v>4361.8708123020169</v>
      </c>
      <c r="N15" s="5">
        <v>4411.3306184816538</v>
      </c>
      <c r="O15" s="5">
        <v>4410.788503841537</v>
      </c>
      <c r="P15" s="5">
        <v>4300.343110336913</v>
      </c>
      <c r="Q15" s="5">
        <v>4206.5902117316382</v>
      </c>
      <c r="R15" s="5">
        <v>4183.0870459798189</v>
      </c>
      <c r="S15" s="5">
        <v>4134.1040492236743</v>
      </c>
      <c r="T15" s="5">
        <v>4239.6261512856208</v>
      </c>
      <c r="U15" s="5">
        <v>4229.9580393746965</v>
      </c>
      <c r="V15" s="5">
        <v>4287.2084256986436</v>
      </c>
      <c r="W15" s="5">
        <v>4366.6041595146608</v>
      </c>
    </row>
    <row r="16" spans="1:23">
      <c r="B16" s="26" t="s">
        <v>125</v>
      </c>
      <c r="C16" s="5">
        <v>914.19014713386628</v>
      </c>
      <c r="D16" s="5">
        <v>784.94495982453873</v>
      </c>
      <c r="E16" s="5">
        <v>805.80539260944931</v>
      </c>
      <c r="F16" s="5">
        <v>818.04522247318744</v>
      </c>
      <c r="G16" s="5">
        <v>694.88743663672722</v>
      </c>
      <c r="H16" s="5">
        <v>734.13993113485344</v>
      </c>
      <c r="I16" s="5">
        <v>756.69067835476505</v>
      </c>
      <c r="J16" s="5">
        <v>765.46501099704221</v>
      </c>
      <c r="K16" s="5">
        <v>758.89174824046358</v>
      </c>
      <c r="L16" s="5">
        <v>776.05951100390519</v>
      </c>
      <c r="M16" s="5">
        <v>727.73107421727525</v>
      </c>
      <c r="N16" s="5">
        <v>749.43115299376927</v>
      </c>
      <c r="O16" s="5">
        <v>737.58536021210023</v>
      </c>
      <c r="P16" s="5">
        <v>681.70966353233837</v>
      </c>
      <c r="Q16" s="5">
        <v>692.85687980332398</v>
      </c>
      <c r="R16" s="5">
        <v>574.40610255731269</v>
      </c>
      <c r="S16" s="5">
        <v>545.89679346031141</v>
      </c>
      <c r="T16" s="5">
        <v>546.41988398648141</v>
      </c>
      <c r="U16" s="5">
        <v>542.80447529902915</v>
      </c>
      <c r="V16" s="5">
        <v>542.41919249544185</v>
      </c>
      <c r="W16" s="5">
        <v>534.47042832217824</v>
      </c>
    </row>
    <row r="17" spans="1:23">
      <c r="B17" s="26" t="s">
        <v>147</v>
      </c>
      <c r="C17" s="5">
        <v>516.90188807620336</v>
      </c>
      <c r="D17" s="5">
        <v>684.46834530327567</v>
      </c>
      <c r="E17" s="5">
        <v>799.13941354622079</v>
      </c>
      <c r="F17" s="5">
        <v>845.95521727221205</v>
      </c>
      <c r="G17" s="5">
        <v>895.61831428250184</v>
      </c>
      <c r="H17" s="5">
        <v>867.29241471126659</v>
      </c>
      <c r="I17" s="5">
        <v>878.5243508244323</v>
      </c>
      <c r="J17" s="5">
        <v>903.30653444851418</v>
      </c>
      <c r="K17" s="5">
        <v>895.18876786929866</v>
      </c>
      <c r="L17" s="5">
        <v>874.23000925938356</v>
      </c>
      <c r="M17" s="5">
        <v>982.43662411520302</v>
      </c>
      <c r="N17" s="5">
        <v>1107.5722203522434</v>
      </c>
      <c r="O17" s="5">
        <v>963.93534486488625</v>
      </c>
      <c r="P17" s="5">
        <v>1028.1296998341625</v>
      </c>
      <c r="Q17" s="5">
        <v>996.82678906473302</v>
      </c>
      <c r="R17" s="5">
        <v>976.56044145873329</v>
      </c>
      <c r="S17" s="5">
        <v>911.00913550323162</v>
      </c>
      <c r="T17" s="5">
        <v>1008.8850377886952</v>
      </c>
      <c r="U17" s="5">
        <v>1008.3427679328471</v>
      </c>
      <c r="V17" s="5">
        <v>1015.1542766229363</v>
      </c>
      <c r="W17" s="5">
        <v>989.15250085807452</v>
      </c>
    </row>
    <row r="18" spans="1:23">
      <c r="A18" s="75"/>
      <c r="B18" s="26" t="s">
        <v>165</v>
      </c>
      <c r="C18" s="29">
        <v>106.33740426523177</v>
      </c>
      <c r="D18" s="29">
        <v>121.27513776487798</v>
      </c>
      <c r="E18" s="29">
        <v>123.81497871251577</v>
      </c>
      <c r="F18" s="29">
        <v>130.4512417000343</v>
      </c>
      <c r="G18" s="29">
        <v>137.25904376438339</v>
      </c>
      <c r="H18" s="29">
        <v>135.51470350094175</v>
      </c>
      <c r="I18" s="29">
        <v>114.05856667566454</v>
      </c>
      <c r="J18" s="29">
        <v>112.95824142451266</v>
      </c>
      <c r="K18" s="29">
        <v>118.77797193084959</v>
      </c>
      <c r="L18" s="29">
        <v>127.5155268564565</v>
      </c>
      <c r="M18" s="29">
        <v>129.84465558934605</v>
      </c>
      <c r="N18" s="29">
        <v>135.00653795099686</v>
      </c>
      <c r="O18" s="29">
        <v>137.81565658611535</v>
      </c>
      <c r="P18" s="29">
        <v>136.95182729713986</v>
      </c>
      <c r="Q18" s="29">
        <v>137.72087529575253</v>
      </c>
      <c r="R18" s="29">
        <v>138.7485711968958</v>
      </c>
      <c r="S18" s="29">
        <v>144.76144468115126</v>
      </c>
      <c r="T18" s="29">
        <v>152.00802202941847</v>
      </c>
      <c r="U18" s="29">
        <v>181.5080322319709</v>
      </c>
      <c r="V18" s="29">
        <v>194.89982716540484</v>
      </c>
      <c r="W18" s="29">
        <v>200.34852454231492</v>
      </c>
    </row>
    <row r="19" spans="1:23" s="13" customFormat="1">
      <c r="A19" s="1"/>
      <c r="B19" s="26" t="s">
        <v>243</v>
      </c>
      <c r="C19" s="5">
        <f>SUM(C14:C18)</f>
        <v>5601</v>
      </c>
      <c r="D19" s="5">
        <f t="shared" ref="D19:W19" si="5">SUM(D14:D18)</f>
        <v>6941.0289671155679</v>
      </c>
      <c r="E19" s="5">
        <f t="shared" si="5"/>
        <v>7105.1688509482865</v>
      </c>
      <c r="F19" s="5">
        <f t="shared" si="5"/>
        <v>7473.3617957373526</v>
      </c>
      <c r="G19" s="5">
        <f t="shared" si="5"/>
        <v>7707.6546601965229</v>
      </c>
      <c r="H19" s="5">
        <f t="shared" si="5"/>
        <v>7662.922546416411</v>
      </c>
      <c r="I19" s="5">
        <f t="shared" si="5"/>
        <v>7752.9279266399735</v>
      </c>
      <c r="J19" s="5">
        <f t="shared" si="5"/>
        <v>7975.9516425305546</v>
      </c>
      <c r="K19" s="5">
        <f t="shared" si="5"/>
        <v>8072.9738453316804</v>
      </c>
      <c r="L19" s="5">
        <f t="shared" si="5"/>
        <v>8220.7222729236837</v>
      </c>
      <c r="M19" s="5">
        <f t="shared" si="5"/>
        <v>8316.4019921496711</v>
      </c>
      <c r="N19" s="5">
        <f t="shared" si="5"/>
        <v>8519.4528373919402</v>
      </c>
      <c r="O19" s="5">
        <f t="shared" si="5"/>
        <v>8254.1278430268303</v>
      </c>
      <c r="P19" s="5">
        <f t="shared" si="5"/>
        <v>8408.7943498286368</v>
      </c>
      <c r="Q19" s="5">
        <f t="shared" si="5"/>
        <v>8201.3189555620083</v>
      </c>
      <c r="R19" s="5">
        <f t="shared" si="5"/>
        <v>8134.5022875545592</v>
      </c>
      <c r="S19" s="5">
        <f t="shared" si="5"/>
        <v>8041.9730211868236</v>
      </c>
      <c r="T19" s="5">
        <f t="shared" si="5"/>
        <v>8302.7920530543888</v>
      </c>
      <c r="U19" s="5">
        <f t="shared" si="5"/>
        <v>8305.3825448745956</v>
      </c>
      <c r="V19" s="5">
        <f t="shared" si="5"/>
        <v>8327.0091974479674</v>
      </c>
      <c r="W19" s="5">
        <f t="shared" si="5"/>
        <v>8403.1403109089842</v>
      </c>
    </row>
    <row r="20" spans="1:23" s="13" customFormat="1">
      <c r="A20" s="1"/>
      <c r="B20" s="13" t="s">
        <v>244</v>
      </c>
      <c r="C20"/>
      <c r="D20"/>
      <c r="E20"/>
      <c r="F20"/>
      <c r="G20"/>
      <c r="H20"/>
      <c r="I20"/>
      <c r="J20"/>
      <c r="K20"/>
      <c r="L20"/>
      <c r="M20"/>
      <c r="N20"/>
      <c r="O20"/>
      <c r="P20"/>
      <c r="Q20"/>
      <c r="R20"/>
      <c r="S20"/>
      <c r="T20"/>
      <c r="U20"/>
      <c r="V20"/>
      <c r="W20"/>
    </row>
    <row r="22" spans="1:23">
      <c r="A22" s="16">
        <v>29</v>
      </c>
      <c r="B22" s="16" t="s">
        <v>245</v>
      </c>
      <c r="C22" s="20"/>
      <c r="D22" s="20"/>
      <c r="E22" s="21"/>
      <c r="F22" s="21"/>
      <c r="G22" s="21"/>
      <c r="H22" s="21"/>
      <c r="I22" s="21"/>
      <c r="J22" s="21"/>
      <c r="K22" s="21"/>
      <c r="L22" s="21"/>
      <c r="M22" s="21"/>
      <c r="N22" s="21"/>
      <c r="O22" s="21"/>
      <c r="P22" s="21"/>
      <c r="Q22" s="21"/>
      <c r="R22" s="21"/>
      <c r="S22" s="21"/>
      <c r="T22" s="21"/>
      <c r="U22" s="21"/>
      <c r="V22" s="21"/>
      <c r="W22" s="21"/>
    </row>
    <row r="23" spans="1:23">
      <c r="C23" s="32" t="s">
        <v>61</v>
      </c>
      <c r="D23" s="32" t="s">
        <v>62</v>
      </c>
      <c r="E23" s="32" t="s">
        <v>63</v>
      </c>
      <c r="F23" s="32" t="s">
        <v>64</v>
      </c>
      <c r="G23" s="32" t="s">
        <v>65</v>
      </c>
      <c r="H23" s="32" t="s">
        <v>66</v>
      </c>
      <c r="I23" s="32" t="s">
        <v>67</v>
      </c>
      <c r="J23" s="32" t="s">
        <v>68</v>
      </c>
      <c r="K23" s="32" t="s">
        <v>69</v>
      </c>
      <c r="L23" s="32" t="s">
        <v>70</v>
      </c>
      <c r="M23" s="32" t="s">
        <v>71</v>
      </c>
      <c r="N23" s="32" t="s">
        <v>72</v>
      </c>
      <c r="O23" s="32" t="s">
        <v>73</v>
      </c>
      <c r="P23" s="32" t="s">
        <v>74</v>
      </c>
      <c r="Q23" s="32" t="s">
        <v>75</v>
      </c>
      <c r="R23" s="32" t="s">
        <v>76</v>
      </c>
      <c r="S23" s="32" t="s">
        <v>77</v>
      </c>
      <c r="T23" s="36" t="s">
        <v>78</v>
      </c>
      <c r="U23" s="36" t="s">
        <v>79</v>
      </c>
      <c r="V23" s="36"/>
      <c r="W23" s="36"/>
    </row>
    <row r="24" spans="1:23">
      <c r="B24" t="s">
        <v>82</v>
      </c>
      <c r="H24" s="54">
        <v>21.2</v>
      </c>
      <c r="I24">
        <v>19</v>
      </c>
      <c r="J24">
        <v>19.899999999999999</v>
      </c>
      <c r="K24">
        <v>19.7</v>
      </c>
      <c r="L24">
        <v>20.5</v>
      </c>
      <c r="M24">
        <v>20.2</v>
      </c>
      <c r="N24">
        <v>20.2</v>
      </c>
      <c r="O24">
        <v>20.3</v>
      </c>
      <c r="P24">
        <v>19</v>
      </c>
      <c r="Q24">
        <v>19.5</v>
      </c>
      <c r="R24">
        <v>19.8</v>
      </c>
    </row>
    <row r="25" spans="1:23" ht="14.45">
      <c r="B25" t="s">
        <v>83</v>
      </c>
      <c r="D25" s="6">
        <v>19.100000000000001</v>
      </c>
      <c r="E25" s="6">
        <v>20.3</v>
      </c>
      <c r="F25" s="6">
        <v>20.3</v>
      </c>
      <c r="G25" s="6">
        <v>20.6</v>
      </c>
      <c r="H25" s="6">
        <v>20.8</v>
      </c>
      <c r="I25" s="6">
        <v>21</v>
      </c>
      <c r="J25" s="6">
        <v>21.65</v>
      </c>
      <c r="K25" s="6">
        <v>21.07</v>
      </c>
      <c r="L25" s="6">
        <v>22.05</v>
      </c>
      <c r="M25" s="6">
        <v>20.6</v>
      </c>
      <c r="N25" s="6">
        <v>20.190000000000001</v>
      </c>
      <c r="O25" s="6">
        <v>19.36</v>
      </c>
      <c r="P25" s="42">
        <v>19.748992434419854</v>
      </c>
      <c r="Q25" s="42">
        <v>20.151450186405821</v>
      </c>
      <c r="R25" s="42">
        <v>21.101237617117238</v>
      </c>
      <c r="S25" s="6">
        <v>20.57</v>
      </c>
      <c r="T25" s="6">
        <v>20.6</v>
      </c>
      <c r="U25" s="6">
        <v>20.7</v>
      </c>
    </row>
    <row r="26" spans="1:23">
      <c r="B26" t="s">
        <v>85</v>
      </c>
      <c r="H26">
        <v>24.4</v>
      </c>
      <c r="I26">
        <v>19.100000000000001</v>
      </c>
      <c r="J26">
        <v>27</v>
      </c>
      <c r="K26">
        <v>19.600000000000001</v>
      </c>
      <c r="L26">
        <v>21.4</v>
      </c>
      <c r="M26">
        <v>18.8</v>
      </c>
      <c r="N26">
        <v>20</v>
      </c>
      <c r="O26">
        <v>19.100000000000001</v>
      </c>
      <c r="P26">
        <v>18.2</v>
      </c>
      <c r="Q26">
        <v>19.8</v>
      </c>
      <c r="R26">
        <v>19.5</v>
      </c>
      <c r="S26">
        <v>19.2</v>
      </c>
      <c r="T26" s="43">
        <v>19.149999999999999</v>
      </c>
      <c r="U26">
        <v>19.100000000000001</v>
      </c>
    </row>
    <row r="27" spans="1:23">
      <c r="B27" t="s">
        <v>246</v>
      </c>
      <c r="D27" s="6">
        <f t="shared" ref="D27:G27" si="6">AVERAGE(D24:D26)</f>
        <v>19.100000000000001</v>
      </c>
      <c r="E27" s="6">
        <f t="shared" si="6"/>
        <v>20.3</v>
      </c>
      <c r="F27" s="6">
        <f t="shared" si="6"/>
        <v>20.3</v>
      </c>
      <c r="G27" s="6">
        <f t="shared" si="6"/>
        <v>20.6</v>
      </c>
      <c r="H27" s="6">
        <f>AVERAGE(H24:H26)</f>
        <v>22.133333333333336</v>
      </c>
      <c r="I27" s="6">
        <f t="shared" ref="I27:U27" si="7">AVERAGE(I24:I26)</f>
        <v>19.7</v>
      </c>
      <c r="J27" s="6">
        <f t="shared" si="7"/>
        <v>22.849999999999998</v>
      </c>
      <c r="K27" s="6">
        <f t="shared" si="7"/>
        <v>20.123333333333331</v>
      </c>
      <c r="L27" s="6">
        <f t="shared" si="7"/>
        <v>21.316666666666666</v>
      </c>
      <c r="M27" s="6">
        <f t="shared" si="7"/>
        <v>19.866666666666664</v>
      </c>
      <c r="N27" s="6">
        <f t="shared" si="7"/>
        <v>20.13</v>
      </c>
      <c r="O27" s="6">
        <f t="shared" si="7"/>
        <v>19.586666666666666</v>
      </c>
      <c r="P27" s="6">
        <f t="shared" si="7"/>
        <v>18.98299747813995</v>
      </c>
      <c r="Q27" s="6">
        <f t="shared" si="7"/>
        <v>19.817150062135273</v>
      </c>
      <c r="R27" s="6">
        <f t="shared" si="7"/>
        <v>20.133745872372412</v>
      </c>
      <c r="S27" s="6">
        <f t="shared" si="7"/>
        <v>19.884999999999998</v>
      </c>
      <c r="T27" s="6">
        <f t="shared" si="7"/>
        <v>19.875</v>
      </c>
      <c r="U27" s="6">
        <f t="shared" si="7"/>
        <v>19.899999999999999</v>
      </c>
    </row>
    <row r="28" spans="1:23" s="13" customFormat="1">
      <c r="A28" s="75"/>
      <c r="B28" s="13" t="s">
        <v>247</v>
      </c>
    </row>
    <row r="39" spans="1:23">
      <c r="A39" s="75"/>
      <c r="B39" s="13"/>
      <c r="C39" s="13"/>
      <c r="D39" s="13"/>
      <c r="E39" s="13"/>
      <c r="F39" s="13"/>
      <c r="G39" s="13"/>
      <c r="H39" s="13"/>
      <c r="I39" s="13"/>
      <c r="J39" s="13"/>
      <c r="K39" s="13"/>
      <c r="L39" s="13"/>
      <c r="M39" s="13"/>
      <c r="N39" s="13"/>
      <c r="O39" s="13"/>
      <c r="P39" s="13"/>
      <c r="Q39" s="13"/>
      <c r="R39" s="13"/>
      <c r="S39" s="13"/>
      <c r="T39" s="13"/>
      <c r="U39" s="13"/>
      <c r="V39" s="13"/>
      <c r="W39" s="13"/>
    </row>
  </sheetData>
  <phoneticPr fontId="7" type="noConversion"/>
  <pageMargins left="0.75" right="0.75" top="1" bottom="1" header="0.4921259845" footer="0.4921259845"/>
  <pageSetup paperSize="9" orientation="portrait"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Taul8"/>
  <dimension ref="A1:Y65"/>
  <sheetViews>
    <sheetView topLeftCell="A13" zoomScale="70" zoomScaleNormal="70" workbookViewId="0">
      <selection activeCell="C57" sqref="C57"/>
    </sheetView>
  </sheetViews>
  <sheetFormatPr defaultRowHeight="13.15"/>
  <cols>
    <col min="1" max="1" width="8.7109375" style="1"/>
    <col min="2" max="2" width="26.140625" customWidth="1"/>
    <col min="3" max="21" width="9.7109375" bestFit="1" customWidth="1"/>
  </cols>
  <sheetData>
    <row r="1" spans="1:24">
      <c r="B1" s="1" t="s">
        <v>248</v>
      </c>
    </row>
    <row r="3" spans="1:24">
      <c r="A3" s="1">
        <v>30</v>
      </c>
      <c r="B3" s="1" t="s">
        <v>249</v>
      </c>
    </row>
    <row r="4" spans="1:24">
      <c r="C4" s="32" t="s">
        <v>61</v>
      </c>
      <c r="D4" s="32" t="s">
        <v>62</v>
      </c>
      <c r="E4" s="32" t="s">
        <v>63</v>
      </c>
      <c r="F4" s="32" t="s">
        <v>64</v>
      </c>
      <c r="G4" s="32" t="s">
        <v>65</v>
      </c>
      <c r="H4" s="32" t="s">
        <v>66</v>
      </c>
      <c r="I4" s="32" t="s">
        <v>67</v>
      </c>
      <c r="J4" s="32" t="s">
        <v>68</v>
      </c>
      <c r="K4" s="32" t="s">
        <v>69</v>
      </c>
      <c r="L4" s="32" t="s">
        <v>70</v>
      </c>
      <c r="M4" s="32" t="s">
        <v>71</v>
      </c>
      <c r="N4" s="32" t="s">
        <v>72</v>
      </c>
      <c r="O4" s="32" t="s">
        <v>73</v>
      </c>
      <c r="P4" s="32" t="s">
        <v>74</v>
      </c>
      <c r="Q4" s="32" t="s">
        <v>75</v>
      </c>
      <c r="R4" s="32" t="s">
        <v>76</v>
      </c>
      <c r="S4" s="32" t="s">
        <v>77</v>
      </c>
      <c r="T4" s="36" t="s">
        <v>78</v>
      </c>
      <c r="U4" s="36" t="s">
        <v>79</v>
      </c>
      <c r="V4" s="36" t="s">
        <v>116</v>
      </c>
      <c r="W4" s="82"/>
      <c r="X4" s="82"/>
    </row>
    <row r="5" spans="1:24">
      <c r="B5" t="s">
        <v>145</v>
      </c>
      <c r="C5" s="83">
        <v>41.972076000000001</v>
      </c>
      <c r="D5" s="83">
        <v>51.198636</v>
      </c>
      <c r="E5" s="83">
        <v>52.528677000000002</v>
      </c>
      <c r="F5" s="83">
        <v>53.774785999999999</v>
      </c>
      <c r="G5" s="83">
        <v>54.767750999999997</v>
      </c>
      <c r="H5" s="83">
        <v>55.948146999999999</v>
      </c>
      <c r="I5" s="83">
        <v>56.955910000000003</v>
      </c>
      <c r="J5" s="83">
        <v>57.538446</v>
      </c>
      <c r="K5" s="83">
        <v>57.876123999999997</v>
      </c>
      <c r="L5" s="83">
        <v>59.205066000000002</v>
      </c>
      <c r="M5" s="83">
        <v>60.543950000000002</v>
      </c>
      <c r="N5" s="83">
        <v>61.477297</v>
      </c>
      <c r="O5" s="83">
        <v>62.413018999999998</v>
      </c>
      <c r="P5" s="83">
        <v>63.406531999999999</v>
      </c>
      <c r="Q5" s="83">
        <v>64.313091</v>
      </c>
      <c r="R5" s="83">
        <v>65.015978000000004</v>
      </c>
      <c r="S5" s="83">
        <v>65.951727000000005</v>
      </c>
      <c r="T5" s="83">
        <v>67.162402</v>
      </c>
      <c r="U5" s="83">
        <v>68.933537000000001</v>
      </c>
      <c r="V5" s="83">
        <v>70.364008999999996</v>
      </c>
      <c r="W5" s="82"/>
      <c r="X5" s="82"/>
    </row>
    <row r="6" spans="1:24">
      <c r="B6" t="s">
        <v>250</v>
      </c>
      <c r="C6" s="83">
        <v>6.4254540000000002</v>
      </c>
      <c r="D6" s="83">
        <v>6.4826750000000004</v>
      </c>
      <c r="E6" s="83">
        <v>6.5008059999999999</v>
      </c>
      <c r="F6" s="83">
        <v>6.5233340000000002</v>
      </c>
      <c r="G6" s="83">
        <v>6.4947910000000002</v>
      </c>
      <c r="H6" s="83">
        <v>6.2918909999999997</v>
      </c>
      <c r="I6" s="83">
        <v>6.035012</v>
      </c>
      <c r="J6" s="83">
        <v>5.9909369999999997</v>
      </c>
      <c r="K6" s="83">
        <v>5.8826580000000002</v>
      </c>
      <c r="L6" s="83">
        <v>5.8856330000000003</v>
      </c>
      <c r="M6" s="83">
        <v>5.9637869999999999</v>
      </c>
      <c r="N6" s="83">
        <v>5.9502100000000002</v>
      </c>
      <c r="O6" s="83">
        <v>5.8497789999999998</v>
      </c>
      <c r="P6" s="83">
        <v>5.8381040000000004</v>
      </c>
      <c r="Q6" s="83">
        <v>5.7818459999999998</v>
      </c>
      <c r="R6" s="83">
        <v>5.7353069999999997</v>
      </c>
      <c r="S6" s="83">
        <v>5.9770000000000003</v>
      </c>
      <c r="T6" s="83">
        <v>5.9660690000000001</v>
      </c>
      <c r="U6" s="83">
        <v>5.4140610000000002</v>
      </c>
      <c r="V6" s="83">
        <v>5.3449010000000001</v>
      </c>
      <c r="W6" s="82"/>
      <c r="X6" s="82"/>
    </row>
    <row r="7" spans="1:24">
      <c r="B7" t="s">
        <v>226</v>
      </c>
      <c r="C7" s="83">
        <v>4.416601</v>
      </c>
      <c r="D7" s="83">
        <v>6.1472800000000003</v>
      </c>
      <c r="E7" s="83">
        <v>6.4054339999999996</v>
      </c>
      <c r="F7" s="83">
        <v>6.7033040000000002</v>
      </c>
      <c r="G7" s="83">
        <v>6.9953450000000004</v>
      </c>
      <c r="H7" s="83">
        <v>7.0968289999999996</v>
      </c>
      <c r="I7" s="83">
        <v>7.3687620000000003</v>
      </c>
      <c r="J7" s="83">
        <v>7.5018779999999996</v>
      </c>
      <c r="K7" s="83">
        <v>7.6676039999999999</v>
      </c>
      <c r="L7" s="83">
        <v>7.9097400000000002</v>
      </c>
      <c r="M7" s="83">
        <v>8.1984309999999994</v>
      </c>
      <c r="N7" s="83">
        <v>8.3484870000000004</v>
      </c>
      <c r="O7" s="83">
        <v>8.418939</v>
      </c>
      <c r="P7" s="83">
        <v>8.4926329999999997</v>
      </c>
      <c r="Q7" s="83">
        <v>8.5431830000000009</v>
      </c>
      <c r="R7" s="83">
        <v>8.5777190000000001</v>
      </c>
      <c r="S7" s="83">
        <v>8.6068449999999999</v>
      </c>
      <c r="T7" s="83">
        <v>8.6513930000000006</v>
      </c>
      <c r="U7" s="83">
        <v>8.712377</v>
      </c>
      <c r="V7" s="83">
        <v>8.7662230000000001</v>
      </c>
      <c r="W7" s="82"/>
      <c r="X7" s="82"/>
    </row>
    <row r="8" spans="1:24">
      <c r="B8" t="s">
        <v>251</v>
      </c>
      <c r="C8" s="83">
        <v>0.24598600000000001</v>
      </c>
      <c r="D8" s="83">
        <v>0.22789699999999999</v>
      </c>
      <c r="E8" s="83">
        <v>0.22608400000000001</v>
      </c>
      <c r="F8" s="83">
        <v>0.206154</v>
      </c>
      <c r="G8" s="83">
        <v>0.19567799999999999</v>
      </c>
      <c r="H8" s="83">
        <v>0.16832900000000001</v>
      </c>
      <c r="I8" s="83">
        <v>0.16286700000000001</v>
      </c>
      <c r="J8" s="83">
        <v>0.167791</v>
      </c>
      <c r="K8" s="83">
        <v>0.164106</v>
      </c>
      <c r="L8" s="83">
        <v>0.16228500000000001</v>
      </c>
      <c r="M8" s="83">
        <v>0.16122</v>
      </c>
      <c r="N8" s="83">
        <v>0.16084699999999999</v>
      </c>
      <c r="O8" s="83">
        <v>0.157281</v>
      </c>
      <c r="P8" s="83">
        <v>0.155666</v>
      </c>
      <c r="Q8" s="83">
        <v>0.153504</v>
      </c>
      <c r="R8" s="83">
        <v>0.152892</v>
      </c>
      <c r="S8" s="83">
        <v>0.18037400000000001</v>
      </c>
      <c r="T8" s="83">
        <v>0.18631500000000001</v>
      </c>
      <c r="U8" s="83">
        <v>0.20860500000000001</v>
      </c>
      <c r="V8" s="83">
        <v>0.21038399999999999</v>
      </c>
      <c r="W8" s="82"/>
      <c r="X8" s="82"/>
    </row>
    <row r="9" spans="1:24">
      <c r="B9" t="s">
        <v>252</v>
      </c>
      <c r="C9" s="83">
        <v>0.26311899999999999</v>
      </c>
      <c r="D9" s="83">
        <v>0.22769900000000001</v>
      </c>
      <c r="E9" s="83">
        <v>0.232929</v>
      </c>
      <c r="F9" s="83">
        <v>0.21922</v>
      </c>
      <c r="G9" s="83">
        <v>0.214672</v>
      </c>
      <c r="H9" s="83">
        <v>0.20043800000000001</v>
      </c>
      <c r="I9" s="83">
        <v>0.194825</v>
      </c>
      <c r="J9" s="83">
        <v>0.19314000000000001</v>
      </c>
      <c r="K9" s="83">
        <v>0.19289200000000001</v>
      </c>
      <c r="L9" s="83">
        <v>0.19730900000000001</v>
      </c>
      <c r="M9" s="83">
        <v>0.19455</v>
      </c>
      <c r="N9" s="83">
        <v>0.19462399999999999</v>
      </c>
      <c r="O9" s="83">
        <v>0.193444</v>
      </c>
      <c r="P9" s="83">
        <v>0.19520799999999999</v>
      </c>
      <c r="Q9" s="83">
        <v>0.19640199999999999</v>
      </c>
      <c r="R9" s="83">
        <v>0.19705900000000001</v>
      </c>
      <c r="S9" s="83">
        <v>0.20822299999999999</v>
      </c>
      <c r="T9" s="83">
        <v>0.21088799999999999</v>
      </c>
      <c r="U9" s="83">
        <v>0.21326400000000001</v>
      </c>
      <c r="V9" s="83">
        <v>0.21262700000000001</v>
      </c>
      <c r="W9" s="82"/>
      <c r="X9" s="82"/>
    </row>
    <row r="10" spans="1:24">
      <c r="B10" t="s">
        <v>253</v>
      </c>
      <c r="C10" s="83">
        <v>0</v>
      </c>
      <c r="D10" s="83">
        <v>2.8225E-2</v>
      </c>
      <c r="E10" s="83">
        <v>5.0840499999999997E-2</v>
      </c>
      <c r="F10" s="83">
        <v>7.3455999999999994E-2</v>
      </c>
      <c r="G10" s="83">
        <v>9.6071500000000004E-2</v>
      </c>
      <c r="H10" s="83">
        <v>0.118687</v>
      </c>
      <c r="I10" s="83">
        <v>0.1413025</v>
      </c>
      <c r="J10" s="83">
        <v>0.16391800000000001</v>
      </c>
      <c r="K10" s="83">
        <v>0.19354099999999999</v>
      </c>
      <c r="L10" s="83">
        <v>0.25776399999999999</v>
      </c>
      <c r="M10" s="83">
        <v>0.31125900000000001</v>
      </c>
      <c r="N10" s="83">
        <v>0.360207</v>
      </c>
      <c r="O10" s="83">
        <v>0.45293899999999998</v>
      </c>
      <c r="P10" s="83">
        <v>0.58297900000000002</v>
      </c>
      <c r="Q10" s="83">
        <v>0.71087599999999995</v>
      </c>
      <c r="R10" s="83">
        <v>0.83441399999999999</v>
      </c>
      <c r="S10" s="83">
        <v>1.009876</v>
      </c>
      <c r="T10" s="83">
        <v>1.230178</v>
      </c>
      <c r="U10" s="83">
        <v>1.4082410000000001</v>
      </c>
      <c r="V10" s="83">
        <v>1.5994699999999999</v>
      </c>
      <c r="W10" s="82"/>
      <c r="X10" s="82"/>
    </row>
    <row r="11" spans="1:24">
      <c r="B11" t="s">
        <v>182</v>
      </c>
      <c r="C11" s="84">
        <v>1.316843</v>
      </c>
      <c r="D11" s="83">
        <v>2.174601</v>
      </c>
      <c r="E11" s="83">
        <v>2.1816165000000001</v>
      </c>
      <c r="F11" s="83">
        <v>2.2150910000000001</v>
      </c>
      <c r="G11" s="83">
        <v>2.2285555000000001</v>
      </c>
      <c r="H11" s="83">
        <v>2.208615</v>
      </c>
      <c r="I11" s="83">
        <v>1.8765555</v>
      </c>
      <c r="J11" s="83">
        <v>1.893051</v>
      </c>
      <c r="K11" s="83">
        <v>1.918358</v>
      </c>
      <c r="L11" s="83">
        <v>1.9727760000000001</v>
      </c>
      <c r="M11" s="83">
        <v>2.008032</v>
      </c>
      <c r="N11" s="83">
        <v>2.0032719999999999</v>
      </c>
      <c r="O11" s="83">
        <v>2.010186</v>
      </c>
      <c r="P11" s="83">
        <v>2.0269140000000001</v>
      </c>
      <c r="Q11" s="83">
        <v>1.965533</v>
      </c>
      <c r="R11" s="83">
        <v>1.9713339999999999</v>
      </c>
      <c r="S11" s="83">
        <v>2.0459290000000001</v>
      </c>
      <c r="T11" s="83">
        <v>2.1085579999999999</v>
      </c>
      <c r="U11" s="83">
        <v>2.2527910000000002</v>
      </c>
      <c r="V11" s="83">
        <v>2.3053680000000001</v>
      </c>
      <c r="W11" s="82"/>
      <c r="X11" s="82"/>
    </row>
    <row r="12" spans="1:24">
      <c r="B12" s="26" t="s">
        <v>130</v>
      </c>
      <c r="C12" s="83">
        <v>54.394092999999998</v>
      </c>
      <c r="D12" s="83">
        <v>66.259116000000006</v>
      </c>
      <c r="E12" s="83">
        <v>67.951143500000001</v>
      </c>
      <c r="F12" s="83">
        <v>69.582646999999994</v>
      </c>
      <c r="G12" s="83">
        <v>70.893257500000004</v>
      </c>
      <c r="H12" s="83">
        <v>71.983294000000001</v>
      </c>
      <c r="I12" s="83">
        <v>72.713669499999995</v>
      </c>
      <c r="J12" s="83">
        <v>73.281369999999995</v>
      </c>
      <c r="K12" s="83">
        <v>73.731177000000002</v>
      </c>
      <c r="L12" s="83">
        <v>75.428287999999995</v>
      </c>
      <c r="M12" s="83">
        <v>77.220009000000005</v>
      </c>
      <c r="N12" s="83">
        <v>78.334097</v>
      </c>
      <c r="O12" s="83">
        <v>79.338306000000003</v>
      </c>
      <c r="P12" s="83">
        <v>80.542370000000005</v>
      </c>
      <c r="Q12" s="83">
        <v>81.510930999999999</v>
      </c>
      <c r="R12" s="83">
        <v>82.331811000000002</v>
      </c>
      <c r="S12" s="83">
        <v>83.799599999999998</v>
      </c>
      <c r="T12" s="83">
        <v>85.515802999999991</v>
      </c>
      <c r="U12" s="83">
        <v>87.142876000000015</v>
      </c>
      <c r="V12" s="83">
        <v>88.802982</v>
      </c>
      <c r="W12" s="82"/>
      <c r="X12" s="82"/>
    </row>
    <row r="13" spans="1:24">
      <c r="B13" s="13" t="s">
        <v>210</v>
      </c>
      <c r="C13" s="84"/>
      <c r="D13" s="84"/>
      <c r="E13" s="84"/>
      <c r="F13" s="84"/>
      <c r="G13" s="84"/>
      <c r="H13" s="84"/>
      <c r="I13" s="84"/>
      <c r="J13" s="84"/>
      <c r="K13" s="84"/>
      <c r="L13" s="84"/>
      <c r="M13" s="84"/>
      <c r="N13" s="84"/>
      <c r="O13" s="82"/>
      <c r="P13" s="82"/>
      <c r="Q13" s="82"/>
      <c r="R13" s="82"/>
      <c r="S13" s="82"/>
      <c r="T13" s="82"/>
      <c r="U13" s="82"/>
      <c r="V13" s="82"/>
      <c r="W13" s="82"/>
      <c r="X13" s="82"/>
    </row>
    <row r="14" spans="1:24">
      <c r="B14" s="13"/>
      <c r="C14" s="84"/>
      <c r="D14" s="84"/>
      <c r="E14" s="84"/>
      <c r="F14" s="84"/>
      <c r="G14" s="84"/>
      <c r="H14" s="84"/>
      <c r="I14" s="84"/>
      <c r="J14" s="84"/>
      <c r="K14" s="84"/>
      <c r="L14" s="84"/>
      <c r="M14" s="84"/>
      <c r="N14" s="84"/>
      <c r="O14" s="82"/>
      <c r="P14" s="82"/>
      <c r="Q14" s="82"/>
      <c r="R14" s="82"/>
      <c r="S14" s="82"/>
      <c r="T14" s="82"/>
      <c r="U14" s="82"/>
      <c r="V14" s="82"/>
      <c r="W14" s="82"/>
      <c r="X14" s="82"/>
    </row>
    <row r="15" spans="1:24">
      <c r="C15" s="82"/>
      <c r="D15" s="82"/>
      <c r="E15" s="82"/>
      <c r="F15" s="82"/>
      <c r="G15" s="82"/>
      <c r="H15" s="82"/>
      <c r="I15" s="82"/>
      <c r="J15" s="82"/>
      <c r="K15" s="82"/>
      <c r="L15" s="82"/>
      <c r="M15" s="82"/>
      <c r="N15" s="82"/>
      <c r="O15" s="82"/>
      <c r="P15" s="82"/>
      <c r="Q15" s="82"/>
      <c r="R15" s="82"/>
      <c r="S15" s="82"/>
      <c r="T15" s="82"/>
      <c r="U15" s="82"/>
      <c r="V15" s="82"/>
      <c r="W15" s="82"/>
      <c r="X15" s="82"/>
    </row>
    <row r="16" spans="1:24">
      <c r="A16" s="1">
        <v>31</v>
      </c>
      <c r="B16" s="1" t="s">
        <v>254</v>
      </c>
      <c r="C16" s="85"/>
      <c r="D16" s="85"/>
      <c r="E16" s="82"/>
      <c r="F16" s="82"/>
      <c r="G16" s="82"/>
      <c r="H16" s="82"/>
      <c r="I16" s="82"/>
      <c r="J16" s="82"/>
      <c r="K16" s="82"/>
      <c r="L16" s="82"/>
      <c r="M16" s="82"/>
      <c r="N16" s="82"/>
      <c r="O16" s="82"/>
      <c r="P16" s="82"/>
      <c r="Q16" s="82"/>
      <c r="R16" s="82"/>
      <c r="S16" s="82"/>
      <c r="T16" s="82"/>
      <c r="U16" s="82"/>
      <c r="V16" s="82"/>
      <c r="W16" s="82"/>
      <c r="X16" s="82"/>
    </row>
    <row r="17" spans="2:24">
      <c r="B17" s="1" t="s">
        <v>152</v>
      </c>
      <c r="C17" s="32" t="s">
        <v>61</v>
      </c>
      <c r="D17" s="32" t="s">
        <v>62</v>
      </c>
      <c r="E17" s="32" t="s">
        <v>63</v>
      </c>
      <c r="F17" s="32" t="s">
        <v>64</v>
      </c>
      <c r="G17" s="32" t="s">
        <v>65</v>
      </c>
      <c r="H17" s="32" t="s">
        <v>66</v>
      </c>
      <c r="I17" s="32" t="s">
        <v>67</v>
      </c>
      <c r="J17" s="32" t="s">
        <v>68</v>
      </c>
      <c r="K17" s="32" t="s">
        <v>69</v>
      </c>
      <c r="L17" s="32" t="s">
        <v>70</v>
      </c>
      <c r="M17" s="32" t="s">
        <v>71</v>
      </c>
      <c r="N17" s="32" t="s">
        <v>72</v>
      </c>
      <c r="O17" s="32" t="s">
        <v>73</v>
      </c>
      <c r="P17" s="32" t="s">
        <v>74</v>
      </c>
      <c r="Q17" s="32" t="s">
        <v>75</v>
      </c>
      <c r="R17" s="32" t="s">
        <v>76</v>
      </c>
      <c r="S17" s="32" t="s">
        <v>77</v>
      </c>
      <c r="T17" s="36" t="s">
        <v>78</v>
      </c>
      <c r="U17" s="36" t="s">
        <v>79</v>
      </c>
      <c r="V17" s="36" t="s">
        <v>116</v>
      </c>
      <c r="W17" s="82"/>
      <c r="X17" s="82"/>
    </row>
    <row r="18" spans="2:24">
      <c r="B18" t="s">
        <v>145</v>
      </c>
      <c r="C18" s="83">
        <v>6.6023170000000002</v>
      </c>
      <c r="D18" s="83">
        <v>8.9771059999999991</v>
      </c>
      <c r="E18" s="83">
        <v>9.4370130000000003</v>
      </c>
      <c r="F18" s="83">
        <v>9.7546230000000005</v>
      </c>
      <c r="G18" s="55">
        <v>10.051909</v>
      </c>
      <c r="H18" s="83">
        <v>10.379352000000001</v>
      </c>
      <c r="I18" s="83">
        <v>10.538465</v>
      </c>
      <c r="J18" s="83">
        <v>10.717228</v>
      </c>
      <c r="K18" s="83">
        <v>10.887366</v>
      </c>
      <c r="L18" s="83">
        <v>11.163126</v>
      </c>
      <c r="M18" s="83">
        <v>11.47678</v>
      </c>
      <c r="N18" s="83">
        <v>11.837814</v>
      </c>
      <c r="O18" s="83">
        <v>12.016354</v>
      </c>
      <c r="P18" s="83">
        <v>12.361829</v>
      </c>
      <c r="Q18" s="83">
        <v>12.603147</v>
      </c>
      <c r="R18" s="83">
        <v>12.848865999999999</v>
      </c>
      <c r="S18" s="83">
        <v>13.057112</v>
      </c>
      <c r="T18" s="83">
        <v>13.386331999999999</v>
      </c>
      <c r="U18" s="83">
        <v>14.030061</v>
      </c>
      <c r="V18" s="83">
        <v>14.339722999999999</v>
      </c>
      <c r="W18" s="82"/>
      <c r="X18" s="82"/>
    </row>
    <row r="19" spans="2:24">
      <c r="B19" t="s">
        <v>250</v>
      </c>
      <c r="C19" s="83">
        <v>1.8816029999999999</v>
      </c>
      <c r="D19" s="83">
        <v>1.9422839999999999</v>
      </c>
      <c r="E19" s="83">
        <v>1.9700329999999999</v>
      </c>
      <c r="F19" s="83">
        <v>2.0345140000000002</v>
      </c>
      <c r="G19" s="83">
        <v>2.019962</v>
      </c>
      <c r="H19" s="83">
        <v>1.9846220000000001</v>
      </c>
      <c r="I19" s="83">
        <v>1.968715</v>
      </c>
      <c r="J19" s="83">
        <v>1.96705</v>
      </c>
      <c r="K19" s="83">
        <v>1.929538</v>
      </c>
      <c r="L19" s="83">
        <v>1.9476720000000001</v>
      </c>
      <c r="M19" s="83">
        <v>1.884371</v>
      </c>
      <c r="N19" s="83">
        <v>1.8619699999999999</v>
      </c>
      <c r="O19" s="83">
        <v>1.846398</v>
      </c>
      <c r="P19" s="83">
        <v>1.8660129999999999</v>
      </c>
      <c r="Q19" s="83">
        <v>1.8477650000000001</v>
      </c>
      <c r="R19" s="83">
        <v>1.8309519999999999</v>
      </c>
      <c r="S19" s="83">
        <v>1.8075270000000001</v>
      </c>
      <c r="T19" s="83">
        <v>1.7783089999999999</v>
      </c>
      <c r="U19" s="83">
        <v>1.538281</v>
      </c>
      <c r="V19" s="83">
        <v>1.512229</v>
      </c>
      <c r="W19" s="82"/>
      <c r="X19" s="82"/>
    </row>
    <row r="20" spans="2:24">
      <c r="B20" t="s">
        <v>226</v>
      </c>
      <c r="C20" s="83">
        <v>1.409465</v>
      </c>
      <c r="D20" s="83">
        <v>2.098681</v>
      </c>
      <c r="E20" s="83">
        <v>2.208437</v>
      </c>
      <c r="F20" s="83">
        <v>2.3051370000000002</v>
      </c>
      <c r="G20" s="83">
        <v>2.398558</v>
      </c>
      <c r="H20" s="83">
        <v>2.4923630000000001</v>
      </c>
      <c r="I20" s="83">
        <v>2.6022959999999999</v>
      </c>
      <c r="J20" s="83">
        <v>2.6868370000000001</v>
      </c>
      <c r="K20" s="83">
        <v>2.7460599999999999</v>
      </c>
      <c r="L20" s="83">
        <v>2.8160630000000002</v>
      </c>
      <c r="M20" s="83">
        <v>2.810854</v>
      </c>
      <c r="N20" s="83">
        <v>2.862133</v>
      </c>
      <c r="O20" s="83">
        <v>2.906126</v>
      </c>
      <c r="P20" s="83">
        <v>2.9415360000000002</v>
      </c>
      <c r="Q20" s="83">
        <v>2.9576340000000001</v>
      </c>
      <c r="R20" s="83">
        <v>2.981884</v>
      </c>
      <c r="S20" s="83">
        <v>2.9909759999999999</v>
      </c>
      <c r="T20" s="83">
        <v>3.0046879999999998</v>
      </c>
      <c r="U20" s="83">
        <v>3.0220389999999999</v>
      </c>
      <c r="V20" s="83">
        <v>3.0343930000000001</v>
      </c>
      <c r="W20" s="82"/>
      <c r="X20" s="82"/>
    </row>
    <row r="21" spans="2:24">
      <c r="B21" s="26" t="s">
        <v>251</v>
      </c>
      <c r="C21" s="83">
        <v>7.8899999999999998E-2</v>
      </c>
      <c r="D21" s="83">
        <v>6.9688E-2</v>
      </c>
      <c r="E21" s="83">
        <v>6.9600999999999996E-2</v>
      </c>
      <c r="F21" s="83">
        <v>6.7711999999999994E-2</v>
      </c>
      <c r="G21" s="83">
        <v>6.7469000000000001E-2</v>
      </c>
      <c r="H21" s="83">
        <v>6.1204000000000001E-2</v>
      </c>
      <c r="I21" s="83">
        <v>6.0559000000000002E-2</v>
      </c>
      <c r="J21" s="83">
        <v>5.8886000000000001E-2</v>
      </c>
      <c r="K21" s="83">
        <v>5.8348999999999998E-2</v>
      </c>
      <c r="L21" s="83">
        <v>5.8061000000000001E-2</v>
      </c>
      <c r="M21" s="83">
        <v>5.5851999999999999E-2</v>
      </c>
      <c r="N21" s="83">
        <v>5.5395E-2</v>
      </c>
      <c r="O21" s="83">
        <v>5.2846999999999998E-2</v>
      </c>
      <c r="P21" s="83">
        <v>5.1884E-2</v>
      </c>
      <c r="Q21" s="83">
        <v>5.1053000000000001E-2</v>
      </c>
      <c r="R21" s="83">
        <v>5.0893000000000001E-2</v>
      </c>
      <c r="S21" s="83">
        <v>5.0485000000000002E-2</v>
      </c>
      <c r="T21" s="83">
        <v>4.9998000000000001E-2</v>
      </c>
      <c r="U21" s="83">
        <v>4.9907E-2</v>
      </c>
      <c r="V21" s="83">
        <v>4.8853000000000001E-2</v>
      </c>
      <c r="W21" s="82"/>
      <c r="X21" s="82"/>
    </row>
    <row r="22" spans="2:24">
      <c r="B22" t="s">
        <v>252</v>
      </c>
      <c r="C22" s="83">
        <v>7.7990000000000004E-2</v>
      </c>
      <c r="D22" s="83">
        <v>6.8853999999999999E-2</v>
      </c>
      <c r="E22" s="83">
        <v>7.0373000000000005E-2</v>
      </c>
      <c r="F22" s="83">
        <v>6.5296000000000007E-2</v>
      </c>
      <c r="G22" s="83">
        <v>6.5209000000000003E-2</v>
      </c>
      <c r="H22" s="83">
        <v>5.9865000000000002E-2</v>
      </c>
      <c r="I22" s="83">
        <v>6.4760999999999999E-2</v>
      </c>
      <c r="J22" s="83">
        <v>6.4460000000000003E-2</v>
      </c>
      <c r="K22" s="83">
        <v>6.2644000000000005E-2</v>
      </c>
      <c r="L22" s="83">
        <v>6.3960000000000003E-2</v>
      </c>
      <c r="M22" s="83">
        <v>6.0731E-2</v>
      </c>
      <c r="N22" s="83">
        <v>6.1377000000000001E-2</v>
      </c>
      <c r="O22" s="83">
        <v>6.0484000000000003E-2</v>
      </c>
      <c r="P22" s="83">
        <v>6.0116999999999997E-2</v>
      </c>
      <c r="Q22" s="83">
        <v>6.1173999999999999E-2</v>
      </c>
      <c r="R22" s="83">
        <v>6.3975000000000004E-2</v>
      </c>
      <c r="S22" s="83">
        <v>6.6291000000000003E-2</v>
      </c>
      <c r="T22" s="83">
        <v>6.5889000000000003E-2</v>
      </c>
      <c r="U22" s="83">
        <v>6.5569000000000002E-2</v>
      </c>
      <c r="V22" s="83">
        <v>6.4574000000000006E-2</v>
      </c>
      <c r="W22" s="82"/>
      <c r="X22" s="82"/>
    </row>
    <row r="23" spans="2:24">
      <c r="B23" t="s">
        <v>253</v>
      </c>
      <c r="C23" s="83">
        <v>0</v>
      </c>
      <c r="D23" s="83">
        <v>1.6469999999999999E-2</v>
      </c>
      <c r="E23" s="83">
        <v>2.9828500000000001E-2</v>
      </c>
      <c r="F23" s="83">
        <v>4.3187000000000003E-2</v>
      </c>
      <c r="G23" s="83">
        <v>5.6545499999999999E-2</v>
      </c>
      <c r="H23" s="83">
        <v>6.9903999999999994E-2</v>
      </c>
      <c r="I23" s="83">
        <v>8.3262500000000003E-2</v>
      </c>
      <c r="J23" s="83">
        <v>9.6620999999999999E-2</v>
      </c>
      <c r="K23" s="83">
        <v>0.114693</v>
      </c>
      <c r="L23" s="83">
        <v>0.140989</v>
      </c>
      <c r="M23" s="83">
        <v>0.16696900000000001</v>
      </c>
      <c r="N23" s="83">
        <v>0.188947</v>
      </c>
      <c r="O23" s="83">
        <v>0.234204</v>
      </c>
      <c r="P23" s="83">
        <v>0.31864500000000001</v>
      </c>
      <c r="Q23" s="83">
        <v>0.390291</v>
      </c>
      <c r="R23" s="83">
        <v>0.44138100000000002</v>
      </c>
      <c r="S23" s="83">
        <v>0.50415299999999996</v>
      </c>
      <c r="T23" s="83">
        <v>0.60175199999999995</v>
      </c>
      <c r="U23" s="83">
        <v>0.68838900000000003</v>
      </c>
      <c r="V23" s="83">
        <v>0.76887399999999995</v>
      </c>
      <c r="W23" s="82"/>
      <c r="X23" s="82"/>
    </row>
    <row r="24" spans="2:24">
      <c r="B24" t="s">
        <v>182</v>
      </c>
      <c r="C24" s="83">
        <v>0.29061999999999999</v>
      </c>
      <c r="D24" s="83">
        <v>0.34976099999999999</v>
      </c>
      <c r="E24" s="83">
        <v>0.35181449999999997</v>
      </c>
      <c r="F24" s="83">
        <v>0.372417</v>
      </c>
      <c r="G24" s="83">
        <v>0.36494450000000001</v>
      </c>
      <c r="H24" s="83">
        <v>0.34907199999999999</v>
      </c>
      <c r="I24" s="83">
        <v>0.33516049999999997</v>
      </c>
      <c r="J24" s="83">
        <v>0.34327099999999999</v>
      </c>
      <c r="K24" s="83">
        <v>0.35839100000000002</v>
      </c>
      <c r="L24" s="83">
        <v>0.36513899999999999</v>
      </c>
      <c r="M24" s="83">
        <v>0.37508000000000002</v>
      </c>
      <c r="N24" s="83">
        <v>0.38197799999999998</v>
      </c>
      <c r="O24" s="83">
        <v>0.38991500000000001</v>
      </c>
      <c r="P24" s="83">
        <v>0.38507000000000002</v>
      </c>
      <c r="Q24" s="83">
        <v>0.40100799999999998</v>
      </c>
      <c r="R24" s="83">
        <v>0.39782299999999998</v>
      </c>
      <c r="S24" s="83">
        <v>0.422925</v>
      </c>
      <c r="T24" s="83">
        <v>0.53134499999999996</v>
      </c>
      <c r="U24" s="83">
        <v>0.58134200000000003</v>
      </c>
      <c r="V24" s="83">
        <v>0.61004999999999998</v>
      </c>
      <c r="W24" s="82"/>
      <c r="X24" s="82"/>
    </row>
    <row r="25" spans="2:24">
      <c r="B25" t="s">
        <v>130</v>
      </c>
      <c r="C25" s="83">
        <f>SUM(C18:C24)</f>
        <v>10.340895</v>
      </c>
      <c r="D25" s="83">
        <v>13.453156</v>
      </c>
      <c r="E25" s="83">
        <v>14.0973275</v>
      </c>
      <c r="F25" s="83">
        <v>14.618361</v>
      </c>
      <c r="G25" s="83">
        <v>15.013673499999999</v>
      </c>
      <c r="H25" s="83">
        <v>15.405082</v>
      </c>
      <c r="I25" s="83">
        <v>15.6759225</v>
      </c>
      <c r="J25" s="83">
        <v>15.875467</v>
      </c>
      <c r="K25" s="83">
        <v>16.098692</v>
      </c>
      <c r="L25" s="83">
        <v>16.496949000000001</v>
      </c>
      <c r="M25" s="83">
        <v>16.774785000000001</v>
      </c>
      <c r="N25" s="83">
        <v>17.194219</v>
      </c>
      <c r="O25" s="83">
        <v>17.453481</v>
      </c>
      <c r="P25" s="83">
        <v>17.933209999999999</v>
      </c>
      <c r="Q25" s="83">
        <v>18.261019000000001</v>
      </c>
      <c r="R25" s="83">
        <v>18.564881</v>
      </c>
      <c r="S25" s="83">
        <v>18.848984000000002</v>
      </c>
      <c r="T25" s="83">
        <v>19.418312999999998</v>
      </c>
      <c r="U25" s="83">
        <v>19.975588000000002</v>
      </c>
      <c r="V25" s="83">
        <v>20.378696000000001</v>
      </c>
      <c r="W25" s="82"/>
      <c r="X25" s="82"/>
    </row>
    <row r="26" spans="2:24">
      <c r="C26" s="82"/>
      <c r="D26" s="82"/>
      <c r="E26" s="82"/>
      <c r="F26" s="82"/>
      <c r="G26" s="82"/>
      <c r="H26" s="82"/>
      <c r="I26" s="82"/>
      <c r="J26" s="82"/>
      <c r="K26" s="82"/>
      <c r="L26" s="82"/>
      <c r="M26" s="82"/>
      <c r="N26" s="82"/>
      <c r="O26" s="82"/>
      <c r="P26" s="82"/>
      <c r="Q26" s="82"/>
      <c r="R26" s="82"/>
      <c r="S26" s="82"/>
      <c r="T26" s="82"/>
      <c r="U26" s="82"/>
      <c r="V26" s="82"/>
      <c r="W26" s="82"/>
      <c r="X26" s="82"/>
    </row>
    <row r="27" spans="2:24">
      <c r="B27" s="1" t="s">
        <v>151</v>
      </c>
      <c r="C27" s="32" t="s">
        <v>61</v>
      </c>
      <c r="D27" s="32" t="s">
        <v>62</v>
      </c>
      <c r="E27" s="32" t="s">
        <v>63</v>
      </c>
      <c r="F27" s="32" t="s">
        <v>64</v>
      </c>
      <c r="G27" s="32" t="s">
        <v>65</v>
      </c>
      <c r="H27" s="32" t="s">
        <v>66</v>
      </c>
      <c r="I27" s="32" t="s">
        <v>67</v>
      </c>
      <c r="J27" s="32" t="s">
        <v>68</v>
      </c>
      <c r="K27" s="32" t="s">
        <v>69</v>
      </c>
      <c r="L27" s="32" t="s">
        <v>70</v>
      </c>
      <c r="M27" s="32" t="s">
        <v>71</v>
      </c>
      <c r="N27" s="32" t="s">
        <v>72</v>
      </c>
      <c r="O27" s="32" t="s">
        <v>73</v>
      </c>
      <c r="P27" s="32" t="s">
        <v>74</v>
      </c>
      <c r="Q27" s="32" t="s">
        <v>75</v>
      </c>
      <c r="R27" s="32" t="s">
        <v>76</v>
      </c>
      <c r="S27" s="32" t="s">
        <v>77</v>
      </c>
      <c r="T27" s="36" t="s">
        <v>78</v>
      </c>
      <c r="U27" s="36" t="s">
        <v>79</v>
      </c>
      <c r="V27" s="36" t="s">
        <v>116</v>
      </c>
      <c r="W27" s="82"/>
      <c r="X27" s="82"/>
    </row>
    <row r="28" spans="2:24">
      <c r="B28" t="s">
        <v>145</v>
      </c>
      <c r="C28" s="83">
        <v>29.818059000000002</v>
      </c>
      <c r="D28" s="86">
        <v>34.688670999999999</v>
      </c>
      <c r="E28" s="86">
        <v>35.320985</v>
      </c>
      <c r="F28" s="86">
        <v>35.897978000000002</v>
      </c>
      <c r="G28" s="55">
        <v>36.342061000000001</v>
      </c>
      <c r="H28" s="86">
        <v>36.834749000000002</v>
      </c>
      <c r="I28" s="86">
        <v>37.311469000000002</v>
      </c>
      <c r="J28" s="86">
        <v>37.367516999999999</v>
      </c>
      <c r="K28" s="86">
        <v>37.346832999999997</v>
      </c>
      <c r="L28" s="86">
        <v>38.071852999999997</v>
      </c>
      <c r="M28" s="86">
        <v>38.562922999999998</v>
      </c>
      <c r="N28" s="86">
        <v>38.825231000000002</v>
      </c>
      <c r="O28" s="83">
        <v>39.295988999999999</v>
      </c>
      <c r="P28" s="83">
        <v>39.724677999999997</v>
      </c>
      <c r="Q28" s="83">
        <v>40.198706999999999</v>
      </c>
      <c r="R28" s="83">
        <v>40.502315000000003</v>
      </c>
      <c r="S28" s="83">
        <v>40.832126000000002</v>
      </c>
      <c r="T28" s="83">
        <v>41.381590000000003</v>
      </c>
      <c r="U28" s="83">
        <v>42.060665999999998</v>
      </c>
      <c r="V28" s="83">
        <v>42.740983</v>
      </c>
      <c r="W28" s="82"/>
      <c r="X28" s="82"/>
    </row>
    <row r="29" spans="2:24">
      <c r="B29" t="s">
        <v>250</v>
      </c>
      <c r="C29" s="83">
        <v>2.7597</v>
      </c>
      <c r="D29" s="86">
        <v>2.6665329999999998</v>
      </c>
      <c r="E29" s="86">
        <v>2.6485979999999998</v>
      </c>
      <c r="F29" s="86">
        <v>2.6222089999999998</v>
      </c>
      <c r="G29" s="86">
        <v>2.609105</v>
      </c>
      <c r="H29" s="86">
        <v>2.557706</v>
      </c>
      <c r="I29" s="86">
        <v>2.4211469999999999</v>
      </c>
      <c r="J29" s="86">
        <v>2.4003420000000002</v>
      </c>
      <c r="K29" s="86">
        <v>2.3858480000000002</v>
      </c>
      <c r="L29" s="86">
        <v>2.4103349999999999</v>
      </c>
      <c r="M29" s="86">
        <v>2.3895520000000001</v>
      </c>
      <c r="N29" s="86">
        <v>2.3910459999999998</v>
      </c>
      <c r="O29" s="83">
        <v>2.3415810000000001</v>
      </c>
      <c r="P29" s="83">
        <v>2.3116140000000001</v>
      </c>
      <c r="Q29" s="83">
        <v>2.291766</v>
      </c>
      <c r="R29" s="83">
        <v>2.276961</v>
      </c>
      <c r="S29" s="83">
        <v>2.550888</v>
      </c>
      <c r="T29" s="83">
        <v>2.5558860000000001</v>
      </c>
      <c r="U29" s="83">
        <v>2.299318</v>
      </c>
      <c r="V29" s="83">
        <v>2.2598029999999998</v>
      </c>
      <c r="W29" s="82"/>
      <c r="X29" s="82"/>
    </row>
    <row r="30" spans="2:24">
      <c r="B30" t="s">
        <v>226</v>
      </c>
      <c r="C30" s="83">
        <v>1.697703</v>
      </c>
      <c r="D30" s="86">
        <v>2.1816949999999999</v>
      </c>
      <c r="E30" s="86">
        <v>2.2497310000000001</v>
      </c>
      <c r="F30" s="86">
        <v>2.348516</v>
      </c>
      <c r="G30" s="86">
        <v>2.4650820000000002</v>
      </c>
      <c r="H30" s="86">
        <v>2.410104</v>
      </c>
      <c r="I30" s="86">
        <v>2.441252</v>
      </c>
      <c r="J30" s="86">
        <v>2.4829180000000002</v>
      </c>
      <c r="K30" s="86">
        <v>2.5075090000000002</v>
      </c>
      <c r="L30" s="86">
        <v>2.6200679999999998</v>
      </c>
      <c r="M30" s="86">
        <v>2.6187849999999999</v>
      </c>
      <c r="N30" s="86">
        <v>2.6689590000000001</v>
      </c>
      <c r="O30" s="83">
        <v>2.659656</v>
      </c>
      <c r="P30" s="83">
        <v>2.663357</v>
      </c>
      <c r="Q30" s="83">
        <v>2.6710379999999998</v>
      </c>
      <c r="R30" s="83">
        <v>2.6690719999999999</v>
      </c>
      <c r="S30" s="83">
        <v>2.6578580000000001</v>
      </c>
      <c r="T30" s="83">
        <v>2.67333</v>
      </c>
      <c r="U30" s="83">
        <v>2.7350690000000002</v>
      </c>
      <c r="V30" s="83">
        <v>2.7484639999999998</v>
      </c>
      <c r="W30" s="82"/>
      <c r="X30" s="82"/>
    </row>
    <row r="31" spans="2:24">
      <c r="B31" s="26" t="s">
        <v>251</v>
      </c>
      <c r="C31" s="83">
        <v>8.8297E-2</v>
      </c>
      <c r="D31" s="86">
        <v>8.6374000000000006E-2</v>
      </c>
      <c r="E31" s="86">
        <v>8.6314000000000002E-2</v>
      </c>
      <c r="F31" s="86">
        <v>7.2033E-2</v>
      </c>
      <c r="G31" s="86">
        <v>7.1457999999999994E-2</v>
      </c>
      <c r="H31" s="86">
        <v>6.9339999999999999E-2</v>
      </c>
      <c r="I31" s="86">
        <v>6.8876999999999994E-2</v>
      </c>
      <c r="J31" s="86">
        <v>6.8515999999999994E-2</v>
      </c>
      <c r="K31" s="86">
        <v>6.7975999999999995E-2</v>
      </c>
      <c r="L31" s="86">
        <v>6.7617999999999998E-2</v>
      </c>
      <c r="M31" s="86">
        <v>6.6075999999999996E-2</v>
      </c>
      <c r="N31" s="86">
        <v>6.6047999999999996E-2</v>
      </c>
      <c r="O31" s="83">
        <v>6.5434999999999993E-2</v>
      </c>
      <c r="P31" s="83">
        <v>6.4880999999999994E-2</v>
      </c>
      <c r="Q31" s="83">
        <v>6.4641000000000004E-2</v>
      </c>
      <c r="R31" s="83">
        <v>6.4230999999999996E-2</v>
      </c>
      <c r="S31" s="83">
        <v>9.1907000000000003E-2</v>
      </c>
      <c r="T31" s="83">
        <v>9.8302E-2</v>
      </c>
      <c r="U31" s="83">
        <v>0.12058000000000001</v>
      </c>
      <c r="V31" s="83">
        <v>0.122848</v>
      </c>
      <c r="W31" s="82"/>
      <c r="X31" s="82"/>
    </row>
    <row r="32" spans="2:24">
      <c r="B32" t="s">
        <v>252</v>
      </c>
      <c r="C32" s="83">
        <v>0.116561</v>
      </c>
      <c r="D32" s="86">
        <v>0.101158</v>
      </c>
      <c r="E32" s="86">
        <v>0.10258</v>
      </c>
      <c r="F32" s="86">
        <v>9.6633999999999998E-2</v>
      </c>
      <c r="G32" s="86">
        <v>9.4945000000000002E-2</v>
      </c>
      <c r="H32" s="86">
        <v>9.1661999999999993E-2</v>
      </c>
      <c r="I32" s="86">
        <v>8.3680000000000004E-2</v>
      </c>
      <c r="J32" s="86">
        <v>8.3788000000000001E-2</v>
      </c>
      <c r="K32" s="86">
        <v>8.6298E-2</v>
      </c>
      <c r="L32" s="86">
        <v>8.8501999999999997E-2</v>
      </c>
      <c r="M32" s="86">
        <v>8.4748000000000004E-2</v>
      </c>
      <c r="N32" s="86">
        <v>8.5156999999999997E-2</v>
      </c>
      <c r="O32" s="83">
        <v>8.4959000000000007E-2</v>
      </c>
      <c r="P32" s="83">
        <v>8.7002999999999997E-2</v>
      </c>
      <c r="Q32" s="83">
        <v>8.6931999999999995E-2</v>
      </c>
      <c r="R32" s="83">
        <v>8.6629999999999999E-2</v>
      </c>
      <c r="S32" s="83">
        <v>9.4605999999999996E-2</v>
      </c>
      <c r="T32" s="83">
        <v>9.6943000000000001E-2</v>
      </c>
      <c r="U32" s="83">
        <v>9.8006999999999997E-2</v>
      </c>
      <c r="V32" s="83">
        <v>9.8272999999999999E-2</v>
      </c>
      <c r="W32" s="82"/>
      <c r="X32" s="82"/>
    </row>
    <row r="33" spans="2:24">
      <c r="B33" t="s">
        <v>253</v>
      </c>
      <c r="C33" s="83">
        <v>0</v>
      </c>
      <c r="D33" s="86">
        <v>2.9640000000000001E-3</v>
      </c>
      <c r="E33" s="86">
        <v>5.4764999999999996E-3</v>
      </c>
      <c r="F33" s="86">
        <v>7.9889999999999996E-3</v>
      </c>
      <c r="G33" s="86">
        <v>1.05015E-2</v>
      </c>
      <c r="H33" s="86">
        <v>1.3014E-2</v>
      </c>
      <c r="I33" s="86">
        <v>1.55265E-2</v>
      </c>
      <c r="J33" s="86">
        <v>1.8038999999999999E-2</v>
      </c>
      <c r="K33" s="86">
        <v>2.0334999999999999E-2</v>
      </c>
      <c r="L33" s="86">
        <v>4.5954000000000002E-2</v>
      </c>
      <c r="M33" s="86">
        <v>5.2839999999999998E-2</v>
      </c>
      <c r="N33" s="86">
        <v>6.2272000000000001E-2</v>
      </c>
      <c r="O33" s="83">
        <v>7.7800999999999995E-2</v>
      </c>
      <c r="P33" s="83">
        <v>0.102156</v>
      </c>
      <c r="Q33" s="83">
        <v>0.12834000000000001</v>
      </c>
      <c r="R33" s="83">
        <v>0.15740100000000001</v>
      </c>
      <c r="S33" s="83">
        <v>0.224054</v>
      </c>
      <c r="T33" s="83">
        <v>0.30008499999999999</v>
      </c>
      <c r="U33" s="83">
        <v>0.339783</v>
      </c>
      <c r="V33" s="83">
        <v>0.39488400000000001</v>
      </c>
      <c r="W33" s="82"/>
      <c r="X33" s="82"/>
    </row>
    <row r="34" spans="2:24">
      <c r="B34" t="s">
        <v>182</v>
      </c>
      <c r="C34" s="83">
        <v>0.71587999999999996</v>
      </c>
      <c r="D34" s="86">
        <v>1.174552</v>
      </c>
      <c r="E34" s="86">
        <v>1.1829885</v>
      </c>
      <c r="F34" s="86">
        <v>1.1928620000000001</v>
      </c>
      <c r="G34" s="86">
        <v>1.2180344999999999</v>
      </c>
      <c r="H34" s="86">
        <v>1.2445949999999999</v>
      </c>
      <c r="I34" s="86">
        <v>1.1905425000000001</v>
      </c>
      <c r="J34" s="86">
        <v>1.192707</v>
      </c>
      <c r="K34" s="86">
        <v>1.2105330000000001</v>
      </c>
      <c r="L34" s="86">
        <v>1.255827</v>
      </c>
      <c r="M34" s="86">
        <v>1.262467</v>
      </c>
      <c r="N34" s="86">
        <v>1.253997</v>
      </c>
      <c r="O34" s="83">
        <v>1.2437689999999999</v>
      </c>
      <c r="P34" s="83">
        <v>1.2515320000000001</v>
      </c>
      <c r="Q34" s="83">
        <v>1.18428</v>
      </c>
      <c r="R34" s="83">
        <v>1.174825</v>
      </c>
      <c r="S34" s="83">
        <v>1.1575260000000001</v>
      </c>
      <c r="T34" s="83">
        <v>1.1698249999999999</v>
      </c>
      <c r="U34" s="83">
        <v>1.1894929999999999</v>
      </c>
      <c r="V34" s="83">
        <v>1.1877200000000001</v>
      </c>
      <c r="W34" s="82"/>
      <c r="X34" s="82"/>
    </row>
    <row r="35" spans="2:24">
      <c r="B35" t="s">
        <v>130</v>
      </c>
      <c r="C35" s="83">
        <f>SUM(C28:C34)</f>
        <v>35.19619999999999</v>
      </c>
      <c r="D35" s="83">
        <v>40.815573000000001</v>
      </c>
      <c r="E35" s="83">
        <v>41.515835500000001</v>
      </c>
      <c r="F35" s="83">
        <v>42.174177</v>
      </c>
      <c r="G35" s="83">
        <v>42.750230500000001</v>
      </c>
      <c r="H35" s="83">
        <v>43.164844000000002</v>
      </c>
      <c r="I35" s="83">
        <v>43.479143499999999</v>
      </c>
      <c r="J35" s="83">
        <v>43.545310999999998</v>
      </c>
      <c r="K35" s="83">
        <v>43.557355999999999</v>
      </c>
      <c r="L35" s="83">
        <v>44.492539000000001</v>
      </c>
      <c r="M35" s="83">
        <v>44.971314999999997</v>
      </c>
      <c r="N35" s="83">
        <v>45.286662</v>
      </c>
      <c r="O35" s="83">
        <v>45.703755000000001</v>
      </c>
      <c r="P35" s="83">
        <v>46.140340000000002</v>
      </c>
      <c r="Q35" s="83">
        <v>46.561062999999997</v>
      </c>
      <c r="R35" s="83">
        <v>46.867204000000001</v>
      </c>
      <c r="S35" s="83">
        <v>47.517057999999999</v>
      </c>
      <c r="T35" s="83">
        <v>48.275961000000009</v>
      </c>
      <c r="U35" s="83">
        <v>48.842915999999995</v>
      </c>
      <c r="V35" s="83">
        <v>49.552974999999989</v>
      </c>
      <c r="W35" s="82"/>
      <c r="X35" s="82"/>
    </row>
    <row r="36" spans="2:24">
      <c r="B36" s="26"/>
      <c r="C36" s="84"/>
      <c r="D36" s="84"/>
      <c r="E36" s="84"/>
      <c r="F36" s="84"/>
      <c r="G36" s="84"/>
      <c r="H36" s="84"/>
      <c r="I36" s="84"/>
      <c r="J36" s="84"/>
      <c r="K36" s="84"/>
      <c r="L36" s="84"/>
      <c r="M36" s="84"/>
      <c r="N36" s="84"/>
      <c r="O36" s="82"/>
      <c r="P36" s="82"/>
      <c r="Q36" s="82"/>
      <c r="R36" s="82"/>
      <c r="S36" s="82"/>
      <c r="T36" s="82"/>
      <c r="U36" s="82"/>
      <c r="V36" s="82"/>
      <c r="W36" s="82"/>
      <c r="X36" s="82"/>
    </row>
    <row r="37" spans="2:24">
      <c r="B37" s="1" t="s">
        <v>154</v>
      </c>
      <c r="C37" s="32" t="s">
        <v>61</v>
      </c>
      <c r="D37" s="32" t="s">
        <v>62</v>
      </c>
      <c r="E37" s="32" t="s">
        <v>63</v>
      </c>
      <c r="F37" s="32" t="s">
        <v>64</v>
      </c>
      <c r="G37" s="32" t="s">
        <v>65</v>
      </c>
      <c r="H37" s="32" t="s">
        <v>66</v>
      </c>
      <c r="I37" s="32" t="s">
        <v>67</v>
      </c>
      <c r="J37" s="32" t="s">
        <v>68</v>
      </c>
      <c r="K37" s="32" t="s">
        <v>69</v>
      </c>
      <c r="L37" s="32" t="s">
        <v>70</v>
      </c>
      <c r="M37" s="32" t="s">
        <v>71</v>
      </c>
      <c r="N37" s="32" t="s">
        <v>72</v>
      </c>
      <c r="O37" s="32" t="s">
        <v>73</v>
      </c>
      <c r="P37" s="32" t="s">
        <v>74</v>
      </c>
      <c r="Q37" s="32" t="s">
        <v>75</v>
      </c>
      <c r="R37" s="32" t="s">
        <v>76</v>
      </c>
      <c r="S37" s="32" t="s">
        <v>77</v>
      </c>
      <c r="T37" s="36" t="s">
        <v>78</v>
      </c>
      <c r="U37" s="36" t="s">
        <v>79</v>
      </c>
      <c r="V37" s="36" t="s">
        <v>116</v>
      </c>
      <c r="W37" s="82"/>
      <c r="X37" s="82"/>
    </row>
    <row r="38" spans="2:24">
      <c r="B38" t="s">
        <v>145</v>
      </c>
      <c r="C38" s="83">
        <v>0.145375</v>
      </c>
      <c r="D38" s="83">
        <v>0.18382200000000001</v>
      </c>
      <c r="E38" s="83">
        <v>0.20111199999999999</v>
      </c>
      <c r="F38" s="83">
        <v>0.205847</v>
      </c>
      <c r="G38" s="83">
        <v>0.20968299999999998</v>
      </c>
      <c r="H38" s="83">
        <v>0.216029</v>
      </c>
      <c r="I38" s="83">
        <v>0.237785</v>
      </c>
      <c r="J38" s="83">
        <v>0.24133199999999999</v>
      </c>
      <c r="K38" s="83">
        <v>0.23943700000000001</v>
      </c>
      <c r="L38" s="83">
        <v>0.24839900000000001</v>
      </c>
      <c r="M38" s="83">
        <v>0.26639200000000002</v>
      </c>
      <c r="N38" s="83">
        <v>0.26693</v>
      </c>
      <c r="O38" s="83">
        <v>0.29192299999999999</v>
      </c>
      <c r="P38" s="83">
        <v>0.30418599999999996</v>
      </c>
      <c r="Q38" s="83">
        <v>0.30889999999999995</v>
      </c>
      <c r="R38" s="83">
        <v>0.32549099999999997</v>
      </c>
      <c r="S38" s="83">
        <v>0.33026</v>
      </c>
      <c r="T38" s="83">
        <v>0.33515699999999998</v>
      </c>
      <c r="U38" s="83">
        <v>0.382911</v>
      </c>
      <c r="V38" s="83">
        <v>0.39141100000000001</v>
      </c>
      <c r="W38" s="82"/>
      <c r="X38" s="82"/>
    </row>
    <row r="39" spans="2:24">
      <c r="B39" t="s">
        <v>250</v>
      </c>
      <c r="C39" s="83">
        <v>0.17493700000000001</v>
      </c>
      <c r="D39" s="83">
        <v>0.182143</v>
      </c>
      <c r="E39" s="83">
        <v>0.188832</v>
      </c>
      <c r="F39" s="83">
        <v>0.19345699999999999</v>
      </c>
      <c r="G39" s="83">
        <v>0.19466800000000001</v>
      </c>
      <c r="H39" s="83">
        <v>0.19444399999999998</v>
      </c>
      <c r="I39" s="83">
        <v>0.20657</v>
      </c>
      <c r="J39" s="83">
        <v>0.206567</v>
      </c>
      <c r="K39" s="83">
        <v>0.20280300000000001</v>
      </c>
      <c r="L39" s="83">
        <v>0.203959</v>
      </c>
      <c r="M39" s="83">
        <v>0.195079</v>
      </c>
      <c r="N39" s="83">
        <v>0.196628</v>
      </c>
      <c r="O39" s="83">
        <v>0.17799299999999998</v>
      </c>
      <c r="P39" s="83">
        <v>0.18274600000000002</v>
      </c>
      <c r="Q39" s="83">
        <v>0.181979</v>
      </c>
      <c r="R39" s="83">
        <v>0.18341499999999999</v>
      </c>
      <c r="S39" s="83">
        <v>0.18130000000000002</v>
      </c>
      <c r="T39" s="83">
        <v>0.18121799999999999</v>
      </c>
      <c r="U39" s="83">
        <v>0.149478</v>
      </c>
      <c r="V39" s="83">
        <v>0.14935799999999999</v>
      </c>
      <c r="W39" s="82"/>
      <c r="X39" s="82"/>
    </row>
    <row r="40" spans="2:24">
      <c r="B40" t="s">
        <v>226</v>
      </c>
      <c r="C40" s="83">
        <v>8.5422999999999999E-2</v>
      </c>
      <c r="D40" s="83">
        <v>0.109125</v>
      </c>
      <c r="E40" s="83">
        <v>0.111134</v>
      </c>
      <c r="F40" s="83">
        <v>0.11456699999999999</v>
      </c>
      <c r="G40" s="83">
        <v>0.115327</v>
      </c>
      <c r="H40" s="83">
        <v>0.11640300000000001</v>
      </c>
      <c r="I40" s="83">
        <v>0.124094</v>
      </c>
      <c r="J40" s="83">
        <v>0.12346500000000001</v>
      </c>
      <c r="K40" s="83">
        <v>0.12518000000000001</v>
      </c>
      <c r="L40" s="83">
        <v>0.12562799999999999</v>
      </c>
      <c r="M40" s="83">
        <v>0.126192</v>
      </c>
      <c r="N40" s="83">
        <v>0.12697700000000001</v>
      </c>
      <c r="O40" s="83">
        <v>0.128216</v>
      </c>
      <c r="P40" s="83">
        <v>0.12858900000000001</v>
      </c>
      <c r="Q40" s="83">
        <v>0.129439</v>
      </c>
      <c r="R40" s="83">
        <v>0.12570900000000002</v>
      </c>
      <c r="S40" s="83">
        <v>0.12631900000000001</v>
      </c>
      <c r="T40" s="83">
        <v>0.12618099999999999</v>
      </c>
      <c r="U40" s="83">
        <v>0.12726299999999999</v>
      </c>
      <c r="V40" s="83">
        <v>0.128077</v>
      </c>
      <c r="W40" s="82"/>
      <c r="X40" s="82"/>
    </row>
    <row r="41" spans="2:24">
      <c r="B41" s="26" t="s">
        <v>251</v>
      </c>
      <c r="C41" s="83">
        <v>3.3579999999999999E-3</v>
      </c>
      <c r="D41" s="83">
        <v>2.7010000000000003E-3</v>
      </c>
      <c r="E41" s="83">
        <v>2.7010000000000003E-3</v>
      </c>
      <c r="F41" s="83">
        <v>2.4199999999999998E-3</v>
      </c>
      <c r="G41" s="83">
        <v>2.4199999999999998E-3</v>
      </c>
      <c r="H41" s="83">
        <v>2.1299999999999999E-3</v>
      </c>
      <c r="I41" s="83">
        <v>2.7320000000000001E-3</v>
      </c>
      <c r="J41" s="83">
        <v>2.8470000000000001E-3</v>
      </c>
      <c r="K41" s="83">
        <v>2.8969999999999998E-3</v>
      </c>
      <c r="L41" s="83">
        <v>2.8969999999999998E-3</v>
      </c>
      <c r="M41" s="83">
        <v>2.604E-3</v>
      </c>
      <c r="N41" s="83">
        <v>3.0999999999999999E-3</v>
      </c>
      <c r="O41" s="83">
        <v>3.045E-3</v>
      </c>
      <c r="P41" s="83">
        <v>3.045E-3</v>
      </c>
      <c r="Q41" s="83">
        <v>2.5299999999999997E-3</v>
      </c>
      <c r="R41" s="83">
        <v>2.5630000000000002E-3</v>
      </c>
      <c r="S41" s="83">
        <v>2.5630000000000002E-3</v>
      </c>
      <c r="T41" s="83">
        <v>2.5630000000000002E-3</v>
      </c>
      <c r="U41" s="83">
        <v>2.5630000000000002E-3</v>
      </c>
      <c r="V41" s="83">
        <v>2.6029999999999998E-3</v>
      </c>
      <c r="W41" s="82"/>
      <c r="X41" s="82"/>
    </row>
    <row r="42" spans="2:24">
      <c r="B42" t="s">
        <v>252</v>
      </c>
      <c r="C42" s="83">
        <v>3.4090000000000001E-3</v>
      </c>
      <c r="D42" s="83">
        <v>3.16E-3</v>
      </c>
      <c r="E42" s="83">
        <v>3.16E-3</v>
      </c>
      <c r="F42" s="83">
        <v>3.052E-3</v>
      </c>
      <c r="G42" s="83">
        <v>3.2009999999999999E-3</v>
      </c>
      <c r="H42" s="83">
        <v>3.375E-3</v>
      </c>
      <c r="I42" s="83">
        <v>3.787E-3</v>
      </c>
      <c r="J42" s="83">
        <v>3.787E-3</v>
      </c>
      <c r="K42" s="83">
        <v>4.0260000000000001E-3</v>
      </c>
      <c r="L42" s="83">
        <v>4.0260000000000001E-3</v>
      </c>
      <c r="M42" s="83">
        <v>3.859E-3</v>
      </c>
      <c r="N42" s="83">
        <v>4.0509999999999999E-3</v>
      </c>
      <c r="O42" s="83">
        <v>4.0999999999999995E-3</v>
      </c>
      <c r="P42" s="83">
        <v>4.0999999999999995E-3</v>
      </c>
      <c r="Q42" s="83">
        <v>4.1009999999999996E-3</v>
      </c>
      <c r="R42" s="83">
        <v>3.764E-3</v>
      </c>
      <c r="S42" s="83">
        <v>3.764E-3</v>
      </c>
      <c r="T42" s="83">
        <v>3.764E-3</v>
      </c>
      <c r="U42" s="83">
        <v>3.764E-3</v>
      </c>
      <c r="V42" s="83">
        <v>3.9179999999999996E-3</v>
      </c>
      <c r="W42" s="82"/>
      <c r="X42" s="82"/>
    </row>
    <row r="43" spans="2:24">
      <c r="B43" t="s">
        <v>253</v>
      </c>
      <c r="C43" s="83">
        <v>0</v>
      </c>
      <c r="D43" s="83">
        <v>5.9599999999999996E-4</v>
      </c>
      <c r="E43" s="83">
        <v>7.0050000000000006E-4</v>
      </c>
      <c r="F43" s="83">
        <v>8.0500000000000005E-4</v>
      </c>
      <c r="G43" s="83">
        <v>9.0949999999999994E-4</v>
      </c>
      <c r="H43" s="83">
        <v>1.0139999999999999E-3</v>
      </c>
      <c r="I43" s="83">
        <v>1.1185000000000001E-3</v>
      </c>
      <c r="J43" s="83">
        <v>3.1549999999999998E-3</v>
      </c>
      <c r="K43" s="83">
        <v>4.7019999999999996E-3</v>
      </c>
      <c r="L43" s="83">
        <v>5.8920000000000005E-3</v>
      </c>
      <c r="M43" s="83">
        <v>6.5250000000000004E-3</v>
      </c>
      <c r="N43" s="83">
        <v>7.4029999999999999E-3</v>
      </c>
      <c r="O43" s="83">
        <v>9.4500000000000001E-3</v>
      </c>
      <c r="P43" s="83">
        <v>1.4087000000000001E-2</v>
      </c>
      <c r="Q43" s="83">
        <v>1.7025999999999999E-2</v>
      </c>
      <c r="R43" s="83">
        <v>1.9841000000000001E-2</v>
      </c>
      <c r="S43" s="83">
        <v>2.1961999999999999E-2</v>
      </c>
      <c r="T43" s="83">
        <v>2.3705E-2</v>
      </c>
      <c r="U43" s="83">
        <v>2.7806000000000001E-2</v>
      </c>
      <c r="V43" s="83">
        <v>3.2704999999999998E-2</v>
      </c>
      <c r="W43" s="82"/>
      <c r="X43" s="82"/>
    </row>
    <row r="44" spans="2:24">
      <c r="B44" t="s">
        <v>182</v>
      </c>
      <c r="C44" s="83">
        <v>4.6129999999999999E-3</v>
      </c>
      <c r="D44" s="83">
        <v>6.1970000000000003E-3</v>
      </c>
      <c r="E44" s="83">
        <v>8.4320000000000003E-3</v>
      </c>
      <c r="F44" s="83">
        <v>8.1790000000000005E-3</v>
      </c>
      <c r="G44" s="83">
        <v>8.3789999999999993E-3</v>
      </c>
      <c r="H44" s="83">
        <v>8.7360000000000007E-3</v>
      </c>
      <c r="I44" s="83">
        <v>9.1859999999999997E-3</v>
      </c>
      <c r="J44" s="83">
        <v>6.241E-3</v>
      </c>
      <c r="K44" s="83">
        <v>6.5550000000000001E-3</v>
      </c>
      <c r="L44" s="83">
        <v>6.3680000000000004E-3</v>
      </c>
      <c r="M44" s="83">
        <v>6.4329999999999995E-3</v>
      </c>
      <c r="N44" s="83">
        <v>7.0330000000000002E-3</v>
      </c>
      <c r="O44" s="83">
        <v>7.0330000000000002E-3</v>
      </c>
      <c r="P44" s="83">
        <v>7.1009999999999997E-3</v>
      </c>
      <c r="Q44" s="83">
        <v>6.424E-3</v>
      </c>
      <c r="R44" s="83">
        <v>6.424E-3</v>
      </c>
      <c r="S44" s="83">
        <v>6.9020000000000001E-3</v>
      </c>
      <c r="T44" s="83">
        <v>6.4009999999999996E-3</v>
      </c>
      <c r="U44" s="83">
        <v>6.829E-3</v>
      </c>
      <c r="V44" s="83">
        <v>1.4345999999999999E-2</v>
      </c>
      <c r="W44" s="82"/>
      <c r="X44" s="82"/>
    </row>
    <row r="45" spans="2:24">
      <c r="B45" t="s">
        <v>130</v>
      </c>
      <c r="C45" s="83">
        <f>SUM(C38:C44)</f>
        <v>0.41711500000000001</v>
      </c>
      <c r="D45" s="83">
        <v>0.48774400000000001</v>
      </c>
      <c r="E45" s="83">
        <v>0.51607150000000002</v>
      </c>
      <c r="F45" s="83">
        <v>0.52832699999999999</v>
      </c>
      <c r="G45" s="83">
        <v>0.53458749999999999</v>
      </c>
      <c r="H45" s="83">
        <v>0.54213099999999992</v>
      </c>
      <c r="I45" s="83">
        <v>0.58527250000000008</v>
      </c>
      <c r="J45" s="83">
        <v>0.58739399999999997</v>
      </c>
      <c r="K45" s="83">
        <v>0.58560000000000001</v>
      </c>
      <c r="L45" s="83">
        <v>0.59716899999999995</v>
      </c>
      <c r="M45" s="83">
        <v>0.60708399999999996</v>
      </c>
      <c r="N45" s="83">
        <v>0.61212199999999994</v>
      </c>
      <c r="O45" s="83">
        <v>0.62175999999999998</v>
      </c>
      <c r="P45" s="83">
        <v>0.64385400000000004</v>
      </c>
      <c r="Q45" s="83">
        <v>0.65039899999999995</v>
      </c>
      <c r="R45" s="83">
        <v>0.66720699999999999</v>
      </c>
      <c r="S45" s="83">
        <v>0.67307000000000006</v>
      </c>
      <c r="T45" s="83">
        <v>0.67898899999999995</v>
      </c>
      <c r="U45" s="83">
        <v>0.70061399999999996</v>
      </c>
      <c r="V45" s="83">
        <v>0.722418</v>
      </c>
      <c r="W45" s="82"/>
      <c r="X45" s="82"/>
    </row>
    <row r="46" spans="2:24">
      <c r="C46" s="82"/>
      <c r="D46" s="82"/>
      <c r="E46" s="82"/>
      <c r="F46" s="82"/>
      <c r="G46" s="82"/>
      <c r="H46" s="82"/>
      <c r="I46" s="82"/>
      <c r="J46" s="82"/>
      <c r="K46" s="82"/>
      <c r="L46" s="82"/>
      <c r="M46" s="82"/>
      <c r="N46" s="82"/>
      <c r="O46" s="82"/>
      <c r="P46" s="82"/>
      <c r="Q46" s="82"/>
      <c r="R46" s="82"/>
      <c r="S46" s="82"/>
      <c r="T46" s="82"/>
      <c r="U46" s="82"/>
      <c r="V46" s="82"/>
      <c r="W46" s="82"/>
      <c r="X46" s="82"/>
    </row>
    <row r="47" spans="2:24">
      <c r="B47" s="1" t="s">
        <v>153</v>
      </c>
      <c r="C47" s="32" t="s">
        <v>61</v>
      </c>
      <c r="D47" s="32" t="s">
        <v>62</v>
      </c>
      <c r="E47" s="32" t="s">
        <v>63</v>
      </c>
      <c r="F47" s="32" t="s">
        <v>64</v>
      </c>
      <c r="G47" s="32" t="s">
        <v>65</v>
      </c>
      <c r="H47" s="32" t="s">
        <v>66</v>
      </c>
      <c r="I47" s="32" t="s">
        <v>67</v>
      </c>
      <c r="J47" s="32" t="s">
        <v>68</v>
      </c>
      <c r="K47" s="32" t="s">
        <v>69</v>
      </c>
      <c r="L47" s="32" t="s">
        <v>70</v>
      </c>
      <c r="M47" s="32" t="s">
        <v>71</v>
      </c>
      <c r="N47" s="32" t="s">
        <v>72</v>
      </c>
      <c r="O47" s="32" t="s">
        <v>73</v>
      </c>
      <c r="P47" s="32" t="s">
        <v>74</v>
      </c>
      <c r="Q47" s="32" t="s">
        <v>75</v>
      </c>
      <c r="R47" s="32" t="s">
        <v>76</v>
      </c>
      <c r="S47" s="32" t="s">
        <v>77</v>
      </c>
      <c r="T47" s="36" t="s">
        <v>78</v>
      </c>
      <c r="U47" s="36" t="s">
        <v>79</v>
      </c>
      <c r="V47" s="36" t="s">
        <v>116</v>
      </c>
      <c r="W47" s="82"/>
      <c r="X47" s="82"/>
    </row>
    <row r="48" spans="2:24">
      <c r="B48" t="s">
        <v>145</v>
      </c>
      <c r="C48" s="83">
        <v>5.5517000000000003</v>
      </c>
      <c r="D48" s="83">
        <v>7.5328590000000002</v>
      </c>
      <c r="E48" s="83">
        <v>7.7706790000000003</v>
      </c>
      <c r="F48" s="83">
        <v>8.122185</v>
      </c>
      <c r="G48" s="55">
        <v>8.3737809999999993</v>
      </c>
      <c r="H48" s="83">
        <v>8.7340459999999993</v>
      </c>
      <c r="I48" s="83">
        <v>9.1059760000000001</v>
      </c>
      <c r="J48" s="83">
        <v>9.4537010000000006</v>
      </c>
      <c r="K48" s="83">
        <v>9.6419250000000005</v>
      </c>
      <c r="L48" s="83">
        <v>9.9700869999999995</v>
      </c>
      <c r="M48" s="83">
        <v>10.237855</v>
      </c>
      <c r="N48" s="83">
        <v>10.547321999999999</v>
      </c>
      <c r="O48" s="83">
        <v>10.808752999999999</v>
      </c>
      <c r="P48" s="83">
        <v>11.015839</v>
      </c>
      <c r="Q48" s="83">
        <v>11.202337</v>
      </c>
      <c r="R48" s="83">
        <v>11.339306000000001</v>
      </c>
      <c r="S48" s="83">
        <v>11.732229</v>
      </c>
      <c r="T48" s="83">
        <v>12.059322999999999</v>
      </c>
      <c r="U48" s="83">
        <v>12.459899</v>
      </c>
      <c r="V48" s="83">
        <v>12.891892</v>
      </c>
      <c r="W48" s="82"/>
      <c r="X48" s="82"/>
    </row>
    <row r="49" spans="1:25">
      <c r="B49" t="s">
        <v>250</v>
      </c>
      <c r="C49" s="83">
        <v>1.784151</v>
      </c>
      <c r="D49" s="83">
        <v>1.873858</v>
      </c>
      <c r="E49" s="83">
        <v>1.8821749999999999</v>
      </c>
      <c r="F49" s="83">
        <v>1.866611</v>
      </c>
      <c r="G49" s="83">
        <v>1.8657239999999999</v>
      </c>
      <c r="H49" s="83">
        <v>1.749563</v>
      </c>
      <c r="I49" s="83">
        <v>1.6451499999999999</v>
      </c>
      <c r="J49" s="83">
        <v>1.623545</v>
      </c>
      <c r="K49" s="83">
        <v>1.567272</v>
      </c>
      <c r="L49" s="83">
        <v>1.5276259999999999</v>
      </c>
      <c r="M49" s="83">
        <v>1.494785</v>
      </c>
      <c r="N49" s="83">
        <v>1.5005660000000001</v>
      </c>
      <c r="O49" s="83">
        <v>1.4838070000000001</v>
      </c>
      <c r="P49" s="83">
        <v>1.4777309999999999</v>
      </c>
      <c r="Q49" s="83">
        <v>1.4603360000000001</v>
      </c>
      <c r="R49" s="83">
        <v>1.4439789999999999</v>
      </c>
      <c r="S49" s="83">
        <v>1.4372849999999999</v>
      </c>
      <c r="T49" s="83">
        <v>1.4506559999999999</v>
      </c>
      <c r="U49" s="83">
        <v>1.426984</v>
      </c>
      <c r="V49" s="83">
        <v>1.423511</v>
      </c>
      <c r="W49" s="82"/>
      <c r="X49" s="82"/>
    </row>
    <row r="50" spans="1:25">
      <c r="B50" t="s">
        <v>226</v>
      </c>
      <c r="C50" s="83">
        <v>1.3094330000000001</v>
      </c>
      <c r="D50" s="83">
        <v>1.8669039999999999</v>
      </c>
      <c r="E50" s="83">
        <v>1.9472659999999999</v>
      </c>
      <c r="F50" s="83">
        <v>2.0496509999999999</v>
      </c>
      <c r="G50" s="83">
        <v>2.1317050000000002</v>
      </c>
      <c r="H50" s="83">
        <v>2.1943619999999999</v>
      </c>
      <c r="I50" s="83">
        <v>2.3252139999999999</v>
      </c>
      <c r="J50" s="83">
        <v>2.3321230000000002</v>
      </c>
      <c r="K50" s="83">
        <v>2.4140350000000002</v>
      </c>
      <c r="L50" s="83">
        <v>2.4736090000000002</v>
      </c>
      <c r="M50" s="83">
        <v>2.6425999999999998</v>
      </c>
      <c r="N50" s="83">
        <v>2.6904180000000002</v>
      </c>
      <c r="O50" s="83">
        <v>2.7249409999999998</v>
      </c>
      <c r="P50" s="83">
        <v>2.7591510000000001</v>
      </c>
      <c r="Q50" s="83">
        <v>2.785072</v>
      </c>
      <c r="R50" s="83">
        <v>2.8010540000000002</v>
      </c>
      <c r="S50" s="83">
        <v>2.8316919999999999</v>
      </c>
      <c r="T50" s="83">
        <v>2.847194</v>
      </c>
      <c r="U50" s="83">
        <v>2.8280059999999998</v>
      </c>
      <c r="V50" s="83">
        <v>2.855289</v>
      </c>
      <c r="W50" s="82"/>
      <c r="X50" s="82"/>
    </row>
    <row r="51" spans="1:25">
      <c r="B51" s="26" t="s">
        <v>251</v>
      </c>
      <c r="C51" s="83">
        <v>7.8788999999999998E-2</v>
      </c>
      <c r="D51" s="86">
        <v>7.1834999999999996E-2</v>
      </c>
      <c r="E51" s="86">
        <v>7.0168999999999995E-2</v>
      </c>
      <c r="F51" s="86">
        <v>6.6408999999999996E-2</v>
      </c>
      <c r="G51" s="86">
        <v>5.6751000000000003E-2</v>
      </c>
      <c r="H51" s="86">
        <v>3.7784999999999999E-2</v>
      </c>
      <c r="I51" s="86">
        <v>3.3431000000000002E-2</v>
      </c>
      <c r="J51" s="86">
        <v>4.0389000000000001E-2</v>
      </c>
      <c r="K51" s="86">
        <v>3.7781000000000002E-2</v>
      </c>
      <c r="L51" s="86">
        <v>3.6606E-2</v>
      </c>
      <c r="M51" s="86">
        <v>3.6687999999999998E-2</v>
      </c>
      <c r="N51" s="86">
        <v>3.6304000000000003E-2</v>
      </c>
      <c r="O51" s="83">
        <v>3.5954E-2</v>
      </c>
      <c r="P51" s="83">
        <v>3.5855999999999999E-2</v>
      </c>
      <c r="Q51" s="83">
        <v>3.5279999999999999E-2</v>
      </c>
      <c r="R51" s="83">
        <v>3.5205E-2</v>
      </c>
      <c r="S51" s="83">
        <v>3.5418999999999999E-2</v>
      </c>
      <c r="T51" s="83">
        <v>3.5451999999999997E-2</v>
      </c>
      <c r="U51" s="83">
        <v>3.5555000000000003E-2</v>
      </c>
      <c r="V51" s="83">
        <v>3.6080000000000001E-2</v>
      </c>
      <c r="W51" s="82"/>
      <c r="X51" s="82"/>
    </row>
    <row r="52" spans="1:25">
      <c r="B52" t="s">
        <v>252</v>
      </c>
      <c r="C52" s="83">
        <v>6.8568000000000004E-2</v>
      </c>
      <c r="D52" s="83">
        <v>5.7687000000000002E-2</v>
      </c>
      <c r="E52" s="83">
        <v>5.9976000000000002E-2</v>
      </c>
      <c r="F52" s="83">
        <v>5.7290000000000001E-2</v>
      </c>
      <c r="G52" s="83">
        <v>5.4517999999999997E-2</v>
      </c>
      <c r="H52" s="83">
        <v>4.8911000000000003E-2</v>
      </c>
      <c r="I52" s="83">
        <v>4.6384000000000002E-2</v>
      </c>
      <c r="J52" s="83">
        <v>4.4892000000000001E-2</v>
      </c>
      <c r="K52" s="83">
        <v>4.3950000000000003E-2</v>
      </c>
      <c r="L52" s="83">
        <v>4.4846999999999998E-2</v>
      </c>
      <c r="M52" s="83">
        <v>4.5212000000000002E-2</v>
      </c>
      <c r="N52" s="83">
        <v>4.4039000000000002E-2</v>
      </c>
      <c r="O52" s="83">
        <v>4.3901000000000003E-2</v>
      </c>
      <c r="P52" s="83">
        <v>4.3987999999999999E-2</v>
      </c>
      <c r="Q52" s="83">
        <v>4.4194999999999998E-2</v>
      </c>
      <c r="R52" s="83">
        <v>4.2689999999999999E-2</v>
      </c>
      <c r="S52" s="83">
        <v>4.3561999999999997E-2</v>
      </c>
      <c r="T52" s="83">
        <v>4.4291999999999998E-2</v>
      </c>
      <c r="U52" s="83">
        <v>4.5924E-2</v>
      </c>
      <c r="V52" s="83">
        <v>4.5862E-2</v>
      </c>
      <c r="W52" s="82"/>
      <c r="X52" s="82"/>
    </row>
    <row r="53" spans="1:25">
      <c r="B53" t="s">
        <v>253</v>
      </c>
      <c r="C53" s="83">
        <v>0</v>
      </c>
      <c r="D53" s="83">
        <v>8.7910000000000002E-3</v>
      </c>
      <c r="E53" s="83">
        <v>8.6327500000000001E-2</v>
      </c>
      <c r="F53" s="83">
        <v>0.16386400000000001</v>
      </c>
      <c r="G53" s="83">
        <v>0.24140049999999999</v>
      </c>
      <c r="H53" s="83">
        <v>0.31893700000000003</v>
      </c>
      <c r="I53" s="83">
        <v>0.39647349999999998</v>
      </c>
      <c r="J53" s="83">
        <v>4.9258000000000003E-2</v>
      </c>
      <c r="K53" s="83">
        <v>5.8513000000000003E-2</v>
      </c>
      <c r="L53" s="83">
        <v>7.0820999999999995E-2</v>
      </c>
      <c r="M53" s="83">
        <v>8.4925E-2</v>
      </c>
      <c r="N53" s="83">
        <v>0.10158499999999999</v>
      </c>
      <c r="O53" s="83">
        <v>0.13148399999999999</v>
      </c>
      <c r="P53" s="83">
        <v>0.148091</v>
      </c>
      <c r="Q53" s="83">
        <v>0.17521900000000001</v>
      </c>
      <c r="R53" s="83">
        <v>0.21579100000000001</v>
      </c>
      <c r="S53" s="83">
        <v>0.25970700000000002</v>
      </c>
      <c r="T53" s="83">
        <v>0.30463600000000002</v>
      </c>
      <c r="U53" s="83">
        <v>0.35226299999999999</v>
      </c>
      <c r="V53" s="83">
        <v>0.403007</v>
      </c>
      <c r="W53" s="82"/>
      <c r="X53" s="82"/>
    </row>
    <row r="54" spans="1:25">
      <c r="B54" t="s">
        <v>182</v>
      </c>
      <c r="C54" s="83">
        <v>0.31034299999999998</v>
      </c>
      <c r="D54" s="83">
        <v>0.65028799999999998</v>
      </c>
      <c r="E54" s="83">
        <v>0.57602149999999996</v>
      </c>
      <c r="F54" s="83">
        <v>0.50822800000000001</v>
      </c>
      <c r="G54" s="83">
        <v>0.43320049999999999</v>
      </c>
      <c r="H54" s="83">
        <v>0.33178000000000002</v>
      </c>
      <c r="I54" s="83">
        <v>-3.1075E-3</v>
      </c>
      <c r="J54" s="83">
        <v>0.35707299999999997</v>
      </c>
      <c r="K54" s="83">
        <v>0.34943400000000002</v>
      </c>
      <c r="L54" s="83">
        <v>0.35181000000000001</v>
      </c>
      <c r="M54" s="83">
        <v>0.36144799999999999</v>
      </c>
      <c r="N54" s="83">
        <v>0.35716399999999998</v>
      </c>
      <c r="O54" s="83">
        <v>0.36642400000000003</v>
      </c>
      <c r="P54" s="83">
        <v>0.380166</v>
      </c>
      <c r="Q54" s="83">
        <v>0.37129099999999998</v>
      </c>
      <c r="R54" s="83">
        <v>0.38969900000000002</v>
      </c>
      <c r="S54" s="83">
        <v>0.456013</v>
      </c>
      <c r="T54" s="83">
        <v>0.40098699999999998</v>
      </c>
      <c r="U54" s="83">
        <v>0.47512700000000002</v>
      </c>
      <c r="V54" s="83">
        <v>0.49325200000000002</v>
      </c>
      <c r="W54" s="82"/>
      <c r="X54" s="82"/>
    </row>
    <row r="55" spans="1:25">
      <c r="B55" t="s">
        <v>130</v>
      </c>
      <c r="C55" s="83">
        <f>SUM(C48:C54)</f>
        <v>9.1029840000000011</v>
      </c>
      <c r="D55" s="83">
        <v>11.990387</v>
      </c>
      <c r="E55" s="83">
        <v>12.4087725</v>
      </c>
      <c r="F55" s="83">
        <v>12.931692999999999</v>
      </c>
      <c r="G55" s="83">
        <v>13.3417295</v>
      </c>
      <c r="H55" s="83">
        <v>13.696536</v>
      </c>
      <c r="I55" s="83">
        <v>13.912563499999999</v>
      </c>
      <c r="J55" s="83">
        <v>13.860592</v>
      </c>
      <c r="K55" s="83">
        <v>14.075129</v>
      </c>
      <c r="L55" s="83">
        <v>14.438800000000001</v>
      </c>
      <c r="M55" s="83">
        <v>14.866825</v>
      </c>
      <c r="N55" s="83">
        <v>15.241094</v>
      </c>
      <c r="O55" s="83">
        <v>15.55931</v>
      </c>
      <c r="P55" s="83">
        <v>15.824966</v>
      </c>
      <c r="Q55" s="83">
        <v>16.038450000000001</v>
      </c>
      <c r="R55" s="83">
        <v>16.232519</v>
      </c>
      <c r="S55" s="83">
        <v>16.760487999999999</v>
      </c>
      <c r="T55" s="83">
        <v>17.142539999999997</v>
      </c>
      <c r="U55" s="83">
        <v>17.623757999999999</v>
      </c>
      <c r="V55" s="83">
        <v>18.148892999999994</v>
      </c>
      <c r="W55" s="82"/>
      <c r="X55" s="82"/>
    </row>
    <row r="56" spans="1:25">
      <c r="B56" s="13" t="s">
        <v>210</v>
      </c>
      <c r="C56" s="84"/>
      <c r="D56" s="84"/>
      <c r="E56" s="84"/>
      <c r="F56" s="84"/>
      <c r="G56" s="84"/>
      <c r="H56" s="84"/>
      <c r="I56" s="84"/>
      <c r="J56" s="84"/>
      <c r="K56" s="84"/>
      <c r="L56" s="84"/>
      <c r="M56" s="84"/>
      <c r="N56" s="84"/>
      <c r="O56" s="82"/>
      <c r="P56" s="82"/>
      <c r="Q56" s="82"/>
      <c r="R56" s="82"/>
      <c r="S56" s="82"/>
      <c r="T56" s="82"/>
      <c r="U56" s="82"/>
      <c r="V56" s="82"/>
      <c r="W56" s="82"/>
      <c r="X56" s="82"/>
    </row>
    <row r="57" spans="1:25">
      <c r="C57" s="84"/>
      <c r="D57" s="84"/>
      <c r="E57" s="84"/>
      <c r="F57" s="84"/>
      <c r="G57" s="84"/>
      <c r="H57" s="84"/>
      <c r="I57" s="84"/>
      <c r="J57" s="84"/>
      <c r="K57" s="84"/>
      <c r="L57" s="84"/>
      <c r="M57" s="84"/>
      <c r="N57" s="84"/>
      <c r="O57" s="82"/>
      <c r="P57" s="82"/>
      <c r="Q57" s="82"/>
      <c r="R57" s="82"/>
      <c r="S57" s="82"/>
      <c r="T57" s="82"/>
      <c r="U57" s="82"/>
      <c r="V57" s="82"/>
      <c r="W57" s="82"/>
      <c r="X57" s="82"/>
    </row>
    <row r="58" spans="1:25">
      <c r="C58" s="82"/>
      <c r="D58" s="82"/>
      <c r="E58" s="82"/>
      <c r="F58" s="82"/>
      <c r="G58" s="82"/>
      <c r="H58" s="82"/>
      <c r="I58" s="82"/>
      <c r="J58" s="82"/>
      <c r="K58" s="82"/>
      <c r="L58" s="82"/>
      <c r="M58" s="82"/>
      <c r="N58" s="82"/>
      <c r="O58" s="82"/>
      <c r="P58" s="82"/>
      <c r="Q58" s="82"/>
      <c r="R58" s="82"/>
      <c r="S58" s="82"/>
      <c r="T58" s="82"/>
      <c r="U58" s="82"/>
      <c r="V58" s="82"/>
      <c r="W58" s="82"/>
      <c r="X58" s="82"/>
      <c r="Y58" s="82"/>
    </row>
    <row r="59" spans="1:25" s="21" customFormat="1">
      <c r="A59" s="16">
        <v>32</v>
      </c>
      <c r="B59" s="16" t="s">
        <v>255</v>
      </c>
      <c r="C59" s="89"/>
      <c r="D59" s="89"/>
      <c r="E59" s="89"/>
      <c r="F59" s="89"/>
      <c r="G59" s="89"/>
      <c r="H59" s="89"/>
      <c r="I59" s="89"/>
      <c r="J59" s="89"/>
      <c r="K59" s="89"/>
      <c r="L59" s="89"/>
      <c r="M59" s="89"/>
      <c r="N59" s="89"/>
      <c r="O59" s="89"/>
      <c r="P59" s="89"/>
      <c r="Q59" s="89"/>
      <c r="R59" s="89"/>
      <c r="S59" s="89"/>
      <c r="T59" s="89"/>
      <c r="U59" s="89"/>
      <c r="V59" s="89"/>
      <c r="W59" s="89"/>
      <c r="X59" s="89"/>
      <c r="Y59" s="89"/>
    </row>
    <row r="60" spans="1:25">
      <c r="C60" s="32" t="s">
        <v>61</v>
      </c>
      <c r="D60" s="32" t="s">
        <v>62</v>
      </c>
      <c r="E60" s="32" t="s">
        <v>63</v>
      </c>
      <c r="F60" s="32" t="s">
        <v>64</v>
      </c>
      <c r="G60" s="32" t="s">
        <v>65</v>
      </c>
      <c r="H60" s="32" t="s">
        <v>66</v>
      </c>
      <c r="I60" s="32" t="s">
        <v>67</v>
      </c>
      <c r="J60" s="32" t="s">
        <v>68</v>
      </c>
      <c r="K60" s="32" t="s">
        <v>69</v>
      </c>
      <c r="L60" s="32" t="s">
        <v>70</v>
      </c>
      <c r="M60" s="32" t="s">
        <v>71</v>
      </c>
      <c r="N60" s="32" t="s">
        <v>72</v>
      </c>
      <c r="O60" s="32" t="s">
        <v>73</v>
      </c>
      <c r="P60" s="32" t="s">
        <v>74</v>
      </c>
      <c r="Q60" s="32" t="s">
        <v>75</v>
      </c>
      <c r="R60" s="32" t="s">
        <v>76</v>
      </c>
      <c r="S60" s="32" t="s">
        <v>77</v>
      </c>
      <c r="T60" s="36" t="s">
        <v>78</v>
      </c>
      <c r="U60" s="36" t="s">
        <v>79</v>
      </c>
      <c r="V60" s="82"/>
      <c r="W60" s="82"/>
      <c r="X60" s="82"/>
      <c r="Y60" s="82"/>
    </row>
    <row r="61" spans="1:25">
      <c r="B61" t="s">
        <v>82</v>
      </c>
      <c r="C61" s="82"/>
      <c r="D61" s="82"/>
      <c r="E61" s="82"/>
      <c r="F61" s="82"/>
      <c r="G61" s="82"/>
      <c r="H61" s="82">
        <v>37.799999999999997</v>
      </c>
      <c r="I61" s="82">
        <v>35.700000000000003</v>
      </c>
      <c r="J61" s="82">
        <v>36.9</v>
      </c>
      <c r="K61" s="82">
        <v>35.9</v>
      </c>
      <c r="L61" s="82">
        <v>33.4</v>
      </c>
      <c r="M61" s="82">
        <v>41.22</v>
      </c>
      <c r="N61" s="82">
        <v>39.799999999999997</v>
      </c>
      <c r="O61" s="82">
        <v>46.5</v>
      </c>
      <c r="P61" s="82">
        <v>40.299999999999997</v>
      </c>
      <c r="Q61" s="82">
        <v>40.9</v>
      </c>
      <c r="R61" s="82">
        <v>39.9</v>
      </c>
      <c r="S61" s="82"/>
      <c r="T61" s="82"/>
      <c r="U61" s="82"/>
      <c r="V61" s="82"/>
      <c r="W61" s="82"/>
      <c r="X61" s="82"/>
      <c r="Y61" s="82"/>
    </row>
    <row r="62" spans="1:25" ht="14.45">
      <c r="B62" t="s">
        <v>83</v>
      </c>
      <c r="C62" s="82"/>
      <c r="D62" s="83">
        <v>36.96</v>
      </c>
      <c r="E62" s="83">
        <v>37.17</v>
      </c>
      <c r="F62" s="83">
        <v>36.53</v>
      </c>
      <c r="G62" s="83">
        <v>36.68</v>
      </c>
      <c r="H62" s="83">
        <v>35.76</v>
      </c>
      <c r="I62" s="83">
        <v>36.31</v>
      </c>
      <c r="J62" s="83">
        <v>36.520000000000003</v>
      </c>
      <c r="K62" s="83">
        <v>36.33</v>
      </c>
      <c r="L62" s="83">
        <v>37.96</v>
      </c>
      <c r="M62" s="83">
        <v>39.74</v>
      </c>
      <c r="N62" s="83">
        <v>35.299999999999997</v>
      </c>
      <c r="O62" s="83">
        <v>35.9</v>
      </c>
      <c r="P62" s="90">
        <v>34.200000000000003</v>
      </c>
      <c r="Q62" s="90">
        <v>32.9</v>
      </c>
      <c r="R62" s="90">
        <v>34.9</v>
      </c>
      <c r="S62" s="90">
        <v>34.5</v>
      </c>
      <c r="T62" s="90">
        <v>33.9</v>
      </c>
      <c r="U62" s="90">
        <v>33.700000000000003</v>
      </c>
      <c r="V62" s="82"/>
      <c r="W62" s="82"/>
      <c r="X62" s="82"/>
      <c r="Y62" s="82"/>
    </row>
    <row r="63" spans="1:25">
      <c r="B63" t="s">
        <v>85</v>
      </c>
      <c r="C63" s="82"/>
      <c r="D63" s="82"/>
      <c r="E63" s="82"/>
      <c r="F63" s="82"/>
      <c r="G63" s="82"/>
      <c r="H63" s="82">
        <v>52.2</v>
      </c>
      <c r="I63" s="82">
        <v>55.4</v>
      </c>
      <c r="J63" s="82">
        <v>54.1</v>
      </c>
      <c r="K63" s="82">
        <v>52.7</v>
      </c>
      <c r="L63" s="82">
        <v>52.3</v>
      </c>
      <c r="M63" s="82">
        <v>51.2</v>
      </c>
      <c r="N63" s="82">
        <v>45</v>
      </c>
      <c r="O63" s="82">
        <v>48.8</v>
      </c>
      <c r="P63" s="82">
        <v>49.1</v>
      </c>
      <c r="Q63" s="82">
        <v>46</v>
      </c>
      <c r="R63" s="82">
        <v>43.6</v>
      </c>
      <c r="S63" s="82">
        <v>47.4</v>
      </c>
      <c r="T63" s="82"/>
      <c r="U63" s="83">
        <v>36.004149540027399</v>
      </c>
      <c r="V63" s="82"/>
      <c r="W63" s="82"/>
      <c r="X63" s="82"/>
      <c r="Y63" s="82"/>
    </row>
    <row r="64" spans="1:25">
      <c r="B64" t="s">
        <v>246</v>
      </c>
      <c r="D64" s="6">
        <f t="shared" ref="D64:G64" si="0">AVERAGE(D61:D63)</f>
        <v>36.96</v>
      </c>
      <c r="E64" s="6">
        <f t="shared" si="0"/>
        <v>37.17</v>
      </c>
      <c r="F64" s="6">
        <f t="shared" si="0"/>
        <v>36.53</v>
      </c>
      <c r="G64" s="6">
        <f t="shared" si="0"/>
        <v>36.68</v>
      </c>
      <c r="H64" s="6">
        <f>AVERAGE(H61:H63)</f>
        <v>41.92</v>
      </c>
      <c r="I64" s="6">
        <f t="shared" ref="I64:U64" si="1">AVERAGE(I61:I63)</f>
        <v>42.47</v>
      </c>
      <c r="J64" s="6">
        <f t="shared" si="1"/>
        <v>42.506666666666668</v>
      </c>
      <c r="K64" s="6">
        <f t="shared" si="1"/>
        <v>41.643333333333331</v>
      </c>
      <c r="L64" s="6">
        <f t="shared" si="1"/>
        <v>41.22</v>
      </c>
      <c r="M64" s="6">
        <f t="shared" si="1"/>
        <v>44.053333333333342</v>
      </c>
      <c r="N64" s="6">
        <f t="shared" si="1"/>
        <v>40.033333333333331</v>
      </c>
      <c r="O64" s="6">
        <f t="shared" si="1"/>
        <v>43.733333333333327</v>
      </c>
      <c r="P64" s="6">
        <f t="shared" si="1"/>
        <v>41.199999999999996</v>
      </c>
      <c r="Q64" s="6">
        <f t="shared" si="1"/>
        <v>39.93333333333333</v>
      </c>
      <c r="R64" s="6">
        <f t="shared" si="1"/>
        <v>39.466666666666669</v>
      </c>
      <c r="S64" s="6">
        <f t="shared" si="1"/>
        <v>40.950000000000003</v>
      </c>
      <c r="T64" s="6">
        <f t="shared" si="1"/>
        <v>33.9</v>
      </c>
      <c r="U64" s="6">
        <f t="shared" si="1"/>
        <v>34.852074770013701</v>
      </c>
    </row>
    <row r="65" spans="2:2">
      <c r="B65" s="13" t="s">
        <v>256</v>
      </c>
    </row>
  </sheetData>
  <phoneticPr fontId="7" type="noConversion"/>
  <pageMargins left="0.75" right="0.75" top="1" bottom="1" header="0.4921259845" footer="0.4921259845"/>
  <pageSetup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Taul9"/>
  <dimension ref="A1:Y125"/>
  <sheetViews>
    <sheetView topLeftCell="A70" zoomScale="70" zoomScaleNormal="70" workbookViewId="0">
      <selection activeCell="C35" sqref="C35"/>
    </sheetView>
  </sheetViews>
  <sheetFormatPr defaultRowHeight="13.15"/>
  <cols>
    <col min="1" max="1" width="8.7109375" style="1"/>
    <col min="2" max="2" width="21.85546875" customWidth="1"/>
    <col min="20" max="21" width="9.5703125" bestFit="1" customWidth="1"/>
  </cols>
  <sheetData>
    <row r="1" spans="1:24">
      <c r="B1" s="1" t="s">
        <v>257</v>
      </c>
    </row>
    <row r="2" spans="1:24">
      <c r="B2" s="1"/>
    </row>
    <row r="3" spans="1:24">
      <c r="A3" s="1">
        <v>35</v>
      </c>
      <c r="B3" s="1" t="s">
        <v>48</v>
      </c>
    </row>
    <row r="4" spans="1:24">
      <c r="C4" s="32" t="s">
        <v>61</v>
      </c>
      <c r="D4" s="32" t="s">
        <v>62</v>
      </c>
      <c r="E4" s="32" t="s">
        <v>63</v>
      </c>
      <c r="F4" s="32" t="s">
        <v>64</v>
      </c>
      <c r="G4" s="32" t="s">
        <v>65</v>
      </c>
      <c r="H4" s="32" t="s">
        <v>66</v>
      </c>
      <c r="I4" s="32" t="s">
        <v>67</v>
      </c>
      <c r="J4" s="32" t="s">
        <v>68</v>
      </c>
      <c r="K4" s="32" t="s">
        <v>69</v>
      </c>
      <c r="L4" s="32" t="s">
        <v>70</v>
      </c>
      <c r="M4" s="32" t="s">
        <v>71</v>
      </c>
      <c r="N4" s="32" t="s">
        <v>72</v>
      </c>
      <c r="O4" s="32" t="s">
        <v>73</v>
      </c>
      <c r="P4" s="32" t="s">
        <v>74</v>
      </c>
      <c r="Q4" s="32" t="s">
        <v>75</v>
      </c>
      <c r="R4" s="32" t="s">
        <v>76</v>
      </c>
      <c r="S4" s="32" t="s">
        <v>77</v>
      </c>
      <c r="T4" s="36" t="s">
        <v>78</v>
      </c>
      <c r="U4" s="36" t="s">
        <v>79</v>
      </c>
      <c r="V4" s="36" t="s">
        <v>116</v>
      </c>
      <c r="W4" s="36" t="s">
        <v>117</v>
      </c>
      <c r="X4" s="1">
        <v>2020</v>
      </c>
    </row>
    <row r="5" spans="1:24">
      <c r="B5" t="s">
        <v>145</v>
      </c>
      <c r="C5" s="9">
        <v>7803.5</v>
      </c>
      <c r="D5" s="9">
        <v>8738.9999999999964</v>
      </c>
      <c r="E5" s="9">
        <v>9322.4</v>
      </c>
      <c r="F5" s="9">
        <v>9571.366666666665</v>
      </c>
      <c r="G5" s="9">
        <v>9804.5999999999985</v>
      </c>
      <c r="H5" s="9">
        <v>9866.7799999999988</v>
      </c>
      <c r="I5" s="9">
        <v>10124.719999999999</v>
      </c>
      <c r="J5" s="9">
        <v>10163.620000000001</v>
      </c>
      <c r="K5" s="9">
        <v>10119.539999999999</v>
      </c>
      <c r="L5" s="9">
        <v>9920.8449999999993</v>
      </c>
      <c r="M5" s="9">
        <v>10000.697999999999</v>
      </c>
      <c r="N5" s="9">
        <v>10282.838</v>
      </c>
      <c r="O5" s="9">
        <v>10288.547999999999</v>
      </c>
      <c r="P5" s="9">
        <v>10434.208000000002</v>
      </c>
      <c r="Q5" s="9">
        <v>10544.343000000001</v>
      </c>
      <c r="R5" s="9">
        <v>10434.479599999999</v>
      </c>
      <c r="S5" s="9">
        <v>10026.079599999999</v>
      </c>
      <c r="T5" s="84">
        <v>10084.429600000001</v>
      </c>
      <c r="U5" s="84">
        <v>10048.309599999999</v>
      </c>
      <c r="V5" s="84">
        <v>10140.389599999999</v>
      </c>
      <c r="W5" s="84">
        <v>10194.7508</v>
      </c>
      <c r="X5" s="5">
        <v>10161.690799999998</v>
      </c>
    </row>
    <row r="6" spans="1:24">
      <c r="B6" t="s">
        <v>146</v>
      </c>
      <c r="C6" s="9">
        <v>803.90269971763894</v>
      </c>
      <c r="D6" s="9">
        <v>773.48219155545439</v>
      </c>
      <c r="E6" s="9">
        <v>821.86180303931269</v>
      </c>
      <c r="F6" s="9">
        <v>842.60281264607693</v>
      </c>
      <c r="G6" s="9">
        <v>855.40029673812739</v>
      </c>
      <c r="H6" s="9">
        <v>849.78233628815553</v>
      </c>
      <c r="I6" s="9">
        <v>850.34769365463376</v>
      </c>
      <c r="J6" s="9">
        <v>829.05399031916409</v>
      </c>
      <c r="K6" s="9">
        <v>797.14083515741038</v>
      </c>
      <c r="L6" s="9">
        <v>752.32761620177303</v>
      </c>
      <c r="M6" s="9">
        <v>718.464569109178</v>
      </c>
      <c r="N6" s="9">
        <v>715.34476999625645</v>
      </c>
      <c r="O6" s="9">
        <v>690.00386310167175</v>
      </c>
      <c r="P6" s="9">
        <v>666.92624372757791</v>
      </c>
      <c r="Q6" s="9">
        <v>658.87468056959983</v>
      </c>
      <c r="R6" s="9">
        <v>645.47329865797315</v>
      </c>
      <c r="S6" s="9">
        <v>602.99132078960986</v>
      </c>
      <c r="T6" s="84">
        <v>593.78971805233653</v>
      </c>
      <c r="U6" s="84">
        <v>586.46933725285169</v>
      </c>
      <c r="V6" s="84">
        <v>572.39707921513343</v>
      </c>
      <c r="W6" s="84">
        <v>560.54178878597054</v>
      </c>
      <c r="X6" s="5">
        <v>543.48892593557594</v>
      </c>
    </row>
    <row r="7" spans="1:24">
      <c r="B7" t="s">
        <v>147</v>
      </c>
      <c r="C7" s="9">
        <v>516.90188807620336</v>
      </c>
      <c r="D7" s="9">
        <v>687.62144395657356</v>
      </c>
      <c r="E7" s="9">
        <v>746.59213313269356</v>
      </c>
      <c r="F7" s="9">
        <v>782.85393968810979</v>
      </c>
      <c r="G7" s="9">
        <v>814.178038189316</v>
      </c>
      <c r="H7" s="9">
        <v>827.76005624386653</v>
      </c>
      <c r="I7" s="9">
        <v>869.37868163345263</v>
      </c>
      <c r="J7" s="9">
        <v>892.95918674305972</v>
      </c>
      <c r="K7" s="9">
        <v>905.46545715672244</v>
      </c>
      <c r="L7" s="9">
        <v>904.41842851580213</v>
      </c>
      <c r="M7" s="9">
        <v>931.94790235662595</v>
      </c>
      <c r="N7" s="9">
        <v>983.87697882380894</v>
      </c>
      <c r="O7" s="9">
        <v>1002.3429244093182</v>
      </c>
      <c r="P7" s="9">
        <v>1038.5023295055189</v>
      </c>
      <c r="Q7" s="9">
        <v>1073.8737879645946</v>
      </c>
      <c r="R7" s="9">
        <v>1084.2381331767099</v>
      </c>
      <c r="S7" s="9">
        <v>1056.7464483104952</v>
      </c>
      <c r="T7" s="84">
        <v>1084.0559630596481</v>
      </c>
      <c r="U7" s="84">
        <v>1098.5803962879443</v>
      </c>
      <c r="V7" s="84">
        <v>1122.7014163843933</v>
      </c>
      <c r="W7" s="84">
        <v>1042.9611845031825</v>
      </c>
      <c r="X7" s="5">
        <v>1044.9136808521064</v>
      </c>
    </row>
    <row r="8" spans="1:24">
      <c r="B8" t="s">
        <v>148</v>
      </c>
      <c r="C8" s="9">
        <v>4977.7607076585646</v>
      </c>
      <c r="D8" s="9">
        <v>6135.2854840474129</v>
      </c>
      <c r="E8" s="9">
        <v>6182.2144586895502</v>
      </c>
      <c r="F8" s="9">
        <v>6496.9553367651069</v>
      </c>
      <c r="G8" s="9">
        <v>6674.7773021496378</v>
      </c>
      <c r="H8" s="9">
        <v>6660.1154282042035</v>
      </c>
      <c r="I8" s="9">
        <v>6760.345009139879</v>
      </c>
      <c r="J8" s="9">
        <v>6959.6868666575283</v>
      </c>
      <c r="K8" s="9">
        <v>7059.0071055315329</v>
      </c>
      <c r="L8" s="9">
        <v>7218.9767368078428</v>
      </c>
      <c r="M8" s="9">
        <v>7204.120712445123</v>
      </c>
      <c r="N8" s="9">
        <v>7276.8740790887005</v>
      </c>
      <c r="O8" s="9">
        <v>7152.3768415758295</v>
      </c>
      <c r="P8" s="9">
        <v>7243.7128226973327</v>
      </c>
      <c r="Q8" s="9">
        <v>7066.7712912015213</v>
      </c>
      <c r="R8" s="9">
        <v>7019.1932748989302</v>
      </c>
      <c r="S8" s="9">
        <v>6986.2024410024424</v>
      </c>
      <c r="T8" s="84">
        <v>7141.8989932362765</v>
      </c>
      <c r="U8" s="84">
        <v>7115.5317447097777</v>
      </c>
      <c r="V8" s="84">
        <v>7116.955093659627</v>
      </c>
      <c r="W8" s="84">
        <v>7191.8948377111237</v>
      </c>
      <c r="X8" s="5">
        <v>7013.8851250522866</v>
      </c>
    </row>
    <row r="9" spans="1:24">
      <c r="B9" t="s">
        <v>159</v>
      </c>
      <c r="C9" s="9">
        <v>2820.6038409322232</v>
      </c>
      <c r="D9" s="9">
        <v>2682.4706213148957</v>
      </c>
      <c r="E9" s="9">
        <v>2716.613328763226</v>
      </c>
      <c r="F9" s="9">
        <v>2833.6283091218593</v>
      </c>
      <c r="G9" s="9">
        <v>2806.7630686080297</v>
      </c>
      <c r="H9" s="9">
        <v>2874.7594838495738</v>
      </c>
      <c r="I9" s="9">
        <v>2892.7017856261637</v>
      </c>
      <c r="J9" s="9">
        <v>2918.8929088501286</v>
      </c>
      <c r="K9" s="9">
        <v>3013.744749362299</v>
      </c>
      <c r="L9" s="9">
        <v>2902.9375297032116</v>
      </c>
      <c r="M9" s="9">
        <v>3013.8542544405964</v>
      </c>
      <c r="N9" s="9">
        <v>3078.3284929041438</v>
      </c>
      <c r="O9" s="9">
        <v>3108.2490979302383</v>
      </c>
      <c r="P9" s="9">
        <v>3076.5046464411244</v>
      </c>
      <c r="Q9" s="9">
        <v>3031.8685120719906</v>
      </c>
      <c r="R9" s="9">
        <v>2993.8683864757236</v>
      </c>
      <c r="S9" s="9">
        <v>3079.319478095239</v>
      </c>
      <c r="T9" s="84">
        <v>3102.9346384062924</v>
      </c>
      <c r="U9" s="84">
        <v>3168.9560415194292</v>
      </c>
      <c r="V9" s="84">
        <v>3216.2930614798388</v>
      </c>
      <c r="W9" s="84">
        <v>3103.4559329916087</v>
      </c>
      <c r="X9" s="5">
        <v>2802.5336695287951</v>
      </c>
    </row>
    <row r="10" spans="1:24">
      <c r="B10" t="s">
        <v>258</v>
      </c>
      <c r="C10" s="9">
        <v>1585.0652168838089</v>
      </c>
      <c r="D10" s="9">
        <v>1878.9397468857246</v>
      </c>
      <c r="E10" s="9">
        <v>1959.9380746483716</v>
      </c>
      <c r="F10" s="9">
        <v>2000.7032549597195</v>
      </c>
      <c r="G10" s="9">
        <v>2035.4144574752756</v>
      </c>
      <c r="H10" s="9">
        <v>2043.2703571845866</v>
      </c>
      <c r="I10" s="9">
        <v>2012.6433202518422</v>
      </c>
      <c r="J10" s="9">
        <v>2024.5024798732286</v>
      </c>
      <c r="K10" s="9">
        <v>2214.5965764009707</v>
      </c>
      <c r="L10" s="9">
        <v>2155.5104336315935</v>
      </c>
      <c r="M10" s="9">
        <v>1933.5442735024405</v>
      </c>
      <c r="N10" s="9">
        <v>2034.0388742338648</v>
      </c>
      <c r="O10" s="9">
        <v>2020.9624728695098</v>
      </c>
      <c r="P10" s="9">
        <v>2078.3632841239496</v>
      </c>
      <c r="Q10" s="9">
        <v>2046.4322252887252</v>
      </c>
      <c r="R10" s="9">
        <v>1983.8456260235096</v>
      </c>
      <c r="S10" s="9">
        <v>2079.3921273268843</v>
      </c>
      <c r="T10" s="84">
        <v>2160.9910219545654</v>
      </c>
      <c r="U10" s="84">
        <v>2188.5242258768681</v>
      </c>
      <c r="V10" s="84">
        <v>2203.4546490360344</v>
      </c>
      <c r="W10" s="84">
        <v>2206.6148634448932</v>
      </c>
      <c r="X10" s="5">
        <v>2128.8359651884739</v>
      </c>
    </row>
    <row r="11" spans="1:24">
      <c r="B11" t="s">
        <v>165</v>
      </c>
      <c r="C11" s="9">
        <v>106.33740426523177</v>
      </c>
      <c r="D11" s="9">
        <v>121.27513776487798</v>
      </c>
      <c r="E11" s="9">
        <v>123.81497871251577</v>
      </c>
      <c r="F11" s="9">
        <v>130.4512417000343</v>
      </c>
      <c r="G11" s="9">
        <v>137.25904376438339</v>
      </c>
      <c r="H11" s="9">
        <v>135.51470350094175</v>
      </c>
      <c r="I11" s="9">
        <v>114.05856667566454</v>
      </c>
      <c r="J11" s="9">
        <v>112.95824142451266</v>
      </c>
      <c r="K11" s="9">
        <v>118.77797193084959</v>
      </c>
      <c r="L11" s="9">
        <v>127.5155268564565</v>
      </c>
      <c r="M11" s="9">
        <v>129.84465558934605</v>
      </c>
      <c r="N11" s="9">
        <v>135.00653795099686</v>
      </c>
      <c r="O11" s="9">
        <v>137.81565658611535</v>
      </c>
      <c r="P11" s="9">
        <v>136.95182729713986</v>
      </c>
      <c r="Q11" s="9">
        <v>137.72087529575253</v>
      </c>
      <c r="R11" s="9">
        <v>138.7485711968958</v>
      </c>
      <c r="S11" s="9">
        <v>144.76144468115129</v>
      </c>
      <c r="T11" s="84">
        <v>152.00802202941847</v>
      </c>
      <c r="U11" s="84">
        <v>181.5080322319709</v>
      </c>
      <c r="V11" s="84">
        <v>194.89982716540484</v>
      </c>
      <c r="W11" s="84">
        <v>200.34852454231492</v>
      </c>
      <c r="X11" s="5">
        <v>175.14555134855922</v>
      </c>
    </row>
    <row r="12" spans="1:24">
      <c r="B12" t="s">
        <v>164</v>
      </c>
      <c r="C12" s="9">
        <v>287.43379813424474</v>
      </c>
      <c r="D12" s="9">
        <v>423.72682609574639</v>
      </c>
      <c r="E12" s="9">
        <v>422.60863678232107</v>
      </c>
      <c r="F12" s="9">
        <v>418.97384423492451</v>
      </c>
      <c r="G12" s="9">
        <v>411.19607501939782</v>
      </c>
      <c r="H12" s="9">
        <v>477.40115069645645</v>
      </c>
      <c r="I12" s="9">
        <v>419.1649218448544</v>
      </c>
      <c r="J12" s="9">
        <v>374.48554759187977</v>
      </c>
      <c r="K12" s="9">
        <v>407.84975863249878</v>
      </c>
      <c r="L12" s="9">
        <v>452.79668742585568</v>
      </c>
      <c r="M12" s="9">
        <v>468.28389131130768</v>
      </c>
      <c r="N12" s="9">
        <v>467.28839851033575</v>
      </c>
      <c r="O12" s="9">
        <v>380.15793884151225</v>
      </c>
      <c r="P12" s="9">
        <v>375.82889603597818</v>
      </c>
      <c r="Q12" s="9">
        <v>372.20904403248727</v>
      </c>
      <c r="R12" s="9">
        <v>339.93429116324381</v>
      </c>
      <c r="S12" s="9">
        <v>360.41670996953735</v>
      </c>
      <c r="T12" s="84">
        <v>370.34516779292449</v>
      </c>
      <c r="U12" s="84">
        <v>363.02642705432112</v>
      </c>
      <c r="V12" s="84">
        <v>392.36950143523597</v>
      </c>
      <c r="W12" s="84">
        <v>383.57583142806919</v>
      </c>
      <c r="X12" s="5">
        <v>367.7814154663244</v>
      </c>
    </row>
    <row r="13" spans="1:24">
      <c r="B13" t="s">
        <v>149</v>
      </c>
      <c r="C13" s="9">
        <v>1132.9611221090131</v>
      </c>
      <c r="D13" s="9">
        <v>750.00829277702337</v>
      </c>
      <c r="E13" s="9">
        <v>705.18040303157613</v>
      </c>
      <c r="F13" s="9">
        <v>629.35929053526229</v>
      </c>
      <c r="G13" s="9">
        <v>878.80507219000719</v>
      </c>
      <c r="H13" s="9">
        <v>532.71475520525996</v>
      </c>
      <c r="I13" s="9">
        <v>624.96971305396414</v>
      </c>
      <c r="J13" s="9">
        <v>513.55990922118053</v>
      </c>
      <c r="K13" s="9">
        <v>499.40212043140434</v>
      </c>
      <c r="L13" s="9">
        <v>533.24144521712299</v>
      </c>
      <c r="M13" s="9">
        <v>311.90981899191485</v>
      </c>
      <c r="N13" s="9">
        <v>309.14890106402606</v>
      </c>
      <c r="O13" s="9">
        <v>334.0754199078894</v>
      </c>
      <c r="P13" s="9">
        <v>340.06377202810631</v>
      </c>
      <c r="Q13" s="9">
        <v>344.11797758846444</v>
      </c>
      <c r="R13" s="9">
        <v>308.57836329142947</v>
      </c>
      <c r="S13" s="9">
        <v>319.13105315087154</v>
      </c>
      <c r="T13" s="84">
        <v>341.6728000936389</v>
      </c>
      <c r="U13" s="84">
        <v>354.97231160284701</v>
      </c>
      <c r="V13" s="84">
        <v>368.36768011487493</v>
      </c>
      <c r="W13" s="84">
        <v>433.85221071981238</v>
      </c>
      <c r="X13" s="5">
        <v>527.34828635438475</v>
      </c>
    </row>
    <row r="14" spans="1:24">
      <c r="B14" s="26" t="s">
        <v>130</v>
      </c>
      <c r="C14" s="9">
        <f>SUM(C5:C13)</f>
        <v>20034.466677776927</v>
      </c>
      <c r="D14" s="9">
        <f t="shared" ref="D14:X14" si="0">SUM(D5:D13)</f>
        <v>22191.809744397706</v>
      </c>
      <c r="E14" s="9">
        <f t="shared" si="0"/>
        <v>23001.223816799567</v>
      </c>
      <c r="F14" s="9">
        <f t="shared" si="0"/>
        <v>23706.894696317762</v>
      </c>
      <c r="G14" s="9">
        <f t="shared" si="0"/>
        <v>24418.393354134176</v>
      </c>
      <c r="H14" s="9">
        <f t="shared" si="0"/>
        <v>24268.098271173043</v>
      </c>
      <c r="I14" s="9">
        <f t="shared" si="0"/>
        <v>24668.329691880452</v>
      </c>
      <c r="J14" s="9">
        <f t="shared" si="0"/>
        <v>24789.719130680685</v>
      </c>
      <c r="K14" s="9">
        <f t="shared" si="0"/>
        <v>25135.524574603689</v>
      </c>
      <c r="L14" s="9">
        <f t="shared" si="0"/>
        <v>24968.569404359656</v>
      </c>
      <c r="M14" s="9">
        <f t="shared" si="0"/>
        <v>24712.66807774653</v>
      </c>
      <c r="N14" s="9">
        <f t="shared" si="0"/>
        <v>25282.745032572137</v>
      </c>
      <c r="O14" s="9">
        <f t="shared" si="0"/>
        <v>25114.532215222083</v>
      </c>
      <c r="P14" s="9">
        <f t="shared" si="0"/>
        <v>25391.061821856729</v>
      </c>
      <c r="Q14" s="9">
        <f t="shared" si="0"/>
        <v>25276.211394013131</v>
      </c>
      <c r="R14" s="9">
        <f t="shared" si="0"/>
        <v>24948.359544884413</v>
      </c>
      <c r="S14" s="9">
        <f t="shared" si="0"/>
        <v>24655.040623326233</v>
      </c>
      <c r="T14" s="9">
        <f t="shared" si="0"/>
        <v>25032.125924625103</v>
      </c>
      <c r="U14" s="9">
        <f t="shared" si="0"/>
        <v>25105.878116536001</v>
      </c>
      <c r="V14" s="9">
        <f t="shared" si="0"/>
        <v>25327.827908490541</v>
      </c>
      <c r="W14" s="9">
        <f t="shared" si="0"/>
        <v>25317.995974126974</v>
      </c>
      <c r="X14" s="84">
        <f t="shared" si="0"/>
        <v>24765.623419726504</v>
      </c>
    </row>
    <row r="15" spans="1:24">
      <c r="B15" s="13" t="s">
        <v>259</v>
      </c>
      <c r="C15" s="91"/>
      <c r="D15" s="91"/>
      <c r="E15" s="91"/>
      <c r="F15" s="91"/>
      <c r="G15" s="91"/>
      <c r="H15" s="91"/>
      <c r="I15" s="91"/>
      <c r="J15" s="91"/>
      <c r="K15" s="91"/>
      <c r="L15" s="91"/>
      <c r="M15" s="91"/>
      <c r="N15" s="91"/>
      <c r="O15" s="91"/>
      <c r="P15" s="91"/>
      <c r="Q15" s="91"/>
      <c r="R15" s="91"/>
      <c r="S15" s="91"/>
      <c r="T15" s="91"/>
      <c r="U15" s="91"/>
      <c r="V15" s="82"/>
      <c r="W15" s="82"/>
    </row>
    <row r="16" spans="1:24">
      <c r="B16" s="26" t="s">
        <v>260</v>
      </c>
      <c r="C16" s="84"/>
      <c r="D16" s="84"/>
      <c r="E16" s="84"/>
      <c r="F16" s="84"/>
      <c r="G16" s="84"/>
      <c r="H16" s="84"/>
      <c r="I16" s="84"/>
      <c r="J16" s="84"/>
      <c r="K16" s="84"/>
      <c r="L16" s="84"/>
      <c r="M16" s="84"/>
      <c r="N16" s="84"/>
      <c r="O16" s="84"/>
      <c r="P16" s="84"/>
      <c r="Q16" s="84"/>
      <c r="R16" s="84"/>
      <c r="S16" s="84"/>
      <c r="T16" s="82"/>
      <c r="U16" s="82"/>
      <c r="V16" s="82"/>
      <c r="W16" s="82"/>
    </row>
    <row r="17" spans="1:24">
      <c r="C17" s="82"/>
      <c r="D17" s="82"/>
      <c r="E17" s="82"/>
      <c r="F17" s="82"/>
      <c r="G17" s="82"/>
      <c r="H17" s="82"/>
      <c r="I17" s="82"/>
      <c r="J17" s="82"/>
      <c r="K17" s="82"/>
      <c r="L17" s="82"/>
      <c r="M17" s="82"/>
      <c r="N17" s="82"/>
      <c r="O17" s="82"/>
      <c r="P17" s="82"/>
      <c r="Q17" s="82"/>
      <c r="R17" s="82"/>
      <c r="S17" s="82"/>
      <c r="T17" s="82"/>
      <c r="U17" s="82"/>
      <c r="V17" s="82"/>
      <c r="W17" s="82"/>
      <c r="X17" s="82"/>
    </row>
    <row r="18" spans="1:24">
      <c r="A18" s="1">
        <v>33</v>
      </c>
      <c r="B18" s="1" t="s">
        <v>261</v>
      </c>
      <c r="C18" s="82"/>
      <c r="D18" s="82"/>
      <c r="E18" s="82"/>
      <c r="F18" s="82"/>
      <c r="G18" s="82"/>
      <c r="H18" s="82"/>
      <c r="I18" s="82"/>
      <c r="J18" s="82"/>
      <c r="K18" s="82"/>
      <c r="L18" s="82"/>
      <c r="M18" s="82"/>
      <c r="N18" s="82"/>
      <c r="O18" s="82"/>
      <c r="P18" s="82"/>
      <c r="Q18" s="82"/>
      <c r="R18" s="82"/>
      <c r="S18" s="82"/>
      <c r="T18" s="82"/>
      <c r="U18" s="82"/>
      <c r="V18" s="82"/>
      <c r="W18" s="82"/>
      <c r="X18" s="82"/>
    </row>
    <row r="19" spans="1:24">
      <c r="C19" s="32" t="s">
        <v>61</v>
      </c>
      <c r="D19" s="32" t="s">
        <v>62</v>
      </c>
      <c r="E19" s="32" t="s">
        <v>63</v>
      </c>
      <c r="F19" s="32" t="s">
        <v>64</v>
      </c>
      <c r="G19" s="32" t="s">
        <v>65</v>
      </c>
      <c r="H19" s="32" t="s">
        <v>66</v>
      </c>
      <c r="I19" s="32" t="s">
        <v>67</v>
      </c>
      <c r="J19" s="32" t="s">
        <v>68</v>
      </c>
      <c r="K19" s="32" t="s">
        <v>69</v>
      </c>
      <c r="L19" s="32" t="s">
        <v>70</v>
      </c>
      <c r="M19" s="32" t="s">
        <v>71</v>
      </c>
      <c r="N19" s="32" t="s">
        <v>72</v>
      </c>
      <c r="O19" s="32" t="s">
        <v>73</v>
      </c>
      <c r="P19" s="32" t="s">
        <v>74</v>
      </c>
      <c r="Q19" s="32" t="s">
        <v>75</v>
      </c>
      <c r="R19" s="32" t="s">
        <v>76</v>
      </c>
      <c r="S19" s="32" t="s">
        <v>77</v>
      </c>
      <c r="T19" s="36" t="s">
        <v>78</v>
      </c>
      <c r="U19" s="36" t="s">
        <v>79</v>
      </c>
      <c r="V19" s="36" t="s">
        <v>116</v>
      </c>
      <c r="W19" s="36" t="s">
        <v>117</v>
      </c>
      <c r="X19" s="32">
        <v>2020</v>
      </c>
    </row>
    <row r="20" spans="1:24">
      <c r="B20" t="s">
        <v>241</v>
      </c>
      <c r="C20" s="9">
        <v>4783.7</v>
      </c>
      <c r="D20" s="9">
        <v>5339.3</v>
      </c>
      <c r="E20" s="9">
        <v>5868.7999999999993</v>
      </c>
      <c r="F20" s="9">
        <v>5936.7999999999993</v>
      </c>
      <c r="G20" s="9">
        <v>6207.7</v>
      </c>
      <c r="H20" s="9">
        <v>5281.1</v>
      </c>
      <c r="I20" s="9">
        <v>5893.9000000000005</v>
      </c>
      <c r="J20" s="9">
        <v>5958.7</v>
      </c>
      <c r="K20" s="9">
        <v>5794.1</v>
      </c>
      <c r="L20" s="9">
        <v>5632.4589999999998</v>
      </c>
      <c r="M20" s="9">
        <v>6144.8189999999995</v>
      </c>
      <c r="N20" s="9">
        <v>6581.4000000000005</v>
      </c>
      <c r="O20" s="9">
        <v>5893.7</v>
      </c>
      <c r="P20" s="9">
        <v>6228.8</v>
      </c>
      <c r="Q20" s="9">
        <v>5979.2999999999993</v>
      </c>
      <c r="R20" s="9">
        <v>5933.4529999999995</v>
      </c>
      <c r="S20" s="9">
        <v>5654.5</v>
      </c>
      <c r="T20" s="9">
        <v>6175.7999999999993</v>
      </c>
      <c r="U20" s="9">
        <v>6190.6</v>
      </c>
      <c r="V20" s="84">
        <v>6149.5</v>
      </c>
      <c r="W20" s="84">
        <v>5997.4130000000005</v>
      </c>
      <c r="X20" s="84">
        <v>5599</v>
      </c>
    </row>
    <row r="21" spans="1:24">
      <c r="B21" t="s">
        <v>262</v>
      </c>
      <c r="C21" s="9">
        <v>2416</v>
      </c>
      <c r="D21" s="9">
        <v>2826.9</v>
      </c>
      <c r="E21" s="9">
        <v>3371.8999999999996</v>
      </c>
      <c r="F21" s="9">
        <v>3456.1</v>
      </c>
      <c r="G21" s="9">
        <v>3614</v>
      </c>
      <c r="H21" s="9">
        <v>4236.3</v>
      </c>
      <c r="I21" s="9">
        <v>3465.9</v>
      </c>
      <c r="J21" s="9">
        <v>3438.3999999999996</v>
      </c>
      <c r="K21" s="9">
        <v>3408.9</v>
      </c>
      <c r="L21" s="9">
        <v>3343.3760000000002</v>
      </c>
      <c r="M21" s="9">
        <v>3751.8190000000004</v>
      </c>
      <c r="N21" s="9">
        <v>4181.7</v>
      </c>
      <c r="O21" s="9">
        <v>3531.2</v>
      </c>
      <c r="P21" s="9">
        <v>3597.4</v>
      </c>
      <c r="Q21" s="9">
        <v>3389.8</v>
      </c>
      <c r="R21" s="9">
        <v>3351.7520000000004</v>
      </c>
      <c r="S21" s="9">
        <v>3119.5</v>
      </c>
      <c r="T21" s="9">
        <v>3560.7</v>
      </c>
      <c r="U21" s="9">
        <v>3536.8</v>
      </c>
      <c r="V21" s="84">
        <v>3680.5</v>
      </c>
      <c r="W21" s="84">
        <v>3567.8330000000001</v>
      </c>
      <c r="X21" s="84">
        <v>3072.4</v>
      </c>
    </row>
    <row r="22" spans="1:24">
      <c r="B22" t="s">
        <v>125</v>
      </c>
      <c r="C22" s="9">
        <v>603.79999999999995</v>
      </c>
      <c r="D22" s="9">
        <v>572.80000000000007</v>
      </c>
      <c r="E22" s="9">
        <v>665.1</v>
      </c>
      <c r="F22" s="9">
        <v>676.40000000000009</v>
      </c>
      <c r="G22" s="9">
        <v>682.59999999999991</v>
      </c>
      <c r="H22" s="9">
        <v>598.1</v>
      </c>
      <c r="I22" s="9">
        <v>668.9</v>
      </c>
      <c r="J22" s="9">
        <v>703.2</v>
      </c>
      <c r="K22" s="9">
        <v>645.9</v>
      </c>
      <c r="L22" s="9">
        <v>534.99</v>
      </c>
      <c r="M22" s="9">
        <v>618.12699999999995</v>
      </c>
      <c r="N22" s="9">
        <v>676.3</v>
      </c>
      <c r="O22" s="9">
        <v>703.95</v>
      </c>
      <c r="P22" s="9">
        <v>751</v>
      </c>
      <c r="Q22" s="9">
        <v>692.4</v>
      </c>
      <c r="R22" s="9">
        <v>680.24299999999994</v>
      </c>
      <c r="S22" s="9">
        <v>623.40000000000009</v>
      </c>
      <c r="T22" s="9">
        <v>684.09999999999991</v>
      </c>
      <c r="U22" s="9">
        <v>669.2</v>
      </c>
      <c r="V22" s="84">
        <v>691.90000000000009</v>
      </c>
      <c r="W22" s="84">
        <v>672.00800000000004</v>
      </c>
      <c r="X22" s="84">
        <v>560.70000000000005</v>
      </c>
    </row>
    <row r="23" spans="1:24">
      <c r="B23" t="s">
        <v>130</v>
      </c>
      <c r="C23" s="9">
        <v>7803.5</v>
      </c>
      <c r="D23" s="9">
        <v>8739</v>
      </c>
      <c r="E23" s="9">
        <v>9905.8000000000011</v>
      </c>
      <c r="F23" s="9">
        <v>10069.299999999999</v>
      </c>
      <c r="G23" s="9">
        <v>10504.3</v>
      </c>
      <c r="H23" s="9">
        <v>10115.5</v>
      </c>
      <c r="I23" s="9">
        <v>10028.700000000001</v>
      </c>
      <c r="J23" s="9">
        <v>10100.300000000001</v>
      </c>
      <c r="K23" s="9">
        <v>9848.9</v>
      </c>
      <c r="L23" s="9">
        <v>9510.8250000000007</v>
      </c>
      <c r="M23" s="9">
        <v>10514.765000000001</v>
      </c>
      <c r="N23" s="9">
        <v>11439.4</v>
      </c>
      <c r="O23" s="9">
        <v>10128.85</v>
      </c>
      <c r="P23" s="9">
        <v>10577.199999999999</v>
      </c>
      <c r="Q23" s="9">
        <v>10061.5</v>
      </c>
      <c r="R23" s="9">
        <v>9965.4480000000003</v>
      </c>
      <c r="S23" s="9">
        <v>9397.4</v>
      </c>
      <c r="T23" s="9">
        <v>10420.6</v>
      </c>
      <c r="U23" s="9">
        <v>10396.600000000002</v>
      </c>
      <c r="V23" s="84">
        <v>10521.9</v>
      </c>
      <c r="W23" s="84">
        <v>10237.254000000001</v>
      </c>
      <c r="X23" s="84">
        <v>9232.1</v>
      </c>
    </row>
    <row r="24" spans="1:24">
      <c r="B24" t="s">
        <v>263</v>
      </c>
      <c r="C24" s="83">
        <v>9.4262131712107617</v>
      </c>
      <c r="D24" s="83">
        <v>9.1436236330078628</v>
      </c>
      <c r="E24" s="83">
        <v>10.265577701711898</v>
      </c>
      <c r="F24" s="83">
        <v>10.361654069573001</v>
      </c>
      <c r="G24" s="83">
        <v>10.760154964751869</v>
      </c>
      <c r="H24" s="83">
        <v>10.317759030270389</v>
      </c>
      <c r="I24" s="83">
        <v>10.145104934012863</v>
      </c>
      <c r="J24" s="83">
        <v>10.122772555072261</v>
      </c>
      <c r="K24" s="83">
        <v>9.7746517453423785</v>
      </c>
      <c r="L24" s="83">
        <v>9.3228209918777925</v>
      </c>
      <c r="M24" s="83">
        <v>10.167976010196249</v>
      </c>
      <c r="N24" s="83">
        <v>10.942187021732476</v>
      </c>
      <c r="O24" s="83">
        <v>9.5571688319775951</v>
      </c>
      <c r="P24" s="83">
        <v>9.8350016039573571</v>
      </c>
      <c r="Q24" s="83">
        <v>9.2289728198655663</v>
      </c>
      <c r="R24" s="83">
        <v>8.9938249654786517</v>
      </c>
      <c r="S24" s="83">
        <v>8.3580958547494664</v>
      </c>
      <c r="T24" s="83">
        <f>T23*1000/Toimintaympäristö!T9</f>
        <v>9.1529044305587526</v>
      </c>
      <c r="U24" s="83">
        <f>U23*1000/Toimintaympäristö!U9</f>
        <v>9.0016424711701735</v>
      </c>
      <c r="V24" s="83">
        <f>V23*1000/Toimintaympäristö!V9</f>
        <v>9.010258021920432</v>
      </c>
      <c r="W24" s="83">
        <f>W23*1000/Toimintaympäristö!W9</f>
        <v>8.6234742717358888</v>
      </c>
      <c r="X24" s="83">
        <f>X23*1000/Toimintaympäristö!X9</f>
        <v>7.7118930771640386</v>
      </c>
    </row>
    <row r="25" spans="1:24">
      <c r="B25" s="13" t="s">
        <v>264</v>
      </c>
      <c r="C25" s="82"/>
      <c r="D25" s="82"/>
      <c r="E25" s="82"/>
      <c r="F25" s="82"/>
      <c r="G25" s="82"/>
      <c r="H25" s="82"/>
      <c r="I25" s="82"/>
      <c r="J25" s="82"/>
      <c r="K25" s="82"/>
      <c r="L25" s="82"/>
      <c r="M25" s="82"/>
      <c r="N25" s="82"/>
      <c r="O25" s="82"/>
      <c r="P25" s="82"/>
      <c r="Q25" s="82"/>
      <c r="R25" s="82"/>
      <c r="S25" s="82"/>
      <c r="T25" s="82"/>
      <c r="U25" s="82"/>
      <c r="V25" s="82"/>
      <c r="W25" s="82"/>
      <c r="X25" s="82"/>
    </row>
    <row r="26" spans="1:24">
      <c r="B26" s="13"/>
      <c r="C26" s="83"/>
      <c r="D26" s="83"/>
      <c r="E26" s="83"/>
      <c r="F26" s="83"/>
      <c r="G26" s="83"/>
      <c r="H26" s="83"/>
      <c r="I26" s="83"/>
      <c r="J26" s="83"/>
      <c r="K26" s="83"/>
      <c r="L26" s="83"/>
      <c r="M26" s="83"/>
      <c r="N26" s="83"/>
      <c r="O26" s="82"/>
      <c r="P26" s="82"/>
      <c r="Q26" s="82"/>
      <c r="R26" s="82"/>
      <c r="S26" s="82"/>
      <c r="T26" s="82"/>
      <c r="U26" s="82"/>
      <c r="V26" s="82"/>
      <c r="W26" s="82"/>
      <c r="X26" s="82"/>
    </row>
    <row r="27" spans="1:24">
      <c r="C27" s="82"/>
      <c r="D27" s="82"/>
      <c r="E27" s="82"/>
      <c r="F27" s="82"/>
      <c r="G27" s="82"/>
      <c r="H27" s="82"/>
      <c r="I27" s="82"/>
      <c r="J27" s="82"/>
      <c r="K27" s="82"/>
      <c r="L27" s="82"/>
      <c r="M27" s="82"/>
      <c r="N27" s="82"/>
      <c r="O27" s="82"/>
      <c r="P27" s="82"/>
      <c r="Q27" s="82"/>
      <c r="R27" s="82"/>
      <c r="S27" s="82"/>
      <c r="T27" s="82"/>
      <c r="U27" s="82"/>
      <c r="V27" s="82"/>
      <c r="W27" s="82"/>
      <c r="X27" s="82"/>
    </row>
    <row r="28" spans="1:24">
      <c r="A28" s="1">
        <v>34</v>
      </c>
      <c r="B28" s="1" t="s">
        <v>265</v>
      </c>
      <c r="C28" s="82"/>
      <c r="D28" s="82"/>
      <c r="E28" s="82"/>
      <c r="F28" s="82"/>
      <c r="G28" s="82"/>
      <c r="H28" s="82"/>
      <c r="I28" s="82"/>
      <c r="J28" s="82"/>
      <c r="K28" s="82"/>
      <c r="L28" s="82"/>
      <c r="M28" s="82"/>
      <c r="N28" s="82"/>
      <c r="O28" s="82"/>
      <c r="P28" s="82"/>
      <c r="Q28" s="82"/>
      <c r="R28" s="82"/>
      <c r="S28" s="82"/>
      <c r="T28" s="82"/>
      <c r="U28" s="82"/>
      <c r="V28" s="82"/>
      <c r="W28" s="82"/>
      <c r="X28" s="82"/>
    </row>
    <row r="29" spans="1:24">
      <c r="B29" s="1" t="s">
        <v>152</v>
      </c>
      <c r="C29" s="32" t="s">
        <v>61</v>
      </c>
      <c r="D29" s="32" t="s">
        <v>62</v>
      </c>
      <c r="E29" s="32" t="s">
        <v>63</v>
      </c>
      <c r="F29" s="32" t="s">
        <v>64</v>
      </c>
      <c r="G29" s="32" t="s">
        <v>65</v>
      </c>
      <c r="H29" s="32" t="s">
        <v>66</v>
      </c>
      <c r="I29" s="32" t="s">
        <v>67</v>
      </c>
      <c r="J29" s="32" t="s">
        <v>68</v>
      </c>
      <c r="K29" s="32" t="s">
        <v>69</v>
      </c>
      <c r="L29" s="32" t="s">
        <v>70</v>
      </c>
      <c r="M29" s="32" t="s">
        <v>71</v>
      </c>
      <c r="N29" s="32" t="s">
        <v>72</v>
      </c>
      <c r="O29" s="32" t="s">
        <v>73</v>
      </c>
      <c r="P29" s="32" t="s">
        <v>74</v>
      </c>
      <c r="Q29" s="32" t="s">
        <v>75</v>
      </c>
      <c r="R29" s="32" t="s">
        <v>76</v>
      </c>
      <c r="S29" s="32" t="s">
        <v>77</v>
      </c>
      <c r="T29" s="36" t="s">
        <v>78</v>
      </c>
      <c r="U29" s="36" t="s">
        <v>79</v>
      </c>
      <c r="V29" s="36">
        <v>2018</v>
      </c>
      <c r="W29" s="36">
        <v>2019</v>
      </c>
      <c r="X29" s="32">
        <v>2020</v>
      </c>
    </row>
    <row r="30" spans="1:24">
      <c r="B30" t="s">
        <v>241</v>
      </c>
      <c r="C30" s="9">
        <v>768.2</v>
      </c>
      <c r="D30" s="9">
        <v>900.38811173828014</v>
      </c>
      <c r="E30" s="9">
        <v>1027.2983403931162</v>
      </c>
      <c r="F30" s="9">
        <v>1061.3073342264777</v>
      </c>
      <c r="G30" s="9">
        <v>1124.8474710384774</v>
      </c>
      <c r="H30" s="9">
        <v>1099.9075422273445</v>
      </c>
      <c r="I30" s="9">
        <v>1084.8302216278869</v>
      </c>
      <c r="J30" s="9">
        <v>1082.9597269670519</v>
      </c>
      <c r="K30" s="9">
        <v>1067.0321815217603</v>
      </c>
      <c r="L30" s="9">
        <v>1062.56</v>
      </c>
      <c r="M30" s="9">
        <v>1150.229</v>
      </c>
      <c r="N30" s="9">
        <v>1239.5999999999999</v>
      </c>
      <c r="O30" s="9">
        <v>1112.2</v>
      </c>
      <c r="P30" s="9">
        <v>1187.9000000000001</v>
      </c>
      <c r="Q30" s="9">
        <v>1141.9000000000001</v>
      </c>
      <c r="R30" s="9">
        <v>1139.2</v>
      </c>
      <c r="S30" s="9">
        <v>1099.0999999999999</v>
      </c>
      <c r="T30" s="84">
        <v>1185</v>
      </c>
      <c r="U30" s="84">
        <v>1190.5999999999999</v>
      </c>
      <c r="V30" s="84">
        <v>1215.9000000000001</v>
      </c>
      <c r="W30" s="84">
        <v>1162.4000000000001</v>
      </c>
      <c r="X30" s="115">
        <v>1089.9000000000001</v>
      </c>
    </row>
    <row r="31" spans="1:24">
      <c r="B31" t="s">
        <v>262</v>
      </c>
      <c r="C31" s="9">
        <v>346.3</v>
      </c>
      <c r="D31" s="9">
        <v>529.4071546781712</v>
      </c>
      <c r="E31" s="9">
        <v>604.02740140933031</v>
      </c>
      <c r="F31" s="9">
        <v>624.02389450387795</v>
      </c>
      <c r="G31" s="9">
        <v>661.38400910219286</v>
      </c>
      <c r="H31" s="9">
        <v>646.71991416619051</v>
      </c>
      <c r="I31" s="9">
        <v>637.85480222760725</v>
      </c>
      <c r="J31" s="9">
        <v>636.75499510740701</v>
      </c>
      <c r="K31" s="9">
        <v>627.38997084146024</v>
      </c>
      <c r="L31" s="9">
        <v>596.41499999999996</v>
      </c>
      <c r="M31" s="9">
        <v>674.50900000000001</v>
      </c>
      <c r="N31" s="9">
        <v>759</v>
      </c>
      <c r="O31" s="9">
        <v>806.3</v>
      </c>
      <c r="P31" s="9">
        <v>711.8</v>
      </c>
      <c r="Q31" s="9">
        <v>656.6</v>
      </c>
      <c r="R31" s="9">
        <v>641.29999999999995</v>
      </c>
      <c r="S31" s="9">
        <v>631.5</v>
      </c>
      <c r="T31" s="84">
        <v>732.8</v>
      </c>
      <c r="U31" s="84">
        <v>736.1</v>
      </c>
      <c r="V31" s="84">
        <v>688.7</v>
      </c>
      <c r="W31" s="84">
        <v>670.1</v>
      </c>
      <c r="X31" s="115">
        <v>612.1</v>
      </c>
    </row>
    <row r="32" spans="1:24">
      <c r="B32" t="s">
        <v>125</v>
      </c>
      <c r="C32" s="9">
        <v>122.3</v>
      </c>
      <c r="D32" s="9">
        <v>96.732306873928479</v>
      </c>
      <c r="E32" s="9">
        <v>110.36678185603316</v>
      </c>
      <c r="F32" s="9">
        <v>114.02050449527486</v>
      </c>
      <c r="G32" s="9">
        <v>120.8468762929251</v>
      </c>
      <c r="H32" s="9">
        <v>118.16747969081437</v>
      </c>
      <c r="I32" s="9">
        <v>116.54766265408382</v>
      </c>
      <c r="J32" s="9">
        <v>116.34670790892551</v>
      </c>
      <c r="K32" s="9">
        <v>114.63554780621391</v>
      </c>
      <c r="L32" s="9">
        <v>115.934</v>
      </c>
      <c r="M32" s="9">
        <v>123.97</v>
      </c>
      <c r="N32" s="9">
        <v>131</v>
      </c>
      <c r="O32" s="9">
        <v>110.85</v>
      </c>
      <c r="P32" s="9">
        <v>119.1</v>
      </c>
      <c r="Q32" s="9">
        <v>113.7</v>
      </c>
      <c r="R32" s="9">
        <v>108.3</v>
      </c>
      <c r="S32" s="9">
        <v>99.6</v>
      </c>
      <c r="T32" s="84">
        <v>109.2</v>
      </c>
      <c r="U32" s="84">
        <v>108.5</v>
      </c>
      <c r="V32" s="84">
        <v>131.9</v>
      </c>
      <c r="W32" s="84">
        <v>123.2</v>
      </c>
      <c r="X32" s="115">
        <v>88.2</v>
      </c>
    </row>
    <row r="33" spans="2:25">
      <c r="B33" t="s">
        <v>130</v>
      </c>
      <c r="C33" s="9">
        <v>1236.8</v>
      </c>
      <c r="D33" s="9">
        <v>1526.5275732903799</v>
      </c>
      <c r="E33" s="9">
        <v>1741.69252365848</v>
      </c>
      <c r="F33" s="9">
        <v>1799.3517332256308</v>
      </c>
      <c r="G33" s="9">
        <v>1907.0783564335954</v>
      </c>
      <c r="H33" s="9">
        <v>1864.7949360843495</v>
      </c>
      <c r="I33" s="9">
        <v>1839.2326865095783</v>
      </c>
      <c r="J33" s="9">
        <v>1836.0614299833846</v>
      </c>
      <c r="K33" s="9">
        <v>1809.0577001694348</v>
      </c>
      <c r="L33" s="9">
        <v>1774.9089999999999</v>
      </c>
      <c r="M33" s="9">
        <v>1948.7080000000001</v>
      </c>
      <c r="N33" s="9">
        <v>2129.6</v>
      </c>
      <c r="O33" s="9">
        <v>2029.35</v>
      </c>
      <c r="P33" s="9">
        <v>2018.8</v>
      </c>
      <c r="Q33" s="9">
        <v>1912.2</v>
      </c>
      <c r="R33" s="9">
        <v>1888.8</v>
      </c>
      <c r="S33" s="9">
        <v>1830.1999999999998</v>
      </c>
      <c r="T33" s="84">
        <v>2027</v>
      </c>
      <c r="U33" s="84">
        <v>2035.1999999999998</v>
      </c>
      <c r="V33" s="84">
        <v>2036.5000000000002</v>
      </c>
      <c r="W33" s="84">
        <v>1955.7</v>
      </c>
      <c r="X33" s="115">
        <v>1790.2</v>
      </c>
    </row>
    <row r="34" spans="2:25">
      <c r="B34" t="s">
        <v>263</v>
      </c>
      <c r="C34" s="83">
        <v>7.1644972745019659</v>
      </c>
      <c r="D34" s="83">
        <v>7.1576893871664682</v>
      </c>
      <c r="E34" s="83">
        <v>8.0323033244409601</v>
      </c>
      <c r="F34" s="83">
        <v>8.1199282175554313</v>
      </c>
      <c r="G34" s="83">
        <v>8.5049719103674128</v>
      </c>
      <c r="H34" s="83">
        <v>8.1962162987897695</v>
      </c>
      <c r="I34" s="83">
        <v>7.9375463893246314</v>
      </c>
      <c r="J34" s="83">
        <v>7.8111992086251494</v>
      </c>
      <c r="K34" s="83">
        <v>7.5985924788070918</v>
      </c>
      <c r="L34" s="83">
        <v>7.3468121479040844</v>
      </c>
      <c r="M34" s="83">
        <v>7.9749706367427446</v>
      </c>
      <c r="N34" s="83">
        <v>8.5881010279427823</v>
      </c>
      <c r="O34" s="83">
        <v>8.0383349375542164</v>
      </c>
      <c r="P34" s="83">
        <v>7.8584329845540601</v>
      </c>
      <c r="Q34" s="83">
        <v>7.33835809898072</v>
      </c>
      <c r="R34" s="83">
        <v>7.1113922334922171</v>
      </c>
      <c r="S34" s="83">
        <v>6.7783929927223561</v>
      </c>
      <c r="T34" s="83">
        <f>T33*1000/Toimintaympäristö!T5</f>
        <v>7.3821030435241806</v>
      </c>
      <c r="U34" s="83">
        <f>U33*1000/Toimintaympäristö!U5</f>
        <v>7.2934734307134352</v>
      </c>
      <c r="V34" s="83">
        <f>V33*1000/Toimintaympäristö!V5</f>
        <v>7.1800784114627412</v>
      </c>
      <c r="W34" s="83">
        <f>W33*1000/Toimintaympäristö!W5</f>
        <v>6.750054360769127</v>
      </c>
      <c r="X34" s="83">
        <f>X33*1000/Toimintaympäristö!X5</f>
        <v>6.1141545649530729</v>
      </c>
    </row>
    <row r="35" spans="2:25">
      <c r="B35" s="13" t="s">
        <v>266</v>
      </c>
      <c r="C35" s="83"/>
      <c r="D35" s="83"/>
      <c r="E35" s="83"/>
      <c r="F35" s="83"/>
      <c r="G35" s="83"/>
      <c r="H35" s="83"/>
      <c r="I35" s="83"/>
      <c r="J35" s="83"/>
      <c r="K35" s="83"/>
      <c r="L35" s="83"/>
      <c r="M35" s="83"/>
      <c r="N35" s="83"/>
      <c r="O35" s="82"/>
      <c r="P35" s="82"/>
      <c r="Q35" s="82"/>
      <c r="R35" s="82"/>
      <c r="S35" s="82"/>
      <c r="T35" s="82"/>
      <c r="U35" s="82"/>
      <c r="V35" s="82"/>
      <c r="W35" s="82"/>
      <c r="X35" s="82"/>
    </row>
    <row r="36" spans="2:25">
      <c r="C36" s="82"/>
      <c r="D36" s="82"/>
      <c r="E36" s="82"/>
      <c r="F36" s="82"/>
      <c r="G36" s="82"/>
      <c r="H36" s="82"/>
      <c r="I36" s="82"/>
      <c r="J36" s="82"/>
      <c r="K36" s="82"/>
      <c r="L36" s="82"/>
      <c r="M36" s="82"/>
      <c r="N36" s="82"/>
      <c r="O36" s="82"/>
      <c r="P36" s="82"/>
      <c r="Q36" s="82"/>
      <c r="R36" s="82"/>
      <c r="S36" s="82"/>
      <c r="T36" s="82"/>
      <c r="U36" s="82"/>
      <c r="V36" s="82"/>
      <c r="W36" s="82"/>
      <c r="X36" s="82"/>
    </row>
    <row r="37" spans="2:25">
      <c r="B37" s="1" t="s">
        <v>151</v>
      </c>
      <c r="C37" s="32" t="s">
        <v>61</v>
      </c>
      <c r="D37" s="32" t="s">
        <v>62</v>
      </c>
      <c r="E37" s="32" t="s">
        <v>63</v>
      </c>
      <c r="F37" s="32" t="s">
        <v>64</v>
      </c>
      <c r="G37" s="32" t="s">
        <v>65</v>
      </c>
      <c r="H37" s="32" t="s">
        <v>66</v>
      </c>
      <c r="I37" s="32" t="s">
        <v>67</v>
      </c>
      <c r="J37" s="32" t="s">
        <v>68</v>
      </c>
      <c r="K37" s="32" t="s">
        <v>69</v>
      </c>
      <c r="L37" s="32" t="s">
        <v>70</v>
      </c>
      <c r="M37" s="32" t="s">
        <v>71</v>
      </c>
      <c r="N37" s="32" t="s">
        <v>72</v>
      </c>
      <c r="O37" s="32" t="s">
        <v>73</v>
      </c>
      <c r="P37" s="32" t="s">
        <v>74</v>
      </c>
      <c r="Q37" s="32" t="s">
        <v>75</v>
      </c>
      <c r="R37" s="32" t="s">
        <v>76</v>
      </c>
      <c r="S37" s="32" t="s">
        <v>77</v>
      </c>
      <c r="T37" s="36" t="s">
        <v>78</v>
      </c>
      <c r="U37" s="36" t="s">
        <v>79</v>
      </c>
      <c r="V37" s="36" t="s">
        <v>116</v>
      </c>
      <c r="W37" s="36">
        <v>2019</v>
      </c>
      <c r="X37" s="36">
        <v>2020</v>
      </c>
      <c r="Y37" s="82"/>
    </row>
    <row r="38" spans="2:25">
      <c r="B38" t="s">
        <v>241</v>
      </c>
      <c r="C38" s="9">
        <v>3363</v>
      </c>
      <c r="D38" s="9">
        <v>3635.7</v>
      </c>
      <c r="E38" s="9">
        <v>3985.1</v>
      </c>
      <c r="F38" s="9">
        <v>4039.2</v>
      </c>
      <c r="G38" s="9">
        <v>4196</v>
      </c>
      <c r="H38" s="9">
        <v>3330</v>
      </c>
      <c r="I38" s="9">
        <v>3961</v>
      </c>
      <c r="J38" s="9">
        <v>3988</v>
      </c>
      <c r="K38" s="9">
        <v>3906.8</v>
      </c>
      <c r="L38" s="9">
        <v>3741</v>
      </c>
      <c r="M38" s="9">
        <v>4099</v>
      </c>
      <c r="N38" s="9">
        <v>4365</v>
      </c>
      <c r="O38" s="9">
        <v>3930</v>
      </c>
      <c r="P38" s="9">
        <v>4124</v>
      </c>
      <c r="Q38" s="9">
        <v>3962</v>
      </c>
      <c r="R38" s="9">
        <v>3909.2</v>
      </c>
      <c r="S38" s="9">
        <v>3711.6</v>
      </c>
      <c r="T38" s="84">
        <v>4068.4</v>
      </c>
      <c r="U38" s="84">
        <v>4071.6</v>
      </c>
      <c r="V38" s="84">
        <v>3996.4</v>
      </c>
      <c r="W38" s="84">
        <v>3898.413</v>
      </c>
      <c r="X38" s="84">
        <v>3624.1</v>
      </c>
      <c r="Y38" s="82"/>
    </row>
    <row r="39" spans="2:25">
      <c r="B39" t="s">
        <v>262</v>
      </c>
      <c r="C39" s="9">
        <v>1676.3</v>
      </c>
      <c r="D39" s="9">
        <v>1886.5</v>
      </c>
      <c r="E39" s="9">
        <v>2236.5</v>
      </c>
      <c r="F39" s="9">
        <v>2269.3000000000002</v>
      </c>
      <c r="G39" s="9">
        <v>2349</v>
      </c>
      <c r="H39" s="9">
        <v>2983</v>
      </c>
      <c r="I39" s="9">
        <v>2218</v>
      </c>
      <c r="J39" s="9">
        <v>2258</v>
      </c>
      <c r="K39" s="9">
        <v>2172</v>
      </c>
      <c r="L39" s="9">
        <v>2098</v>
      </c>
      <c r="M39" s="9">
        <v>2331</v>
      </c>
      <c r="N39" s="9">
        <v>2615</v>
      </c>
      <c r="O39" s="9">
        <v>2194</v>
      </c>
      <c r="P39" s="9">
        <v>2307</v>
      </c>
      <c r="Q39" s="9">
        <v>2183</v>
      </c>
      <c r="R39" s="9">
        <v>2187.8000000000002</v>
      </c>
      <c r="S39" s="9">
        <v>2008.9</v>
      </c>
      <c r="T39" s="84">
        <v>2262.9</v>
      </c>
      <c r="U39" s="84">
        <v>2246.4</v>
      </c>
      <c r="V39" s="84">
        <v>2425.1</v>
      </c>
      <c r="W39" s="84">
        <v>2349.0329999999999</v>
      </c>
      <c r="X39" s="84">
        <v>1978.2</v>
      </c>
      <c r="Y39" s="82"/>
    </row>
    <row r="40" spans="2:25">
      <c r="B40" t="s">
        <v>125</v>
      </c>
      <c r="C40" s="9">
        <v>386</v>
      </c>
      <c r="D40" s="9">
        <v>353.3</v>
      </c>
      <c r="E40" s="9">
        <v>391.7</v>
      </c>
      <c r="F40" s="9">
        <v>399</v>
      </c>
      <c r="G40" s="9">
        <v>386.4</v>
      </c>
      <c r="H40" s="9">
        <v>309.3</v>
      </c>
      <c r="I40" s="9">
        <v>352.3</v>
      </c>
      <c r="J40" s="9">
        <v>350.6</v>
      </c>
      <c r="K40" s="9">
        <v>331</v>
      </c>
      <c r="L40" s="9">
        <v>301</v>
      </c>
      <c r="M40" s="9">
        <v>345</v>
      </c>
      <c r="N40" s="9">
        <v>380</v>
      </c>
      <c r="O40" s="9">
        <v>317</v>
      </c>
      <c r="P40" s="9">
        <v>332</v>
      </c>
      <c r="Q40" s="9">
        <v>304</v>
      </c>
      <c r="R40" s="9">
        <v>288.2</v>
      </c>
      <c r="S40" s="9">
        <v>264.10000000000002</v>
      </c>
      <c r="T40" s="84">
        <v>301.5</v>
      </c>
      <c r="U40" s="84">
        <v>288.2</v>
      </c>
      <c r="V40" s="84">
        <v>278.7</v>
      </c>
      <c r="W40" s="84">
        <v>272.70800000000003</v>
      </c>
      <c r="X40" s="84">
        <v>228.3</v>
      </c>
      <c r="Y40" s="82"/>
    </row>
    <row r="41" spans="2:25">
      <c r="B41" t="s">
        <v>130</v>
      </c>
      <c r="C41" s="9">
        <v>5425.3</v>
      </c>
      <c r="D41" s="9">
        <v>5875.5</v>
      </c>
      <c r="E41" s="9">
        <v>6613.3</v>
      </c>
      <c r="F41" s="9">
        <v>6707.5</v>
      </c>
      <c r="G41" s="9">
        <v>6931.4</v>
      </c>
      <c r="H41" s="9">
        <v>6622.3</v>
      </c>
      <c r="I41" s="9">
        <v>6531.3</v>
      </c>
      <c r="J41" s="9">
        <v>6596.6</v>
      </c>
      <c r="K41" s="9">
        <v>6409.8</v>
      </c>
      <c r="L41" s="9">
        <v>6140</v>
      </c>
      <c r="M41" s="9">
        <v>6775</v>
      </c>
      <c r="N41" s="9">
        <v>7360</v>
      </c>
      <c r="O41" s="9">
        <v>6441</v>
      </c>
      <c r="P41" s="9">
        <v>6763</v>
      </c>
      <c r="Q41" s="9">
        <v>6449</v>
      </c>
      <c r="R41" s="9">
        <v>6385.2</v>
      </c>
      <c r="S41" s="9">
        <v>5984.6</v>
      </c>
      <c r="T41" s="84">
        <v>6632.8</v>
      </c>
      <c r="U41" s="84">
        <v>6606.2</v>
      </c>
      <c r="V41" s="84">
        <v>6700.2</v>
      </c>
      <c r="W41" s="84">
        <v>6520.1539999999995</v>
      </c>
      <c r="X41" s="84">
        <v>5830.6</v>
      </c>
      <c r="Y41" s="82"/>
    </row>
    <row r="42" spans="2:25">
      <c r="B42" t="s">
        <v>263</v>
      </c>
      <c r="C42" s="83">
        <v>11.018074735987003</v>
      </c>
      <c r="D42" s="83">
        <v>10.577452770066646</v>
      </c>
      <c r="E42" s="83">
        <v>11.815414190717469</v>
      </c>
      <c r="F42" s="83">
        <v>11.98375604770991</v>
      </c>
      <c r="G42" s="83">
        <v>12.392326533531188</v>
      </c>
      <c r="H42" s="83">
        <v>11.848492167860947</v>
      </c>
      <c r="I42" s="83">
        <v>11.642370506636436</v>
      </c>
      <c r="J42" s="83">
        <v>11.685304886797836</v>
      </c>
      <c r="K42" s="83">
        <v>11.275767075140115</v>
      </c>
      <c r="L42" s="83">
        <v>10.686084942192458</v>
      </c>
      <c r="M42" s="83">
        <v>11.611286684810553</v>
      </c>
      <c r="N42" s="83">
        <v>12.502229507639779</v>
      </c>
      <c r="O42" s="83">
        <v>10.815140188798999</v>
      </c>
      <c r="P42" s="83">
        <v>11.189979814024291</v>
      </c>
      <c r="Q42" s="83">
        <v>10.527363963734546</v>
      </c>
      <c r="R42" s="83">
        <v>10.261313962458216</v>
      </c>
      <c r="S42" s="83">
        <v>9.4959736602007219</v>
      </c>
      <c r="T42" s="83">
        <f>T41*1000/Toimintaympäristö!T6</f>
        <v>10.442377841906481</v>
      </c>
      <c r="U42" s="83">
        <f>U41*1000/Toimintaympäristö!U6</f>
        <v>10.269683741869692</v>
      </c>
      <c r="V42" s="83">
        <f>V41*1000/Toimintaympäristö!V6</f>
        <v>10.339144685066708</v>
      </c>
      <c r="W42" s="83">
        <f>W41*1000/Toimintaympäristö!W6</f>
        <v>9.9721703487883033</v>
      </c>
      <c r="X42" s="83">
        <f>X41*1000/Toimintaympäristö!X6</f>
        <v>8.8756621810874989</v>
      </c>
      <c r="Y42" s="82"/>
    </row>
    <row r="43" spans="2:25">
      <c r="B43" s="13" t="s">
        <v>267</v>
      </c>
      <c r="C43" s="83"/>
      <c r="D43" s="83"/>
      <c r="E43" s="83"/>
      <c r="F43" s="83"/>
      <c r="G43" s="83"/>
      <c r="H43" s="83"/>
      <c r="I43" s="83"/>
      <c r="J43" s="83"/>
      <c r="K43" s="83"/>
      <c r="L43" s="83"/>
      <c r="M43" s="83"/>
      <c r="N43" s="83"/>
      <c r="O43" s="82"/>
      <c r="P43" s="82"/>
      <c r="Q43" s="82"/>
      <c r="R43" s="82"/>
      <c r="S43" s="82"/>
      <c r="T43" s="82"/>
      <c r="U43" s="82"/>
      <c r="V43" s="82"/>
      <c r="W43" s="82"/>
      <c r="X43" s="82"/>
      <c r="Y43" s="82"/>
    </row>
    <row r="44" spans="2:25">
      <c r="C44" s="82"/>
      <c r="D44" s="82"/>
      <c r="E44" s="82"/>
      <c r="F44" s="82"/>
      <c r="G44" s="82"/>
      <c r="H44" s="82"/>
      <c r="I44" s="82"/>
      <c r="J44" s="82"/>
      <c r="K44" s="82"/>
      <c r="L44" s="82"/>
      <c r="M44" s="82"/>
      <c r="N44" s="82"/>
      <c r="O44" s="82"/>
      <c r="P44" s="82"/>
      <c r="Q44" s="82"/>
      <c r="R44" s="82"/>
      <c r="S44" s="82"/>
      <c r="T44" s="82"/>
      <c r="U44" s="82"/>
      <c r="V44" s="82"/>
      <c r="W44" s="82"/>
      <c r="X44" s="82"/>
      <c r="Y44" s="82"/>
    </row>
    <row r="45" spans="2:25">
      <c r="B45" s="1" t="s">
        <v>154</v>
      </c>
      <c r="C45" s="32" t="s">
        <v>61</v>
      </c>
      <c r="D45" s="32" t="s">
        <v>62</v>
      </c>
      <c r="E45" s="32" t="s">
        <v>63</v>
      </c>
      <c r="F45" s="32" t="s">
        <v>64</v>
      </c>
      <c r="G45" s="32" t="s">
        <v>65</v>
      </c>
      <c r="H45" s="32" t="s">
        <v>66</v>
      </c>
      <c r="I45" s="32" t="s">
        <v>67</v>
      </c>
      <c r="J45" s="32" t="s">
        <v>68</v>
      </c>
      <c r="K45" s="32" t="s">
        <v>69</v>
      </c>
      <c r="L45" s="32" t="s">
        <v>70</v>
      </c>
      <c r="M45" s="32" t="s">
        <v>71</v>
      </c>
      <c r="N45" s="32" t="s">
        <v>72</v>
      </c>
      <c r="O45" s="32" t="s">
        <v>73</v>
      </c>
      <c r="P45" s="32" t="s">
        <v>74</v>
      </c>
      <c r="Q45" s="32" t="s">
        <v>75</v>
      </c>
      <c r="R45" s="32" t="s">
        <v>76</v>
      </c>
      <c r="S45" s="32" t="s">
        <v>77</v>
      </c>
      <c r="T45" s="36" t="s">
        <v>78</v>
      </c>
      <c r="U45" s="36" t="s">
        <v>79</v>
      </c>
      <c r="V45" s="36" t="s">
        <v>116</v>
      </c>
      <c r="W45" s="36">
        <v>2019</v>
      </c>
      <c r="X45" s="36">
        <v>2020</v>
      </c>
      <c r="Y45" s="82"/>
    </row>
    <row r="46" spans="2:25">
      <c r="B46" t="s">
        <v>241</v>
      </c>
      <c r="C46" s="9">
        <v>37.6</v>
      </c>
      <c r="D46" s="9">
        <v>41.542804687038227</v>
      </c>
      <c r="E46" s="9">
        <v>47.398287198481647</v>
      </c>
      <c r="F46" s="9">
        <v>48.967420519993951</v>
      </c>
      <c r="G46" s="9">
        <v>51.899084609019411</v>
      </c>
      <c r="H46" s="9">
        <v>50.74838683991041</v>
      </c>
      <c r="I46" s="9">
        <v>50.052737734039958</v>
      </c>
      <c r="J46" s="9">
        <v>49.966435401356769</v>
      </c>
      <c r="K46" s="9">
        <v>49.231557962448512</v>
      </c>
      <c r="L46" s="9">
        <v>47.698999999999998</v>
      </c>
      <c r="M46" s="9">
        <v>53.59</v>
      </c>
      <c r="N46" s="9">
        <v>58</v>
      </c>
      <c r="O46" s="9">
        <v>51.3</v>
      </c>
      <c r="P46" s="9">
        <v>56.1</v>
      </c>
      <c r="Q46" s="9">
        <v>53</v>
      </c>
      <c r="R46" s="9">
        <v>52.052999999999997</v>
      </c>
      <c r="S46" s="9">
        <v>49</v>
      </c>
      <c r="T46" s="84">
        <v>51.4</v>
      </c>
      <c r="U46" s="84">
        <v>49.8</v>
      </c>
      <c r="V46" s="84">
        <v>47.2</v>
      </c>
      <c r="W46" s="84">
        <v>45.8</v>
      </c>
      <c r="X46" s="84">
        <v>43</v>
      </c>
      <c r="Y46" s="104"/>
    </row>
    <row r="47" spans="2:25">
      <c r="B47" t="s">
        <v>262</v>
      </c>
      <c r="C47" s="9">
        <v>14.4</v>
      </c>
      <c r="D47" s="9">
        <v>20.295830870618829</v>
      </c>
      <c r="E47" s="9">
        <v>23.156540050305047</v>
      </c>
      <c r="F47" s="9">
        <v>23.923143671480453</v>
      </c>
      <c r="G47" s="9">
        <v>25.355414770376488</v>
      </c>
      <c r="H47" s="9">
        <v>24.793238781514535</v>
      </c>
      <c r="I47" s="9">
        <v>24.453377842793437</v>
      </c>
      <c r="J47" s="9">
        <v>24.411214643628785</v>
      </c>
      <c r="K47" s="9">
        <v>24.052188614378306</v>
      </c>
      <c r="L47" s="9">
        <v>24.010999999999999</v>
      </c>
      <c r="M47" s="9">
        <v>26.11</v>
      </c>
      <c r="N47" s="9">
        <v>27.7</v>
      </c>
      <c r="O47" s="9">
        <v>23.2</v>
      </c>
      <c r="P47" s="9">
        <v>25.7</v>
      </c>
      <c r="Q47" s="9">
        <v>24.2</v>
      </c>
      <c r="R47" s="9">
        <v>24.052</v>
      </c>
      <c r="S47" s="9">
        <v>23</v>
      </c>
      <c r="T47" s="84">
        <v>25</v>
      </c>
      <c r="U47" s="84">
        <v>24.5</v>
      </c>
      <c r="V47" s="84">
        <v>24.7</v>
      </c>
      <c r="W47" s="84">
        <v>23.8</v>
      </c>
      <c r="X47" s="84">
        <v>22.1</v>
      </c>
      <c r="Y47" s="82"/>
    </row>
    <row r="48" spans="2:25">
      <c r="B48" t="s">
        <v>125</v>
      </c>
      <c r="C48" s="9">
        <v>0</v>
      </c>
      <c r="D48" s="9">
        <v>0.13379115195933566</v>
      </c>
      <c r="E48" s="9">
        <v>0.15264909273597729</v>
      </c>
      <c r="F48" s="9">
        <v>0.15770258289497016</v>
      </c>
      <c r="G48" s="9">
        <v>0.16714418700868838</v>
      </c>
      <c r="H48" s="9">
        <v>0.16343829422542705</v>
      </c>
      <c r="I48" s="9">
        <v>0.16119791358827354</v>
      </c>
      <c r="J48" s="9">
        <v>0.1609199716295289</v>
      </c>
      <c r="K48" s="9">
        <v>0.1585532537384006</v>
      </c>
      <c r="L48" s="9">
        <v>0.156</v>
      </c>
      <c r="M48" s="9">
        <v>0.157</v>
      </c>
      <c r="N48" s="9">
        <v>0.2</v>
      </c>
      <c r="O48" s="9">
        <v>0.1</v>
      </c>
      <c r="P48" s="9">
        <v>0.3</v>
      </c>
      <c r="Q48" s="9">
        <v>0.3</v>
      </c>
      <c r="R48" s="9">
        <v>0.34300000000000003</v>
      </c>
      <c r="S48" s="9">
        <v>0.3</v>
      </c>
      <c r="T48" s="84">
        <v>0.4</v>
      </c>
      <c r="U48" s="84">
        <v>0.3</v>
      </c>
      <c r="V48" s="84">
        <v>0.3</v>
      </c>
      <c r="W48" s="84">
        <v>0.3</v>
      </c>
      <c r="X48" s="84">
        <v>0.2</v>
      </c>
      <c r="Y48" s="82"/>
    </row>
    <row r="49" spans="1:25">
      <c r="B49" t="s">
        <v>130</v>
      </c>
      <c r="C49" s="9">
        <v>52</v>
      </c>
      <c r="D49" s="9">
        <v>61.9724267096164</v>
      </c>
      <c r="E49" s="9">
        <v>70.707476341522678</v>
      </c>
      <c r="F49" s="9">
        <v>73.048266774369381</v>
      </c>
      <c r="G49" s="9">
        <v>77.421643566404597</v>
      </c>
      <c r="H49" s="9">
        <v>75.705063915650385</v>
      </c>
      <c r="I49" s="9">
        <v>74.667313490421677</v>
      </c>
      <c r="J49" s="9">
        <v>74.538570016615097</v>
      </c>
      <c r="K49" s="9">
        <v>73.442299830565233</v>
      </c>
      <c r="L49" s="9">
        <v>71.866</v>
      </c>
      <c r="M49" s="9">
        <v>79.856999999999999</v>
      </c>
      <c r="N49" s="9">
        <v>85.9</v>
      </c>
      <c r="O49" s="9">
        <v>74.599999999999994</v>
      </c>
      <c r="P49" s="9">
        <v>82.1</v>
      </c>
      <c r="Q49" s="9">
        <v>77.5</v>
      </c>
      <c r="R49" s="9">
        <v>76.447999999999993</v>
      </c>
      <c r="S49" s="9">
        <v>72.3</v>
      </c>
      <c r="T49" s="84">
        <v>76.800000000000011</v>
      </c>
      <c r="U49" s="84">
        <v>74.599999999999994</v>
      </c>
      <c r="V49" s="84">
        <v>72.2</v>
      </c>
      <c r="W49" s="84">
        <v>69.899999999999991</v>
      </c>
      <c r="X49" s="84">
        <v>65.3</v>
      </c>
      <c r="Y49" s="82"/>
    </row>
    <row r="50" spans="1:25">
      <c r="B50" t="s">
        <v>263</v>
      </c>
      <c r="C50" s="83">
        <v>6.5914564583597413</v>
      </c>
      <c r="D50" s="83">
        <v>7.2635286813896389</v>
      </c>
      <c r="E50" s="83">
        <v>8.276656483849079</v>
      </c>
      <c r="F50" s="83">
        <v>8.5117999037950813</v>
      </c>
      <c r="G50" s="83">
        <v>8.9795457627469961</v>
      </c>
      <c r="H50" s="83">
        <v>8.9369689429406662</v>
      </c>
      <c r="I50" s="83">
        <v>8.832187543224709</v>
      </c>
      <c r="J50" s="83">
        <v>8.8127890773959674</v>
      </c>
      <c r="K50" s="83">
        <v>8.6473919499075986</v>
      </c>
      <c r="L50" s="83">
        <v>8.4053801169590638</v>
      </c>
      <c r="M50" s="83">
        <v>9.279223797350685</v>
      </c>
      <c r="N50" s="83">
        <v>9.8951733671236042</v>
      </c>
      <c r="O50" s="83">
        <v>8.485951541349106</v>
      </c>
      <c r="P50" s="83">
        <v>9.2102310971505492</v>
      </c>
      <c r="Q50" s="83">
        <v>8.514612173148759</v>
      </c>
      <c r="R50" s="83">
        <v>8.1692669373797813</v>
      </c>
      <c r="S50" s="83">
        <v>7.629801604052342</v>
      </c>
      <c r="T50" s="83">
        <f>T49*1000/Toimintaympäristö!T7</f>
        <v>8.172821113121211</v>
      </c>
      <c r="U50" s="83">
        <f>U49*1000/Toimintaympäristö!U7</f>
        <v>7.7514546965918534</v>
      </c>
      <c r="V50" s="83">
        <f>V49*1000/Toimintaympäristö!V7</f>
        <v>7.5091003640145608</v>
      </c>
      <c r="W50" s="83">
        <f>W49*1000/Toimintaympäristö!W7</f>
        <v>7.1348371950597107</v>
      </c>
      <c r="X50" s="83">
        <f>X49*1000/Toimintaympäristö!X7</f>
        <v>6.4157987816859894</v>
      </c>
      <c r="Y50" s="82"/>
    </row>
    <row r="51" spans="1:25">
      <c r="B51" s="13" t="s">
        <v>268</v>
      </c>
      <c r="C51" s="83"/>
      <c r="D51" s="83"/>
      <c r="E51" s="83"/>
      <c r="F51" s="83"/>
      <c r="G51" s="83"/>
      <c r="H51" s="83"/>
      <c r="I51" s="83"/>
      <c r="J51" s="83"/>
      <c r="K51" s="83"/>
      <c r="L51" s="83"/>
      <c r="M51" s="83"/>
      <c r="N51" s="83"/>
      <c r="O51" s="82"/>
      <c r="P51" s="82"/>
      <c r="Q51" s="82"/>
      <c r="R51" s="82"/>
      <c r="S51" s="82"/>
      <c r="T51" s="82"/>
      <c r="U51" s="82"/>
      <c r="V51" s="82"/>
      <c r="W51" s="82"/>
      <c r="X51" s="82"/>
      <c r="Y51" s="82"/>
    </row>
    <row r="52" spans="1:25">
      <c r="C52" s="82"/>
      <c r="D52" s="82"/>
      <c r="E52" s="82"/>
      <c r="F52" s="82"/>
      <c r="G52" s="82"/>
      <c r="H52" s="82"/>
      <c r="I52" s="82"/>
      <c r="J52" s="82"/>
      <c r="K52" s="82"/>
      <c r="L52" s="82"/>
      <c r="M52" s="82"/>
      <c r="N52" s="82"/>
      <c r="O52" s="82"/>
      <c r="P52" s="82"/>
      <c r="Q52" s="82"/>
      <c r="R52" s="82"/>
      <c r="S52" s="82"/>
      <c r="T52" s="82"/>
      <c r="U52" s="82"/>
      <c r="V52" s="82"/>
      <c r="W52" s="82"/>
      <c r="X52" s="82"/>
      <c r="Y52" s="82"/>
    </row>
    <row r="53" spans="1:25">
      <c r="B53" s="1" t="s">
        <v>153</v>
      </c>
      <c r="C53" s="32" t="s">
        <v>61</v>
      </c>
      <c r="D53" s="32" t="s">
        <v>62</v>
      </c>
      <c r="E53" s="32" t="s">
        <v>63</v>
      </c>
      <c r="F53" s="32" t="s">
        <v>64</v>
      </c>
      <c r="G53" s="32" t="s">
        <v>65</v>
      </c>
      <c r="H53" s="32" t="s">
        <v>66</v>
      </c>
      <c r="I53" s="32" t="s">
        <v>67</v>
      </c>
      <c r="J53" s="32" t="s">
        <v>68</v>
      </c>
      <c r="K53" s="32" t="s">
        <v>69</v>
      </c>
      <c r="L53" s="32" t="s">
        <v>70</v>
      </c>
      <c r="M53" s="32" t="s">
        <v>71</v>
      </c>
      <c r="N53" s="32" t="s">
        <v>72</v>
      </c>
      <c r="O53" s="32" t="s">
        <v>73</v>
      </c>
      <c r="P53" s="32" t="s">
        <v>74</v>
      </c>
      <c r="Q53" s="32" t="s">
        <v>75</v>
      </c>
      <c r="R53" s="32" t="s">
        <v>76</v>
      </c>
      <c r="S53" s="32" t="s">
        <v>77</v>
      </c>
      <c r="T53" s="36" t="s">
        <v>78</v>
      </c>
      <c r="U53" s="36" t="s">
        <v>79</v>
      </c>
      <c r="V53" s="36" t="s">
        <v>116</v>
      </c>
      <c r="W53" s="36">
        <v>2019</v>
      </c>
      <c r="X53" s="36">
        <v>2020</v>
      </c>
      <c r="Y53" s="82"/>
    </row>
    <row r="54" spans="1:25">
      <c r="B54" t="s">
        <v>241</v>
      </c>
      <c r="C54" s="9">
        <v>614.9</v>
      </c>
      <c r="D54" s="9">
        <v>705.3</v>
      </c>
      <c r="E54" s="9">
        <v>776.4</v>
      </c>
      <c r="F54" s="9">
        <v>786</v>
      </c>
      <c r="G54" s="9">
        <v>828.5</v>
      </c>
      <c r="H54" s="9">
        <v>814.1</v>
      </c>
      <c r="I54" s="9">
        <v>811.6</v>
      </c>
      <c r="J54" s="9">
        <v>838.4</v>
      </c>
      <c r="K54" s="9">
        <v>763.6</v>
      </c>
      <c r="L54" s="9">
        <v>781.2</v>
      </c>
      <c r="M54" s="9">
        <v>842</v>
      </c>
      <c r="N54" s="9">
        <v>918.8</v>
      </c>
      <c r="O54" s="9">
        <v>800.2</v>
      </c>
      <c r="P54" s="9">
        <v>860.8</v>
      </c>
      <c r="Q54" s="9">
        <v>822.4</v>
      </c>
      <c r="R54" s="9">
        <v>833</v>
      </c>
      <c r="S54" s="9">
        <v>794.8</v>
      </c>
      <c r="T54" s="82">
        <v>871</v>
      </c>
      <c r="U54" s="82">
        <v>878.6</v>
      </c>
      <c r="V54" s="82">
        <v>890</v>
      </c>
      <c r="W54" s="82">
        <v>890.8</v>
      </c>
      <c r="X54" s="82">
        <v>842</v>
      </c>
      <c r="Y54" s="82"/>
    </row>
    <row r="55" spans="1:25">
      <c r="B55" t="s">
        <v>262</v>
      </c>
      <c r="C55" s="9">
        <v>379</v>
      </c>
      <c r="D55" s="9">
        <v>452.5</v>
      </c>
      <c r="E55" s="9">
        <v>553.70000000000005</v>
      </c>
      <c r="F55" s="9">
        <v>555.6</v>
      </c>
      <c r="G55" s="9">
        <v>589.5</v>
      </c>
      <c r="H55" s="9">
        <v>576.6</v>
      </c>
      <c r="I55" s="9">
        <v>580.4</v>
      </c>
      <c r="J55" s="9">
        <v>522.79999999999995</v>
      </c>
      <c r="K55" s="9">
        <v>597.5</v>
      </c>
      <c r="L55" s="9">
        <v>624.95000000000005</v>
      </c>
      <c r="M55" s="9">
        <v>720.2</v>
      </c>
      <c r="N55" s="9">
        <v>780</v>
      </c>
      <c r="O55" s="9">
        <v>507.7</v>
      </c>
      <c r="P55" s="9">
        <v>552.9</v>
      </c>
      <c r="Q55" s="9">
        <v>526</v>
      </c>
      <c r="R55" s="9">
        <v>498.6</v>
      </c>
      <c r="S55" s="9">
        <v>456.1</v>
      </c>
      <c r="T55" s="82">
        <v>540</v>
      </c>
      <c r="U55" s="82">
        <v>529.79999999999995</v>
      </c>
      <c r="V55" s="82">
        <v>542</v>
      </c>
      <c r="W55" s="82">
        <v>524.9</v>
      </c>
      <c r="X55" s="82">
        <v>460</v>
      </c>
      <c r="Y55" s="82"/>
    </row>
    <row r="56" spans="1:25">
      <c r="B56" t="s">
        <v>125</v>
      </c>
      <c r="C56" s="9">
        <v>95.5</v>
      </c>
      <c r="D56" s="9">
        <v>117.2</v>
      </c>
      <c r="E56" s="9">
        <v>150</v>
      </c>
      <c r="F56" s="9">
        <v>147.80000000000001</v>
      </c>
      <c r="G56" s="9">
        <v>170.4</v>
      </c>
      <c r="H56" s="9">
        <v>162</v>
      </c>
      <c r="I56" s="9">
        <v>191.5</v>
      </c>
      <c r="J56" s="9">
        <v>231.9</v>
      </c>
      <c r="K56" s="9">
        <v>195.5</v>
      </c>
      <c r="L56" s="9">
        <v>117.9</v>
      </c>
      <c r="M56" s="9">
        <v>149</v>
      </c>
      <c r="N56" s="9">
        <v>165.1</v>
      </c>
      <c r="O56" s="9">
        <v>276</v>
      </c>
      <c r="P56" s="9">
        <v>299.60000000000002</v>
      </c>
      <c r="Q56" s="9">
        <v>274.39999999999998</v>
      </c>
      <c r="R56" s="9">
        <v>283.39999999999998</v>
      </c>
      <c r="S56" s="9">
        <v>259.39999999999998</v>
      </c>
      <c r="T56" s="82">
        <v>273</v>
      </c>
      <c r="U56" s="82">
        <v>272.2</v>
      </c>
      <c r="V56" s="82">
        <v>281</v>
      </c>
      <c r="W56" s="82">
        <v>275.8</v>
      </c>
      <c r="X56" s="82">
        <v>244</v>
      </c>
      <c r="Y56" s="82"/>
    </row>
    <row r="57" spans="1:25">
      <c r="B57" t="s">
        <v>130</v>
      </c>
      <c r="C57" s="9">
        <v>1089.4000000000001</v>
      </c>
      <c r="D57" s="9">
        <v>1275</v>
      </c>
      <c r="E57" s="9">
        <v>1480.1</v>
      </c>
      <c r="F57" s="9">
        <v>1489.3999999999999</v>
      </c>
      <c r="G57" s="9">
        <v>1588.4</v>
      </c>
      <c r="H57" s="9">
        <v>1552.7</v>
      </c>
      <c r="I57" s="9">
        <v>1583.5</v>
      </c>
      <c r="J57" s="9">
        <v>1593.1</v>
      </c>
      <c r="K57" s="9">
        <v>1556.6</v>
      </c>
      <c r="L57" s="9">
        <v>1524.0500000000002</v>
      </c>
      <c r="M57" s="9">
        <v>1711.2</v>
      </c>
      <c r="N57" s="9">
        <v>1863.8999999999999</v>
      </c>
      <c r="O57" s="9">
        <v>1583.9</v>
      </c>
      <c r="P57" s="9">
        <v>1713.2999999999997</v>
      </c>
      <c r="Q57" s="9">
        <v>1622.8000000000002</v>
      </c>
      <c r="R57" s="9">
        <v>1615</v>
      </c>
      <c r="S57" s="9">
        <v>1510.3000000000002</v>
      </c>
      <c r="T57" s="82">
        <v>1684</v>
      </c>
      <c r="U57" s="82">
        <v>1680.6000000000001</v>
      </c>
      <c r="V57" s="82">
        <v>1713</v>
      </c>
      <c r="W57" s="82">
        <v>1691.4999999999998</v>
      </c>
      <c r="X57" s="82">
        <v>1546</v>
      </c>
      <c r="Y57" s="82"/>
    </row>
    <row r="58" spans="1:25">
      <c r="B58" t="s">
        <v>263</v>
      </c>
      <c r="C58" s="83">
        <v>7.0314264875785026</v>
      </c>
      <c r="D58" s="83">
        <v>7.1440177956082502</v>
      </c>
      <c r="E58" s="83">
        <v>8.2293612667912104</v>
      </c>
      <c r="F58" s="83">
        <v>8.1884655561053385</v>
      </c>
      <c r="G58" s="83">
        <v>8.6307793456821642</v>
      </c>
      <c r="H58" s="83">
        <v>8.3707114053436253</v>
      </c>
      <c r="I58" s="83">
        <v>8.4514183545486077</v>
      </c>
      <c r="J58" s="83">
        <v>8.3959609161721467</v>
      </c>
      <c r="K58" s="83">
        <v>8.083420316045844</v>
      </c>
      <c r="L58" s="83">
        <v>7.7977262494371908</v>
      </c>
      <c r="M58" s="83">
        <v>8.6571589017671489</v>
      </c>
      <c r="N58" s="83">
        <v>9.3151684466722973</v>
      </c>
      <c r="O58" s="83">
        <v>7.8019634210617061</v>
      </c>
      <c r="P58" s="83">
        <v>8.3463646328096441</v>
      </c>
      <c r="Q58" s="83">
        <v>7.8043244075100038</v>
      </c>
      <c r="R58" s="83">
        <v>7.6609269010009013</v>
      </c>
      <c r="S58" s="83">
        <v>7.0364003149444896</v>
      </c>
      <c r="T58" s="83">
        <f>T57*1000/Toimintaympäristö!T8</f>
        <v>7.6775431861804222</v>
      </c>
      <c r="U58" s="83">
        <f>U57*1000/Toimintaympäristö!U8</f>
        <v>7.5354105108350122</v>
      </c>
      <c r="V58" s="83">
        <f>V57*1000/Toimintaympäristö!V8</f>
        <v>7.5076917682739763</v>
      </c>
      <c r="W58" s="83">
        <f>W57*1000/Toimintaympäristö!W8</f>
        <v>7.2355897764944919</v>
      </c>
      <c r="X58" s="83">
        <f>X57*1000/Toimintaympäristö!X8</f>
        <v>6.5168548798428532</v>
      </c>
      <c r="Y58" s="82"/>
    </row>
    <row r="59" spans="1:25">
      <c r="B59" s="13" t="s">
        <v>269</v>
      </c>
      <c r="C59" s="83"/>
      <c r="D59" s="83"/>
      <c r="E59" s="83"/>
      <c r="F59" s="83"/>
      <c r="G59" s="83"/>
      <c r="H59" s="83"/>
      <c r="I59" s="83"/>
      <c r="J59" s="83"/>
      <c r="K59" s="83"/>
      <c r="L59" s="83"/>
      <c r="M59" s="83"/>
      <c r="N59" s="83"/>
      <c r="O59" s="82"/>
      <c r="P59" s="82"/>
      <c r="Q59" s="82"/>
      <c r="R59" s="82"/>
      <c r="S59" s="82"/>
      <c r="T59" s="82"/>
      <c r="U59" s="82"/>
      <c r="V59" s="82"/>
      <c r="W59" s="82"/>
      <c r="X59" s="82"/>
      <c r="Y59" s="82"/>
    </row>
    <row r="60" spans="1:25">
      <c r="C60" s="82"/>
      <c r="D60" s="82"/>
      <c r="E60" s="82"/>
      <c r="F60" s="82"/>
      <c r="G60" s="82"/>
      <c r="H60" s="82"/>
      <c r="I60" s="82"/>
      <c r="J60" s="82"/>
      <c r="K60" s="82"/>
      <c r="L60" s="82"/>
      <c r="M60" s="82"/>
      <c r="N60" s="82"/>
      <c r="O60" s="82"/>
      <c r="P60" s="82"/>
      <c r="Q60" s="82"/>
      <c r="R60" s="82"/>
      <c r="S60" s="82"/>
      <c r="T60" s="82"/>
      <c r="U60" s="82"/>
      <c r="V60" s="82"/>
      <c r="W60" s="82"/>
      <c r="X60" s="82"/>
      <c r="Y60" s="82"/>
    </row>
    <row r="61" spans="1:25">
      <c r="C61" s="82"/>
      <c r="D61" s="82"/>
      <c r="E61" s="82"/>
      <c r="F61" s="82"/>
      <c r="G61" s="82"/>
      <c r="H61" s="82"/>
      <c r="I61" s="82"/>
      <c r="J61" s="82"/>
      <c r="K61" s="82"/>
      <c r="L61" s="82"/>
      <c r="M61" s="82"/>
      <c r="N61" s="82"/>
      <c r="O61" s="82"/>
      <c r="P61" s="82"/>
      <c r="Q61" s="82"/>
      <c r="R61" s="82"/>
      <c r="S61" s="82"/>
      <c r="T61" s="82"/>
      <c r="U61" s="82"/>
      <c r="V61" s="82"/>
      <c r="W61" s="82"/>
      <c r="X61" s="82"/>
      <c r="Y61" s="82"/>
    </row>
    <row r="62" spans="1:25">
      <c r="A62" s="1">
        <v>36</v>
      </c>
      <c r="B62" s="1" t="s">
        <v>270</v>
      </c>
      <c r="C62" s="82"/>
      <c r="D62" s="82"/>
      <c r="E62" s="82"/>
      <c r="F62" s="82"/>
      <c r="G62" s="82"/>
      <c r="H62" s="82"/>
      <c r="I62" s="82"/>
      <c r="J62" s="82"/>
      <c r="K62" s="82"/>
      <c r="L62" s="82"/>
      <c r="M62" s="82"/>
      <c r="N62" s="82"/>
      <c r="O62" s="82"/>
      <c r="P62" s="82"/>
      <c r="Q62" s="82"/>
      <c r="R62" s="82"/>
      <c r="S62" s="82"/>
      <c r="T62" s="82"/>
      <c r="U62" s="82"/>
      <c r="V62" s="82"/>
      <c r="W62" s="82"/>
      <c r="X62" s="82"/>
      <c r="Y62" s="82"/>
    </row>
    <row r="63" spans="1:25">
      <c r="C63" s="32" t="s">
        <v>61</v>
      </c>
      <c r="D63" s="32" t="s">
        <v>62</v>
      </c>
      <c r="E63" s="32" t="s">
        <v>63</v>
      </c>
      <c r="F63" s="32" t="s">
        <v>64</v>
      </c>
      <c r="G63" s="32" t="s">
        <v>65</v>
      </c>
      <c r="H63" s="32" t="s">
        <v>66</v>
      </c>
      <c r="I63" s="32" t="s">
        <v>67</v>
      </c>
      <c r="J63" s="32" t="s">
        <v>68</v>
      </c>
      <c r="K63" s="32" t="s">
        <v>69</v>
      </c>
      <c r="L63" s="32" t="s">
        <v>70</v>
      </c>
      <c r="M63" s="32" t="s">
        <v>71</v>
      </c>
      <c r="N63" s="32" t="s">
        <v>72</v>
      </c>
      <c r="O63" s="32" t="s">
        <v>73</v>
      </c>
      <c r="P63" s="32" t="s">
        <v>74</v>
      </c>
      <c r="Q63" s="32" t="s">
        <v>75</v>
      </c>
      <c r="R63" s="32" t="s">
        <v>76</v>
      </c>
      <c r="S63" s="32" t="s">
        <v>77</v>
      </c>
      <c r="T63" s="36" t="s">
        <v>78</v>
      </c>
      <c r="U63" s="36" t="s">
        <v>79</v>
      </c>
      <c r="V63" s="36" t="s">
        <v>116</v>
      </c>
      <c r="W63" s="36" t="s">
        <v>117</v>
      </c>
      <c r="X63" s="36"/>
      <c r="Y63" s="82"/>
    </row>
    <row r="64" spans="1:25">
      <c r="B64" s="26" t="s">
        <v>83</v>
      </c>
      <c r="C64" s="82">
        <v>0</v>
      </c>
      <c r="D64" s="82">
        <v>0</v>
      </c>
      <c r="E64" s="82">
        <v>0</v>
      </c>
      <c r="F64" s="82">
        <v>0</v>
      </c>
      <c r="G64" s="82">
        <v>0</v>
      </c>
      <c r="H64" s="84">
        <v>9.6</v>
      </c>
      <c r="I64" s="84">
        <v>18.100000000000001</v>
      </c>
      <c r="J64" s="84">
        <v>32.799999999999997</v>
      </c>
      <c r="K64" s="84">
        <v>37</v>
      </c>
      <c r="L64" s="84">
        <v>39</v>
      </c>
      <c r="M64" s="84">
        <v>57</v>
      </c>
      <c r="N64" s="84">
        <v>84</v>
      </c>
      <c r="O64" s="84">
        <v>96.5</v>
      </c>
      <c r="P64" s="87">
        <v>93.548000000000002</v>
      </c>
      <c r="Q64" s="84">
        <v>119.065</v>
      </c>
      <c r="R64" s="84">
        <v>133</v>
      </c>
      <c r="S64" s="84">
        <v>125</v>
      </c>
      <c r="T64" s="84">
        <v>140.32900000000001</v>
      </c>
      <c r="U64" s="84">
        <v>140.76499999999999</v>
      </c>
      <c r="V64" s="84">
        <v>187.089</v>
      </c>
      <c r="W64" s="84">
        <v>172.91</v>
      </c>
      <c r="X64" s="84"/>
      <c r="Y64" s="82"/>
    </row>
    <row r="65" spans="1:25">
      <c r="B65" s="26" t="s">
        <v>82</v>
      </c>
      <c r="C65" s="82">
        <v>0</v>
      </c>
      <c r="D65" s="84">
        <v>0</v>
      </c>
      <c r="E65" s="84">
        <v>0</v>
      </c>
      <c r="F65" s="84">
        <v>0</v>
      </c>
      <c r="G65" s="84">
        <v>0</v>
      </c>
      <c r="H65" s="84"/>
      <c r="I65" s="84"/>
      <c r="J65" s="84"/>
      <c r="K65" s="84"/>
      <c r="L65" s="84"/>
      <c r="M65" s="84"/>
      <c r="N65" s="84"/>
      <c r="O65" s="84"/>
      <c r="P65" s="87">
        <v>8.8569999999999993</v>
      </c>
      <c r="Q65" s="84">
        <v>11.182</v>
      </c>
      <c r="R65" s="84">
        <v>15.63</v>
      </c>
      <c r="S65" s="56">
        <v>17.574000000000002</v>
      </c>
      <c r="T65" s="88">
        <v>20.385000000000002</v>
      </c>
      <c r="U65" s="88">
        <v>26.577000000000002</v>
      </c>
      <c r="V65" s="84">
        <v>34.101999999999997</v>
      </c>
      <c r="W65" s="84">
        <v>33.668999999999997</v>
      </c>
      <c r="X65" s="84"/>
      <c r="Y65" s="82"/>
    </row>
    <row r="66" spans="1:25">
      <c r="B66" s="13" t="s">
        <v>271</v>
      </c>
      <c r="C66" s="82"/>
      <c r="D66" s="82"/>
      <c r="E66" s="82"/>
      <c r="F66" s="82"/>
      <c r="G66" s="82"/>
      <c r="H66" s="82"/>
      <c r="I66" s="82"/>
      <c r="J66" s="82"/>
      <c r="K66" s="82"/>
      <c r="L66" s="82"/>
      <c r="M66" s="82"/>
      <c r="N66" s="82"/>
      <c r="O66" s="82"/>
      <c r="P66" s="82"/>
      <c r="Q66" s="82"/>
      <c r="R66" s="82"/>
      <c r="S66" s="82"/>
      <c r="T66" s="82"/>
      <c r="U66" s="82"/>
      <c r="V66" s="82"/>
      <c r="W66" s="82"/>
      <c r="X66" s="82"/>
      <c r="Y66" s="82"/>
    </row>
    <row r="69" spans="1:25">
      <c r="B69" s="1" t="s">
        <v>272</v>
      </c>
      <c r="C69" s="82"/>
      <c r="D69" s="82"/>
      <c r="E69" s="82"/>
      <c r="F69" s="82"/>
      <c r="G69" s="82"/>
      <c r="H69" s="82"/>
      <c r="I69" s="82"/>
      <c r="J69" s="82"/>
      <c r="K69" s="82"/>
      <c r="L69" s="82"/>
      <c r="M69" s="82"/>
      <c r="N69" s="82"/>
      <c r="O69" s="82"/>
      <c r="P69" s="82"/>
      <c r="Q69" s="82"/>
      <c r="R69" s="82"/>
      <c r="S69" s="82"/>
      <c r="T69" s="82"/>
      <c r="U69" s="82"/>
      <c r="V69" s="82"/>
      <c r="W69" s="82"/>
    </row>
    <row r="70" spans="1:25">
      <c r="B70" s="1"/>
      <c r="C70" s="82"/>
      <c r="D70" s="82"/>
      <c r="E70" s="82"/>
      <c r="F70" s="82"/>
      <c r="G70" s="82"/>
      <c r="H70" s="82"/>
      <c r="I70" s="82"/>
      <c r="J70" s="82"/>
      <c r="K70" s="82"/>
      <c r="L70" s="82"/>
      <c r="M70" s="82"/>
      <c r="N70" s="82"/>
      <c r="O70" s="82"/>
      <c r="P70" s="82"/>
      <c r="Q70" s="82"/>
      <c r="R70" s="82"/>
      <c r="S70" s="82"/>
      <c r="T70" s="82"/>
      <c r="U70" s="82"/>
      <c r="V70" s="82"/>
      <c r="W70" s="82"/>
    </row>
    <row r="71" spans="1:25">
      <c r="A71" s="1">
        <v>37</v>
      </c>
      <c r="B71" s="1" t="s">
        <v>273</v>
      </c>
      <c r="C71" s="82"/>
      <c r="D71" s="82"/>
      <c r="E71" s="82"/>
      <c r="F71" s="82"/>
      <c r="G71" s="82"/>
      <c r="H71" s="82"/>
      <c r="I71" s="82"/>
      <c r="J71" s="82"/>
      <c r="K71" s="82"/>
      <c r="L71" s="82"/>
      <c r="M71" s="82"/>
      <c r="N71" s="82"/>
      <c r="O71" s="82"/>
      <c r="P71" s="82"/>
      <c r="Q71" s="82"/>
      <c r="R71" s="82"/>
      <c r="S71" s="82"/>
      <c r="T71" s="82"/>
      <c r="U71" s="82"/>
      <c r="V71" s="82"/>
      <c r="W71" s="82"/>
    </row>
    <row r="72" spans="1:25">
      <c r="C72" s="32" t="s">
        <v>61</v>
      </c>
      <c r="D72" s="32" t="s">
        <v>62</v>
      </c>
      <c r="E72" s="32" t="s">
        <v>63</v>
      </c>
      <c r="F72" s="32" t="s">
        <v>64</v>
      </c>
      <c r="G72" s="32" t="s">
        <v>65</v>
      </c>
      <c r="H72" s="32" t="s">
        <v>66</v>
      </c>
      <c r="I72" s="32" t="s">
        <v>67</v>
      </c>
      <c r="J72" s="32" t="s">
        <v>68</v>
      </c>
      <c r="K72" s="32" t="s">
        <v>69</v>
      </c>
      <c r="L72" s="32" t="s">
        <v>70</v>
      </c>
      <c r="M72" s="32" t="s">
        <v>71</v>
      </c>
      <c r="N72" s="32" t="s">
        <v>72</v>
      </c>
      <c r="O72" s="32" t="s">
        <v>73</v>
      </c>
      <c r="P72" s="32" t="s">
        <v>74</v>
      </c>
      <c r="Q72" s="32" t="s">
        <v>75</v>
      </c>
      <c r="R72" s="32" t="s">
        <v>76</v>
      </c>
      <c r="S72" s="32" t="s">
        <v>77</v>
      </c>
      <c r="T72" s="36">
        <v>2016</v>
      </c>
      <c r="U72" s="36">
        <v>2017</v>
      </c>
      <c r="V72" s="36">
        <v>2018</v>
      </c>
      <c r="W72" s="36">
        <v>2019</v>
      </c>
      <c r="X72" s="116">
        <v>2020</v>
      </c>
    </row>
    <row r="73" spans="1:25">
      <c r="B73" s="26" t="s">
        <v>274</v>
      </c>
      <c r="C73" s="92">
        <v>5594.2518375572399</v>
      </c>
      <c r="D73" s="92">
        <v>3336.8745712053742</v>
      </c>
      <c r="E73" s="92">
        <v>4238.4552141381982</v>
      </c>
      <c r="F73" s="92">
        <v>4531.3730947762551</v>
      </c>
      <c r="G73" s="92">
        <v>4808.7902886536785</v>
      </c>
      <c r="H73" s="92">
        <v>4075.5325771956027</v>
      </c>
      <c r="I73" s="92">
        <v>3668.6608095535139</v>
      </c>
      <c r="J73" s="92">
        <v>4589.4854246102677</v>
      </c>
      <c r="K73" s="92">
        <v>3965.4481691535461</v>
      </c>
      <c r="L73" s="92">
        <v>3157.0562817872933</v>
      </c>
      <c r="M73" s="92">
        <v>3537.6316411832127</v>
      </c>
      <c r="N73" s="92">
        <v>3406.6411282393819</v>
      </c>
      <c r="O73" s="92">
        <v>3475.1789891589083</v>
      </c>
      <c r="P73" s="92">
        <v>4524.2246981011485</v>
      </c>
      <c r="Q73" s="92">
        <v>4500.4053686597954</v>
      </c>
      <c r="R73" s="92">
        <v>4258.9106671305699</v>
      </c>
      <c r="S73" s="92">
        <v>3839.5536343271137</v>
      </c>
      <c r="T73" s="9">
        <v>4877.0753248253905</v>
      </c>
      <c r="U73" s="9">
        <v>5159.6458137801392</v>
      </c>
      <c r="V73" s="9">
        <v>4510.5220066196698</v>
      </c>
      <c r="W73" s="9">
        <v>4671.5766803878996</v>
      </c>
      <c r="X73" s="5">
        <v>2846.6073771345627</v>
      </c>
    </row>
    <row r="74" spans="1:25">
      <c r="B74" s="26" t="s">
        <v>213</v>
      </c>
      <c r="C74" s="92">
        <v>1141.0745414307733</v>
      </c>
      <c r="D74" s="92">
        <v>3755.0977765416656</v>
      </c>
      <c r="E74" s="92">
        <v>3769.931800113508</v>
      </c>
      <c r="F74" s="92">
        <v>3915.4160458130559</v>
      </c>
      <c r="G74" s="92">
        <v>3869.3269003724149</v>
      </c>
      <c r="H74" s="92">
        <v>4192.2210252417517</v>
      </c>
      <c r="I74" s="92">
        <v>4377.7755410156851</v>
      </c>
      <c r="J74" s="92">
        <v>4041.5680749423391</v>
      </c>
      <c r="K74" s="92">
        <v>3836.9756197107508</v>
      </c>
      <c r="L74" s="92">
        <v>4203.0350476414578</v>
      </c>
      <c r="M74" s="92">
        <v>4353.7356932209032</v>
      </c>
      <c r="N74" s="92">
        <v>5516.3589982777939</v>
      </c>
      <c r="O74" s="92">
        <v>4450.8160986152016</v>
      </c>
      <c r="P74" s="92">
        <v>4302.178591466889</v>
      </c>
      <c r="Q74" s="92">
        <v>3826.45151562929</v>
      </c>
      <c r="R74" s="92">
        <v>3605.2255295887903</v>
      </c>
      <c r="S74" s="92">
        <v>2733.4064784096895</v>
      </c>
      <c r="T74" s="9">
        <v>2393.0627850909495</v>
      </c>
      <c r="U74" s="9">
        <v>2016.4781959169961</v>
      </c>
      <c r="V74" s="9">
        <v>2601.3335559731304</v>
      </c>
      <c r="W74" s="9">
        <v>2043.4708280011839</v>
      </c>
      <c r="X74" s="5">
        <v>2571.8703972562353</v>
      </c>
    </row>
    <row r="75" spans="1:25">
      <c r="B75" s="26" t="s">
        <v>250</v>
      </c>
      <c r="C75" s="92">
        <v>279.83223099780707</v>
      </c>
      <c r="D75" s="92">
        <v>97.213989618762795</v>
      </c>
      <c r="E75" s="92">
        <v>350.73553972857184</v>
      </c>
      <c r="F75" s="92">
        <v>337.96047375436518</v>
      </c>
      <c r="G75" s="92">
        <v>520.94958292434546</v>
      </c>
      <c r="H75" s="92">
        <v>358.58421758793662</v>
      </c>
      <c r="I75" s="92">
        <v>172.07124014366318</v>
      </c>
      <c r="J75" s="92">
        <v>425.98430607563392</v>
      </c>
      <c r="K75" s="92">
        <v>372.37683873599707</v>
      </c>
      <c r="L75" s="92">
        <v>161.84520246908079</v>
      </c>
      <c r="M75" s="92">
        <v>582.12263240463335</v>
      </c>
      <c r="N75" s="92">
        <v>451.62875570402031</v>
      </c>
      <c r="O75" s="92">
        <v>218.19452328098242</v>
      </c>
      <c r="P75" s="92">
        <v>261.91736079410657</v>
      </c>
      <c r="Q75" s="92">
        <v>120.31928334917458</v>
      </c>
      <c r="R75" s="92">
        <v>168.61346398580355</v>
      </c>
      <c r="S75" s="92">
        <v>279.45434469576185</v>
      </c>
      <c r="T75" s="9">
        <v>219.16950389936707</v>
      </c>
      <c r="U75" s="9">
        <v>95.836126151720393</v>
      </c>
      <c r="V75" s="9">
        <v>116.78854934607254</v>
      </c>
      <c r="W75" s="9">
        <v>94.615094245336849</v>
      </c>
      <c r="X75" s="5">
        <v>40.693888174955894</v>
      </c>
    </row>
    <row r="76" spans="1:25">
      <c r="B76" s="26" t="s">
        <v>275</v>
      </c>
      <c r="C76" s="9">
        <v>0</v>
      </c>
      <c r="D76" s="9">
        <v>0</v>
      </c>
      <c r="E76" s="9">
        <v>0</v>
      </c>
      <c r="F76" s="9">
        <v>0</v>
      </c>
      <c r="G76" s="9">
        <v>0</v>
      </c>
      <c r="H76" s="9">
        <v>0</v>
      </c>
      <c r="I76" s="9">
        <v>0</v>
      </c>
      <c r="J76" s="9">
        <v>0</v>
      </c>
      <c r="K76" s="9">
        <v>0</v>
      </c>
      <c r="L76" s="9">
        <v>0</v>
      </c>
      <c r="M76" s="9">
        <v>0</v>
      </c>
      <c r="N76" s="9">
        <v>0</v>
      </c>
      <c r="O76" s="9">
        <v>0</v>
      </c>
      <c r="P76" s="9">
        <v>0</v>
      </c>
      <c r="Q76" s="9">
        <v>0</v>
      </c>
      <c r="R76" s="9">
        <v>0</v>
      </c>
      <c r="S76" s="9">
        <v>0</v>
      </c>
      <c r="T76" s="9">
        <v>0</v>
      </c>
      <c r="U76" s="9">
        <v>0</v>
      </c>
      <c r="V76" s="9">
        <v>9.4632308517102821</v>
      </c>
      <c r="W76" s="9">
        <v>48.214924837120357</v>
      </c>
      <c r="X76" s="5">
        <v>73.821817668573999</v>
      </c>
    </row>
    <row r="77" spans="1:25">
      <c r="B77" s="26" t="s">
        <v>276</v>
      </c>
      <c r="C77" s="92">
        <v>1.4266652518768073</v>
      </c>
      <c r="D77" s="92">
        <v>0</v>
      </c>
      <c r="E77" s="92">
        <v>4.7670192892708938</v>
      </c>
      <c r="F77" s="92">
        <v>4.8746708664142986</v>
      </c>
      <c r="G77" s="92">
        <v>4.4500619993856514</v>
      </c>
      <c r="H77" s="92">
        <v>23.651004557221775</v>
      </c>
      <c r="I77" s="92">
        <v>187.11900088945785</v>
      </c>
      <c r="J77" s="92">
        <v>120.75152513487441</v>
      </c>
      <c r="K77" s="92">
        <v>175.84636705049977</v>
      </c>
      <c r="L77" s="92">
        <v>215.5388507221349</v>
      </c>
      <c r="M77" s="92">
        <v>176.02206407861547</v>
      </c>
      <c r="N77" s="92">
        <v>23.586500879603683</v>
      </c>
      <c r="O77" s="92">
        <v>0</v>
      </c>
      <c r="P77" s="92">
        <v>1.0836613605870369</v>
      </c>
      <c r="Q77" s="92">
        <v>1.7205628300435782</v>
      </c>
      <c r="R77" s="92">
        <v>1.7817218502467076</v>
      </c>
      <c r="S77" s="92">
        <v>17.453115672106978</v>
      </c>
      <c r="T77" s="9">
        <v>138.89530224093977</v>
      </c>
      <c r="U77" s="9">
        <v>325.83758361637223</v>
      </c>
      <c r="V77" s="9">
        <v>413.71503632120601</v>
      </c>
      <c r="W77" s="9">
        <v>740.62279660324089</v>
      </c>
      <c r="X77" s="5">
        <v>1127.564923988039</v>
      </c>
    </row>
    <row r="78" spans="1:25">
      <c r="B78" s="26" t="s">
        <v>277</v>
      </c>
      <c r="C78" s="92">
        <v>0</v>
      </c>
      <c r="D78" s="92">
        <v>0</v>
      </c>
      <c r="E78" s="92">
        <v>0</v>
      </c>
      <c r="F78" s="92">
        <v>0</v>
      </c>
      <c r="G78" s="92">
        <v>0</v>
      </c>
      <c r="H78" s="92">
        <v>0</v>
      </c>
      <c r="I78" s="92">
        <v>0</v>
      </c>
      <c r="J78" s="92">
        <v>0</v>
      </c>
      <c r="K78" s="92">
        <v>0</v>
      </c>
      <c r="L78" s="92">
        <v>0</v>
      </c>
      <c r="M78" s="92">
        <v>0</v>
      </c>
      <c r="N78" s="92">
        <v>0</v>
      </c>
      <c r="O78" s="92">
        <v>0</v>
      </c>
      <c r="P78" s="92">
        <v>0</v>
      </c>
      <c r="Q78" s="92">
        <v>0</v>
      </c>
      <c r="R78" s="92">
        <v>421.75965803121051</v>
      </c>
      <c r="S78" s="92">
        <v>650.87002465656906</v>
      </c>
      <c r="T78" s="9">
        <v>609.82188740090271</v>
      </c>
      <c r="U78" s="9">
        <v>791.81048741861696</v>
      </c>
      <c r="V78" s="9">
        <v>745.30014181924912</v>
      </c>
      <c r="W78" s="9">
        <v>757.07504131430858</v>
      </c>
      <c r="X78" s="5">
        <v>830.90276688023857</v>
      </c>
    </row>
    <row r="79" spans="1:25">
      <c r="B79" s="26" t="s">
        <v>278</v>
      </c>
      <c r="C79" s="92">
        <v>0</v>
      </c>
      <c r="D79" s="92">
        <v>0</v>
      </c>
      <c r="E79" s="92">
        <v>0</v>
      </c>
      <c r="F79" s="92">
        <v>0</v>
      </c>
      <c r="G79" s="92">
        <v>0</v>
      </c>
      <c r="H79" s="92">
        <v>0</v>
      </c>
      <c r="I79" s="92">
        <v>0</v>
      </c>
      <c r="J79" s="92">
        <v>9</v>
      </c>
      <c r="K79" s="92">
        <v>49.7</v>
      </c>
      <c r="L79" s="92">
        <v>197.84370000000001</v>
      </c>
      <c r="M79" s="92">
        <v>183.43700000000001</v>
      </c>
      <c r="N79" s="92">
        <v>165.2261</v>
      </c>
      <c r="O79" s="92">
        <v>175.26660000000001</v>
      </c>
      <c r="P79" s="92">
        <v>314.02300000000002</v>
      </c>
      <c r="Q79" s="92">
        <v>300.63033333333334</v>
      </c>
      <c r="R79" s="92">
        <v>388.35644444444443</v>
      </c>
      <c r="S79" s="92">
        <v>760.61630000000002</v>
      </c>
      <c r="T79" s="9">
        <v>864.82500000000005</v>
      </c>
      <c r="U79" s="9">
        <v>958.72400000000005</v>
      </c>
      <c r="V79" s="9">
        <v>940.40300000000002</v>
      </c>
      <c r="W79" s="9">
        <v>901.37</v>
      </c>
      <c r="X79" s="5">
        <v>873.77524128000005</v>
      </c>
    </row>
    <row r="80" spans="1:25">
      <c r="B80" s="26" t="s">
        <v>130</v>
      </c>
      <c r="C80" s="92">
        <v>7016.5852752376968</v>
      </c>
      <c r="D80" s="92">
        <v>7189.1863373658025</v>
      </c>
      <c r="E80" s="92">
        <v>8363.8895732695491</v>
      </c>
      <c r="F80" s="92">
        <v>8789.6242852100913</v>
      </c>
      <c r="G80" s="92">
        <v>9203.516833949825</v>
      </c>
      <c r="H80" s="92">
        <v>8649.9888245825132</v>
      </c>
      <c r="I80" s="92">
        <v>8405.6265916023203</v>
      </c>
      <c r="J80" s="92">
        <v>9186.7893307631148</v>
      </c>
      <c r="K80" s="92">
        <v>8400.3469946507939</v>
      </c>
      <c r="L80" s="92">
        <v>7935.319082619967</v>
      </c>
      <c r="M80" s="92">
        <v>8832.9490308873646</v>
      </c>
      <c r="N80" s="92">
        <v>9563.4414831007998</v>
      </c>
      <c r="O80" s="92">
        <v>8319.4562110550924</v>
      </c>
      <c r="P80" s="92">
        <v>9403.4273117227312</v>
      </c>
      <c r="Q80" s="92">
        <v>8749.5270638016354</v>
      </c>
      <c r="R80" s="92">
        <v>8844.647485031066</v>
      </c>
      <c r="S80" s="92">
        <v>8281.3538977612407</v>
      </c>
      <c r="T80" s="9">
        <v>9102.8498034575496</v>
      </c>
      <c r="U80" s="9">
        <v>9348.3322068838443</v>
      </c>
      <c r="V80" s="9">
        <v>9337.525520931038</v>
      </c>
      <c r="W80" s="9">
        <v>9256.9453653890905</v>
      </c>
      <c r="X80" s="5">
        <v>8365.2364123826046</v>
      </c>
    </row>
    <row r="81" spans="1:24">
      <c r="B81" s="13" t="s">
        <v>264</v>
      </c>
      <c r="C81" s="82"/>
      <c r="D81" s="82"/>
      <c r="E81" s="93"/>
      <c r="F81" s="82"/>
      <c r="G81" s="82"/>
      <c r="H81" s="82"/>
      <c r="I81" s="82"/>
      <c r="J81" s="82"/>
      <c r="K81" s="82"/>
      <c r="L81" s="82"/>
      <c r="M81" s="82"/>
      <c r="N81" s="82"/>
      <c r="O81" s="82"/>
      <c r="P81" s="82"/>
      <c r="Q81" s="82"/>
      <c r="R81" s="82"/>
      <c r="S81" s="82"/>
      <c r="T81" s="82"/>
      <c r="U81" s="82"/>
      <c r="V81" s="82"/>
      <c r="W81" s="82"/>
    </row>
    <row r="82" spans="1:24">
      <c r="C82" s="82"/>
      <c r="D82" s="82"/>
      <c r="E82" s="82"/>
      <c r="F82" s="82"/>
      <c r="G82" s="82"/>
      <c r="H82" s="82"/>
      <c r="I82" s="82"/>
      <c r="J82" s="82"/>
      <c r="K82" s="82"/>
      <c r="L82" s="82"/>
      <c r="M82" s="82"/>
      <c r="N82" s="82"/>
      <c r="O82" s="82"/>
      <c r="P82" s="82"/>
      <c r="Q82" s="82"/>
      <c r="R82" s="82"/>
      <c r="S82" s="82"/>
      <c r="T82" s="82"/>
      <c r="U82" s="82"/>
      <c r="V82" s="82"/>
      <c r="W82" s="82"/>
    </row>
    <row r="83" spans="1:24">
      <c r="C83" s="82"/>
      <c r="D83" s="82"/>
      <c r="E83" s="82"/>
      <c r="F83" s="82"/>
      <c r="G83" s="82"/>
      <c r="H83" s="82"/>
      <c r="I83" s="82"/>
      <c r="J83" s="82"/>
      <c r="K83" s="82"/>
      <c r="L83" s="82"/>
      <c r="M83" s="82"/>
      <c r="N83" s="82"/>
      <c r="O83" s="82"/>
      <c r="P83" s="82"/>
      <c r="Q83" s="82"/>
      <c r="R83" s="82"/>
      <c r="S83" s="82"/>
      <c r="T83" s="82"/>
      <c r="U83" s="82"/>
      <c r="V83" s="82"/>
      <c r="W83" s="82"/>
    </row>
    <row r="84" spans="1:24">
      <c r="A84" s="1">
        <v>38</v>
      </c>
      <c r="B84" s="1" t="s">
        <v>279</v>
      </c>
      <c r="C84" s="82"/>
      <c r="D84" s="82"/>
      <c r="E84" s="82"/>
      <c r="F84" s="82"/>
      <c r="G84" s="82"/>
      <c r="H84" s="82"/>
      <c r="I84" s="82"/>
      <c r="J84" s="82"/>
      <c r="K84" s="82"/>
      <c r="L84" s="82"/>
      <c r="M84" s="82"/>
      <c r="N84" s="82"/>
      <c r="O84" s="82"/>
      <c r="P84" s="82"/>
      <c r="Q84" s="82"/>
      <c r="R84" s="82"/>
      <c r="S84" s="82"/>
      <c r="T84" s="82"/>
      <c r="U84" s="82"/>
      <c r="V84" s="82"/>
      <c r="W84" s="82"/>
    </row>
    <row r="85" spans="1:24">
      <c r="B85" s="1" t="s">
        <v>280</v>
      </c>
      <c r="C85" s="32" t="s">
        <v>61</v>
      </c>
      <c r="D85" s="32" t="s">
        <v>62</v>
      </c>
      <c r="E85" s="32" t="s">
        <v>63</v>
      </c>
      <c r="F85" s="32" t="s">
        <v>64</v>
      </c>
      <c r="G85" s="32" t="s">
        <v>65</v>
      </c>
      <c r="H85" s="32" t="s">
        <v>66</v>
      </c>
      <c r="I85" s="32" t="s">
        <v>67</v>
      </c>
      <c r="J85" s="32" t="s">
        <v>68</v>
      </c>
      <c r="K85" s="32" t="s">
        <v>69</v>
      </c>
      <c r="L85" s="32" t="s">
        <v>70</v>
      </c>
      <c r="M85" s="32" t="s">
        <v>71</v>
      </c>
      <c r="N85" s="32" t="s">
        <v>72</v>
      </c>
      <c r="O85" s="32" t="s">
        <v>73</v>
      </c>
      <c r="P85" s="32" t="s">
        <v>74</v>
      </c>
      <c r="Q85" s="32" t="s">
        <v>75</v>
      </c>
      <c r="R85" s="32" t="s">
        <v>76</v>
      </c>
      <c r="S85" s="32" t="s">
        <v>77</v>
      </c>
      <c r="T85" s="36" t="s">
        <v>78</v>
      </c>
      <c r="U85" s="36" t="s">
        <v>79</v>
      </c>
      <c r="V85" s="117">
        <v>2018</v>
      </c>
      <c r="W85" s="117">
        <v>2019</v>
      </c>
      <c r="X85" s="117">
        <v>2020</v>
      </c>
    </row>
    <row r="86" spans="1:24">
      <c r="B86" s="26" t="s">
        <v>274</v>
      </c>
      <c r="C86" s="9">
        <v>699</v>
      </c>
      <c r="D86" s="9">
        <v>867</v>
      </c>
      <c r="E86" s="9">
        <v>900</v>
      </c>
      <c r="F86" s="9">
        <v>946</v>
      </c>
      <c r="G86" s="9">
        <v>1040</v>
      </c>
      <c r="H86" s="9">
        <v>866</v>
      </c>
      <c r="I86" s="9">
        <v>844</v>
      </c>
      <c r="J86" s="9">
        <v>883</v>
      </c>
      <c r="K86" s="9">
        <v>898</v>
      </c>
      <c r="L86" s="9">
        <v>888</v>
      </c>
      <c r="M86" s="9">
        <v>639</v>
      </c>
      <c r="N86" s="9">
        <v>392</v>
      </c>
      <c r="O86" s="9">
        <v>654</v>
      </c>
      <c r="P86" s="9">
        <v>1298</v>
      </c>
      <c r="Q86" s="9">
        <v>1366</v>
      </c>
      <c r="R86" s="9">
        <v>1403</v>
      </c>
      <c r="S86" s="9">
        <v>1303</v>
      </c>
      <c r="T86" s="9">
        <v>1212</v>
      </c>
      <c r="U86" s="9">
        <v>1252</v>
      </c>
      <c r="V86" s="84">
        <v>1013.9124621940512</v>
      </c>
      <c r="W86" s="84">
        <v>1194.7086681661176</v>
      </c>
      <c r="X86" s="84">
        <v>584.62695086449639</v>
      </c>
    </row>
    <row r="87" spans="1:24">
      <c r="B87" s="26" t="s">
        <v>213</v>
      </c>
      <c r="C87" s="9">
        <v>414</v>
      </c>
      <c r="D87" s="9">
        <v>527</v>
      </c>
      <c r="E87" s="9">
        <v>575</v>
      </c>
      <c r="F87" s="9">
        <v>660</v>
      </c>
      <c r="G87" s="9">
        <v>627</v>
      </c>
      <c r="H87" s="9">
        <v>706</v>
      </c>
      <c r="I87" s="9">
        <v>786</v>
      </c>
      <c r="J87" s="9">
        <v>825</v>
      </c>
      <c r="K87" s="9">
        <v>665</v>
      </c>
      <c r="L87" s="9">
        <v>705</v>
      </c>
      <c r="M87" s="9">
        <v>984</v>
      </c>
      <c r="N87" s="9">
        <v>1460</v>
      </c>
      <c r="O87" s="9">
        <v>1027</v>
      </c>
      <c r="P87" s="9">
        <v>869</v>
      </c>
      <c r="Q87" s="9">
        <v>667</v>
      </c>
      <c r="R87" s="9">
        <v>555</v>
      </c>
      <c r="S87" s="9">
        <v>296</v>
      </c>
      <c r="T87" s="9">
        <v>570</v>
      </c>
      <c r="U87" s="9">
        <v>368</v>
      </c>
      <c r="V87" s="84">
        <v>567.39622424705715</v>
      </c>
      <c r="W87" s="84">
        <v>332.95171710724043</v>
      </c>
      <c r="X87" s="84">
        <v>570.92869090552222</v>
      </c>
    </row>
    <row r="88" spans="1:24">
      <c r="B88" s="26" t="s">
        <v>250</v>
      </c>
      <c r="C88" s="9">
        <v>37</v>
      </c>
      <c r="D88" s="9">
        <v>19</v>
      </c>
      <c r="E88" s="9">
        <v>137</v>
      </c>
      <c r="F88" s="9">
        <v>113</v>
      </c>
      <c r="G88" s="9">
        <v>169</v>
      </c>
      <c r="H88" s="9">
        <v>198</v>
      </c>
      <c r="I88" s="9">
        <v>37</v>
      </c>
      <c r="J88" s="9">
        <v>76</v>
      </c>
      <c r="K88" s="9">
        <v>146</v>
      </c>
      <c r="L88" s="9">
        <v>47</v>
      </c>
      <c r="M88" s="9">
        <v>210</v>
      </c>
      <c r="N88" s="9">
        <v>44</v>
      </c>
      <c r="O88" s="9">
        <v>35</v>
      </c>
      <c r="P88" s="9">
        <v>27</v>
      </c>
      <c r="Q88" s="9">
        <v>24</v>
      </c>
      <c r="R88" s="9">
        <v>18</v>
      </c>
      <c r="S88" s="9">
        <v>90</v>
      </c>
      <c r="T88" s="9">
        <v>26</v>
      </c>
      <c r="U88" s="9">
        <v>13</v>
      </c>
      <c r="V88" s="84">
        <v>6.9799999999999995</v>
      </c>
      <c r="W88" s="84">
        <v>8</v>
      </c>
      <c r="X88" s="84">
        <v>5.9539121116800482</v>
      </c>
    </row>
    <row r="89" spans="1:24">
      <c r="B89" s="26" t="s">
        <v>275</v>
      </c>
      <c r="C89" s="9">
        <v>0</v>
      </c>
      <c r="D89" s="9">
        <v>0</v>
      </c>
      <c r="E89" s="9">
        <v>0</v>
      </c>
      <c r="F89" s="9">
        <v>0</v>
      </c>
      <c r="G89" s="9">
        <v>0</v>
      </c>
      <c r="H89" s="9">
        <v>0</v>
      </c>
      <c r="I89" s="9">
        <v>0</v>
      </c>
      <c r="J89" s="9">
        <v>0</v>
      </c>
      <c r="K89" s="9">
        <v>0</v>
      </c>
      <c r="L89" s="9">
        <v>0</v>
      </c>
      <c r="M89" s="9">
        <v>0</v>
      </c>
      <c r="N89" s="9">
        <v>0</v>
      </c>
      <c r="O89" s="9">
        <v>0</v>
      </c>
      <c r="P89" s="9">
        <v>0</v>
      </c>
      <c r="Q89" s="9">
        <v>0</v>
      </c>
      <c r="R89" s="9">
        <v>0</v>
      </c>
      <c r="S89" s="9">
        <v>0</v>
      </c>
      <c r="T89" s="9">
        <v>0</v>
      </c>
      <c r="U89" s="9">
        <v>0</v>
      </c>
      <c r="V89" s="84">
        <v>0</v>
      </c>
      <c r="W89" s="84">
        <v>0</v>
      </c>
      <c r="X89" s="84">
        <v>0</v>
      </c>
    </row>
    <row r="90" spans="1:24">
      <c r="B90" s="26" t="s">
        <v>276</v>
      </c>
      <c r="C90" s="9">
        <v>1</v>
      </c>
      <c r="D90" s="9">
        <v>0</v>
      </c>
      <c r="E90" s="9">
        <v>0</v>
      </c>
      <c r="F90" s="9">
        <v>1</v>
      </c>
      <c r="G90" s="9">
        <v>0</v>
      </c>
      <c r="H90" s="9">
        <v>19</v>
      </c>
      <c r="I90" s="9">
        <v>183</v>
      </c>
      <c r="J90" s="9">
        <v>118</v>
      </c>
      <c r="K90" s="9">
        <v>174</v>
      </c>
      <c r="L90" s="9">
        <v>213</v>
      </c>
      <c r="M90" s="9">
        <v>174</v>
      </c>
      <c r="N90" s="9">
        <v>21</v>
      </c>
      <c r="O90" s="9">
        <v>0</v>
      </c>
      <c r="P90" s="9">
        <v>0</v>
      </c>
      <c r="Q90" s="9">
        <v>0</v>
      </c>
      <c r="R90" s="9">
        <v>0</v>
      </c>
      <c r="S90" s="9">
        <v>6</v>
      </c>
      <c r="T90" s="9">
        <v>62</v>
      </c>
      <c r="U90" s="9">
        <v>221</v>
      </c>
      <c r="V90" s="84">
        <v>193.00313696136561</v>
      </c>
      <c r="W90" s="84">
        <v>241.9693565748253</v>
      </c>
      <c r="X90" s="84">
        <v>460.447466669878</v>
      </c>
    </row>
    <row r="91" spans="1:24">
      <c r="B91" s="26" t="s">
        <v>277</v>
      </c>
      <c r="C91" s="9">
        <v>0</v>
      </c>
      <c r="D91" s="9">
        <v>0</v>
      </c>
      <c r="E91" s="9">
        <v>0</v>
      </c>
      <c r="F91" s="9">
        <v>0</v>
      </c>
      <c r="G91" s="9">
        <v>0</v>
      </c>
      <c r="H91" s="9">
        <v>0</v>
      </c>
      <c r="I91" s="9">
        <v>0</v>
      </c>
      <c r="J91" s="9">
        <v>0</v>
      </c>
      <c r="K91" s="9">
        <v>0</v>
      </c>
      <c r="L91" s="9">
        <v>0</v>
      </c>
      <c r="M91" s="9">
        <v>0</v>
      </c>
      <c r="N91" s="9">
        <v>0</v>
      </c>
      <c r="O91" s="9">
        <v>0</v>
      </c>
      <c r="P91" s="9">
        <v>0</v>
      </c>
      <c r="Q91" s="9">
        <v>0</v>
      </c>
      <c r="R91" s="9">
        <v>0</v>
      </c>
      <c r="S91" s="9">
        <v>0</v>
      </c>
      <c r="T91" s="9">
        <v>0</v>
      </c>
      <c r="U91" s="9">
        <v>0</v>
      </c>
      <c r="V91" s="84">
        <v>0</v>
      </c>
      <c r="W91" s="84">
        <v>0</v>
      </c>
      <c r="X91" s="84">
        <v>0</v>
      </c>
    </row>
    <row r="92" spans="1:24">
      <c r="B92" s="26" t="s">
        <v>278</v>
      </c>
      <c r="C92" s="9">
        <v>0</v>
      </c>
      <c r="D92" s="9">
        <v>0</v>
      </c>
      <c r="E92" s="9">
        <v>0</v>
      </c>
      <c r="F92" s="9">
        <v>0</v>
      </c>
      <c r="G92" s="9">
        <v>0</v>
      </c>
      <c r="H92" s="9">
        <v>0</v>
      </c>
      <c r="I92" s="9">
        <v>0</v>
      </c>
      <c r="J92" s="9">
        <v>0</v>
      </c>
      <c r="K92" s="9">
        <v>0</v>
      </c>
      <c r="L92" s="9">
        <v>0</v>
      </c>
      <c r="M92" s="9">
        <v>0</v>
      </c>
      <c r="N92" s="9">
        <v>0</v>
      </c>
      <c r="O92" s="9">
        <v>0</v>
      </c>
      <c r="P92" s="9">
        <v>12</v>
      </c>
      <c r="Q92" s="9">
        <v>15</v>
      </c>
      <c r="R92" s="9">
        <v>14</v>
      </c>
      <c r="S92" s="9">
        <v>339</v>
      </c>
      <c r="T92" s="9">
        <v>374</v>
      </c>
      <c r="U92" s="9">
        <v>394</v>
      </c>
      <c r="V92" s="84">
        <v>364.40299999999996</v>
      </c>
      <c r="W92" s="84">
        <v>342.87</v>
      </c>
      <c r="X92" s="84">
        <v>359.77524127999999</v>
      </c>
    </row>
    <row r="93" spans="1:24">
      <c r="B93" s="26" t="s">
        <v>130</v>
      </c>
      <c r="C93" s="9">
        <v>1151</v>
      </c>
      <c r="D93" s="9">
        <v>1412</v>
      </c>
      <c r="E93" s="9">
        <v>1612</v>
      </c>
      <c r="F93" s="9">
        <v>1720</v>
      </c>
      <c r="G93" s="9">
        <v>1836</v>
      </c>
      <c r="H93" s="9">
        <v>1789</v>
      </c>
      <c r="I93" s="9">
        <v>1851</v>
      </c>
      <c r="J93" s="9">
        <v>1902</v>
      </c>
      <c r="K93" s="9">
        <v>1883</v>
      </c>
      <c r="L93" s="9">
        <v>1853</v>
      </c>
      <c r="M93" s="9">
        <v>2007</v>
      </c>
      <c r="N93" s="9">
        <v>1917</v>
      </c>
      <c r="O93" s="9">
        <v>1717</v>
      </c>
      <c r="P93" s="9">
        <v>2206</v>
      </c>
      <c r="Q93" s="9">
        <v>2072</v>
      </c>
      <c r="R93" s="9">
        <v>1990</v>
      </c>
      <c r="S93" s="9">
        <v>2034</v>
      </c>
      <c r="T93" s="9">
        <v>2245</v>
      </c>
      <c r="U93" s="9">
        <v>2247</v>
      </c>
      <c r="V93" s="84">
        <v>2145.694823402474</v>
      </c>
      <c r="W93" s="84">
        <v>2120.4997418481835</v>
      </c>
      <c r="X93" s="84">
        <v>1981.7322618315766</v>
      </c>
    </row>
    <row r="94" spans="1:24">
      <c r="B94" s="13" t="s">
        <v>266</v>
      </c>
      <c r="C94" s="82"/>
      <c r="D94" s="82"/>
      <c r="E94" s="82"/>
      <c r="F94" s="82"/>
      <c r="G94" s="82"/>
      <c r="H94" s="82"/>
      <c r="I94" s="82"/>
      <c r="J94" s="82"/>
      <c r="K94" s="82"/>
      <c r="L94" s="82"/>
      <c r="M94" s="82"/>
      <c r="N94" s="82"/>
      <c r="O94" s="82"/>
      <c r="P94" s="82"/>
      <c r="Q94" s="82"/>
      <c r="R94" s="82"/>
      <c r="S94" s="82"/>
      <c r="T94" s="82"/>
      <c r="U94" s="82"/>
      <c r="V94" s="82"/>
      <c r="W94" s="82"/>
      <c r="X94" s="82"/>
    </row>
    <row r="95" spans="1:24">
      <c r="C95" s="82"/>
      <c r="D95" s="82"/>
      <c r="E95" s="82"/>
      <c r="F95" s="82"/>
      <c r="G95" s="82"/>
      <c r="H95" s="82"/>
      <c r="I95" s="82"/>
      <c r="J95" s="82"/>
      <c r="K95" s="82"/>
      <c r="L95" s="82"/>
      <c r="M95" s="82"/>
      <c r="N95" s="82"/>
      <c r="O95" s="82"/>
      <c r="P95" s="82"/>
      <c r="Q95" s="82"/>
      <c r="R95" s="82"/>
      <c r="S95" s="82"/>
      <c r="T95" s="82"/>
      <c r="U95" s="82"/>
      <c r="V95" s="82"/>
      <c r="W95" s="82"/>
      <c r="X95" s="82"/>
    </row>
    <row r="96" spans="1:24">
      <c r="B96" s="1" t="s">
        <v>151</v>
      </c>
      <c r="C96" s="32">
        <v>1990</v>
      </c>
      <c r="D96" s="32">
        <v>2000</v>
      </c>
      <c r="E96" s="32">
        <v>2001</v>
      </c>
      <c r="F96" s="32">
        <v>2002</v>
      </c>
      <c r="G96" s="32">
        <v>2003</v>
      </c>
      <c r="H96" s="32">
        <v>2004</v>
      </c>
      <c r="I96" s="32">
        <v>2005</v>
      </c>
      <c r="J96" s="32">
        <v>2006</v>
      </c>
      <c r="K96" s="32">
        <v>2007</v>
      </c>
      <c r="L96" s="32">
        <v>2008</v>
      </c>
      <c r="M96" s="32">
        <v>2009</v>
      </c>
      <c r="N96" s="32">
        <v>2010</v>
      </c>
      <c r="O96" s="32">
        <v>2011</v>
      </c>
      <c r="P96" s="32">
        <v>2012</v>
      </c>
      <c r="Q96" s="32">
        <v>2013</v>
      </c>
      <c r="R96" s="32">
        <v>2014</v>
      </c>
      <c r="S96" s="32">
        <v>2015</v>
      </c>
      <c r="T96" s="32">
        <v>2016</v>
      </c>
      <c r="U96" s="118">
        <v>2017</v>
      </c>
      <c r="V96" s="118">
        <v>2018</v>
      </c>
      <c r="W96" s="118">
        <v>2019</v>
      </c>
      <c r="X96" s="118">
        <v>2020</v>
      </c>
    </row>
    <row r="97" spans="2:24">
      <c r="B97" s="26" t="s">
        <v>274</v>
      </c>
      <c r="C97" s="9">
        <v>4284.2920860676095</v>
      </c>
      <c r="D97" s="9">
        <v>2151.0770078510209</v>
      </c>
      <c r="E97" s="9">
        <v>2840.2133338536019</v>
      </c>
      <c r="F97" s="9">
        <v>3089.3543672634837</v>
      </c>
      <c r="G97" s="9">
        <v>3233.483484783103</v>
      </c>
      <c r="H97" s="9">
        <v>2841.2036103867154</v>
      </c>
      <c r="I97" s="9">
        <v>2400.1690199442287</v>
      </c>
      <c r="J97" s="9">
        <v>3271.3551691908283</v>
      </c>
      <c r="K97" s="9">
        <v>2617.0429418418839</v>
      </c>
      <c r="L97" s="9">
        <v>1804.6082969283345</v>
      </c>
      <c r="M97" s="9">
        <v>2434.2927844031956</v>
      </c>
      <c r="N97" s="9">
        <v>2471.1910155381097</v>
      </c>
      <c r="O97" s="9">
        <v>2222.7291156453416</v>
      </c>
      <c r="P97" s="9">
        <v>2440.0025582315684</v>
      </c>
      <c r="Q97" s="9">
        <v>2344.805902239224</v>
      </c>
      <c r="R97" s="9">
        <v>2247.7026213268373</v>
      </c>
      <c r="S97" s="9">
        <v>1917.3506235511604</v>
      </c>
      <c r="T97" s="84">
        <v>3060.8059040391572</v>
      </c>
      <c r="U97" s="84">
        <v>3235.0655023492918</v>
      </c>
      <c r="V97" s="84">
        <v>2953.8015771834594</v>
      </c>
      <c r="W97" s="84">
        <v>3147.3993591681265</v>
      </c>
      <c r="X97" s="84">
        <v>2151.0341964719287</v>
      </c>
    </row>
    <row r="98" spans="2:24">
      <c r="B98" s="26" t="s">
        <v>213</v>
      </c>
      <c r="C98" s="9">
        <v>429.59855159612016</v>
      </c>
      <c r="D98" s="9">
        <v>2540.7846519462068</v>
      </c>
      <c r="E98" s="9">
        <v>2412.8437486554831</v>
      </c>
      <c r="F98" s="9">
        <v>2432.5120167355158</v>
      </c>
      <c r="G98" s="9">
        <v>2406.1372899565777</v>
      </c>
      <c r="H98" s="9">
        <v>2567.5196602974306</v>
      </c>
      <c r="I98" s="9">
        <v>2697.0064196255207</v>
      </c>
      <c r="J98" s="9">
        <v>2334.1232282504661</v>
      </c>
      <c r="K98" s="9">
        <v>2310.6831539956111</v>
      </c>
      <c r="L98" s="9">
        <v>2657.4475872366561</v>
      </c>
      <c r="M98" s="9">
        <v>2487.4876891675281</v>
      </c>
      <c r="N98" s="9">
        <v>2944.9092557796303</v>
      </c>
      <c r="O98" s="9">
        <v>2477.914832361439</v>
      </c>
      <c r="P98" s="9">
        <v>2554.2008550368064</v>
      </c>
      <c r="Q98" s="9">
        <v>2393.8261562109583</v>
      </c>
      <c r="R98" s="9">
        <v>2543.3883377925863</v>
      </c>
      <c r="S98" s="9">
        <v>2266.6075564041589</v>
      </c>
      <c r="T98" s="84">
        <v>1578.2228530532157</v>
      </c>
      <c r="U98" s="84">
        <v>1406.7852245671122</v>
      </c>
      <c r="V98" s="84">
        <v>1702.1163316967288</v>
      </c>
      <c r="W98" s="84">
        <v>1527.6882701962945</v>
      </c>
      <c r="X98" s="84">
        <v>1937.4217381441872</v>
      </c>
    </row>
    <row r="99" spans="2:24">
      <c r="B99" s="26" t="s">
        <v>250</v>
      </c>
      <c r="C99" s="9">
        <v>226.47410389814115</v>
      </c>
      <c r="D99" s="9">
        <v>76.225042613718784</v>
      </c>
      <c r="E99" s="9">
        <v>171.23387521861315</v>
      </c>
      <c r="F99" s="9">
        <v>171.77495078591346</v>
      </c>
      <c r="G99" s="9">
        <v>267.39376111907961</v>
      </c>
      <c r="H99" s="9">
        <v>129.63554338357667</v>
      </c>
      <c r="I99" s="9">
        <v>116.36336254321313</v>
      </c>
      <c r="J99" s="9">
        <v>319.0107105853042</v>
      </c>
      <c r="K99" s="9">
        <v>199.60834330835795</v>
      </c>
      <c r="L99" s="9">
        <v>93.357976551176833</v>
      </c>
      <c r="M99" s="9">
        <v>208.41300544058436</v>
      </c>
      <c r="N99" s="9">
        <v>336.60440313413744</v>
      </c>
      <c r="O99" s="9">
        <v>174.8969746466272</v>
      </c>
      <c r="P99" s="9">
        <v>230.25183301632879</v>
      </c>
      <c r="Q99" s="9">
        <v>87.988681230349442</v>
      </c>
      <c r="R99" s="9">
        <v>131.04005545667098</v>
      </c>
      <c r="S99" s="9">
        <v>155.43062958081936</v>
      </c>
      <c r="T99" s="84">
        <v>192.72356632864293</v>
      </c>
      <c r="U99" s="84">
        <v>82.062290716233775</v>
      </c>
      <c r="V99" s="84">
        <v>109.24310934607254</v>
      </c>
      <c r="W99" s="84">
        <v>84.593107044894936</v>
      </c>
      <c r="X99" s="84">
        <v>34.337836063275844</v>
      </c>
    </row>
    <row r="100" spans="2:24">
      <c r="B100" s="26" t="s">
        <v>275</v>
      </c>
      <c r="C100" s="9">
        <v>0</v>
      </c>
      <c r="D100" s="9">
        <v>0</v>
      </c>
      <c r="E100" s="9">
        <v>0</v>
      </c>
      <c r="F100" s="9">
        <v>0</v>
      </c>
      <c r="G100" s="9">
        <v>0</v>
      </c>
      <c r="H100" s="9">
        <v>0</v>
      </c>
      <c r="I100" s="9">
        <v>0</v>
      </c>
      <c r="J100" s="9">
        <v>0</v>
      </c>
      <c r="K100" s="9">
        <v>0</v>
      </c>
      <c r="L100" s="9">
        <v>0</v>
      </c>
      <c r="M100" s="9">
        <v>0</v>
      </c>
      <c r="N100" s="9">
        <v>0</v>
      </c>
      <c r="O100" s="9">
        <v>0</v>
      </c>
      <c r="P100" s="9">
        <v>0</v>
      </c>
      <c r="Q100" s="9">
        <v>0</v>
      </c>
      <c r="R100" s="9">
        <v>0</v>
      </c>
      <c r="S100" s="9">
        <v>0</v>
      </c>
      <c r="T100" s="84">
        <v>0</v>
      </c>
      <c r="U100" s="84">
        <v>0</v>
      </c>
      <c r="V100" s="84">
        <v>0</v>
      </c>
      <c r="W100" s="84">
        <v>0</v>
      </c>
      <c r="X100" s="84">
        <v>0</v>
      </c>
    </row>
    <row r="101" spans="2:24">
      <c r="B101" s="26" t="s">
        <v>276</v>
      </c>
      <c r="C101" s="9">
        <v>0</v>
      </c>
      <c r="D101" s="9">
        <v>0</v>
      </c>
      <c r="E101" s="9">
        <v>0</v>
      </c>
      <c r="F101" s="9">
        <v>0</v>
      </c>
      <c r="G101" s="9">
        <v>0</v>
      </c>
      <c r="H101" s="9">
        <v>0</v>
      </c>
      <c r="I101" s="9">
        <v>0</v>
      </c>
      <c r="J101" s="9">
        <v>0</v>
      </c>
      <c r="K101" s="9">
        <v>0</v>
      </c>
      <c r="L101" s="9">
        <v>9.8505049542096962E-2</v>
      </c>
      <c r="M101" s="9">
        <v>0</v>
      </c>
      <c r="N101" s="9">
        <v>0</v>
      </c>
      <c r="O101" s="9">
        <v>0</v>
      </c>
      <c r="P101" s="9">
        <v>1.0836613605870369</v>
      </c>
      <c r="Q101" s="9">
        <v>1.7205628300435782</v>
      </c>
      <c r="R101" s="9">
        <v>1.7817218502467076</v>
      </c>
      <c r="S101" s="9">
        <v>11.714335672106976</v>
      </c>
      <c r="T101" s="84">
        <v>77.228635574273113</v>
      </c>
      <c r="U101" s="84">
        <v>105.00425028303891</v>
      </c>
      <c r="V101" s="84">
        <v>171.64764449448091</v>
      </c>
      <c r="W101" s="84">
        <v>195.58819819508761</v>
      </c>
      <c r="X101" s="84">
        <v>234.33145245021055</v>
      </c>
    </row>
    <row r="102" spans="2:24">
      <c r="B102" s="26" t="s">
        <v>277</v>
      </c>
      <c r="C102" s="9">
        <v>0</v>
      </c>
      <c r="D102" s="9">
        <v>0</v>
      </c>
      <c r="E102" s="9">
        <v>0</v>
      </c>
      <c r="F102" s="9">
        <v>0</v>
      </c>
      <c r="G102" s="9">
        <v>0</v>
      </c>
      <c r="H102" s="9">
        <v>0</v>
      </c>
      <c r="I102" s="9">
        <v>0</v>
      </c>
      <c r="J102" s="9">
        <v>0</v>
      </c>
      <c r="K102" s="9">
        <v>0</v>
      </c>
      <c r="L102" s="9">
        <v>0</v>
      </c>
      <c r="M102" s="9">
        <v>0</v>
      </c>
      <c r="N102" s="9">
        <v>0</v>
      </c>
      <c r="O102" s="9">
        <v>0</v>
      </c>
      <c r="P102" s="9">
        <v>0</v>
      </c>
      <c r="Q102" s="9">
        <v>0</v>
      </c>
      <c r="R102" s="9">
        <v>0</v>
      </c>
      <c r="S102" s="9">
        <v>0</v>
      </c>
      <c r="T102" s="84">
        <v>0</v>
      </c>
      <c r="U102" s="84">
        <v>0</v>
      </c>
      <c r="V102" s="84">
        <v>0</v>
      </c>
      <c r="W102" s="84">
        <v>0</v>
      </c>
      <c r="X102" s="84">
        <v>0</v>
      </c>
    </row>
    <row r="103" spans="2:24">
      <c r="B103" s="26" t="s">
        <v>278</v>
      </c>
      <c r="C103" s="9">
        <v>0</v>
      </c>
      <c r="D103" s="9">
        <v>0</v>
      </c>
      <c r="E103" s="9">
        <v>0</v>
      </c>
      <c r="F103" s="9">
        <v>0</v>
      </c>
      <c r="G103" s="9">
        <v>0</v>
      </c>
      <c r="H103" s="9">
        <v>0</v>
      </c>
      <c r="I103" s="9">
        <v>0</v>
      </c>
      <c r="J103" s="9">
        <v>9</v>
      </c>
      <c r="K103" s="9">
        <v>49.7</v>
      </c>
      <c r="L103" s="9">
        <v>197.84370000000001</v>
      </c>
      <c r="M103" s="9">
        <v>183.43700000000001</v>
      </c>
      <c r="N103" s="9">
        <v>165.2261</v>
      </c>
      <c r="O103" s="9">
        <v>175.26660000000001</v>
      </c>
      <c r="P103" s="9">
        <v>302</v>
      </c>
      <c r="Q103" s="9">
        <v>286</v>
      </c>
      <c r="R103" s="9">
        <v>374</v>
      </c>
      <c r="S103" s="9">
        <v>422.01179999999999</v>
      </c>
      <c r="T103" s="84">
        <v>490.50400000000002</v>
      </c>
      <c r="U103" s="84">
        <v>565</v>
      </c>
      <c r="V103" s="84">
        <v>576</v>
      </c>
      <c r="W103" s="84">
        <v>558.5</v>
      </c>
      <c r="X103" s="84">
        <v>514</v>
      </c>
    </row>
    <row r="104" spans="2:24">
      <c r="B104" s="26" t="s">
        <v>130</v>
      </c>
      <c r="C104" s="9">
        <v>4940.3647415618707</v>
      </c>
      <c r="D104" s="9">
        <v>4768.0867024109466</v>
      </c>
      <c r="E104" s="9">
        <v>5424.2909577276987</v>
      </c>
      <c r="F104" s="9">
        <v>5693.6413347849129</v>
      </c>
      <c r="G104" s="9">
        <v>5907.0145358587597</v>
      </c>
      <c r="H104" s="9">
        <v>5538.358814067723</v>
      </c>
      <c r="I104" s="9">
        <v>5213.5388021129629</v>
      </c>
      <c r="J104" s="9">
        <v>5933.4891080265988</v>
      </c>
      <c r="K104" s="9">
        <v>5177.034439145853</v>
      </c>
      <c r="L104" s="9">
        <v>4753.3560657657099</v>
      </c>
      <c r="M104" s="9">
        <v>5313.6304790113072</v>
      </c>
      <c r="N104" s="9">
        <v>5917.9307744518774</v>
      </c>
      <c r="O104" s="9">
        <v>5050.8075226534074</v>
      </c>
      <c r="P104" s="9">
        <v>5527.5389076452902</v>
      </c>
      <c r="Q104" s="9">
        <v>5114.3413025105756</v>
      </c>
      <c r="R104" s="9">
        <v>5297.9127364263413</v>
      </c>
      <c r="S104" s="9">
        <v>4773.1149452082464</v>
      </c>
      <c r="T104" s="84">
        <v>5399.4849589952892</v>
      </c>
      <c r="U104" s="84">
        <v>5393.9172679156773</v>
      </c>
      <c r="V104" s="84">
        <v>5512.8086627207422</v>
      </c>
      <c r="W104" s="84">
        <v>5513.7689346044044</v>
      </c>
      <c r="X104" s="84">
        <v>4871.1252231296021</v>
      </c>
    </row>
    <row r="105" spans="2:24">
      <c r="B105" s="13" t="s">
        <v>281</v>
      </c>
      <c r="C105" s="82"/>
      <c r="D105" s="82"/>
      <c r="E105" s="82"/>
      <c r="F105" s="82"/>
      <c r="G105" s="82"/>
      <c r="H105" s="82"/>
      <c r="I105" s="82"/>
      <c r="J105" s="82"/>
      <c r="K105" s="82"/>
      <c r="L105" s="82"/>
      <c r="M105" s="82"/>
      <c r="N105" s="82"/>
      <c r="O105" s="82"/>
      <c r="P105" s="82"/>
      <c r="Q105" s="82"/>
      <c r="R105" s="82"/>
      <c r="S105" s="82"/>
      <c r="T105" s="82"/>
      <c r="U105" s="82"/>
      <c r="V105" s="82"/>
      <c r="W105" s="82"/>
      <c r="X105" s="82"/>
    </row>
    <row r="106" spans="2:24">
      <c r="C106" s="82"/>
      <c r="D106" s="82"/>
      <c r="E106" s="82"/>
      <c r="F106" s="82"/>
      <c r="G106" s="82"/>
      <c r="H106" s="82"/>
      <c r="I106" s="82"/>
      <c r="J106" s="82"/>
      <c r="K106" s="82"/>
      <c r="L106" s="82"/>
      <c r="M106" s="82"/>
      <c r="N106" s="82"/>
      <c r="O106" s="82"/>
      <c r="P106" s="82"/>
      <c r="Q106" s="82"/>
      <c r="R106" s="82"/>
      <c r="S106" s="82"/>
      <c r="T106" s="82"/>
      <c r="U106" s="82"/>
      <c r="V106" s="82"/>
      <c r="W106" s="82"/>
      <c r="X106" s="82"/>
    </row>
    <row r="107" spans="2:24">
      <c r="B107" s="1" t="s">
        <v>153</v>
      </c>
      <c r="C107" s="32" t="s">
        <v>61</v>
      </c>
      <c r="D107" s="32" t="s">
        <v>62</v>
      </c>
      <c r="E107" s="32" t="s">
        <v>63</v>
      </c>
      <c r="F107" s="32" t="s">
        <v>64</v>
      </c>
      <c r="G107" s="32" t="s">
        <v>65</v>
      </c>
      <c r="H107" s="32" t="s">
        <v>66</v>
      </c>
      <c r="I107" s="32" t="s">
        <v>67</v>
      </c>
      <c r="J107" s="32" t="s">
        <v>68</v>
      </c>
      <c r="K107" s="32" t="s">
        <v>69</v>
      </c>
      <c r="L107" s="32" t="s">
        <v>70</v>
      </c>
      <c r="M107" s="32" t="s">
        <v>71</v>
      </c>
      <c r="N107" s="32" t="s">
        <v>72</v>
      </c>
      <c r="O107" s="32" t="s">
        <v>73</v>
      </c>
      <c r="P107" s="32" t="s">
        <v>74</v>
      </c>
      <c r="Q107" s="32" t="s">
        <v>75</v>
      </c>
      <c r="R107" s="32" t="s">
        <v>76</v>
      </c>
      <c r="S107" s="32" t="s">
        <v>77</v>
      </c>
      <c r="T107" s="36" t="s">
        <v>78</v>
      </c>
      <c r="U107" s="118">
        <v>2017</v>
      </c>
      <c r="V107" s="118">
        <v>2018</v>
      </c>
      <c r="W107" s="118">
        <v>2019</v>
      </c>
      <c r="X107" s="118">
        <v>2020</v>
      </c>
    </row>
    <row r="108" spans="2:24">
      <c r="B108" s="26" t="s">
        <v>274</v>
      </c>
      <c r="C108" s="84">
        <v>611</v>
      </c>
      <c r="D108" s="9">
        <v>319</v>
      </c>
      <c r="E108" s="84">
        <v>498</v>
      </c>
      <c r="F108" s="9">
        <v>496</v>
      </c>
      <c r="G108" s="84">
        <v>535</v>
      </c>
      <c r="H108" s="84">
        <v>369</v>
      </c>
      <c r="I108" s="94">
        <v>424</v>
      </c>
      <c r="J108" s="84">
        <v>435</v>
      </c>
      <c r="K108" s="84">
        <v>450</v>
      </c>
      <c r="L108" s="84">
        <v>465</v>
      </c>
      <c r="M108" s="84">
        <v>464</v>
      </c>
      <c r="N108" s="84">
        <v>543</v>
      </c>
      <c r="O108" s="84">
        <v>598</v>
      </c>
      <c r="P108" s="84">
        <v>786</v>
      </c>
      <c r="Q108" s="84">
        <v>790</v>
      </c>
      <c r="R108" s="84">
        <v>609</v>
      </c>
      <c r="S108" s="84">
        <v>619</v>
      </c>
      <c r="T108" s="84">
        <v>604</v>
      </c>
      <c r="U108" s="84">
        <v>672.53451508437024</v>
      </c>
      <c r="V108" s="84">
        <v>542.80796724215872</v>
      </c>
      <c r="W108" s="84">
        <v>329.46865305365577</v>
      </c>
      <c r="X108" s="84">
        <v>110.94622979813758</v>
      </c>
    </row>
    <row r="109" spans="2:24">
      <c r="B109" s="26" t="s">
        <v>213</v>
      </c>
      <c r="C109" s="84">
        <v>298</v>
      </c>
      <c r="D109" s="9">
        <v>688</v>
      </c>
      <c r="E109" s="84">
        <v>782</v>
      </c>
      <c r="F109" s="9">
        <v>823</v>
      </c>
      <c r="G109" s="84">
        <v>836</v>
      </c>
      <c r="H109" s="84">
        <v>919</v>
      </c>
      <c r="I109" s="94">
        <v>895</v>
      </c>
      <c r="J109" s="84">
        <v>882</v>
      </c>
      <c r="K109" s="84">
        <v>861</v>
      </c>
      <c r="L109" s="84">
        <v>840</v>
      </c>
      <c r="M109" s="84">
        <v>882</v>
      </c>
      <c r="N109" s="84">
        <v>1112</v>
      </c>
      <c r="O109" s="84">
        <v>945</v>
      </c>
      <c r="P109" s="84">
        <v>879</v>
      </c>
      <c r="Q109" s="84">
        <v>765</v>
      </c>
      <c r="R109" s="84">
        <v>507</v>
      </c>
      <c r="S109" s="84">
        <v>171</v>
      </c>
      <c r="T109" s="84">
        <v>244</v>
      </c>
      <c r="U109" s="84">
        <v>241.93042378386932</v>
      </c>
      <c r="V109" s="84">
        <v>331.8210000293443</v>
      </c>
      <c r="W109" s="84">
        <v>182.83084069764888</v>
      </c>
      <c r="X109" s="84">
        <v>63.519968206525832</v>
      </c>
    </row>
    <row r="110" spans="2:24">
      <c r="B110" s="26" t="s">
        <v>250</v>
      </c>
      <c r="C110" s="84">
        <v>17</v>
      </c>
      <c r="D110" s="9">
        <v>2</v>
      </c>
      <c r="E110" s="84">
        <v>42</v>
      </c>
      <c r="F110" s="9">
        <v>53</v>
      </c>
      <c r="G110" s="84">
        <v>85</v>
      </c>
      <c r="H110" s="84">
        <v>31</v>
      </c>
      <c r="I110" s="94">
        <v>18</v>
      </c>
      <c r="J110" s="84">
        <v>31</v>
      </c>
      <c r="K110" s="84">
        <v>27</v>
      </c>
      <c r="L110" s="84">
        <v>21</v>
      </c>
      <c r="M110" s="84">
        <v>164</v>
      </c>
      <c r="N110" s="84">
        <v>71</v>
      </c>
      <c r="O110" s="84">
        <v>8</v>
      </c>
      <c r="P110" s="84">
        <v>5</v>
      </c>
      <c r="Q110" s="84">
        <v>8</v>
      </c>
      <c r="R110" s="84">
        <v>19</v>
      </c>
      <c r="S110" s="84">
        <v>34</v>
      </c>
      <c r="T110" s="84">
        <v>0</v>
      </c>
      <c r="U110" s="84">
        <v>1.19633543548662</v>
      </c>
      <c r="V110" s="84">
        <v>0.56544000000000005</v>
      </c>
      <c r="W110" s="84">
        <v>2.021987200441909</v>
      </c>
      <c r="X110" s="84">
        <v>0.40214</v>
      </c>
    </row>
    <row r="111" spans="2:24">
      <c r="B111" s="26" t="s">
        <v>275</v>
      </c>
      <c r="C111" s="84">
        <v>0</v>
      </c>
      <c r="D111" s="9">
        <v>0</v>
      </c>
      <c r="E111" s="84">
        <v>0</v>
      </c>
      <c r="F111" s="9">
        <v>0</v>
      </c>
      <c r="G111" s="84">
        <v>0</v>
      </c>
      <c r="H111" s="84">
        <v>0</v>
      </c>
      <c r="I111" s="94">
        <v>0</v>
      </c>
      <c r="J111" s="84">
        <v>0</v>
      </c>
      <c r="K111" s="84">
        <v>0</v>
      </c>
      <c r="L111" s="84">
        <v>0</v>
      </c>
      <c r="M111" s="84">
        <v>0</v>
      </c>
      <c r="N111" s="84">
        <v>0</v>
      </c>
      <c r="O111" s="84">
        <v>0</v>
      </c>
      <c r="P111" s="84">
        <v>0</v>
      </c>
      <c r="Q111" s="84">
        <v>0</v>
      </c>
      <c r="R111" s="84">
        <v>0</v>
      </c>
      <c r="S111" s="84">
        <v>0</v>
      </c>
      <c r="T111" s="84">
        <v>0</v>
      </c>
      <c r="U111" s="84">
        <v>0</v>
      </c>
      <c r="V111" s="84">
        <v>9.4632308517102821</v>
      </c>
      <c r="W111" s="84">
        <v>48.214924837120357</v>
      </c>
      <c r="X111" s="84">
        <v>73.821817668573999</v>
      </c>
    </row>
    <row r="112" spans="2:24">
      <c r="B112" s="26" t="s">
        <v>276</v>
      </c>
      <c r="C112" s="84">
        <v>0</v>
      </c>
      <c r="D112" s="84">
        <v>0</v>
      </c>
      <c r="E112" s="84">
        <v>5</v>
      </c>
      <c r="F112" s="84">
        <v>4</v>
      </c>
      <c r="G112" s="84">
        <v>4</v>
      </c>
      <c r="H112" s="84">
        <v>4</v>
      </c>
      <c r="I112" s="84">
        <v>4</v>
      </c>
      <c r="J112" s="84">
        <v>3</v>
      </c>
      <c r="K112" s="84">
        <v>2</v>
      </c>
      <c r="L112" s="84">
        <v>3</v>
      </c>
      <c r="M112" s="84">
        <v>2</v>
      </c>
      <c r="N112" s="84">
        <v>2</v>
      </c>
      <c r="O112" s="84">
        <v>0</v>
      </c>
      <c r="P112" s="84">
        <v>0</v>
      </c>
      <c r="Q112" s="84">
        <v>0</v>
      </c>
      <c r="R112" s="84">
        <v>0</v>
      </c>
      <c r="S112" s="84">
        <v>0</v>
      </c>
      <c r="T112" s="84">
        <v>0</v>
      </c>
      <c r="U112" s="84">
        <v>0</v>
      </c>
      <c r="V112" s="84">
        <v>49.064254865359501</v>
      </c>
      <c r="W112" s="84">
        <v>303.06524183332795</v>
      </c>
      <c r="X112" s="84">
        <v>432.78600486795045</v>
      </c>
    </row>
    <row r="113" spans="1:24">
      <c r="B113" s="26" t="s">
        <v>277</v>
      </c>
      <c r="C113" s="84">
        <v>0</v>
      </c>
      <c r="D113" s="84">
        <v>0</v>
      </c>
      <c r="E113" s="84">
        <v>0</v>
      </c>
      <c r="F113" s="84">
        <v>0</v>
      </c>
      <c r="G113" s="84">
        <v>0</v>
      </c>
      <c r="H113" s="84">
        <v>0</v>
      </c>
      <c r="I113" s="84">
        <v>0</v>
      </c>
      <c r="J113" s="84">
        <v>0</v>
      </c>
      <c r="K113" s="84">
        <v>0</v>
      </c>
      <c r="L113" s="84">
        <v>0</v>
      </c>
      <c r="M113" s="84">
        <v>0</v>
      </c>
      <c r="N113" s="84">
        <v>0</v>
      </c>
      <c r="O113" s="84">
        <v>0</v>
      </c>
      <c r="P113" s="84">
        <v>0</v>
      </c>
      <c r="Q113" s="84">
        <v>0</v>
      </c>
      <c r="R113" s="84">
        <v>422</v>
      </c>
      <c r="S113" s="84">
        <v>651</v>
      </c>
      <c r="T113" s="84">
        <v>610</v>
      </c>
      <c r="U113" s="84">
        <v>791.81048741861696</v>
      </c>
      <c r="V113" s="84">
        <v>745.30014181924912</v>
      </c>
      <c r="W113" s="84">
        <v>757.07504131430858</v>
      </c>
      <c r="X113" s="84">
        <v>830.90276688023857</v>
      </c>
    </row>
    <row r="114" spans="1:24">
      <c r="B114" s="26" t="s">
        <v>278</v>
      </c>
      <c r="C114" s="84">
        <v>0</v>
      </c>
      <c r="D114" s="84">
        <v>0</v>
      </c>
      <c r="E114" s="84">
        <v>0</v>
      </c>
      <c r="F114" s="84">
        <v>0</v>
      </c>
      <c r="G114" s="84">
        <v>0</v>
      </c>
      <c r="H114" s="84">
        <v>0</v>
      </c>
      <c r="I114" s="84">
        <v>0</v>
      </c>
      <c r="J114" s="84">
        <v>0</v>
      </c>
      <c r="K114" s="84">
        <v>0</v>
      </c>
      <c r="L114" s="84">
        <v>0</v>
      </c>
      <c r="M114" s="84">
        <v>0</v>
      </c>
      <c r="N114" s="84">
        <v>0</v>
      </c>
      <c r="O114" s="84">
        <v>0</v>
      </c>
      <c r="P114" s="84">
        <v>0</v>
      </c>
      <c r="Q114" s="84">
        <v>0</v>
      </c>
      <c r="R114" s="84">
        <v>0</v>
      </c>
      <c r="S114" s="84">
        <v>0</v>
      </c>
      <c r="T114" s="84">
        <v>0</v>
      </c>
      <c r="U114" s="84">
        <v>0</v>
      </c>
      <c r="V114" s="84">
        <v>0</v>
      </c>
      <c r="W114" s="84">
        <v>0</v>
      </c>
      <c r="X114" s="84">
        <v>0</v>
      </c>
    </row>
    <row r="115" spans="1:24">
      <c r="B115" s="26" t="s">
        <v>130</v>
      </c>
      <c r="C115" s="84">
        <v>926</v>
      </c>
      <c r="D115" s="84">
        <v>1009</v>
      </c>
      <c r="E115" s="84">
        <v>1327</v>
      </c>
      <c r="F115" s="84">
        <v>1376</v>
      </c>
      <c r="G115" s="84">
        <v>1461</v>
      </c>
      <c r="H115" s="84">
        <v>1323</v>
      </c>
      <c r="I115" s="84">
        <v>1341</v>
      </c>
      <c r="J115" s="84">
        <v>1352</v>
      </c>
      <c r="K115" s="84">
        <v>1340</v>
      </c>
      <c r="L115" s="84">
        <v>1329</v>
      </c>
      <c r="M115" s="84">
        <v>1512</v>
      </c>
      <c r="N115" s="84">
        <v>1729</v>
      </c>
      <c r="O115" s="84">
        <v>1552</v>
      </c>
      <c r="P115" s="84">
        <v>1670</v>
      </c>
      <c r="Q115" s="84">
        <v>1563</v>
      </c>
      <c r="R115" s="84">
        <v>1557</v>
      </c>
      <c r="S115" s="84">
        <v>1474</v>
      </c>
      <c r="T115" s="84">
        <v>1459</v>
      </c>
      <c r="U115" s="84">
        <v>1707.4717617223432</v>
      </c>
      <c r="V115" s="84">
        <v>1679.0220348078219</v>
      </c>
      <c r="W115" s="84">
        <v>1622.6766889365035</v>
      </c>
      <c r="X115" s="84">
        <v>1512.3789274214264</v>
      </c>
    </row>
    <row r="116" spans="1:24">
      <c r="B116" s="13" t="s">
        <v>269</v>
      </c>
      <c r="C116" s="82"/>
      <c r="D116" s="82"/>
      <c r="E116" s="82"/>
      <c r="F116" s="82"/>
      <c r="G116" s="82"/>
      <c r="H116" s="82"/>
      <c r="I116" s="82"/>
      <c r="J116" s="82"/>
      <c r="K116" s="82"/>
      <c r="L116" s="82"/>
      <c r="M116" s="82"/>
      <c r="N116" s="82"/>
      <c r="O116" s="82"/>
      <c r="P116" s="82"/>
      <c r="Q116" s="82"/>
      <c r="R116" s="82"/>
      <c r="S116" s="82"/>
      <c r="T116" s="82"/>
      <c r="U116" s="82"/>
      <c r="V116" s="82"/>
      <c r="W116" s="82"/>
      <c r="X116" s="82"/>
    </row>
    <row r="117" spans="1:24">
      <c r="C117" s="82"/>
      <c r="D117" s="82"/>
      <c r="E117" s="82"/>
      <c r="F117" s="82"/>
      <c r="G117" s="82"/>
      <c r="H117" s="82"/>
      <c r="I117" s="82"/>
      <c r="J117" s="82"/>
      <c r="K117" s="82"/>
      <c r="L117" s="82"/>
      <c r="M117" s="82"/>
      <c r="N117" s="82"/>
      <c r="O117" s="82"/>
      <c r="P117" s="82"/>
      <c r="Q117" s="82"/>
      <c r="R117" s="82"/>
      <c r="S117" s="82"/>
      <c r="T117" s="82"/>
      <c r="U117" s="82"/>
      <c r="V117" s="82"/>
      <c r="W117" s="82"/>
      <c r="X117" s="82"/>
    </row>
    <row r="118" spans="1:24">
      <c r="C118" s="82"/>
      <c r="D118" s="82"/>
      <c r="E118" s="82"/>
      <c r="F118" s="82"/>
      <c r="G118" s="82"/>
      <c r="H118" s="82"/>
      <c r="I118" s="82"/>
      <c r="J118" s="82"/>
      <c r="K118" s="82"/>
      <c r="L118" s="82"/>
      <c r="M118" s="82"/>
      <c r="N118" s="82"/>
      <c r="O118" s="82"/>
      <c r="P118" s="82"/>
      <c r="Q118" s="82"/>
      <c r="R118" s="82"/>
      <c r="S118" s="82"/>
      <c r="T118" s="82"/>
      <c r="U118" s="82"/>
      <c r="V118" s="82"/>
      <c r="W118" s="82"/>
      <c r="X118" s="82"/>
    </row>
    <row r="119" spans="1:24">
      <c r="A119" s="1">
        <v>39</v>
      </c>
      <c r="B119" s="1" t="s">
        <v>282</v>
      </c>
      <c r="C119" s="82"/>
      <c r="D119" s="82"/>
      <c r="E119" s="82"/>
      <c r="F119" s="82"/>
      <c r="G119" s="82"/>
      <c r="H119" s="82"/>
      <c r="I119" s="82"/>
      <c r="J119" s="82"/>
      <c r="K119" s="82"/>
      <c r="L119" s="82"/>
      <c r="M119" s="82"/>
      <c r="N119" s="82"/>
      <c r="O119" s="82"/>
      <c r="P119" s="82"/>
      <c r="Q119" s="82"/>
      <c r="R119" s="82"/>
      <c r="S119" s="82"/>
      <c r="T119" s="82"/>
      <c r="U119" s="82"/>
      <c r="V119" s="82"/>
      <c r="W119" s="82"/>
      <c r="X119" s="82"/>
    </row>
    <row r="120" spans="1:24">
      <c r="B120" s="1"/>
      <c r="C120" s="82"/>
      <c r="D120" s="82"/>
      <c r="E120" s="82"/>
      <c r="F120" s="82"/>
      <c r="G120" s="82"/>
      <c r="H120" s="82"/>
      <c r="I120" s="82"/>
      <c r="J120" s="82"/>
      <c r="K120" s="82"/>
      <c r="L120" s="82"/>
      <c r="M120" s="82"/>
      <c r="N120" s="82"/>
      <c r="O120" s="82"/>
      <c r="P120" s="82"/>
      <c r="Q120" s="82"/>
      <c r="R120" s="82"/>
      <c r="S120" s="82"/>
      <c r="T120" s="82"/>
      <c r="U120" s="82"/>
      <c r="V120" s="82"/>
      <c r="W120" s="82"/>
      <c r="X120" s="82"/>
    </row>
    <row r="121" spans="1:24">
      <c r="C121" s="32">
        <v>1990</v>
      </c>
      <c r="D121" s="32">
        <v>2000</v>
      </c>
      <c r="E121" s="32">
        <v>2001</v>
      </c>
      <c r="F121" s="32">
        <v>2002</v>
      </c>
      <c r="G121" s="32">
        <v>2003</v>
      </c>
      <c r="H121" s="32">
        <v>2004</v>
      </c>
      <c r="I121" s="32">
        <v>2005</v>
      </c>
      <c r="J121" s="32">
        <v>2006</v>
      </c>
      <c r="K121" s="32">
        <v>2007</v>
      </c>
      <c r="L121" s="32">
        <v>2008</v>
      </c>
      <c r="M121" s="32">
        <v>2009</v>
      </c>
      <c r="N121" s="32">
        <v>2010</v>
      </c>
      <c r="O121" s="32">
        <v>2011</v>
      </c>
      <c r="P121" s="32">
        <v>2012</v>
      </c>
      <c r="Q121" s="32">
        <v>2013</v>
      </c>
      <c r="R121" s="32">
        <v>2014</v>
      </c>
      <c r="S121" s="32">
        <v>2015</v>
      </c>
      <c r="T121" s="36" t="s">
        <v>78</v>
      </c>
      <c r="U121" s="36" t="s">
        <v>79</v>
      </c>
      <c r="V121" s="32">
        <v>2018</v>
      </c>
      <c r="W121" s="32">
        <v>2019</v>
      </c>
      <c r="X121" s="32">
        <v>2020</v>
      </c>
    </row>
    <row r="122" spans="1:24">
      <c r="B122" t="s">
        <v>82</v>
      </c>
      <c r="C122" s="82"/>
      <c r="D122" s="82"/>
      <c r="E122" s="82"/>
      <c r="F122" s="82"/>
      <c r="G122" s="82"/>
      <c r="H122" s="82"/>
      <c r="I122" s="82"/>
      <c r="J122" s="82"/>
      <c r="K122" s="82"/>
      <c r="L122" s="82"/>
      <c r="M122" s="82"/>
      <c r="N122" s="82"/>
      <c r="O122" s="82"/>
      <c r="P122" s="82">
        <v>52</v>
      </c>
      <c r="Q122" s="82">
        <v>87</v>
      </c>
      <c r="R122" s="82">
        <v>209</v>
      </c>
      <c r="S122" s="82">
        <v>686</v>
      </c>
      <c r="T122" s="95">
        <v>1762.44</v>
      </c>
      <c r="U122" s="95">
        <v>3582.24</v>
      </c>
      <c r="V122" s="84">
        <v>5260</v>
      </c>
      <c r="W122" s="84">
        <v>7447</v>
      </c>
      <c r="X122" s="84">
        <v>10225</v>
      </c>
    </row>
    <row r="123" spans="1:24">
      <c r="B123" t="s">
        <v>84</v>
      </c>
      <c r="C123" s="82"/>
      <c r="D123" s="82"/>
      <c r="E123" s="82"/>
      <c r="F123" s="82"/>
      <c r="G123" s="82"/>
      <c r="H123" s="82"/>
      <c r="I123" s="82"/>
      <c r="J123" s="82"/>
      <c r="K123" s="82"/>
      <c r="L123" s="82"/>
      <c r="M123" s="82"/>
      <c r="N123" s="82"/>
      <c r="O123" s="82"/>
      <c r="P123" s="82"/>
      <c r="Q123" s="82"/>
      <c r="R123" s="82"/>
      <c r="S123" s="82"/>
      <c r="T123" s="95"/>
      <c r="U123" s="95"/>
      <c r="V123" s="84"/>
      <c r="W123" s="84">
        <v>69</v>
      </c>
      <c r="X123" s="84">
        <v>188</v>
      </c>
    </row>
    <row r="124" spans="1:24">
      <c r="B124" t="s">
        <v>83</v>
      </c>
      <c r="C124" s="82"/>
      <c r="D124" s="82"/>
      <c r="E124" s="82"/>
      <c r="F124" s="82"/>
      <c r="G124" s="82"/>
      <c r="H124" s="82"/>
      <c r="I124" s="82"/>
      <c r="J124" s="82"/>
      <c r="K124" s="82"/>
      <c r="L124" s="82"/>
      <c r="M124" s="82"/>
      <c r="N124" s="82"/>
      <c r="O124" s="82"/>
      <c r="P124" s="82">
        <v>221</v>
      </c>
      <c r="Q124" s="82">
        <v>296</v>
      </c>
      <c r="R124" s="82">
        <v>371</v>
      </c>
      <c r="S124" s="82">
        <v>851</v>
      </c>
      <c r="T124" s="96">
        <v>2343</v>
      </c>
      <c r="U124" s="96">
        <v>3724</v>
      </c>
      <c r="V124" s="84">
        <v>5107.8849999999966</v>
      </c>
      <c r="W124" s="84">
        <v>9523</v>
      </c>
      <c r="X124" s="84">
        <v>14110</v>
      </c>
    </row>
    <row r="125" spans="1:24">
      <c r="B125" t="s">
        <v>85</v>
      </c>
      <c r="C125" s="82"/>
      <c r="D125" s="82"/>
      <c r="E125" s="82"/>
      <c r="F125" s="82"/>
      <c r="G125" s="82"/>
      <c r="H125" s="82"/>
      <c r="I125" s="82"/>
      <c r="J125" s="82"/>
      <c r="K125" s="82"/>
      <c r="L125" s="82"/>
      <c r="M125" s="82"/>
      <c r="N125" s="82"/>
      <c r="O125" s="82"/>
      <c r="P125" s="84">
        <v>112.1</v>
      </c>
      <c r="Q125" s="84">
        <v>125.7</v>
      </c>
      <c r="R125" s="84">
        <v>153.9</v>
      </c>
      <c r="S125" s="84">
        <v>417.1</v>
      </c>
      <c r="T125" s="95">
        <v>1961</v>
      </c>
      <c r="U125" s="95">
        <v>2984</v>
      </c>
      <c r="V125" s="84">
        <v>6305.9</v>
      </c>
      <c r="W125" s="84">
        <v>9956.43</v>
      </c>
      <c r="X125" s="84">
        <v>13357.6</v>
      </c>
    </row>
  </sheetData>
  <phoneticPr fontId="7" type="noConversion"/>
  <pageMargins left="0.75" right="0.75" top="1" bottom="1" header="0.4921259845" footer="0.4921259845"/>
  <pageSetup paperSize="9"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Taul10"/>
  <dimension ref="A1:W25"/>
  <sheetViews>
    <sheetView zoomScale="80" zoomScaleNormal="80" workbookViewId="0">
      <selection activeCell="D34" sqref="D34"/>
    </sheetView>
  </sheetViews>
  <sheetFormatPr defaultRowHeight="13.15"/>
  <cols>
    <col min="2" max="2" width="61.7109375" customWidth="1"/>
    <col min="8" max="14" width="9.5703125" bestFit="1" customWidth="1"/>
  </cols>
  <sheetData>
    <row r="1" spans="1:23">
      <c r="B1" s="1" t="s">
        <v>283</v>
      </c>
    </row>
    <row r="2" spans="1:23">
      <c r="B2" s="1"/>
    </row>
    <row r="3" spans="1:23">
      <c r="A3">
        <v>40</v>
      </c>
      <c r="B3" s="1" t="s">
        <v>284</v>
      </c>
      <c r="D3" s="13" t="s">
        <v>285</v>
      </c>
    </row>
    <row r="4" spans="1:23">
      <c r="C4" s="46" t="s">
        <v>286</v>
      </c>
      <c r="D4" s="46" t="s">
        <v>287</v>
      </c>
      <c r="E4" s="46" t="s">
        <v>288</v>
      </c>
      <c r="F4" s="46" t="s">
        <v>289</v>
      </c>
      <c r="G4" s="46" t="s">
        <v>290</v>
      </c>
      <c r="H4" s="46" t="s">
        <v>291</v>
      </c>
      <c r="I4" s="46" t="s">
        <v>292</v>
      </c>
      <c r="J4" s="46" t="s">
        <v>293</v>
      </c>
      <c r="K4" s="46" t="s">
        <v>294</v>
      </c>
      <c r="L4" s="46" t="s">
        <v>295</v>
      </c>
      <c r="M4" s="46" t="s">
        <v>296</v>
      </c>
      <c r="N4" s="46" t="s">
        <v>297</v>
      </c>
      <c r="O4" s="46" t="s">
        <v>298</v>
      </c>
      <c r="P4" s="1">
        <v>2012</v>
      </c>
      <c r="Q4" s="1">
        <v>2013</v>
      </c>
      <c r="R4" s="1">
        <v>2014</v>
      </c>
      <c r="S4" s="1">
        <v>2015</v>
      </c>
      <c r="T4" s="1">
        <v>2016</v>
      </c>
      <c r="U4" s="1">
        <v>2017</v>
      </c>
      <c r="V4" s="1">
        <v>2018</v>
      </c>
      <c r="W4" s="1">
        <v>2019</v>
      </c>
    </row>
    <row r="5" spans="1:23">
      <c r="B5" t="s">
        <v>299</v>
      </c>
      <c r="C5" s="27"/>
      <c r="D5" s="27"/>
      <c r="E5" s="27"/>
      <c r="F5" s="27"/>
      <c r="G5" s="27"/>
      <c r="H5" s="71">
        <v>328</v>
      </c>
      <c r="I5" s="71">
        <v>330</v>
      </c>
      <c r="J5" s="71">
        <v>335</v>
      </c>
      <c r="K5" s="71">
        <v>336</v>
      </c>
      <c r="L5" s="71">
        <v>342</v>
      </c>
      <c r="M5" s="71">
        <v>341</v>
      </c>
      <c r="N5" s="71">
        <v>327</v>
      </c>
      <c r="O5" s="27"/>
      <c r="P5">
        <v>292</v>
      </c>
      <c r="Q5">
        <v>289</v>
      </c>
      <c r="R5">
        <v>291</v>
      </c>
      <c r="S5">
        <v>291</v>
      </c>
      <c r="T5">
        <v>281</v>
      </c>
      <c r="U5">
        <v>279</v>
      </c>
      <c r="V5">
        <v>275</v>
      </c>
      <c r="W5">
        <v>266</v>
      </c>
    </row>
    <row r="6" spans="1:23">
      <c r="B6" s="26" t="s">
        <v>300</v>
      </c>
      <c r="C6" s="27"/>
      <c r="D6" s="27"/>
      <c r="E6" s="27"/>
      <c r="F6" s="27"/>
      <c r="G6" s="27"/>
      <c r="H6" s="71">
        <v>6.7</v>
      </c>
      <c r="I6" s="71">
        <v>6.5</v>
      </c>
      <c r="J6" s="71">
        <v>6.3</v>
      </c>
      <c r="K6" s="71">
        <v>6.1</v>
      </c>
      <c r="L6" s="71">
        <v>6.4</v>
      </c>
      <c r="M6" s="71">
        <v>7</v>
      </c>
      <c r="N6" s="71">
        <v>6.5</v>
      </c>
      <c r="O6" s="27"/>
      <c r="P6">
        <v>325542</v>
      </c>
      <c r="Q6">
        <v>326066</v>
      </c>
      <c r="R6">
        <v>333360</v>
      </c>
      <c r="S6">
        <v>338027</v>
      </c>
      <c r="T6">
        <v>331195</v>
      </c>
      <c r="U6">
        <v>333338</v>
      </c>
      <c r="V6">
        <v>331994</v>
      </c>
      <c r="W6">
        <v>326359</v>
      </c>
    </row>
    <row r="7" spans="1:23">
      <c r="A7">
        <v>41</v>
      </c>
      <c r="B7" s="26" t="s">
        <v>301</v>
      </c>
      <c r="C7" s="27"/>
      <c r="D7" s="27"/>
      <c r="E7" s="27"/>
      <c r="F7" s="27"/>
      <c r="G7" s="27"/>
      <c r="H7" s="72">
        <v>44</v>
      </c>
      <c r="I7" s="72">
        <v>47</v>
      </c>
      <c r="J7" s="72">
        <v>48</v>
      </c>
      <c r="K7" s="72">
        <v>49</v>
      </c>
      <c r="L7" s="72">
        <v>50</v>
      </c>
      <c r="M7" s="72">
        <v>50</v>
      </c>
      <c r="N7" s="72">
        <v>49</v>
      </c>
      <c r="O7" s="27"/>
      <c r="P7" s="23">
        <v>0.42</v>
      </c>
      <c r="Q7" s="23">
        <v>0.42</v>
      </c>
      <c r="R7" s="23">
        <v>0.4</v>
      </c>
      <c r="S7" s="23">
        <v>0.41</v>
      </c>
      <c r="T7" s="23">
        <v>0.44</v>
      </c>
      <c r="U7" s="23">
        <v>0.44</v>
      </c>
      <c r="V7" s="23">
        <v>0.45</v>
      </c>
      <c r="W7" s="23">
        <v>0.46</v>
      </c>
    </row>
    <row r="8" spans="1:23" s="13" customFormat="1">
      <c r="B8" s="13" t="s">
        <v>302</v>
      </c>
      <c r="C8" s="73"/>
      <c r="D8" s="73"/>
      <c r="E8" s="73"/>
      <c r="F8" s="73"/>
      <c r="G8" s="73"/>
      <c r="H8" s="73"/>
      <c r="I8" s="73"/>
      <c r="J8" s="73"/>
      <c r="K8" s="73"/>
      <c r="L8" s="73"/>
      <c r="M8" s="73"/>
      <c r="N8" s="73"/>
      <c r="O8" s="73"/>
      <c r="Q8" s="22"/>
    </row>
    <row r="9" spans="1:23">
      <c r="C9" s="27"/>
      <c r="D9" s="27"/>
      <c r="E9" s="27"/>
      <c r="F9" s="27"/>
      <c r="G9" s="27"/>
      <c r="H9" s="27"/>
      <c r="I9" s="27"/>
      <c r="J9" s="27"/>
      <c r="K9" s="27"/>
      <c r="L9" s="27"/>
      <c r="M9" s="27"/>
      <c r="N9" s="27"/>
      <c r="O9" s="27"/>
      <c r="Q9" s="23"/>
    </row>
    <row r="10" spans="1:23">
      <c r="C10" s="27"/>
      <c r="D10" s="27"/>
      <c r="E10" s="27"/>
      <c r="F10" s="27"/>
      <c r="G10" s="27"/>
      <c r="H10" s="27"/>
      <c r="I10" s="27"/>
      <c r="J10" s="27"/>
      <c r="K10" s="27"/>
      <c r="L10" s="27"/>
      <c r="M10" s="27"/>
      <c r="N10" s="27"/>
      <c r="O10" s="27"/>
      <c r="Q10" s="23"/>
    </row>
    <row r="11" spans="1:23">
      <c r="A11">
        <v>42</v>
      </c>
      <c r="B11" s="1" t="s">
        <v>303</v>
      </c>
      <c r="C11" s="27"/>
      <c r="D11" s="73" t="s">
        <v>285</v>
      </c>
      <c r="E11" s="27"/>
      <c r="F11" s="27"/>
      <c r="G11" s="27"/>
      <c r="H11" s="27"/>
      <c r="I11" s="27"/>
      <c r="J11" s="27"/>
      <c r="K11" s="27"/>
      <c r="L11" s="27"/>
      <c r="M11" s="27"/>
      <c r="N11" s="27"/>
      <c r="O11" s="27"/>
      <c r="Q11" s="23"/>
    </row>
    <row r="12" spans="1:23">
      <c r="B12" s="1"/>
      <c r="C12" s="46" t="s">
        <v>286</v>
      </c>
      <c r="D12" s="46" t="s">
        <v>287</v>
      </c>
      <c r="E12" s="46" t="s">
        <v>288</v>
      </c>
      <c r="F12" s="46" t="s">
        <v>289</v>
      </c>
      <c r="G12" s="46" t="s">
        <v>290</v>
      </c>
      <c r="H12" s="46" t="s">
        <v>291</v>
      </c>
      <c r="I12" s="46" t="s">
        <v>292</v>
      </c>
      <c r="J12" s="46" t="s">
        <v>293</v>
      </c>
      <c r="K12" s="46" t="s">
        <v>294</v>
      </c>
      <c r="L12" s="46" t="s">
        <v>295</v>
      </c>
      <c r="M12" s="46" t="s">
        <v>296</v>
      </c>
      <c r="N12" s="46" t="s">
        <v>297</v>
      </c>
      <c r="O12" s="46" t="s">
        <v>298</v>
      </c>
      <c r="P12" s="1">
        <v>2012</v>
      </c>
      <c r="Q12" s="1">
        <v>2013</v>
      </c>
      <c r="R12" s="1">
        <v>2014</v>
      </c>
      <c r="S12" s="1">
        <v>2015</v>
      </c>
      <c r="T12" s="1">
        <v>2016</v>
      </c>
      <c r="U12" s="1">
        <v>2017</v>
      </c>
      <c r="V12" s="1">
        <v>2018</v>
      </c>
      <c r="W12" s="1">
        <v>2019</v>
      </c>
    </row>
    <row r="13" spans="1:23">
      <c r="B13" t="s">
        <v>241</v>
      </c>
      <c r="C13" s="27"/>
      <c r="D13" s="27"/>
      <c r="E13" s="27"/>
      <c r="F13" s="27"/>
      <c r="G13" s="27"/>
      <c r="H13" s="74">
        <v>320160</v>
      </c>
      <c r="I13" s="74">
        <v>323500</v>
      </c>
      <c r="J13" s="74">
        <v>330720</v>
      </c>
      <c r="K13" s="74">
        <v>339060</v>
      </c>
      <c r="L13" s="74">
        <v>357260</v>
      </c>
      <c r="M13" s="74">
        <v>363360</v>
      </c>
      <c r="N13" s="74">
        <v>351490</v>
      </c>
      <c r="O13" s="27"/>
      <c r="P13">
        <v>325541</v>
      </c>
      <c r="Q13">
        <v>326066</v>
      </c>
      <c r="R13">
        <v>333360</v>
      </c>
      <c r="S13">
        <v>338027</v>
      </c>
      <c r="T13">
        <v>331195</v>
      </c>
      <c r="U13">
        <v>333338</v>
      </c>
      <c r="V13">
        <v>331994</v>
      </c>
      <c r="W13">
        <v>326359</v>
      </c>
    </row>
    <row r="14" spans="1:23">
      <c r="B14" t="s">
        <v>304</v>
      </c>
      <c r="C14" s="27"/>
      <c r="D14" s="27"/>
      <c r="E14" s="27"/>
      <c r="F14" s="27"/>
      <c r="G14" s="27"/>
      <c r="H14" s="74">
        <v>130050</v>
      </c>
      <c r="I14" s="74">
        <v>136160</v>
      </c>
      <c r="J14" s="74">
        <v>131640</v>
      </c>
      <c r="K14" s="74">
        <v>146690</v>
      </c>
      <c r="L14" s="74">
        <v>159960</v>
      </c>
      <c r="M14" s="74">
        <v>125630</v>
      </c>
      <c r="N14" s="74">
        <v>122430</v>
      </c>
      <c r="O14" s="27"/>
      <c r="P14">
        <v>56047</v>
      </c>
      <c r="Q14">
        <v>53530</v>
      </c>
      <c r="R14">
        <v>54816</v>
      </c>
      <c r="S14">
        <v>58355</v>
      </c>
      <c r="T14">
        <v>55299</v>
      </c>
      <c r="U14">
        <v>53551</v>
      </c>
      <c r="V14">
        <v>53551</v>
      </c>
      <c r="W14">
        <v>47628</v>
      </c>
    </row>
    <row r="15" spans="1:23">
      <c r="B15" t="s">
        <v>305</v>
      </c>
      <c r="C15" s="27"/>
      <c r="D15" s="27"/>
      <c r="E15" s="27"/>
      <c r="F15" s="27"/>
      <c r="G15" s="27"/>
      <c r="H15" s="74">
        <v>222900</v>
      </c>
      <c r="I15" s="74">
        <v>219740</v>
      </c>
      <c r="J15" s="74">
        <v>251470</v>
      </c>
      <c r="K15" s="74">
        <v>223920</v>
      </c>
      <c r="L15" s="74">
        <v>263910</v>
      </c>
      <c r="M15" s="74">
        <v>272440</v>
      </c>
      <c r="N15" s="74">
        <v>233170</v>
      </c>
      <c r="O15" s="27"/>
      <c r="P15">
        <v>240220</v>
      </c>
      <c r="Q15">
        <v>222774</v>
      </c>
      <c r="R15">
        <v>257482</v>
      </c>
      <c r="S15">
        <v>273492</v>
      </c>
      <c r="T15">
        <v>279568</v>
      </c>
      <c r="U15">
        <v>320251</v>
      </c>
      <c r="V15">
        <v>333762</v>
      </c>
      <c r="W15">
        <v>314826</v>
      </c>
    </row>
    <row r="16" spans="1:23" s="13" customFormat="1">
      <c r="B16" s="13" t="s">
        <v>302</v>
      </c>
    </row>
    <row r="19" spans="1:21">
      <c r="A19">
        <v>43</v>
      </c>
      <c r="B19" s="1" t="s">
        <v>306</v>
      </c>
    </row>
    <row r="20" spans="1:21">
      <c r="C20" s="1" t="s">
        <v>61</v>
      </c>
      <c r="D20" s="1" t="s">
        <v>62</v>
      </c>
      <c r="E20" s="1" t="s">
        <v>63</v>
      </c>
      <c r="F20" s="1" t="s">
        <v>64</v>
      </c>
      <c r="G20" s="1" t="s">
        <v>65</v>
      </c>
      <c r="H20" s="1" t="s">
        <v>66</v>
      </c>
      <c r="I20" s="1" t="s">
        <v>67</v>
      </c>
      <c r="J20" s="1" t="s">
        <v>68</v>
      </c>
      <c r="K20" s="1" t="s">
        <v>69</v>
      </c>
      <c r="L20" s="1" t="s">
        <v>70</v>
      </c>
      <c r="M20" s="1" t="s">
        <v>71</v>
      </c>
      <c r="N20" s="1" t="s">
        <v>72</v>
      </c>
      <c r="O20" s="1" t="s">
        <v>73</v>
      </c>
      <c r="P20" s="1" t="s">
        <v>74</v>
      </c>
      <c r="Q20" s="1" t="s">
        <v>75</v>
      </c>
      <c r="R20" s="1" t="s">
        <v>76</v>
      </c>
      <c r="S20" s="1" t="s">
        <v>77</v>
      </c>
      <c r="T20" s="1" t="s">
        <v>78</v>
      </c>
      <c r="U20" s="1" t="s">
        <v>79</v>
      </c>
    </row>
    <row r="21" spans="1:21">
      <c r="B21" t="s">
        <v>82</v>
      </c>
      <c r="J21" s="5">
        <v>3974.4472667855021</v>
      </c>
      <c r="K21" s="5">
        <v>3791.3110806719055</v>
      </c>
      <c r="L21" s="5">
        <v>3369.4665549504261</v>
      </c>
      <c r="M21" s="5">
        <v>3167.0831561037858</v>
      </c>
      <c r="N21" s="5">
        <v>3790.5541841157888</v>
      </c>
      <c r="O21" s="5">
        <v>3031</v>
      </c>
      <c r="P21" s="5">
        <v>2770</v>
      </c>
      <c r="Q21" s="5">
        <v>2271</v>
      </c>
      <c r="R21" s="5">
        <v>1760</v>
      </c>
      <c r="T21" s="5">
        <v>2309</v>
      </c>
    </row>
    <row r="22" spans="1:21">
      <c r="B22" t="s">
        <v>83</v>
      </c>
      <c r="C22" t="s">
        <v>307</v>
      </c>
      <c r="D22">
        <v>3878</v>
      </c>
      <c r="E22">
        <v>3393</v>
      </c>
      <c r="F22">
        <v>3369</v>
      </c>
      <c r="G22">
        <v>3304</v>
      </c>
      <c r="H22">
        <v>3273</v>
      </c>
      <c r="I22">
        <v>3564</v>
      </c>
      <c r="J22">
        <v>3681</v>
      </c>
      <c r="K22">
        <v>3625</v>
      </c>
      <c r="L22">
        <v>2905</v>
      </c>
      <c r="M22">
        <v>2755</v>
      </c>
      <c r="N22">
        <v>2615</v>
      </c>
      <c r="O22">
        <v>2362</v>
      </c>
      <c r="P22">
        <v>2584</v>
      </c>
      <c r="Q22">
        <v>2217</v>
      </c>
      <c r="R22">
        <v>2359</v>
      </c>
      <c r="S22">
        <v>2218</v>
      </c>
      <c r="T22">
        <v>2148</v>
      </c>
      <c r="U22">
        <v>2139</v>
      </c>
    </row>
    <row r="23" spans="1:21">
      <c r="B23" t="s">
        <v>308</v>
      </c>
      <c r="E23" s="5">
        <v>2714.5225765422006</v>
      </c>
      <c r="F23" s="5">
        <v>3010.6488584062809</v>
      </c>
      <c r="G23" s="5">
        <v>2887.9834854411124</v>
      </c>
      <c r="H23" s="5">
        <v>2966.1143933555954</v>
      </c>
      <c r="I23" s="5">
        <v>2776.3341776574375</v>
      </c>
      <c r="J23" s="5">
        <v>3164.7139903514817</v>
      </c>
      <c r="K23" s="5">
        <v>3171.6064538758333</v>
      </c>
      <c r="L23" s="5">
        <v>3100.4040533606976</v>
      </c>
      <c r="M23" s="5">
        <v>3303</v>
      </c>
      <c r="N23" s="5">
        <v>3687</v>
      </c>
      <c r="O23" s="5">
        <v>3240</v>
      </c>
      <c r="P23" s="5">
        <v>3296</v>
      </c>
      <c r="Q23" s="5">
        <v>3125</v>
      </c>
      <c r="R23" s="5">
        <v>2626</v>
      </c>
      <c r="S23" s="5">
        <v>2607</v>
      </c>
    </row>
    <row r="24" spans="1:21" s="13" customFormat="1">
      <c r="B24" s="13" t="s">
        <v>256</v>
      </c>
    </row>
    <row r="25" spans="1:21">
      <c r="B25" t="s">
        <v>309</v>
      </c>
    </row>
  </sheetData>
  <phoneticPr fontId="7" type="noConversion"/>
  <pageMargins left="0.75" right="0.75" top="1" bottom="1" header="0.4921259845" footer="0.4921259845"/>
  <pageSetup paperSize="9" orientation="portrait"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SharedContentType xmlns="Microsoft.SharePoint.Taxonomy.ContentTypeSync" SourceId="bf2f417d-3ba6-4fda-8fd6-81fbccefeaba" ContentTypeId="0x010100AF08220E379563439D5D964D062741A002" PreviousValue="false"/>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4.xml><?xml version="1.0" encoding="utf-8"?>
<ct:contentTypeSchema xmlns:ct="http://schemas.microsoft.com/office/2006/metadata/contentType" xmlns:ma="http://schemas.microsoft.com/office/2006/metadata/properties/metaAttributes" ct:_="" ma:_="" ma:contentTypeName="Tyhjä asiakirja" ma:contentTypeID="0x010100AF08220E379563439D5D964D062741A0020019F5E7C155D5FE4B939F3EB52FA46BBA" ma:contentTypeVersion="12" ma:contentTypeDescription="" ma:contentTypeScope="" ma:versionID="623a7b91a239fbea068412340e249141">
  <xsd:schema xmlns:xsd="http://www.w3.org/2001/XMLSchema" xmlns:xs="http://www.w3.org/2001/XMLSchema" xmlns:p="http://schemas.microsoft.com/office/2006/metadata/properties" targetNamespace="http://schemas.microsoft.com/office/2006/metadata/properties" ma:root="true" ma:fieldsID="b34f15b030d40ffca33e4aeb8eb001f5">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D10EF94-DD7F-4343-AEA7-2ACE80721B66}"/>
</file>

<file path=customXml/itemProps2.xml><?xml version="1.0" encoding="utf-8"?>
<ds:datastoreItem xmlns:ds="http://schemas.openxmlformats.org/officeDocument/2006/customXml" ds:itemID="{374B1B5D-B471-4D98-AD0B-EE152E717CF3}"/>
</file>

<file path=customXml/itemProps3.xml><?xml version="1.0" encoding="utf-8"?>
<ds:datastoreItem xmlns:ds="http://schemas.openxmlformats.org/officeDocument/2006/customXml" ds:itemID="{38667BDF-6E06-41F1-9E4E-7BB68D7E6E76}"/>
</file>

<file path=customXml/itemProps4.xml><?xml version="1.0" encoding="utf-8"?>
<ds:datastoreItem xmlns:ds="http://schemas.openxmlformats.org/officeDocument/2006/customXml" ds:itemID="{2DC12D00-4A05-489B-8EAF-E70C053EE0DD}"/>
</file>

<file path=docProps/app.xml><?xml version="1.0" encoding="utf-8"?>
<Properties xmlns="http://schemas.openxmlformats.org/officeDocument/2006/extended-properties" xmlns:vt="http://schemas.openxmlformats.org/officeDocument/2006/docPropsVTypes">
  <Application>Microsoft Excel Online</Application>
  <Manager/>
  <Company>YTV</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pia.tynys</dc:creator>
  <cp:keywords/>
  <dc:description/>
  <cp:lastModifiedBy/>
  <cp:revision/>
  <dcterms:created xsi:type="dcterms:W3CDTF">2012-01-24T12:14:56Z</dcterms:created>
  <dcterms:modified xsi:type="dcterms:W3CDTF">2021-06-23T12:13:29Z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0x010100AF08220E379563439D5D964D062741A0020019F5E7C155D5FE4B939F3EB52FA46BBA</vt:lpwstr>
  </property>
  <property fmtid="{D5CDD505-2E9C-101B-9397-08002B2CF9AE}" pid="3" name="AuthorIds_UIVersion_1024">
    <vt:lpwstr>15</vt:lpwstr>
  </property>
  <property fmtid="{D5CDD505-2E9C-101B-9397-08002B2CF9AE}" pid="4" name="SharedWithUsers">
    <vt:lpwstr>66;#Stjernberg Henna-Kaisa;#42;#Tähtinen Vilja</vt:lpwstr>
  </property>
</Properties>
</file>