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349816fc2bcdbbb/Documents/School Documents/Post-IB/Interests and Pursuits/Business/TwoPointFour/"/>
    </mc:Choice>
  </mc:AlternateContent>
  <xr:revisionPtr revIDLastSave="90" documentId="8_{390E814B-DB5D-423D-ABFA-11C12DD42BAF}" xr6:coauthVersionLast="46" xr6:coauthVersionMax="46" xr10:uidLastSave="{2F452ABD-4E66-432B-B8BE-9F664B543D1B}"/>
  <bookViews>
    <workbookView xWindow="40920" yWindow="-120" windowWidth="29040" windowHeight="15840" activeTab="1" xr2:uid="{DEAA0419-A700-4F8F-AA05-27D1C2FC5CE5}"/>
  </bookViews>
  <sheets>
    <sheet name="Difficulty Numbers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8" i="2" l="1"/>
  <c r="C14" i="2"/>
  <c r="D18" i="2" s="1"/>
  <c r="D10" i="2"/>
  <c r="D9" i="2"/>
  <c r="C10" i="2" s="1"/>
  <c r="D8" i="2"/>
  <c r="C9" i="2" s="1"/>
  <c r="D7" i="2"/>
  <c r="C8" i="2" s="1"/>
  <c r="E8" i="2" s="1"/>
  <c r="D6" i="2"/>
  <c r="C7" i="2" s="1"/>
  <c r="D5" i="2"/>
  <c r="C6" i="2" s="1"/>
  <c r="E6" i="2" s="1"/>
  <c r="D4" i="2"/>
  <c r="C5" i="2" s="1"/>
  <c r="D3" i="2"/>
  <c r="C4" i="2" s="1"/>
  <c r="E4" i="2" s="1"/>
  <c r="D2" i="2"/>
  <c r="C3" i="2" s="1"/>
  <c r="C2" i="2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C3" i="1"/>
  <c r="D3" i="1"/>
  <c r="D4" i="1"/>
  <c r="E3" i="1"/>
  <c r="E4" i="1"/>
  <c r="E5" i="1"/>
  <c r="F3" i="1"/>
  <c r="F4" i="1"/>
  <c r="F5" i="1"/>
  <c r="F6" i="1"/>
  <c r="G3" i="1"/>
  <c r="G4" i="1"/>
  <c r="G5" i="1"/>
  <c r="G6" i="1"/>
  <c r="G7" i="1"/>
  <c r="H3" i="1"/>
  <c r="H4" i="1"/>
  <c r="H5" i="1"/>
  <c r="H6" i="1"/>
  <c r="H7" i="1"/>
  <c r="H8" i="1"/>
  <c r="I3" i="1"/>
  <c r="I4" i="1"/>
  <c r="I5" i="1"/>
  <c r="I6" i="1"/>
  <c r="I7" i="1"/>
  <c r="I8" i="1"/>
  <c r="I9" i="1"/>
  <c r="J3" i="1"/>
  <c r="J4" i="1"/>
  <c r="J5" i="1"/>
  <c r="J6" i="1"/>
  <c r="J7" i="1"/>
  <c r="J8" i="1"/>
  <c r="J9" i="1"/>
  <c r="J10" i="1"/>
  <c r="K3" i="1"/>
  <c r="K4" i="1"/>
  <c r="K5" i="1"/>
  <c r="K6" i="1"/>
  <c r="K7" i="1"/>
  <c r="K8" i="1"/>
  <c r="K9" i="1"/>
  <c r="K10" i="1"/>
  <c r="K11" i="1"/>
  <c r="L3" i="1"/>
  <c r="L4" i="1"/>
  <c r="L5" i="1"/>
  <c r="L6" i="1"/>
  <c r="L7" i="1"/>
  <c r="L8" i="1"/>
  <c r="L9" i="1"/>
  <c r="L10" i="1"/>
  <c r="L11" i="1"/>
  <c r="L12" i="1"/>
  <c r="M3" i="1"/>
  <c r="M4" i="1"/>
  <c r="M5" i="1"/>
  <c r="M6" i="1"/>
  <c r="M7" i="1"/>
  <c r="M8" i="1"/>
  <c r="M9" i="1"/>
  <c r="M10" i="1"/>
  <c r="M11" i="1"/>
  <c r="M12" i="1"/>
  <c r="M13" i="1"/>
  <c r="N3" i="1"/>
  <c r="N4" i="1"/>
  <c r="N5" i="1"/>
  <c r="N6" i="1"/>
  <c r="N7" i="1"/>
  <c r="N8" i="1"/>
  <c r="N9" i="1"/>
  <c r="N10" i="1"/>
  <c r="N11" i="1"/>
  <c r="N12" i="1"/>
  <c r="N13" i="1"/>
  <c r="N14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20" i="1"/>
  <c r="R21" i="1"/>
  <c r="R22" i="1"/>
  <c r="R23" i="1"/>
  <c r="Q19" i="1"/>
  <c r="Q20" i="1"/>
  <c r="Q21" i="1"/>
  <c r="Q22" i="1"/>
  <c r="Q23" i="1"/>
  <c r="P18" i="1"/>
  <c r="P19" i="1"/>
  <c r="P20" i="1"/>
  <c r="P21" i="1"/>
  <c r="P22" i="1"/>
  <c r="P23" i="1"/>
  <c r="O17" i="1"/>
  <c r="O18" i="1"/>
  <c r="O19" i="1"/>
  <c r="O20" i="1"/>
  <c r="O21" i="1"/>
  <c r="O22" i="1"/>
  <c r="O23" i="1"/>
  <c r="N16" i="1"/>
  <c r="N17" i="1"/>
  <c r="N18" i="1"/>
  <c r="N19" i="1"/>
  <c r="N20" i="1"/>
  <c r="N21" i="1"/>
  <c r="N22" i="1"/>
  <c r="N23" i="1"/>
  <c r="M15" i="1"/>
  <c r="M16" i="1"/>
  <c r="M17" i="1"/>
  <c r="M18" i="1"/>
  <c r="M19" i="1"/>
  <c r="M20" i="1"/>
  <c r="M21" i="1"/>
  <c r="M22" i="1"/>
  <c r="M23" i="1"/>
  <c r="L14" i="1"/>
  <c r="L15" i="1"/>
  <c r="L16" i="1"/>
  <c r="L17" i="1"/>
  <c r="L18" i="1"/>
  <c r="L19" i="1"/>
  <c r="L20" i="1"/>
  <c r="L21" i="1"/>
  <c r="L22" i="1"/>
  <c r="L23" i="1"/>
  <c r="K13" i="1"/>
  <c r="K14" i="1"/>
  <c r="K15" i="1"/>
  <c r="K16" i="1"/>
  <c r="K17" i="1"/>
  <c r="K18" i="1"/>
  <c r="K19" i="1"/>
  <c r="K20" i="1"/>
  <c r="K21" i="1"/>
  <c r="K22" i="1"/>
  <c r="K23" i="1"/>
  <c r="J12" i="1"/>
  <c r="J13" i="1"/>
  <c r="J14" i="1"/>
  <c r="J15" i="1"/>
  <c r="J16" i="1"/>
  <c r="J17" i="1"/>
  <c r="J18" i="1"/>
  <c r="J19" i="1"/>
  <c r="J20" i="1"/>
  <c r="J21" i="1"/>
  <c r="J22" i="1"/>
  <c r="J23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R19" i="1"/>
  <c r="Q18" i="1"/>
  <c r="P17" i="1"/>
  <c r="O16" i="1"/>
  <c r="N15" i="1"/>
  <c r="M14" i="1"/>
  <c r="L13" i="1"/>
  <c r="K12" i="1"/>
  <c r="J11" i="1"/>
  <c r="I10" i="1"/>
  <c r="H9" i="1"/>
  <c r="G8" i="1"/>
  <c r="F7" i="1"/>
  <c r="E6" i="1"/>
  <c r="D5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4" i="1"/>
  <c r="S3" i="1"/>
  <c r="T3" i="1"/>
  <c r="U3" i="1"/>
  <c r="V3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29" i="1"/>
  <c r="E10" i="2" l="1"/>
  <c r="E3" i="2"/>
  <c r="E7" i="2"/>
  <c r="E5" i="2"/>
  <c r="E9" i="2"/>
</calcChain>
</file>

<file path=xl/sharedStrings.xml><?xml version="1.0" encoding="utf-8"?>
<sst xmlns="http://schemas.openxmlformats.org/spreadsheetml/2006/main" count="28" uniqueCount="27">
  <si>
    <t>Speed</t>
  </si>
  <si>
    <t>Target</t>
  </si>
  <si>
    <t>Initial Speed</t>
  </si>
  <si>
    <t>10 x 300 P x R (2x) : 80% [50% - 81%]</t>
  </si>
  <si>
    <t>8 x 400 P x R (2.33x): 82% [82% - 84%]</t>
  </si>
  <si>
    <t>6 x 500 P x R (2.6x) : 85% [85%-86%]</t>
  </si>
  <si>
    <t>5 x 600 P x R (2.8x): 87% [87% - 88%]</t>
  </si>
  <si>
    <t>4 x 700 P x R (3.2x) : 89% [89% - 92%]</t>
  </si>
  <si>
    <t>4 x 800 P x R (4x) : 93% [93% - 94%]</t>
  </si>
  <si>
    <t>3 x 1000 P x R (4.5x) : 95% [95% - 96%]</t>
  </si>
  <si>
    <t>2 x 1200 P x R (5x) + 600 P x : 97% [97% - 99%]</t>
  </si>
  <si>
    <t>2.4km Run : 100%</t>
  </si>
  <si>
    <t>Target Diffficulty</t>
  </si>
  <si>
    <t>Lower Bound</t>
  </si>
  <si>
    <t>Upper Bound</t>
  </si>
  <si>
    <t>Weeks</t>
  </si>
  <si>
    <t>/ week</t>
  </si>
  <si>
    <t>Week</t>
  </si>
  <si>
    <t>Average</t>
  </si>
  <si>
    <t>Current Fitness</t>
  </si>
  <si>
    <t>Target Fitness</t>
  </si>
  <si>
    <t>Success Fitness</t>
  </si>
  <si>
    <t>include degree of failure measurements to determine current fitness</t>
  </si>
  <si>
    <t>consider varying training pedagogies / training philosophies - allow user to select</t>
  </si>
  <si>
    <t>to display,  show set timing</t>
  </si>
  <si>
    <t>show current fitness level as motivation</t>
  </si>
  <si>
    <t>possibly reach out to professional and sport scientists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</si>
</sst>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Difficulty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'Difficulty Numbers'!$B$2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'Difficulty Numbers'!$A$3:$A$23</c:f>
              <c:numCache>
                <c:formatCode>General</c:formatCode>
                <c:ptCount val="2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</c:numCache>
            </c:numRef>
          </c:cat>
          <c:val>
            <c:numRef>
              <c:f>'Difficulty Numbers'!$B$3:$B$23</c:f>
              <c:numCache>
                <c:formatCode>General</c:formatCode>
                <c:ptCount val="21"/>
                <c:pt idx="0">
                  <c:v>100</c:v>
                </c:pt>
                <c:pt idx="1">
                  <c:v>110.51709180756477</c:v>
                </c:pt>
                <c:pt idx="2">
                  <c:v>122.14027581601698</c:v>
                </c:pt>
                <c:pt idx="3">
                  <c:v>134.98588075760031</c:v>
                </c:pt>
                <c:pt idx="4">
                  <c:v>149.18246976412703</c:v>
                </c:pt>
                <c:pt idx="5">
                  <c:v>164.87212707001279</c:v>
                </c:pt>
                <c:pt idx="6">
                  <c:v>182.2118800390509</c:v>
                </c:pt>
                <c:pt idx="7">
                  <c:v>201.37527074704767</c:v>
                </c:pt>
                <c:pt idx="8">
                  <c:v>222.55409284924676</c:v>
                </c:pt>
                <c:pt idx="9">
                  <c:v>245.96031111569499</c:v>
                </c:pt>
                <c:pt idx="10">
                  <c:v>271.82818284590451</c:v>
                </c:pt>
                <c:pt idx="11">
                  <c:v>300.41660239464329</c:v>
                </c:pt>
                <c:pt idx="12">
                  <c:v>332.01169227365477</c:v>
                </c:pt>
                <c:pt idx="13">
                  <c:v>366.92966676192441</c:v>
                </c:pt>
                <c:pt idx="14">
                  <c:v>405.51999668446746</c:v>
                </c:pt>
                <c:pt idx="15">
                  <c:v>448.16890703380648</c:v>
                </c:pt>
                <c:pt idx="16">
                  <c:v>495.30324243951156</c:v>
                </c:pt>
                <c:pt idx="17">
                  <c:v>547.39473917272005</c:v>
                </c:pt>
                <c:pt idx="18">
                  <c:v>604.96474644129478</c:v>
                </c:pt>
                <c:pt idx="19">
                  <c:v>668.58944422792706</c:v>
                </c:pt>
                <c:pt idx="20">
                  <c:v>738.90560989306493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F7-4DA5-B102-0169365287FE}"/>
            </c:ext>
          </c:extLst>
        </c:ser>
        <c:ser>
          <c:idx val="1"/>
          <c:order val="1"/>
          <c:tx>
            <c:strRef>
              <c:f>'Difficulty Numbers'!$C$2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'Difficulty Numbers'!$A$3:$A$23</c:f>
              <c:numCache>
                <c:formatCode>General</c:formatCode>
                <c:ptCount val="2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</c:numCache>
            </c:numRef>
          </c:cat>
          <c:val>
            <c:numRef>
              <c:f>'Difficulty Numbers'!$C$3:$C$23</c:f>
              <c:numCache>
                <c:formatCode>General</c:formatCode>
                <c:ptCount val="21"/>
                <c:pt idx="0">
                  <c:v>90.483741803595962</c:v>
                </c:pt>
                <c:pt idx="1">
                  <c:v>100</c:v>
                </c:pt>
                <c:pt idx="2">
                  <c:v>110.51709180756477</c:v>
                </c:pt>
                <c:pt idx="3">
                  <c:v>122.140275816017</c:v>
                </c:pt>
                <c:pt idx="4">
                  <c:v>134.98588075760031</c:v>
                </c:pt>
                <c:pt idx="5">
                  <c:v>149.18246976412701</c:v>
                </c:pt>
                <c:pt idx="6">
                  <c:v>164.87212707001282</c:v>
                </c:pt>
                <c:pt idx="7">
                  <c:v>182.21188003905093</c:v>
                </c:pt>
                <c:pt idx="8">
                  <c:v>201.37527074704767</c:v>
                </c:pt>
                <c:pt idx="9">
                  <c:v>222.55409284924679</c:v>
                </c:pt>
                <c:pt idx="10">
                  <c:v>245.96031111569494</c:v>
                </c:pt>
                <c:pt idx="11">
                  <c:v>271.82818284590451</c:v>
                </c:pt>
                <c:pt idx="12">
                  <c:v>300.41660239464335</c:v>
                </c:pt>
                <c:pt idx="13">
                  <c:v>332.01169227365477</c:v>
                </c:pt>
                <c:pt idx="14">
                  <c:v>366.92966676192447</c:v>
                </c:pt>
                <c:pt idx="15">
                  <c:v>405.51999668446746</c:v>
                </c:pt>
                <c:pt idx="16">
                  <c:v>448.16890703380653</c:v>
                </c:pt>
                <c:pt idx="17">
                  <c:v>495.30324243951151</c:v>
                </c:pt>
                <c:pt idx="18">
                  <c:v>547.39473917272016</c:v>
                </c:pt>
                <c:pt idx="19">
                  <c:v>604.96474644129478</c:v>
                </c:pt>
                <c:pt idx="20">
                  <c:v>668.58944422792695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3F7-4DA5-B102-0169365287FE}"/>
            </c:ext>
          </c:extLst>
        </c:ser>
        <c:ser>
          <c:idx val="2"/>
          <c:order val="2"/>
          <c:tx>
            <c:strRef>
              <c:f>'Difficulty Numbers'!$D$2</c:f>
              <c:strCache>
                <c:ptCount val="1"/>
                <c:pt idx="0">
                  <c:v>7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'Difficulty Numbers'!$A$3:$A$23</c:f>
              <c:numCache>
                <c:formatCode>General</c:formatCode>
                <c:ptCount val="2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</c:numCache>
            </c:numRef>
          </c:cat>
          <c:val>
            <c:numRef>
              <c:f>'Difficulty Numbers'!$D$3:$D$23</c:f>
              <c:numCache>
                <c:formatCode>General</c:formatCode>
                <c:ptCount val="21"/>
                <c:pt idx="0">
                  <c:v>81.873075307798189</c:v>
                </c:pt>
                <c:pt idx="1">
                  <c:v>90.483741803595962</c:v>
                </c:pt>
                <c:pt idx="2">
                  <c:v>100</c:v>
                </c:pt>
                <c:pt idx="3">
                  <c:v>110.51709180756477</c:v>
                </c:pt>
                <c:pt idx="4">
                  <c:v>122.14027581601698</c:v>
                </c:pt>
                <c:pt idx="5">
                  <c:v>134.98588075760028</c:v>
                </c:pt>
                <c:pt idx="6">
                  <c:v>149.18246976412703</c:v>
                </c:pt>
                <c:pt idx="7">
                  <c:v>164.87212707001282</c:v>
                </c:pt>
                <c:pt idx="8">
                  <c:v>182.2118800390509</c:v>
                </c:pt>
                <c:pt idx="9">
                  <c:v>201.37527074704769</c:v>
                </c:pt>
                <c:pt idx="10">
                  <c:v>222.55409284924673</c:v>
                </c:pt>
                <c:pt idx="11">
                  <c:v>245.96031111569496</c:v>
                </c:pt>
                <c:pt idx="12">
                  <c:v>271.82818284590456</c:v>
                </c:pt>
                <c:pt idx="13">
                  <c:v>300.41660239464329</c:v>
                </c:pt>
                <c:pt idx="14">
                  <c:v>332.01169227365477</c:v>
                </c:pt>
                <c:pt idx="15">
                  <c:v>366.92966676192441</c:v>
                </c:pt>
                <c:pt idx="16">
                  <c:v>405.51999668446751</c:v>
                </c:pt>
                <c:pt idx="17">
                  <c:v>448.16890703380653</c:v>
                </c:pt>
                <c:pt idx="18">
                  <c:v>495.30324243951156</c:v>
                </c:pt>
                <c:pt idx="19">
                  <c:v>547.39473917272005</c:v>
                </c:pt>
                <c:pt idx="20">
                  <c:v>604.96474644129455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3F7-4DA5-B102-0169365287FE}"/>
            </c:ext>
          </c:extLst>
        </c:ser>
        <c:ser>
          <c:idx val="3"/>
          <c:order val="3"/>
          <c:tx>
            <c:strRef>
              <c:f>'Difficulty Numbers'!$E$2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'Difficulty Numbers'!$A$3:$A$23</c:f>
              <c:numCache>
                <c:formatCode>General</c:formatCode>
                <c:ptCount val="2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</c:numCache>
            </c:numRef>
          </c:cat>
          <c:val>
            <c:numRef>
              <c:f>'Difficulty Numbers'!$E$3:$E$23</c:f>
              <c:numCache>
                <c:formatCode>General</c:formatCode>
                <c:ptCount val="21"/>
                <c:pt idx="0">
                  <c:v>74.081822068171775</c:v>
                </c:pt>
                <c:pt idx="1">
                  <c:v>81.873075307798189</c:v>
                </c:pt>
                <c:pt idx="2">
                  <c:v>90.483741803595947</c:v>
                </c:pt>
                <c:pt idx="3">
                  <c:v>100</c:v>
                </c:pt>
                <c:pt idx="4">
                  <c:v>110.51709180756475</c:v>
                </c:pt>
                <c:pt idx="5">
                  <c:v>122.14027581601697</c:v>
                </c:pt>
                <c:pt idx="6">
                  <c:v>134.98588075760031</c:v>
                </c:pt>
                <c:pt idx="7">
                  <c:v>149.18246976412703</c:v>
                </c:pt>
                <c:pt idx="8">
                  <c:v>164.87212707001279</c:v>
                </c:pt>
                <c:pt idx="9">
                  <c:v>182.21188003905093</c:v>
                </c:pt>
                <c:pt idx="10">
                  <c:v>201.37527074704761</c:v>
                </c:pt>
                <c:pt idx="11">
                  <c:v>222.55409284924676</c:v>
                </c:pt>
                <c:pt idx="12">
                  <c:v>245.96031111569499</c:v>
                </c:pt>
                <c:pt idx="13">
                  <c:v>271.82818284590451</c:v>
                </c:pt>
                <c:pt idx="14">
                  <c:v>300.41660239464335</c:v>
                </c:pt>
                <c:pt idx="15">
                  <c:v>332.01169227365472</c:v>
                </c:pt>
                <c:pt idx="16">
                  <c:v>366.92966676192447</c:v>
                </c:pt>
                <c:pt idx="17">
                  <c:v>405.51999668446746</c:v>
                </c:pt>
                <c:pt idx="18">
                  <c:v>448.16890703380659</c:v>
                </c:pt>
                <c:pt idx="19">
                  <c:v>495.30324243951156</c:v>
                </c:pt>
                <c:pt idx="20">
                  <c:v>547.39473917271994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3F7-4DA5-B102-0169365287FE}"/>
            </c:ext>
          </c:extLst>
        </c:ser>
        <c:ser>
          <c:idx val="4"/>
          <c:order val="4"/>
          <c:tx>
            <c:strRef>
              <c:f>'Difficulty Numbers'!$F$2</c:f>
              <c:strCache>
                <c:ptCount val="1"/>
                <c:pt idx="0">
                  <c:v>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'Difficulty Numbers'!$A$3:$A$23</c:f>
              <c:numCache>
                <c:formatCode>General</c:formatCode>
                <c:ptCount val="2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</c:numCache>
            </c:numRef>
          </c:cat>
          <c:val>
            <c:numRef>
              <c:f>'Difficulty Numbers'!$F$3:$F$23</c:f>
              <c:numCache>
                <c:formatCode>General</c:formatCode>
                <c:ptCount val="21"/>
                <c:pt idx="0">
                  <c:v>67.032004603563919</c:v>
                </c:pt>
                <c:pt idx="1">
                  <c:v>74.081822068171789</c:v>
                </c:pt>
                <c:pt idx="2">
                  <c:v>81.873075307798189</c:v>
                </c:pt>
                <c:pt idx="3">
                  <c:v>90.483741803595962</c:v>
                </c:pt>
                <c:pt idx="4">
                  <c:v>100</c:v>
                </c:pt>
                <c:pt idx="5">
                  <c:v>110.51709180756475</c:v>
                </c:pt>
                <c:pt idx="6">
                  <c:v>122.14027581601698</c:v>
                </c:pt>
                <c:pt idx="7">
                  <c:v>134.98588075760031</c:v>
                </c:pt>
                <c:pt idx="8">
                  <c:v>149.18246976412703</c:v>
                </c:pt>
                <c:pt idx="9">
                  <c:v>164.87212707001282</c:v>
                </c:pt>
                <c:pt idx="10">
                  <c:v>182.21188003905087</c:v>
                </c:pt>
                <c:pt idx="11">
                  <c:v>201.37527074704764</c:v>
                </c:pt>
                <c:pt idx="12">
                  <c:v>222.55409284924679</c:v>
                </c:pt>
                <c:pt idx="13">
                  <c:v>245.96031111569496</c:v>
                </c:pt>
                <c:pt idx="14">
                  <c:v>271.82818284590456</c:v>
                </c:pt>
                <c:pt idx="15">
                  <c:v>300.41660239464329</c:v>
                </c:pt>
                <c:pt idx="16">
                  <c:v>332.01169227365477</c:v>
                </c:pt>
                <c:pt idx="17">
                  <c:v>366.92966676192441</c:v>
                </c:pt>
                <c:pt idx="18">
                  <c:v>405.51999668446751</c:v>
                </c:pt>
                <c:pt idx="19">
                  <c:v>448.16890703380659</c:v>
                </c:pt>
                <c:pt idx="20">
                  <c:v>495.30324243951145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3F7-4DA5-B102-0169365287FE}"/>
            </c:ext>
          </c:extLst>
        </c:ser>
        <c:ser>
          <c:idx val="5"/>
          <c:order val="5"/>
          <c:tx>
            <c:strRef>
              <c:f>'Difficulty Numbers'!$G$2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'Difficulty Numbers'!$A$3:$A$23</c:f>
              <c:numCache>
                <c:formatCode>General</c:formatCode>
                <c:ptCount val="2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</c:numCache>
            </c:numRef>
          </c:cat>
          <c:val>
            <c:numRef>
              <c:f>'Difficulty Numbers'!$G$3:$G$23</c:f>
              <c:numCache>
                <c:formatCode>General</c:formatCode>
                <c:ptCount val="21"/>
                <c:pt idx="0">
                  <c:v>60.653065971263352</c:v>
                </c:pt>
                <c:pt idx="1">
                  <c:v>67.032004603563934</c:v>
                </c:pt>
                <c:pt idx="2">
                  <c:v>74.081822068171803</c:v>
                </c:pt>
                <c:pt idx="3">
                  <c:v>81.873075307798203</c:v>
                </c:pt>
                <c:pt idx="4">
                  <c:v>90.483741803595976</c:v>
                </c:pt>
                <c:pt idx="5">
                  <c:v>100</c:v>
                </c:pt>
                <c:pt idx="6">
                  <c:v>110.51709180756478</c:v>
                </c:pt>
                <c:pt idx="7">
                  <c:v>122.14027581601702</c:v>
                </c:pt>
                <c:pt idx="8">
                  <c:v>134.98588075760034</c:v>
                </c:pt>
                <c:pt idx="9">
                  <c:v>149.18246976412706</c:v>
                </c:pt>
                <c:pt idx="10">
                  <c:v>164.87212707001282</c:v>
                </c:pt>
                <c:pt idx="11">
                  <c:v>182.21188003905093</c:v>
                </c:pt>
                <c:pt idx="12">
                  <c:v>201.37527074704769</c:v>
                </c:pt>
                <c:pt idx="13">
                  <c:v>222.55409284924679</c:v>
                </c:pt>
                <c:pt idx="14">
                  <c:v>245.96031111569502</c:v>
                </c:pt>
                <c:pt idx="15">
                  <c:v>271.82818284590456</c:v>
                </c:pt>
                <c:pt idx="16">
                  <c:v>300.41660239464341</c:v>
                </c:pt>
                <c:pt idx="17">
                  <c:v>332.01169227365483</c:v>
                </c:pt>
                <c:pt idx="18">
                  <c:v>366.92966676192458</c:v>
                </c:pt>
                <c:pt idx="19">
                  <c:v>405.51999668446763</c:v>
                </c:pt>
                <c:pt idx="20">
                  <c:v>448.16890703380653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3F7-4DA5-B102-0169365287FE}"/>
            </c:ext>
          </c:extLst>
        </c:ser>
        <c:ser>
          <c:idx val="6"/>
          <c:order val="6"/>
          <c:tx>
            <c:strRef>
              <c:f>'Difficulty Numbers'!$H$2</c:f>
              <c:strCache>
                <c:ptCount val="1"/>
                <c:pt idx="0">
                  <c:v>11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'Difficulty Numbers'!$A$3:$A$23</c:f>
              <c:numCache>
                <c:formatCode>General</c:formatCode>
                <c:ptCount val="2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</c:numCache>
            </c:numRef>
          </c:cat>
          <c:val>
            <c:numRef>
              <c:f>'Difficulty Numbers'!$H$3:$H$23</c:f>
              <c:numCache>
                <c:formatCode>General</c:formatCode>
                <c:ptCount val="21"/>
                <c:pt idx="0">
                  <c:v>54.881163609402641</c:v>
                </c:pt>
                <c:pt idx="1">
                  <c:v>60.653065971263345</c:v>
                </c:pt>
                <c:pt idx="2">
                  <c:v>67.032004603563934</c:v>
                </c:pt>
                <c:pt idx="3">
                  <c:v>74.081822068171789</c:v>
                </c:pt>
                <c:pt idx="4">
                  <c:v>81.873075307798189</c:v>
                </c:pt>
                <c:pt idx="5">
                  <c:v>90.483741803595947</c:v>
                </c:pt>
                <c:pt idx="6">
                  <c:v>100</c:v>
                </c:pt>
                <c:pt idx="7">
                  <c:v>110.51709180756478</c:v>
                </c:pt>
                <c:pt idx="8">
                  <c:v>122.14027581601698</c:v>
                </c:pt>
                <c:pt idx="9">
                  <c:v>134.98588075760034</c:v>
                </c:pt>
                <c:pt idx="10">
                  <c:v>149.18246976412701</c:v>
                </c:pt>
                <c:pt idx="11">
                  <c:v>164.87212707001279</c:v>
                </c:pt>
                <c:pt idx="12">
                  <c:v>182.21188003905093</c:v>
                </c:pt>
                <c:pt idx="13">
                  <c:v>201.37527074704767</c:v>
                </c:pt>
                <c:pt idx="14">
                  <c:v>222.55409284924679</c:v>
                </c:pt>
                <c:pt idx="15">
                  <c:v>245.96031111569496</c:v>
                </c:pt>
                <c:pt idx="16">
                  <c:v>271.82818284590456</c:v>
                </c:pt>
                <c:pt idx="17">
                  <c:v>300.41660239464335</c:v>
                </c:pt>
                <c:pt idx="18">
                  <c:v>332.01169227365483</c:v>
                </c:pt>
                <c:pt idx="19">
                  <c:v>366.92966676192452</c:v>
                </c:pt>
                <c:pt idx="20">
                  <c:v>405.5199966844674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3F7-4DA5-B102-0169365287FE}"/>
            </c:ext>
          </c:extLst>
        </c:ser>
        <c:ser>
          <c:idx val="7"/>
          <c:order val="7"/>
          <c:tx>
            <c:strRef>
              <c:f>'Difficulty Numbers'!$I$2</c:f>
              <c:strCache>
                <c:ptCount val="1"/>
                <c:pt idx="0">
                  <c:v>12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'Difficulty Numbers'!$A$3:$A$23</c:f>
              <c:numCache>
                <c:formatCode>General</c:formatCode>
                <c:ptCount val="2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</c:numCache>
            </c:numRef>
          </c:cat>
          <c:val>
            <c:numRef>
              <c:f>'Difficulty Numbers'!$I$3:$I$23</c:f>
              <c:numCache>
                <c:formatCode>General</c:formatCode>
                <c:ptCount val="21"/>
                <c:pt idx="0">
                  <c:v>49.658530379140949</c:v>
                </c:pt>
                <c:pt idx="1">
                  <c:v>54.881163609402641</c:v>
                </c:pt>
                <c:pt idx="2">
                  <c:v>60.653065971263338</c:v>
                </c:pt>
                <c:pt idx="3">
                  <c:v>67.032004603563934</c:v>
                </c:pt>
                <c:pt idx="4">
                  <c:v>74.081822068171775</c:v>
                </c:pt>
                <c:pt idx="5">
                  <c:v>81.873075307798175</c:v>
                </c:pt>
                <c:pt idx="6">
                  <c:v>90.483741803595947</c:v>
                </c:pt>
                <c:pt idx="7">
                  <c:v>100</c:v>
                </c:pt>
                <c:pt idx="8">
                  <c:v>110.51709180756475</c:v>
                </c:pt>
                <c:pt idx="9">
                  <c:v>122.140275816017</c:v>
                </c:pt>
                <c:pt idx="10">
                  <c:v>134.98588075760028</c:v>
                </c:pt>
                <c:pt idx="11">
                  <c:v>149.18246976412701</c:v>
                </c:pt>
                <c:pt idx="12">
                  <c:v>164.87212707001282</c:v>
                </c:pt>
                <c:pt idx="13">
                  <c:v>182.2118800390509</c:v>
                </c:pt>
                <c:pt idx="14">
                  <c:v>201.37527074704764</c:v>
                </c:pt>
                <c:pt idx="15">
                  <c:v>222.55409284924673</c:v>
                </c:pt>
                <c:pt idx="16">
                  <c:v>245.96031111569496</c:v>
                </c:pt>
                <c:pt idx="17">
                  <c:v>271.82818284590451</c:v>
                </c:pt>
                <c:pt idx="18">
                  <c:v>300.41660239464335</c:v>
                </c:pt>
                <c:pt idx="19">
                  <c:v>332.01169227365477</c:v>
                </c:pt>
                <c:pt idx="20">
                  <c:v>366.92966676192435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93F7-4DA5-B102-0169365287FE}"/>
            </c:ext>
          </c:extLst>
        </c:ser>
        <c:ser>
          <c:idx val="8"/>
          <c:order val="8"/>
          <c:tx>
            <c:strRef>
              <c:f>'Difficulty Numbers'!$J$2</c:f>
              <c:strCache>
                <c:ptCount val="1"/>
                <c:pt idx="0">
                  <c:v>13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'Difficulty Numbers'!$A$3:$A$23</c:f>
              <c:numCache>
                <c:formatCode>General</c:formatCode>
                <c:ptCount val="2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</c:numCache>
            </c:numRef>
          </c:cat>
          <c:val>
            <c:numRef>
              <c:f>'Difficulty Numbers'!$J$3:$J$23</c:f>
              <c:numCache>
                <c:formatCode>General</c:formatCode>
                <c:ptCount val="21"/>
                <c:pt idx="0">
                  <c:v>44.932896411722155</c:v>
                </c:pt>
                <c:pt idx="1">
                  <c:v>49.658530379140949</c:v>
                </c:pt>
                <c:pt idx="2">
                  <c:v>54.881163609402641</c:v>
                </c:pt>
                <c:pt idx="3">
                  <c:v>60.653065971263345</c:v>
                </c:pt>
                <c:pt idx="4">
                  <c:v>67.032004603563934</c:v>
                </c:pt>
                <c:pt idx="5">
                  <c:v>74.081822068171775</c:v>
                </c:pt>
                <c:pt idx="6">
                  <c:v>81.873075307798189</c:v>
                </c:pt>
                <c:pt idx="7">
                  <c:v>90.483741803595962</c:v>
                </c:pt>
                <c:pt idx="8">
                  <c:v>100</c:v>
                </c:pt>
                <c:pt idx="9">
                  <c:v>110.51709180756477</c:v>
                </c:pt>
                <c:pt idx="10">
                  <c:v>122.14027581601697</c:v>
                </c:pt>
                <c:pt idx="11">
                  <c:v>134.98588075760028</c:v>
                </c:pt>
                <c:pt idx="12">
                  <c:v>149.18246976412703</c:v>
                </c:pt>
                <c:pt idx="13">
                  <c:v>164.87212707001279</c:v>
                </c:pt>
                <c:pt idx="14">
                  <c:v>182.2118800390509</c:v>
                </c:pt>
                <c:pt idx="15">
                  <c:v>201.37527074704764</c:v>
                </c:pt>
                <c:pt idx="16">
                  <c:v>222.55409284924679</c:v>
                </c:pt>
                <c:pt idx="17">
                  <c:v>245.96031111569496</c:v>
                </c:pt>
                <c:pt idx="18">
                  <c:v>271.82818284590456</c:v>
                </c:pt>
                <c:pt idx="19">
                  <c:v>300.41660239464335</c:v>
                </c:pt>
                <c:pt idx="20">
                  <c:v>332.01169227365472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93F7-4DA5-B102-0169365287FE}"/>
            </c:ext>
          </c:extLst>
        </c:ser>
        <c:ser>
          <c:idx val="9"/>
          <c:order val="9"/>
          <c:tx>
            <c:strRef>
              <c:f>'Difficulty Numbers'!$K$2</c:f>
              <c:strCache>
                <c:ptCount val="1"/>
                <c:pt idx="0">
                  <c:v>14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'Difficulty Numbers'!$A$3:$A$23</c:f>
              <c:numCache>
                <c:formatCode>General</c:formatCode>
                <c:ptCount val="2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</c:numCache>
            </c:numRef>
          </c:cat>
          <c:val>
            <c:numRef>
              <c:f>'Difficulty Numbers'!$K$3:$K$23</c:f>
              <c:numCache>
                <c:formatCode>General</c:formatCode>
                <c:ptCount val="21"/>
                <c:pt idx="0">
                  <c:v>40.656965974059908</c:v>
                </c:pt>
                <c:pt idx="1">
                  <c:v>44.932896411722155</c:v>
                </c:pt>
                <c:pt idx="2">
                  <c:v>49.658530379140949</c:v>
                </c:pt>
                <c:pt idx="3">
                  <c:v>54.881163609402641</c:v>
                </c:pt>
                <c:pt idx="4">
                  <c:v>60.653065971263338</c:v>
                </c:pt>
                <c:pt idx="5">
                  <c:v>67.032004603563919</c:v>
                </c:pt>
                <c:pt idx="6">
                  <c:v>74.081822068171789</c:v>
                </c:pt>
                <c:pt idx="7">
                  <c:v>81.873075307798189</c:v>
                </c:pt>
                <c:pt idx="8">
                  <c:v>90.483741803595947</c:v>
                </c:pt>
                <c:pt idx="9">
                  <c:v>100</c:v>
                </c:pt>
                <c:pt idx="10">
                  <c:v>110.51709180756474</c:v>
                </c:pt>
                <c:pt idx="11">
                  <c:v>122.14027581601697</c:v>
                </c:pt>
                <c:pt idx="12">
                  <c:v>134.98588075760031</c:v>
                </c:pt>
                <c:pt idx="13">
                  <c:v>149.18246976412701</c:v>
                </c:pt>
                <c:pt idx="14">
                  <c:v>164.87212707001282</c:v>
                </c:pt>
                <c:pt idx="15">
                  <c:v>182.21188003905087</c:v>
                </c:pt>
                <c:pt idx="16">
                  <c:v>201.37527074704767</c:v>
                </c:pt>
                <c:pt idx="17">
                  <c:v>222.55409284924676</c:v>
                </c:pt>
                <c:pt idx="18">
                  <c:v>245.96031111569499</c:v>
                </c:pt>
                <c:pt idx="19">
                  <c:v>271.82818284590456</c:v>
                </c:pt>
                <c:pt idx="20">
                  <c:v>300.41660239464323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93F7-4DA5-B102-0169365287FE}"/>
            </c:ext>
          </c:extLst>
        </c:ser>
        <c:ser>
          <c:idx val="10"/>
          <c:order val="10"/>
          <c:tx>
            <c:strRef>
              <c:f>'Difficulty Numbers'!$L$2</c:f>
              <c:strCache>
                <c:ptCount val="1"/>
                <c:pt idx="0">
                  <c:v>15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'Difficulty Numbers'!$A$3:$A$23</c:f>
              <c:numCache>
                <c:formatCode>General</c:formatCode>
                <c:ptCount val="2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</c:numCache>
            </c:numRef>
          </c:cat>
          <c:val>
            <c:numRef>
              <c:f>'Difficulty Numbers'!$L$3:$L$23</c:f>
              <c:numCache>
                <c:formatCode>General</c:formatCode>
                <c:ptCount val="21"/>
                <c:pt idx="0">
                  <c:v>36.787944117144235</c:v>
                </c:pt>
                <c:pt idx="1">
                  <c:v>40.656965974059915</c:v>
                </c:pt>
                <c:pt idx="2">
                  <c:v>44.932896411722162</c:v>
                </c:pt>
                <c:pt idx="3">
                  <c:v>49.658530379140956</c:v>
                </c:pt>
                <c:pt idx="4">
                  <c:v>54.881163609402648</c:v>
                </c:pt>
                <c:pt idx="5">
                  <c:v>60.653065971263338</c:v>
                </c:pt>
                <c:pt idx="6">
                  <c:v>67.032004603563934</c:v>
                </c:pt>
                <c:pt idx="7">
                  <c:v>74.081822068171803</c:v>
                </c:pt>
                <c:pt idx="8">
                  <c:v>81.873075307798189</c:v>
                </c:pt>
                <c:pt idx="9">
                  <c:v>90.483741803595976</c:v>
                </c:pt>
                <c:pt idx="10">
                  <c:v>100</c:v>
                </c:pt>
                <c:pt idx="11">
                  <c:v>110.51709180756477</c:v>
                </c:pt>
                <c:pt idx="12">
                  <c:v>122.14027581601701</c:v>
                </c:pt>
                <c:pt idx="13">
                  <c:v>134.98588075760031</c:v>
                </c:pt>
                <c:pt idx="14">
                  <c:v>149.18246976412706</c:v>
                </c:pt>
                <c:pt idx="15">
                  <c:v>164.87212707001282</c:v>
                </c:pt>
                <c:pt idx="16">
                  <c:v>182.21188003905093</c:v>
                </c:pt>
                <c:pt idx="17">
                  <c:v>201.37527074704767</c:v>
                </c:pt>
                <c:pt idx="18">
                  <c:v>222.55409284924681</c:v>
                </c:pt>
                <c:pt idx="19">
                  <c:v>245.96031111569505</c:v>
                </c:pt>
                <c:pt idx="20">
                  <c:v>271.82818284590451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93F7-4DA5-B102-0169365287FE}"/>
            </c:ext>
          </c:extLst>
        </c:ser>
        <c:ser>
          <c:idx val="11"/>
          <c:order val="11"/>
          <c:tx>
            <c:strRef>
              <c:f>'Difficulty Numbers'!$M$2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'Difficulty Numbers'!$A$3:$A$23</c:f>
              <c:numCache>
                <c:formatCode>General</c:formatCode>
                <c:ptCount val="2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</c:numCache>
            </c:numRef>
          </c:cat>
          <c:val>
            <c:numRef>
              <c:f>'Difficulty Numbers'!$M$3:$M$23</c:f>
              <c:numCache>
                <c:formatCode>General</c:formatCode>
                <c:ptCount val="21"/>
                <c:pt idx="0">
                  <c:v>33.287108369807953</c:v>
                </c:pt>
                <c:pt idx="1">
                  <c:v>36.787944117144235</c:v>
                </c:pt>
                <c:pt idx="2">
                  <c:v>40.656965974059915</c:v>
                </c:pt>
                <c:pt idx="3">
                  <c:v>44.932896411722162</c:v>
                </c:pt>
                <c:pt idx="4">
                  <c:v>49.658530379140956</c:v>
                </c:pt>
                <c:pt idx="5">
                  <c:v>54.881163609402641</c:v>
                </c:pt>
                <c:pt idx="6">
                  <c:v>60.653065971263345</c:v>
                </c:pt>
                <c:pt idx="7">
                  <c:v>67.032004603563948</c:v>
                </c:pt>
                <c:pt idx="8">
                  <c:v>74.081822068171789</c:v>
                </c:pt>
                <c:pt idx="9">
                  <c:v>81.873075307798203</c:v>
                </c:pt>
                <c:pt idx="10">
                  <c:v>90.483741803595947</c:v>
                </c:pt>
                <c:pt idx="11">
                  <c:v>100</c:v>
                </c:pt>
                <c:pt idx="12">
                  <c:v>110.51709180756478</c:v>
                </c:pt>
                <c:pt idx="13">
                  <c:v>122.140275816017</c:v>
                </c:pt>
                <c:pt idx="14">
                  <c:v>134.98588075760031</c:v>
                </c:pt>
                <c:pt idx="15">
                  <c:v>149.18246976412703</c:v>
                </c:pt>
                <c:pt idx="16">
                  <c:v>164.87212707001285</c:v>
                </c:pt>
                <c:pt idx="17">
                  <c:v>182.21188003905093</c:v>
                </c:pt>
                <c:pt idx="18">
                  <c:v>201.37527074704769</c:v>
                </c:pt>
                <c:pt idx="19">
                  <c:v>222.55409284924681</c:v>
                </c:pt>
                <c:pt idx="20">
                  <c:v>245.96031111569496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93F7-4DA5-B102-0169365287FE}"/>
            </c:ext>
          </c:extLst>
        </c:ser>
        <c:ser>
          <c:idx val="12"/>
          <c:order val="12"/>
          <c:tx>
            <c:strRef>
              <c:f>'Difficulty Numbers'!$N$2</c:f>
              <c:strCache>
                <c:ptCount val="1"/>
                <c:pt idx="0">
                  <c:v>17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'Difficulty Numbers'!$A$3:$A$23</c:f>
              <c:numCache>
                <c:formatCode>General</c:formatCode>
                <c:ptCount val="2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</c:numCache>
            </c:numRef>
          </c:cat>
          <c:val>
            <c:numRef>
              <c:f>'Difficulty Numbers'!$N$3:$N$23</c:f>
              <c:numCache>
                <c:formatCode>General</c:formatCode>
                <c:ptCount val="21"/>
                <c:pt idx="0">
                  <c:v>30.119421191220205</c:v>
                </c:pt>
                <c:pt idx="1">
                  <c:v>33.287108369807953</c:v>
                </c:pt>
                <c:pt idx="2">
                  <c:v>36.787944117144228</c:v>
                </c:pt>
                <c:pt idx="3">
                  <c:v>40.656965974059908</c:v>
                </c:pt>
                <c:pt idx="4">
                  <c:v>44.932896411722155</c:v>
                </c:pt>
                <c:pt idx="5">
                  <c:v>49.658530379140942</c:v>
                </c:pt>
                <c:pt idx="6">
                  <c:v>54.881163609402634</c:v>
                </c:pt>
                <c:pt idx="7">
                  <c:v>60.653065971263338</c:v>
                </c:pt>
                <c:pt idx="8">
                  <c:v>67.032004603563919</c:v>
                </c:pt>
                <c:pt idx="9">
                  <c:v>74.081822068171789</c:v>
                </c:pt>
                <c:pt idx="10">
                  <c:v>81.87307530779816</c:v>
                </c:pt>
                <c:pt idx="11">
                  <c:v>90.483741803595947</c:v>
                </c:pt>
                <c:pt idx="12">
                  <c:v>100</c:v>
                </c:pt>
                <c:pt idx="13">
                  <c:v>110.51709180756475</c:v>
                </c:pt>
                <c:pt idx="14">
                  <c:v>122.14027581601698</c:v>
                </c:pt>
                <c:pt idx="15">
                  <c:v>134.98588075760028</c:v>
                </c:pt>
                <c:pt idx="16">
                  <c:v>149.18246976412703</c:v>
                </c:pt>
                <c:pt idx="17">
                  <c:v>164.87212707001279</c:v>
                </c:pt>
                <c:pt idx="18">
                  <c:v>182.2118800390509</c:v>
                </c:pt>
                <c:pt idx="19">
                  <c:v>201.37527074704767</c:v>
                </c:pt>
                <c:pt idx="20">
                  <c:v>222.5540928492467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93F7-4DA5-B102-0169365287FE}"/>
            </c:ext>
          </c:extLst>
        </c:ser>
        <c:ser>
          <c:idx val="13"/>
          <c:order val="13"/>
          <c:tx>
            <c:strRef>
              <c:f>'Difficulty Numbers'!$O$2</c:f>
              <c:strCache>
                <c:ptCount val="1"/>
                <c:pt idx="0">
                  <c:v>18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'Difficulty Numbers'!$A$3:$A$23</c:f>
              <c:numCache>
                <c:formatCode>General</c:formatCode>
                <c:ptCount val="2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</c:numCache>
            </c:numRef>
          </c:cat>
          <c:val>
            <c:numRef>
              <c:f>'Difficulty Numbers'!$O$3:$O$23</c:f>
              <c:numCache>
                <c:formatCode>General</c:formatCode>
                <c:ptCount val="21"/>
                <c:pt idx="0">
                  <c:v>27.253179303401261</c:v>
                </c:pt>
                <c:pt idx="1">
                  <c:v>30.119421191220212</c:v>
                </c:pt>
                <c:pt idx="2">
                  <c:v>33.28710836980796</c:v>
                </c:pt>
                <c:pt idx="3">
                  <c:v>36.787944117144235</c:v>
                </c:pt>
                <c:pt idx="4">
                  <c:v>40.656965974059915</c:v>
                </c:pt>
                <c:pt idx="5">
                  <c:v>44.932896411722155</c:v>
                </c:pt>
                <c:pt idx="6">
                  <c:v>49.658530379140956</c:v>
                </c:pt>
                <c:pt idx="7">
                  <c:v>54.881163609402655</c:v>
                </c:pt>
                <c:pt idx="8">
                  <c:v>60.653065971263345</c:v>
                </c:pt>
                <c:pt idx="9">
                  <c:v>67.032004603563948</c:v>
                </c:pt>
                <c:pt idx="10">
                  <c:v>74.081822068171775</c:v>
                </c:pt>
                <c:pt idx="11">
                  <c:v>81.873075307798189</c:v>
                </c:pt>
                <c:pt idx="12">
                  <c:v>90.483741803595976</c:v>
                </c:pt>
                <c:pt idx="13">
                  <c:v>100</c:v>
                </c:pt>
                <c:pt idx="14">
                  <c:v>110.51709180756478</c:v>
                </c:pt>
                <c:pt idx="15">
                  <c:v>122.14027581601698</c:v>
                </c:pt>
                <c:pt idx="16">
                  <c:v>134.98588075760034</c:v>
                </c:pt>
                <c:pt idx="17">
                  <c:v>149.18246976412703</c:v>
                </c:pt>
                <c:pt idx="18">
                  <c:v>164.87212707001285</c:v>
                </c:pt>
                <c:pt idx="19">
                  <c:v>182.21188003905095</c:v>
                </c:pt>
                <c:pt idx="20">
                  <c:v>201.37527074704764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93F7-4DA5-B102-0169365287FE}"/>
            </c:ext>
          </c:extLst>
        </c:ser>
        <c:ser>
          <c:idx val="14"/>
          <c:order val="14"/>
          <c:tx>
            <c:strRef>
              <c:f>'Difficulty Numbers'!$P$2</c:f>
              <c:strCache>
                <c:ptCount val="1"/>
                <c:pt idx="0">
                  <c:v>19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'Difficulty Numbers'!$A$3:$A$23</c:f>
              <c:numCache>
                <c:formatCode>General</c:formatCode>
                <c:ptCount val="2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</c:numCache>
            </c:numRef>
          </c:cat>
          <c:val>
            <c:numRef>
              <c:f>'Difficulty Numbers'!$P$3:$P$23</c:f>
              <c:numCache>
                <c:formatCode>General</c:formatCode>
                <c:ptCount val="21"/>
                <c:pt idx="0">
                  <c:v>24.659696394160644</c:v>
                </c:pt>
                <c:pt idx="1">
                  <c:v>27.253179303401257</c:v>
                </c:pt>
                <c:pt idx="2">
                  <c:v>30.119421191220205</c:v>
                </c:pt>
                <c:pt idx="3">
                  <c:v>33.287108369807953</c:v>
                </c:pt>
                <c:pt idx="4">
                  <c:v>36.787944117144228</c:v>
                </c:pt>
                <c:pt idx="5">
                  <c:v>40.656965974059901</c:v>
                </c:pt>
                <c:pt idx="6">
                  <c:v>44.932896411722155</c:v>
                </c:pt>
                <c:pt idx="7">
                  <c:v>49.658530379140956</c:v>
                </c:pt>
                <c:pt idx="8">
                  <c:v>54.881163609402641</c:v>
                </c:pt>
                <c:pt idx="9">
                  <c:v>60.653065971263345</c:v>
                </c:pt>
                <c:pt idx="10">
                  <c:v>67.032004603563919</c:v>
                </c:pt>
                <c:pt idx="11">
                  <c:v>74.081822068171775</c:v>
                </c:pt>
                <c:pt idx="12">
                  <c:v>81.873075307798189</c:v>
                </c:pt>
                <c:pt idx="13">
                  <c:v>90.483741803595947</c:v>
                </c:pt>
                <c:pt idx="14">
                  <c:v>100</c:v>
                </c:pt>
                <c:pt idx="15">
                  <c:v>110.51709180756475</c:v>
                </c:pt>
                <c:pt idx="16">
                  <c:v>122.14027581601698</c:v>
                </c:pt>
                <c:pt idx="17">
                  <c:v>134.98588075760031</c:v>
                </c:pt>
                <c:pt idx="18">
                  <c:v>149.18246976412706</c:v>
                </c:pt>
                <c:pt idx="19">
                  <c:v>164.87212707001282</c:v>
                </c:pt>
                <c:pt idx="20">
                  <c:v>182.21188003905087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93F7-4DA5-B102-0169365287FE}"/>
            </c:ext>
          </c:extLst>
        </c:ser>
        <c:ser>
          <c:idx val="15"/>
          <c:order val="15"/>
          <c:tx>
            <c:strRef>
              <c:f>'Difficulty Numbers'!$Q$2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'Difficulty Numbers'!$A$3:$A$23</c:f>
              <c:numCache>
                <c:formatCode>General</c:formatCode>
                <c:ptCount val="2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</c:numCache>
            </c:numRef>
          </c:cat>
          <c:val>
            <c:numRef>
              <c:f>'Difficulty Numbers'!$Q$3:$Q$23</c:f>
              <c:numCache>
                <c:formatCode>General</c:formatCode>
                <c:ptCount val="21"/>
                <c:pt idx="0">
                  <c:v>22.313016014842983</c:v>
                </c:pt>
                <c:pt idx="1">
                  <c:v>24.659696394160648</c:v>
                </c:pt>
                <c:pt idx="2">
                  <c:v>27.253179303401261</c:v>
                </c:pt>
                <c:pt idx="3">
                  <c:v>30.119421191220212</c:v>
                </c:pt>
                <c:pt idx="4">
                  <c:v>33.28710836980796</c:v>
                </c:pt>
                <c:pt idx="5">
                  <c:v>36.787944117144228</c:v>
                </c:pt>
                <c:pt idx="6">
                  <c:v>40.656965974059915</c:v>
                </c:pt>
                <c:pt idx="7">
                  <c:v>44.932896411722169</c:v>
                </c:pt>
                <c:pt idx="8">
                  <c:v>49.658530379140956</c:v>
                </c:pt>
                <c:pt idx="9">
                  <c:v>54.881163609402655</c:v>
                </c:pt>
                <c:pt idx="10">
                  <c:v>60.653065971263338</c:v>
                </c:pt>
                <c:pt idx="11">
                  <c:v>67.032004603563934</c:v>
                </c:pt>
                <c:pt idx="12">
                  <c:v>74.081822068171803</c:v>
                </c:pt>
                <c:pt idx="13">
                  <c:v>81.873075307798189</c:v>
                </c:pt>
                <c:pt idx="14">
                  <c:v>90.483741803595962</c:v>
                </c:pt>
                <c:pt idx="15">
                  <c:v>100</c:v>
                </c:pt>
                <c:pt idx="16">
                  <c:v>110.51709180756478</c:v>
                </c:pt>
                <c:pt idx="17">
                  <c:v>122.140275816017</c:v>
                </c:pt>
                <c:pt idx="18">
                  <c:v>134.98588075760034</c:v>
                </c:pt>
                <c:pt idx="19">
                  <c:v>149.18246976412706</c:v>
                </c:pt>
                <c:pt idx="20">
                  <c:v>164.87212707001279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93F7-4DA5-B102-0169365287FE}"/>
            </c:ext>
          </c:extLst>
        </c:ser>
        <c:ser>
          <c:idx val="16"/>
          <c:order val="16"/>
          <c:tx>
            <c:strRef>
              <c:f>'Difficulty Numbers'!$R$2</c:f>
              <c:strCache>
                <c:ptCount val="1"/>
                <c:pt idx="0">
                  <c:v>21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'Difficulty Numbers'!$A$3:$A$23</c:f>
              <c:numCache>
                <c:formatCode>General</c:formatCode>
                <c:ptCount val="2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</c:numCache>
            </c:numRef>
          </c:cat>
          <c:val>
            <c:numRef>
              <c:f>'Difficulty Numbers'!$R$3:$R$23</c:f>
              <c:numCache>
                <c:formatCode>General</c:formatCode>
                <c:ptCount val="21"/>
                <c:pt idx="0">
                  <c:v>20.189651799465537</c:v>
                </c:pt>
                <c:pt idx="1">
                  <c:v>22.313016014842979</c:v>
                </c:pt>
                <c:pt idx="2">
                  <c:v>24.659696394160644</c:v>
                </c:pt>
                <c:pt idx="3">
                  <c:v>27.253179303401261</c:v>
                </c:pt>
                <c:pt idx="4">
                  <c:v>30.119421191220209</c:v>
                </c:pt>
                <c:pt idx="5">
                  <c:v>33.287108369807946</c:v>
                </c:pt>
                <c:pt idx="6">
                  <c:v>36.787944117144228</c:v>
                </c:pt>
                <c:pt idx="7">
                  <c:v>40.656965974059915</c:v>
                </c:pt>
                <c:pt idx="8">
                  <c:v>44.932896411722155</c:v>
                </c:pt>
                <c:pt idx="9">
                  <c:v>49.658530379140956</c:v>
                </c:pt>
                <c:pt idx="10">
                  <c:v>54.881163609402634</c:v>
                </c:pt>
                <c:pt idx="11">
                  <c:v>60.653065971263331</c:v>
                </c:pt>
                <c:pt idx="12">
                  <c:v>67.032004603563934</c:v>
                </c:pt>
                <c:pt idx="13">
                  <c:v>74.081822068171775</c:v>
                </c:pt>
                <c:pt idx="14">
                  <c:v>81.873075307798189</c:v>
                </c:pt>
                <c:pt idx="15">
                  <c:v>90.483741803595947</c:v>
                </c:pt>
                <c:pt idx="16">
                  <c:v>100</c:v>
                </c:pt>
                <c:pt idx="17">
                  <c:v>110.51709180756475</c:v>
                </c:pt>
                <c:pt idx="18">
                  <c:v>122.140275816017</c:v>
                </c:pt>
                <c:pt idx="19">
                  <c:v>134.98588075760031</c:v>
                </c:pt>
                <c:pt idx="20">
                  <c:v>149.18246976412701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93F7-4DA5-B102-0169365287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6959600"/>
        <c:axId val="336392248"/>
      </c:lineChart>
      <c:catAx>
        <c:axId val="356959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Target</a:t>
                </a:r>
                <a:r>
                  <a:rPr lang="en-GB" baseline="0"/>
                  <a:t> </a:t>
                </a:r>
                <a:r>
                  <a:rPr lang="en-GB"/>
                  <a:t>Speed</a:t>
                </a:r>
                <a:r>
                  <a:rPr lang="en-GB" baseline="0"/>
                  <a:t> / km/hr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392248"/>
        <c:crosses val="autoZero"/>
        <c:auto val="1"/>
        <c:lblAlgn val="ctr"/>
        <c:lblOffset val="100"/>
        <c:noMultiLvlLbl val="0"/>
      </c:catAx>
      <c:valAx>
        <c:axId val="336392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Difficulty 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959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327632</xdr:colOff>
      <xdr:row>26</xdr:row>
      <xdr:rowOff>71018</xdr:rowOff>
    </xdr:from>
    <xdr:to>
      <xdr:col>23</xdr:col>
      <xdr:colOff>22411</xdr:colOff>
      <xdr:row>46</xdr:row>
      <xdr:rowOff>123265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4FEBE48-E021-4687-9EEE-2CB23D6311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0.92687</cdr:x>
      <cdr:y>0.12602</cdr:y>
    </cdr:from>
    <cdr:to>
      <cdr:x>0.9873</cdr:x>
      <cdr:y>0.87371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16679515-10EF-4A02-A985-A8A63E9F46EE}"/>
            </a:ext>
          </a:extLst>
        </cdr:cNvPr>
        <cdr:cNvSpPr txBox="1"/>
      </cdr:nvSpPr>
      <cdr:spPr>
        <a:xfrm xmlns:a="http://schemas.openxmlformats.org/drawingml/2006/main" rot="16200000">
          <a:off x="3919401" y="1651886"/>
          <a:ext cx="2720228" cy="3333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GB" sz="1100"/>
            <a:t>Initial Speed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06991-44D4-4B76-B158-BDE92905499F}">
  <dimension ref="A1:V49"/>
  <sheetViews>
    <sheetView topLeftCell="A25" zoomScale="160" zoomScaleNormal="160" workbookViewId="0">
      <selection activeCell="B4" sqref="B4"/>
    </sheetView>
  </sheetViews>
  <sheetFormatPr defaultRowHeight="14.25" x14ac:dyDescent="0.45"/>
  <cols>
    <col min="1" max="1" width="9.06640625" style="1"/>
    <col min="2" max="22" width="5.59765625" style="1" customWidth="1"/>
  </cols>
  <sheetData>
    <row r="1" spans="1:22" x14ac:dyDescent="0.45">
      <c r="A1" s="1" t="s">
        <v>1</v>
      </c>
      <c r="B1" s="3" t="s">
        <v>2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spans="1:22" x14ac:dyDescent="0.45">
      <c r="A2" s="1" t="s">
        <v>0</v>
      </c>
      <c r="B2" s="1">
        <v>5</v>
      </c>
      <c r="C2" s="1">
        <v>6</v>
      </c>
      <c r="D2" s="1">
        <v>7</v>
      </c>
      <c r="E2" s="1">
        <v>8</v>
      </c>
      <c r="F2" s="1">
        <v>9</v>
      </c>
      <c r="G2" s="1">
        <v>10</v>
      </c>
      <c r="H2" s="1">
        <v>11</v>
      </c>
      <c r="I2" s="1">
        <v>12</v>
      </c>
      <c r="J2" s="1">
        <v>13</v>
      </c>
      <c r="K2" s="1">
        <v>14</v>
      </c>
      <c r="L2" s="1">
        <v>15</v>
      </c>
      <c r="M2" s="1">
        <v>16</v>
      </c>
      <c r="N2" s="1">
        <v>17</v>
      </c>
      <c r="O2" s="1">
        <v>18</v>
      </c>
      <c r="P2" s="1">
        <v>19</v>
      </c>
      <c r="Q2" s="1">
        <v>20</v>
      </c>
      <c r="R2" s="1">
        <v>21</v>
      </c>
      <c r="S2" s="1">
        <v>22</v>
      </c>
      <c r="T2" s="1">
        <v>23</v>
      </c>
      <c r="U2" s="1">
        <v>24</v>
      </c>
      <c r="V2" s="1">
        <v>25</v>
      </c>
    </row>
    <row r="3" spans="1:22" x14ac:dyDescent="0.45">
      <c r="A3" s="1">
        <v>5</v>
      </c>
      <c r="B3" s="1">
        <f>B29*EXP(0.1*$A3)</f>
        <v>100</v>
      </c>
      <c r="C3" s="1">
        <f>$B$30*EXP(0.1*$A3)</f>
        <v>90.483741803595962</v>
      </c>
      <c r="D3" s="1">
        <f t="shared" ref="D3:D4" si="0">$B$31*EXP(0.1*$A3)</f>
        <v>81.873075307798189</v>
      </c>
      <c r="E3" s="1">
        <f t="shared" ref="E3:E5" si="1">$B$32*EXP(0.1*$A3)</f>
        <v>74.081822068171775</v>
      </c>
      <c r="F3" s="1">
        <f t="shared" ref="F3:F6" si="2">$B$33*EXP(0.1*$A3)</f>
        <v>67.032004603563919</v>
      </c>
      <c r="G3" s="1">
        <f t="shared" ref="G3:G7" si="3">$B$34*EXP(0.1*$A3)</f>
        <v>60.653065971263352</v>
      </c>
      <c r="H3" s="1">
        <f t="shared" ref="H3:H8" si="4">$B$35*EXP(0.1*$A3)</f>
        <v>54.881163609402641</v>
      </c>
      <c r="I3" s="1">
        <f t="shared" ref="I3:I9" si="5">$B$36*EXP(0.1*$A3)</f>
        <v>49.658530379140949</v>
      </c>
      <c r="J3" s="1">
        <f t="shared" ref="J3:J10" si="6">$B$37*EXP(0.1*$A3)</f>
        <v>44.932896411722155</v>
      </c>
      <c r="K3" s="1">
        <f t="shared" ref="K3:K11" si="7">$B$38*EXP(0.1*$A3)</f>
        <v>40.656965974059908</v>
      </c>
      <c r="L3" s="1">
        <f t="shared" ref="L3:L12" si="8">$B$39*EXP(0.1*$A3)</f>
        <v>36.787944117144235</v>
      </c>
      <c r="M3" s="1">
        <f t="shared" ref="M3:M13" si="9">$B$40*EXP(0.1*$A3)</f>
        <v>33.287108369807953</v>
      </c>
      <c r="N3" s="1">
        <f t="shared" ref="N3:N14" si="10">$B$41*EXP(0.1*$A3)</f>
        <v>30.119421191220205</v>
      </c>
      <c r="O3" s="1">
        <f t="shared" ref="O3:O15" si="11">$B$42*EXP(0.1*$A3)</f>
        <v>27.253179303401261</v>
      </c>
      <c r="P3" s="1">
        <f t="shared" ref="P3:P16" si="12">$B$43*EXP(0.1*$A3)</f>
        <v>24.659696394160644</v>
      </c>
      <c r="Q3" s="1">
        <f t="shared" ref="Q3:Q17" si="13">$B$44*EXP(0.1*$A3)</f>
        <v>22.313016014842983</v>
      </c>
      <c r="R3" s="1">
        <f t="shared" ref="R3:R18" si="14">$B$45*EXP(0.1*$A3)</f>
        <v>20.189651799465537</v>
      </c>
      <c r="S3" s="1">
        <f t="shared" ref="S3:V3" si="15">$B$29*EXP(0.1*$A3)</f>
        <v>100</v>
      </c>
      <c r="T3" s="1">
        <f t="shared" si="15"/>
        <v>100</v>
      </c>
      <c r="U3" s="1">
        <f t="shared" si="15"/>
        <v>100</v>
      </c>
      <c r="V3" s="1">
        <f t="shared" si="15"/>
        <v>100</v>
      </c>
    </row>
    <row r="4" spans="1:22" x14ac:dyDescent="0.45">
      <c r="A4" s="1">
        <v>6</v>
      </c>
      <c r="B4" s="1">
        <f t="shared" ref="B4:B23" si="16">$B$29*EXP(0.1*$A4)</f>
        <v>110.51709180756477</v>
      </c>
      <c r="C4" s="1">
        <f>$B$30*EXP(0.1*$A4)</f>
        <v>100</v>
      </c>
      <c r="D4" s="1">
        <f t="shared" si="0"/>
        <v>90.483741803595962</v>
      </c>
      <c r="E4" s="1">
        <f t="shared" si="1"/>
        <v>81.873075307798189</v>
      </c>
      <c r="F4" s="1">
        <f t="shared" si="2"/>
        <v>74.081822068171789</v>
      </c>
      <c r="G4" s="1">
        <f t="shared" si="3"/>
        <v>67.032004603563934</v>
      </c>
      <c r="H4" s="1">
        <f t="shared" si="4"/>
        <v>60.653065971263345</v>
      </c>
      <c r="I4" s="1">
        <f t="shared" si="5"/>
        <v>54.881163609402641</v>
      </c>
      <c r="J4" s="1">
        <f t="shared" si="6"/>
        <v>49.658530379140949</v>
      </c>
      <c r="K4" s="1">
        <f t="shared" si="7"/>
        <v>44.932896411722155</v>
      </c>
      <c r="L4" s="1">
        <f t="shared" si="8"/>
        <v>40.656965974059915</v>
      </c>
      <c r="M4" s="1">
        <f t="shared" si="9"/>
        <v>36.787944117144235</v>
      </c>
      <c r="N4" s="1">
        <f t="shared" si="10"/>
        <v>33.287108369807953</v>
      </c>
      <c r="O4" s="1">
        <f t="shared" si="11"/>
        <v>30.119421191220212</v>
      </c>
      <c r="P4" s="1">
        <f t="shared" si="12"/>
        <v>27.253179303401257</v>
      </c>
      <c r="Q4" s="1">
        <f t="shared" si="13"/>
        <v>24.659696394160648</v>
      </c>
      <c r="R4" s="1">
        <f t="shared" si="14"/>
        <v>22.313016014842979</v>
      </c>
    </row>
    <row r="5" spans="1:22" x14ac:dyDescent="0.45">
      <c r="A5" s="1">
        <v>7</v>
      </c>
      <c r="B5" s="1">
        <f t="shared" si="16"/>
        <v>122.14027581601698</v>
      </c>
      <c r="C5" s="1">
        <f t="shared" ref="C5:C23" si="17">$B$30*EXP(0.1*$A5)</f>
        <v>110.51709180756477</v>
      </c>
      <c r="D5" s="1">
        <f>$B$31*EXP(0.1*$A5)</f>
        <v>100</v>
      </c>
      <c r="E5" s="1">
        <f t="shared" si="1"/>
        <v>90.483741803595947</v>
      </c>
      <c r="F5" s="1">
        <f t="shared" si="2"/>
        <v>81.873075307798189</v>
      </c>
      <c r="G5" s="1">
        <f t="shared" si="3"/>
        <v>74.081822068171803</v>
      </c>
      <c r="H5" s="1">
        <f t="shared" si="4"/>
        <v>67.032004603563934</v>
      </c>
      <c r="I5" s="1">
        <f t="shared" si="5"/>
        <v>60.653065971263338</v>
      </c>
      <c r="J5" s="1">
        <f t="shared" si="6"/>
        <v>54.881163609402641</v>
      </c>
      <c r="K5" s="1">
        <f t="shared" si="7"/>
        <v>49.658530379140949</v>
      </c>
      <c r="L5" s="1">
        <f t="shared" si="8"/>
        <v>44.932896411722162</v>
      </c>
      <c r="M5" s="1">
        <f t="shared" si="9"/>
        <v>40.656965974059915</v>
      </c>
      <c r="N5" s="1">
        <f t="shared" si="10"/>
        <v>36.787944117144228</v>
      </c>
      <c r="O5" s="1">
        <f t="shared" si="11"/>
        <v>33.28710836980796</v>
      </c>
      <c r="P5" s="1">
        <f t="shared" si="12"/>
        <v>30.119421191220205</v>
      </c>
      <c r="Q5" s="1">
        <f t="shared" si="13"/>
        <v>27.253179303401261</v>
      </c>
      <c r="R5" s="1">
        <f t="shared" si="14"/>
        <v>24.659696394160644</v>
      </c>
    </row>
    <row r="6" spans="1:22" x14ac:dyDescent="0.45">
      <c r="A6" s="1">
        <v>8</v>
      </c>
      <c r="B6" s="1">
        <f t="shared" si="16"/>
        <v>134.98588075760031</v>
      </c>
      <c r="C6" s="1">
        <f t="shared" si="17"/>
        <v>122.140275816017</v>
      </c>
      <c r="D6" s="1">
        <f t="shared" ref="D6:D23" si="18">$B$31*EXP(0.1*$A6)</f>
        <v>110.51709180756477</v>
      </c>
      <c r="E6" s="1">
        <f>$B$32*EXP(0.1*$A6)</f>
        <v>100</v>
      </c>
      <c r="F6" s="1">
        <f t="shared" si="2"/>
        <v>90.483741803595962</v>
      </c>
      <c r="G6" s="1">
        <f t="shared" si="3"/>
        <v>81.873075307798203</v>
      </c>
      <c r="H6" s="1">
        <f t="shared" si="4"/>
        <v>74.081822068171789</v>
      </c>
      <c r="I6" s="1">
        <f t="shared" si="5"/>
        <v>67.032004603563934</v>
      </c>
      <c r="J6" s="1">
        <f t="shared" si="6"/>
        <v>60.653065971263345</v>
      </c>
      <c r="K6" s="1">
        <f t="shared" si="7"/>
        <v>54.881163609402641</v>
      </c>
      <c r="L6" s="1">
        <f t="shared" si="8"/>
        <v>49.658530379140956</v>
      </c>
      <c r="M6" s="1">
        <f t="shared" si="9"/>
        <v>44.932896411722162</v>
      </c>
      <c r="N6" s="1">
        <f t="shared" si="10"/>
        <v>40.656965974059908</v>
      </c>
      <c r="O6" s="1">
        <f t="shared" si="11"/>
        <v>36.787944117144235</v>
      </c>
      <c r="P6" s="1">
        <f t="shared" si="12"/>
        <v>33.287108369807953</v>
      </c>
      <c r="Q6" s="1">
        <f t="shared" si="13"/>
        <v>30.119421191220212</v>
      </c>
      <c r="R6" s="1">
        <f t="shared" si="14"/>
        <v>27.253179303401261</v>
      </c>
    </row>
    <row r="7" spans="1:22" x14ac:dyDescent="0.45">
      <c r="A7" s="1">
        <v>9</v>
      </c>
      <c r="B7" s="1">
        <f t="shared" si="16"/>
        <v>149.18246976412703</v>
      </c>
      <c r="C7" s="1">
        <f t="shared" si="17"/>
        <v>134.98588075760031</v>
      </c>
      <c r="D7" s="1">
        <f t="shared" si="18"/>
        <v>122.14027581601698</v>
      </c>
      <c r="E7" s="1">
        <f t="shared" ref="E7:E23" si="19">$B$32*EXP(0.1*$A7)</f>
        <v>110.51709180756475</v>
      </c>
      <c r="F7" s="1">
        <f>$B$33*EXP(0.1*$A7)</f>
        <v>100</v>
      </c>
      <c r="G7" s="1">
        <f t="shared" si="3"/>
        <v>90.483741803595976</v>
      </c>
      <c r="H7" s="1">
        <f t="shared" si="4"/>
        <v>81.873075307798189</v>
      </c>
      <c r="I7" s="1">
        <f t="shared" si="5"/>
        <v>74.081822068171775</v>
      </c>
      <c r="J7" s="1">
        <f t="shared" si="6"/>
        <v>67.032004603563934</v>
      </c>
      <c r="K7" s="1">
        <f t="shared" si="7"/>
        <v>60.653065971263338</v>
      </c>
      <c r="L7" s="1">
        <f t="shared" si="8"/>
        <v>54.881163609402648</v>
      </c>
      <c r="M7" s="1">
        <f t="shared" si="9"/>
        <v>49.658530379140956</v>
      </c>
      <c r="N7" s="1">
        <f t="shared" si="10"/>
        <v>44.932896411722155</v>
      </c>
      <c r="O7" s="1">
        <f t="shared" si="11"/>
        <v>40.656965974059915</v>
      </c>
      <c r="P7" s="1">
        <f t="shared" si="12"/>
        <v>36.787944117144228</v>
      </c>
      <c r="Q7" s="1">
        <f t="shared" si="13"/>
        <v>33.28710836980796</v>
      </c>
      <c r="R7" s="1">
        <f t="shared" si="14"/>
        <v>30.119421191220209</v>
      </c>
    </row>
    <row r="8" spans="1:22" x14ac:dyDescent="0.45">
      <c r="A8" s="1">
        <v>10</v>
      </c>
      <c r="B8" s="1">
        <f t="shared" si="16"/>
        <v>164.87212707001279</v>
      </c>
      <c r="C8" s="1">
        <f t="shared" si="17"/>
        <v>149.18246976412701</v>
      </c>
      <c r="D8" s="1">
        <f t="shared" si="18"/>
        <v>134.98588075760028</v>
      </c>
      <c r="E8" s="1">
        <f t="shared" si="19"/>
        <v>122.14027581601697</v>
      </c>
      <c r="F8" s="1">
        <f t="shared" ref="F8:F23" si="20">$B$33*EXP(0.1*$A8)</f>
        <v>110.51709180756475</v>
      </c>
      <c r="G8" s="1">
        <f>$B$34*EXP(0.1*$A8)</f>
        <v>100</v>
      </c>
      <c r="H8" s="1">
        <f t="shared" si="4"/>
        <v>90.483741803595947</v>
      </c>
      <c r="I8" s="1">
        <f t="shared" si="5"/>
        <v>81.873075307798175</v>
      </c>
      <c r="J8" s="1">
        <f t="shared" si="6"/>
        <v>74.081822068171775</v>
      </c>
      <c r="K8" s="1">
        <f t="shared" si="7"/>
        <v>67.032004603563919</v>
      </c>
      <c r="L8" s="1">
        <f t="shared" si="8"/>
        <v>60.653065971263338</v>
      </c>
      <c r="M8" s="1">
        <f t="shared" si="9"/>
        <v>54.881163609402641</v>
      </c>
      <c r="N8" s="1">
        <f t="shared" si="10"/>
        <v>49.658530379140942</v>
      </c>
      <c r="O8" s="1">
        <f t="shared" si="11"/>
        <v>44.932896411722155</v>
      </c>
      <c r="P8" s="1">
        <f t="shared" si="12"/>
        <v>40.656965974059901</v>
      </c>
      <c r="Q8" s="1">
        <f t="shared" si="13"/>
        <v>36.787944117144228</v>
      </c>
      <c r="R8" s="1">
        <f t="shared" si="14"/>
        <v>33.287108369807946</v>
      </c>
    </row>
    <row r="9" spans="1:22" x14ac:dyDescent="0.45">
      <c r="A9" s="1">
        <v>11</v>
      </c>
      <c r="B9" s="1">
        <f t="shared" si="16"/>
        <v>182.2118800390509</v>
      </c>
      <c r="C9" s="1">
        <f t="shared" si="17"/>
        <v>164.87212707001282</v>
      </c>
      <c r="D9" s="1">
        <f t="shared" si="18"/>
        <v>149.18246976412703</v>
      </c>
      <c r="E9" s="1">
        <f t="shared" si="19"/>
        <v>134.98588075760031</v>
      </c>
      <c r="F9" s="1">
        <f t="shared" si="20"/>
        <v>122.14027581601698</v>
      </c>
      <c r="G9" s="1">
        <f t="shared" ref="G9:G23" si="21">$B$34*EXP(0.1*$A9)</f>
        <v>110.51709180756478</v>
      </c>
      <c r="H9" s="1">
        <f>$B$35*EXP(0.1*$A9)</f>
        <v>100</v>
      </c>
      <c r="I9" s="1">
        <f t="shared" si="5"/>
        <v>90.483741803595947</v>
      </c>
      <c r="J9" s="1">
        <f t="shared" si="6"/>
        <v>81.873075307798189</v>
      </c>
      <c r="K9" s="1">
        <f t="shared" si="7"/>
        <v>74.081822068171789</v>
      </c>
      <c r="L9" s="1">
        <f t="shared" si="8"/>
        <v>67.032004603563934</v>
      </c>
      <c r="M9" s="1">
        <f t="shared" si="9"/>
        <v>60.653065971263345</v>
      </c>
      <c r="N9" s="1">
        <f t="shared" si="10"/>
        <v>54.881163609402634</v>
      </c>
      <c r="O9" s="1">
        <f t="shared" si="11"/>
        <v>49.658530379140956</v>
      </c>
      <c r="P9" s="1">
        <f t="shared" si="12"/>
        <v>44.932896411722155</v>
      </c>
      <c r="Q9" s="1">
        <f t="shared" si="13"/>
        <v>40.656965974059915</v>
      </c>
      <c r="R9" s="1">
        <f t="shared" si="14"/>
        <v>36.787944117144228</v>
      </c>
    </row>
    <row r="10" spans="1:22" x14ac:dyDescent="0.45">
      <c r="A10" s="1">
        <v>12</v>
      </c>
      <c r="B10" s="1">
        <f t="shared" si="16"/>
        <v>201.37527074704767</v>
      </c>
      <c r="C10" s="1">
        <f t="shared" si="17"/>
        <v>182.21188003905093</v>
      </c>
      <c r="D10" s="1">
        <f t="shared" si="18"/>
        <v>164.87212707001282</v>
      </c>
      <c r="E10" s="1">
        <f t="shared" si="19"/>
        <v>149.18246976412703</v>
      </c>
      <c r="F10" s="1">
        <f t="shared" si="20"/>
        <v>134.98588075760031</v>
      </c>
      <c r="G10" s="1">
        <f t="shared" si="21"/>
        <v>122.14027581601702</v>
      </c>
      <c r="H10" s="1">
        <f t="shared" ref="H10:H23" si="22">$B$35*EXP(0.1*$A10)</f>
        <v>110.51709180756478</v>
      </c>
      <c r="I10" s="1">
        <f>$B$36*EXP(0.1*$A10)</f>
        <v>100</v>
      </c>
      <c r="J10" s="1">
        <f t="shared" si="6"/>
        <v>90.483741803595962</v>
      </c>
      <c r="K10" s="1">
        <f t="shared" si="7"/>
        <v>81.873075307798189</v>
      </c>
      <c r="L10" s="1">
        <f t="shared" si="8"/>
        <v>74.081822068171803</v>
      </c>
      <c r="M10" s="1">
        <f t="shared" si="9"/>
        <v>67.032004603563948</v>
      </c>
      <c r="N10" s="1">
        <f t="shared" si="10"/>
        <v>60.653065971263338</v>
      </c>
      <c r="O10" s="1">
        <f t="shared" si="11"/>
        <v>54.881163609402655</v>
      </c>
      <c r="P10" s="1">
        <f t="shared" si="12"/>
        <v>49.658530379140956</v>
      </c>
      <c r="Q10" s="1">
        <f t="shared" si="13"/>
        <v>44.932896411722169</v>
      </c>
      <c r="R10" s="1">
        <f t="shared" si="14"/>
        <v>40.656965974059915</v>
      </c>
    </row>
    <row r="11" spans="1:22" x14ac:dyDescent="0.45">
      <c r="A11" s="1">
        <v>13</v>
      </c>
      <c r="B11" s="1">
        <f t="shared" si="16"/>
        <v>222.55409284924676</v>
      </c>
      <c r="C11" s="1">
        <f t="shared" si="17"/>
        <v>201.37527074704767</v>
      </c>
      <c r="D11" s="1">
        <f t="shared" si="18"/>
        <v>182.2118800390509</v>
      </c>
      <c r="E11" s="1">
        <f t="shared" si="19"/>
        <v>164.87212707001279</v>
      </c>
      <c r="F11" s="1">
        <f t="shared" si="20"/>
        <v>149.18246976412703</v>
      </c>
      <c r="G11" s="1">
        <f t="shared" si="21"/>
        <v>134.98588075760034</v>
      </c>
      <c r="H11" s="1">
        <f t="shared" si="22"/>
        <v>122.14027581601698</v>
      </c>
      <c r="I11" s="1">
        <f t="shared" ref="I11:I23" si="23">$B$36*EXP(0.1*$A11)</f>
        <v>110.51709180756475</v>
      </c>
      <c r="J11" s="1">
        <f>$B$37*EXP(0.1*$A11)</f>
        <v>100</v>
      </c>
      <c r="K11" s="1">
        <f t="shared" si="7"/>
        <v>90.483741803595947</v>
      </c>
      <c r="L11" s="1">
        <f t="shared" si="8"/>
        <v>81.873075307798189</v>
      </c>
      <c r="M11" s="1">
        <f t="shared" si="9"/>
        <v>74.081822068171789</v>
      </c>
      <c r="N11" s="1">
        <f t="shared" si="10"/>
        <v>67.032004603563919</v>
      </c>
      <c r="O11" s="1">
        <f t="shared" si="11"/>
        <v>60.653065971263345</v>
      </c>
      <c r="P11" s="1">
        <f t="shared" si="12"/>
        <v>54.881163609402641</v>
      </c>
      <c r="Q11" s="1">
        <f t="shared" si="13"/>
        <v>49.658530379140956</v>
      </c>
      <c r="R11" s="1">
        <f t="shared" si="14"/>
        <v>44.932896411722155</v>
      </c>
    </row>
    <row r="12" spans="1:22" x14ac:dyDescent="0.45">
      <c r="A12" s="1">
        <v>14</v>
      </c>
      <c r="B12" s="1">
        <f t="shared" si="16"/>
        <v>245.96031111569499</v>
      </c>
      <c r="C12" s="1">
        <f t="shared" si="17"/>
        <v>222.55409284924679</v>
      </c>
      <c r="D12" s="1">
        <f t="shared" si="18"/>
        <v>201.37527074704769</v>
      </c>
      <c r="E12" s="1">
        <f t="shared" si="19"/>
        <v>182.21188003905093</v>
      </c>
      <c r="F12" s="1">
        <f t="shared" si="20"/>
        <v>164.87212707001282</v>
      </c>
      <c r="G12" s="1">
        <f t="shared" si="21"/>
        <v>149.18246976412706</v>
      </c>
      <c r="H12" s="1">
        <f t="shared" si="22"/>
        <v>134.98588075760034</v>
      </c>
      <c r="I12" s="1">
        <f t="shared" si="23"/>
        <v>122.140275816017</v>
      </c>
      <c r="J12" s="1">
        <f t="shared" ref="J12:J23" si="24">$B$37*EXP(0.1*$A12)</f>
        <v>110.51709180756477</v>
      </c>
      <c r="K12" s="1">
        <f>$B$38*EXP(0.1*$A12)</f>
        <v>100</v>
      </c>
      <c r="L12" s="1">
        <f t="shared" si="8"/>
        <v>90.483741803595976</v>
      </c>
      <c r="M12" s="1">
        <f t="shared" si="9"/>
        <v>81.873075307798203</v>
      </c>
      <c r="N12" s="1">
        <f t="shared" si="10"/>
        <v>74.081822068171789</v>
      </c>
      <c r="O12" s="1">
        <f t="shared" si="11"/>
        <v>67.032004603563948</v>
      </c>
      <c r="P12" s="1">
        <f t="shared" si="12"/>
        <v>60.653065971263345</v>
      </c>
      <c r="Q12" s="1">
        <f t="shared" si="13"/>
        <v>54.881163609402655</v>
      </c>
      <c r="R12" s="1">
        <f t="shared" si="14"/>
        <v>49.658530379140956</v>
      </c>
    </row>
    <row r="13" spans="1:22" x14ac:dyDescent="0.45">
      <c r="A13" s="1">
        <v>15</v>
      </c>
      <c r="B13" s="1">
        <f t="shared" si="16"/>
        <v>271.82818284590451</v>
      </c>
      <c r="C13" s="1">
        <f t="shared" si="17"/>
        <v>245.96031111569494</v>
      </c>
      <c r="D13" s="1">
        <f t="shared" si="18"/>
        <v>222.55409284924673</v>
      </c>
      <c r="E13" s="1">
        <f t="shared" si="19"/>
        <v>201.37527074704761</v>
      </c>
      <c r="F13" s="1">
        <f t="shared" si="20"/>
        <v>182.21188003905087</v>
      </c>
      <c r="G13" s="1">
        <f t="shared" si="21"/>
        <v>164.87212707001282</v>
      </c>
      <c r="H13" s="1">
        <f t="shared" si="22"/>
        <v>149.18246976412701</v>
      </c>
      <c r="I13" s="1">
        <f t="shared" si="23"/>
        <v>134.98588075760028</v>
      </c>
      <c r="J13" s="1">
        <f t="shared" si="24"/>
        <v>122.14027581601697</v>
      </c>
      <c r="K13" s="1">
        <f t="shared" ref="K13:K23" si="25">$B$38*EXP(0.1*$A13)</f>
        <v>110.51709180756474</v>
      </c>
      <c r="L13" s="1">
        <f>$B$39*EXP(0.1*$A13)</f>
        <v>100</v>
      </c>
      <c r="M13" s="1">
        <f t="shared" si="9"/>
        <v>90.483741803595947</v>
      </c>
      <c r="N13" s="1">
        <f t="shared" si="10"/>
        <v>81.87307530779816</v>
      </c>
      <c r="O13" s="1">
        <f t="shared" si="11"/>
        <v>74.081822068171775</v>
      </c>
      <c r="P13" s="1">
        <f t="shared" si="12"/>
        <v>67.032004603563919</v>
      </c>
      <c r="Q13" s="1">
        <f t="shared" si="13"/>
        <v>60.653065971263338</v>
      </c>
      <c r="R13" s="1">
        <f t="shared" si="14"/>
        <v>54.881163609402634</v>
      </c>
    </row>
    <row r="14" spans="1:22" x14ac:dyDescent="0.45">
      <c r="A14" s="1">
        <v>16</v>
      </c>
      <c r="B14" s="1">
        <f t="shared" si="16"/>
        <v>300.41660239464329</v>
      </c>
      <c r="C14" s="1">
        <f t="shared" si="17"/>
        <v>271.82818284590451</v>
      </c>
      <c r="D14" s="1">
        <f t="shared" si="18"/>
        <v>245.96031111569496</v>
      </c>
      <c r="E14" s="1">
        <f t="shared" si="19"/>
        <v>222.55409284924676</v>
      </c>
      <c r="F14" s="1">
        <f t="shared" si="20"/>
        <v>201.37527074704764</v>
      </c>
      <c r="G14" s="1">
        <f t="shared" si="21"/>
        <v>182.21188003905093</v>
      </c>
      <c r="H14" s="1">
        <f t="shared" si="22"/>
        <v>164.87212707001279</v>
      </c>
      <c r="I14" s="1">
        <f t="shared" si="23"/>
        <v>149.18246976412701</v>
      </c>
      <c r="J14" s="1">
        <f t="shared" si="24"/>
        <v>134.98588075760028</v>
      </c>
      <c r="K14" s="1">
        <f t="shared" si="25"/>
        <v>122.14027581601697</v>
      </c>
      <c r="L14" s="1">
        <f t="shared" ref="L14:L23" si="26">$B$39*EXP(0.1*$A14)</f>
        <v>110.51709180756477</v>
      </c>
      <c r="M14" s="1">
        <f>$B$40*EXP(0.1*$A14)</f>
        <v>100</v>
      </c>
      <c r="N14" s="1">
        <f t="shared" si="10"/>
        <v>90.483741803595947</v>
      </c>
      <c r="O14" s="1">
        <f t="shared" si="11"/>
        <v>81.873075307798189</v>
      </c>
      <c r="P14" s="1">
        <f t="shared" si="12"/>
        <v>74.081822068171775</v>
      </c>
      <c r="Q14" s="1">
        <f t="shared" si="13"/>
        <v>67.032004603563934</v>
      </c>
      <c r="R14" s="1">
        <f t="shared" si="14"/>
        <v>60.653065971263331</v>
      </c>
    </row>
    <row r="15" spans="1:22" x14ac:dyDescent="0.45">
      <c r="A15" s="1">
        <v>17</v>
      </c>
      <c r="B15" s="1">
        <f t="shared" si="16"/>
        <v>332.01169227365477</v>
      </c>
      <c r="C15" s="1">
        <f t="shared" si="17"/>
        <v>300.41660239464335</v>
      </c>
      <c r="D15" s="1">
        <f t="shared" si="18"/>
        <v>271.82818284590456</v>
      </c>
      <c r="E15" s="1">
        <f t="shared" si="19"/>
        <v>245.96031111569499</v>
      </c>
      <c r="F15" s="1">
        <f t="shared" si="20"/>
        <v>222.55409284924679</v>
      </c>
      <c r="G15" s="1">
        <f t="shared" si="21"/>
        <v>201.37527074704769</v>
      </c>
      <c r="H15" s="1">
        <f t="shared" si="22"/>
        <v>182.21188003905093</v>
      </c>
      <c r="I15" s="1">
        <f t="shared" si="23"/>
        <v>164.87212707001282</v>
      </c>
      <c r="J15" s="1">
        <f t="shared" si="24"/>
        <v>149.18246976412703</v>
      </c>
      <c r="K15" s="1">
        <f t="shared" si="25"/>
        <v>134.98588075760031</v>
      </c>
      <c r="L15" s="1">
        <f t="shared" si="26"/>
        <v>122.14027581601701</v>
      </c>
      <c r="M15" s="1">
        <f t="shared" ref="M15:M23" si="27">$B$40*EXP(0.1*$A15)</f>
        <v>110.51709180756478</v>
      </c>
      <c r="N15" s="1">
        <f>$B$41*EXP(0.1*$A15)</f>
        <v>100</v>
      </c>
      <c r="O15" s="1">
        <f t="shared" si="11"/>
        <v>90.483741803595976</v>
      </c>
      <c r="P15" s="1">
        <f t="shared" si="12"/>
        <v>81.873075307798189</v>
      </c>
      <c r="Q15" s="1">
        <f t="shared" si="13"/>
        <v>74.081822068171803</v>
      </c>
      <c r="R15" s="1">
        <f t="shared" si="14"/>
        <v>67.032004603563934</v>
      </c>
    </row>
    <row r="16" spans="1:22" x14ac:dyDescent="0.45">
      <c r="A16" s="1">
        <v>18</v>
      </c>
      <c r="B16" s="1">
        <f t="shared" si="16"/>
        <v>366.92966676192441</v>
      </c>
      <c r="C16" s="1">
        <f t="shared" si="17"/>
        <v>332.01169227365477</v>
      </c>
      <c r="D16" s="1">
        <f t="shared" si="18"/>
        <v>300.41660239464329</v>
      </c>
      <c r="E16" s="1">
        <f t="shared" si="19"/>
        <v>271.82818284590451</v>
      </c>
      <c r="F16" s="1">
        <f t="shared" si="20"/>
        <v>245.96031111569496</v>
      </c>
      <c r="G16" s="1">
        <f t="shared" si="21"/>
        <v>222.55409284924679</v>
      </c>
      <c r="H16" s="1">
        <f t="shared" si="22"/>
        <v>201.37527074704767</v>
      </c>
      <c r="I16" s="1">
        <f t="shared" si="23"/>
        <v>182.2118800390509</v>
      </c>
      <c r="J16" s="1">
        <f t="shared" si="24"/>
        <v>164.87212707001279</v>
      </c>
      <c r="K16" s="1">
        <f t="shared" si="25"/>
        <v>149.18246976412701</v>
      </c>
      <c r="L16" s="1">
        <f t="shared" si="26"/>
        <v>134.98588075760031</v>
      </c>
      <c r="M16" s="1">
        <f t="shared" si="27"/>
        <v>122.140275816017</v>
      </c>
      <c r="N16" s="1">
        <f t="shared" ref="N16:N23" si="28">$B$41*EXP(0.1*$A16)</f>
        <v>110.51709180756475</v>
      </c>
      <c r="O16" s="1">
        <f>$B$42*EXP(0.1*$A16)</f>
        <v>100</v>
      </c>
      <c r="P16" s="1">
        <f t="shared" si="12"/>
        <v>90.483741803595947</v>
      </c>
      <c r="Q16" s="1">
        <f t="shared" si="13"/>
        <v>81.873075307798189</v>
      </c>
      <c r="R16" s="1">
        <f t="shared" si="14"/>
        <v>74.081822068171775</v>
      </c>
    </row>
    <row r="17" spans="1:18" x14ac:dyDescent="0.45">
      <c r="A17" s="1">
        <v>19</v>
      </c>
      <c r="B17" s="1">
        <f t="shared" si="16"/>
        <v>405.51999668446746</v>
      </c>
      <c r="C17" s="1">
        <f t="shared" si="17"/>
        <v>366.92966676192447</v>
      </c>
      <c r="D17" s="1">
        <f t="shared" si="18"/>
        <v>332.01169227365477</v>
      </c>
      <c r="E17" s="1">
        <f t="shared" si="19"/>
        <v>300.41660239464335</v>
      </c>
      <c r="F17" s="1">
        <f t="shared" si="20"/>
        <v>271.82818284590456</v>
      </c>
      <c r="G17" s="1">
        <f t="shared" si="21"/>
        <v>245.96031111569502</v>
      </c>
      <c r="H17" s="1">
        <f t="shared" si="22"/>
        <v>222.55409284924679</v>
      </c>
      <c r="I17" s="1">
        <f t="shared" si="23"/>
        <v>201.37527074704764</v>
      </c>
      <c r="J17" s="1">
        <f t="shared" si="24"/>
        <v>182.2118800390509</v>
      </c>
      <c r="K17" s="1">
        <f t="shared" si="25"/>
        <v>164.87212707001282</v>
      </c>
      <c r="L17" s="1">
        <f t="shared" si="26"/>
        <v>149.18246976412706</v>
      </c>
      <c r="M17" s="1">
        <f t="shared" si="27"/>
        <v>134.98588075760031</v>
      </c>
      <c r="N17" s="1">
        <f t="shared" si="28"/>
        <v>122.14027581601698</v>
      </c>
      <c r="O17" s="1">
        <f t="shared" ref="O17:O23" si="29">$B$42*EXP(0.1*$A17)</f>
        <v>110.51709180756478</v>
      </c>
      <c r="P17" s="1">
        <f>$B$43*EXP(0.1*$A17)</f>
        <v>100</v>
      </c>
      <c r="Q17" s="1">
        <f t="shared" si="13"/>
        <v>90.483741803595962</v>
      </c>
      <c r="R17" s="1">
        <f t="shared" si="14"/>
        <v>81.873075307798189</v>
      </c>
    </row>
    <row r="18" spans="1:18" x14ac:dyDescent="0.45">
      <c r="A18" s="1">
        <v>20</v>
      </c>
      <c r="B18" s="1">
        <f t="shared" si="16"/>
        <v>448.16890703380648</v>
      </c>
      <c r="C18" s="1">
        <f t="shared" si="17"/>
        <v>405.51999668446746</v>
      </c>
      <c r="D18" s="1">
        <f t="shared" si="18"/>
        <v>366.92966676192441</v>
      </c>
      <c r="E18" s="1">
        <f t="shared" si="19"/>
        <v>332.01169227365472</v>
      </c>
      <c r="F18" s="1">
        <f t="shared" si="20"/>
        <v>300.41660239464329</v>
      </c>
      <c r="G18" s="1">
        <f t="shared" si="21"/>
        <v>271.82818284590456</v>
      </c>
      <c r="H18" s="1">
        <f t="shared" si="22"/>
        <v>245.96031111569496</v>
      </c>
      <c r="I18" s="1">
        <f t="shared" si="23"/>
        <v>222.55409284924673</v>
      </c>
      <c r="J18" s="1">
        <f t="shared" si="24"/>
        <v>201.37527074704764</v>
      </c>
      <c r="K18" s="1">
        <f t="shared" si="25"/>
        <v>182.21188003905087</v>
      </c>
      <c r="L18" s="1">
        <f t="shared" si="26"/>
        <v>164.87212707001282</v>
      </c>
      <c r="M18" s="1">
        <f t="shared" si="27"/>
        <v>149.18246976412703</v>
      </c>
      <c r="N18" s="1">
        <f t="shared" si="28"/>
        <v>134.98588075760028</v>
      </c>
      <c r="O18" s="1">
        <f t="shared" si="29"/>
        <v>122.14027581601698</v>
      </c>
      <c r="P18" s="1">
        <f t="shared" ref="P18:P23" si="30">$B$43*EXP(0.1*$A18)</f>
        <v>110.51709180756475</v>
      </c>
      <c r="Q18" s="1">
        <f>$B$44*EXP(0.1*$A18)</f>
        <v>100</v>
      </c>
      <c r="R18" s="1">
        <f t="shared" si="14"/>
        <v>90.483741803595947</v>
      </c>
    </row>
    <row r="19" spans="1:18" x14ac:dyDescent="0.45">
      <c r="A19" s="1">
        <v>21</v>
      </c>
      <c r="B19" s="1">
        <f t="shared" si="16"/>
        <v>495.30324243951156</v>
      </c>
      <c r="C19" s="1">
        <f t="shared" si="17"/>
        <v>448.16890703380653</v>
      </c>
      <c r="D19" s="1">
        <f t="shared" si="18"/>
        <v>405.51999668446751</v>
      </c>
      <c r="E19" s="1">
        <f t="shared" si="19"/>
        <v>366.92966676192447</v>
      </c>
      <c r="F19" s="1">
        <f t="shared" si="20"/>
        <v>332.01169227365477</v>
      </c>
      <c r="G19" s="1">
        <f t="shared" si="21"/>
        <v>300.41660239464341</v>
      </c>
      <c r="H19" s="1">
        <f t="shared" si="22"/>
        <v>271.82818284590456</v>
      </c>
      <c r="I19" s="1">
        <f t="shared" si="23"/>
        <v>245.96031111569496</v>
      </c>
      <c r="J19" s="1">
        <f t="shared" si="24"/>
        <v>222.55409284924679</v>
      </c>
      <c r="K19" s="1">
        <f t="shared" si="25"/>
        <v>201.37527074704767</v>
      </c>
      <c r="L19" s="1">
        <f t="shared" si="26"/>
        <v>182.21188003905093</v>
      </c>
      <c r="M19" s="1">
        <f t="shared" si="27"/>
        <v>164.87212707001285</v>
      </c>
      <c r="N19" s="1">
        <f t="shared" si="28"/>
        <v>149.18246976412703</v>
      </c>
      <c r="O19" s="1">
        <f t="shared" si="29"/>
        <v>134.98588075760034</v>
      </c>
      <c r="P19" s="1">
        <f t="shared" si="30"/>
        <v>122.14027581601698</v>
      </c>
      <c r="Q19" s="1">
        <f t="shared" ref="Q19:Q23" si="31">$B$44*EXP(0.1*$A19)</f>
        <v>110.51709180756478</v>
      </c>
      <c r="R19" s="1">
        <f>$B$45*EXP(0.1*$A19)</f>
        <v>100</v>
      </c>
    </row>
    <row r="20" spans="1:18" x14ac:dyDescent="0.45">
      <c r="A20" s="1">
        <v>22</v>
      </c>
      <c r="B20" s="1">
        <f t="shared" si="16"/>
        <v>547.39473917272005</v>
      </c>
      <c r="C20" s="1">
        <f t="shared" si="17"/>
        <v>495.30324243951151</v>
      </c>
      <c r="D20" s="1">
        <f t="shared" si="18"/>
        <v>448.16890703380653</v>
      </c>
      <c r="E20" s="1">
        <f t="shared" si="19"/>
        <v>405.51999668446746</v>
      </c>
      <c r="F20" s="1">
        <f t="shared" si="20"/>
        <v>366.92966676192441</v>
      </c>
      <c r="G20" s="1">
        <f t="shared" si="21"/>
        <v>332.01169227365483</v>
      </c>
      <c r="H20" s="1">
        <f t="shared" si="22"/>
        <v>300.41660239464335</v>
      </c>
      <c r="I20" s="1">
        <f t="shared" si="23"/>
        <v>271.82818284590451</v>
      </c>
      <c r="J20" s="1">
        <f t="shared" si="24"/>
        <v>245.96031111569496</v>
      </c>
      <c r="K20" s="1">
        <f t="shared" si="25"/>
        <v>222.55409284924676</v>
      </c>
      <c r="L20" s="1">
        <f t="shared" si="26"/>
        <v>201.37527074704767</v>
      </c>
      <c r="M20" s="1">
        <f t="shared" si="27"/>
        <v>182.21188003905093</v>
      </c>
      <c r="N20" s="1">
        <f t="shared" si="28"/>
        <v>164.87212707001279</v>
      </c>
      <c r="O20" s="1">
        <f t="shared" si="29"/>
        <v>149.18246976412703</v>
      </c>
      <c r="P20" s="1">
        <f t="shared" si="30"/>
        <v>134.98588075760031</v>
      </c>
      <c r="Q20" s="1">
        <f t="shared" si="31"/>
        <v>122.140275816017</v>
      </c>
      <c r="R20" s="1">
        <f t="shared" ref="R20:R23" si="32">$B$45*EXP(0.1*$A20)</f>
        <v>110.51709180756475</v>
      </c>
    </row>
    <row r="21" spans="1:18" x14ac:dyDescent="0.45">
      <c r="A21" s="1">
        <v>23</v>
      </c>
      <c r="B21" s="1">
        <f t="shared" si="16"/>
        <v>604.96474644129478</v>
      </c>
      <c r="C21" s="1">
        <f t="shared" si="17"/>
        <v>547.39473917272016</v>
      </c>
      <c r="D21" s="1">
        <f t="shared" si="18"/>
        <v>495.30324243951156</v>
      </c>
      <c r="E21" s="1">
        <f t="shared" si="19"/>
        <v>448.16890703380659</v>
      </c>
      <c r="F21" s="1">
        <f t="shared" si="20"/>
        <v>405.51999668446751</v>
      </c>
      <c r="G21" s="1">
        <f t="shared" si="21"/>
        <v>366.92966676192458</v>
      </c>
      <c r="H21" s="1">
        <f t="shared" si="22"/>
        <v>332.01169227365483</v>
      </c>
      <c r="I21" s="1">
        <f t="shared" si="23"/>
        <v>300.41660239464335</v>
      </c>
      <c r="J21" s="1">
        <f t="shared" si="24"/>
        <v>271.82818284590456</v>
      </c>
      <c r="K21" s="1">
        <f t="shared" si="25"/>
        <v>245.96031111569499</v>
      </c>
      <c r="L21" s="1">
        <f t="shared" si="26"/>
        <v>222.55409284924681</v>
      </c>
      <c r="M21" s="1">
        <f t="shared" si="27"/>
        <v>201.37527074704769</v>
      </c>
      <c r="N21" s="1">
        <f t="shared" si="28"/>
        <v>182.2118800390509</v>
      </c>
      <c r="O21" s="1">
        <f t="shared" si="29"/>
        <v>164.87212707001285</v>
      </c>
      <c r="P21" s="1">
        <f t="shared" si="30"/>
        <v>149.18246976412706</v>
      </c>
      <c r="Q21" s="1">
        <f t="shared" si="31"/>
        <v>134.98588075760034</v>
      </c>
      <c r="R21" s="1">
        <f t="shared" si="32"/>
        <v>122.140275816017</v>
      </c>
    </row>
    <row r="22" spans="1:18" x14ac:dyDescent="0.45">
      <c r="A22" s="1">
        <v>24</v>
      </c>
      <c r="B22" s="1">
        <f t="shared" si="16"/>
        <v>668.58944422792706</v>
      </c>
      <c r="C22" s="1">
        <f t="shared" si="17"/>
        <v>604.96474644129478</v>
      </c>
      <c r="D22" s="1">
        <f t="shared" si="18"/>
        <v>547.39473917272005</v>
      </c>
      <c r="E22" s="1">
        <f t="shared" si="19"/>
        <v>495.30324243951156</v>
      </c>
      <c r="F22" s="1">
        <f t="shared" si="20"/>
        <v>448.16890703380659</v>
      </c>
      <c r="G22" s="1">
        <f t="shared" si="21"/>
        <v>405.51999668446763</v>
      </c>
      <c r="H22" s="1">
        <f t="shared" si="22"/>
        <v>366.92966676192452</v>
      </c>
      <c r="I22" s="1">
        <f t="shared" si="23"/>
        <v>332.01169227365477</v>
      </c>
      <c r="J22" s="1">
        <f t="shared" si="24"/>
        <v>300.41660239464335</v>
      </c>
      <c r="K22" s="1">
        <f t="shared" si="25"/>
        <v>271.82818284590456</v>
      </c>
      <c r="L22" s="1">
        <f t="shared" si="26"/>
        <v>245.96031111569505</v>
      </c>
      <c r="M22" s="1">
        <f t="shared" si="27"/>
        <v>222.55409284924681</v>
      </c>
      <c r="N22" s="1">
        <f t="shared" si="28"/>
        <v>201.37527074704767</v>
      </c>
      <c r="O22" s="1">
        <f t="shared" si="29"/>
        <v>182.21188003905095</v>
      </c>
      <c r="P22" s="1">
        <f t="shared" si="30"/>
        <v>164.87212707001282</v>
      </c>
      <c r="Q22" s="1">
        <f t="shared" si="31"/>
        <v>149.18246976412706</v>
      </c>
      <c r="R22" s="1">
        <f t="shared" si="32"/>
        <v>134.98588075760031</v>
      </c>
    </row>
    <row r="23" spans="1:18" x14ac:dyDescent="0.45">
      <c r="A23" s="1">
        <v>25</v>
      </c>
      <c r="B23" s="1">
        <f t="shared" si="16"/>
        <v>738.90560989306493</v>
      </c>
      <c r="C23" s="1">
        <f t="shared" si="17"/>
        <v>668.58944422792695</v>
      </c>
      <c r="D23" s="1">
        <f t="shared" si="18"/>
        <v>604.96474644129455</v>
      </c>
      <c r="E23" s="1">
        <f t="shared" si="19"/>
        <v>547.39473917271994</v>
      </c>
      <c r="F23" s="1">
        <f t="shared" si="20"/>
        <v>495.30324243951145</v>
      </c>
      <c r="G23" s="1">
        <f t="shared" si="21"/>
        <v>448.16890703380653</v>
      </c>
      <c r="H23" s="1">
        <f t="shared" si="22"/>
        <v>405.5199966844674</v>
      </c>
      <c r="I23" s="1">
        <f t="shared" si="23"/>
        <v>366.92966676192435</v>
      </c>
      <c r="J23" s="1">
        <f t="shared" si="24"/>
        <v>332.01169227365472</v>
      </c>
      <c r="K23" s="1">
        <f t="shared" si="25"/>
        <v>300.41660239464323</v>
      </c>
      <c r="L23" s="1">
        <f t="shared" si="26"/>
        <v>271.82818284590451</v>
      </c>
      <c r="M23" s="1">
        <f t="shared" si="27"/>
        <v>245.96031111569496</v>
      </c>
      <c r="N23" s="1">
        <f t="shared" si="28"/>
        <v>222.5540928492467</v>
      </c>
      <c r="O23" s="1">
        <f t="shared" si="29"/>
        <v>201.37527074704764</v>
      </c>
      <c r="P23" s="1">
        <f t="shared" si="30"/>
        <v>182.21188003905087</v>
      </c>
      <c r="Q23" s="1">
        <f t="shared" si="31"/>
        <v>164.87212707001279</v>
      </c>
      <c r="R23" s="1">
        <f t="shared" si="32"/>
        <v>149.18246976412701</v>
      </c>
    </row>
    <row r="28" spans="1:18" x14ac:dyDescent="0.45">
      <c r="A28" s="1" t="s">
        <v>0</v>
      </c>
    </row>
    <row r="29" spans="1:18" x14ac:dyDescent="0.45">
      <c r="A29" s="1">
        <v>5</v>
      </c>
      <c r="B29" s="1">
        <f>100/(EXP(0.1*A29))</f>
        <v>60.653065971263338</v>
      </c>
    </row>
    <row r="30" spans="1:18" x14ac:dyDescent="0.45">
      <c r="A30" s="1">
        <v>6</v>
      </c>
      <c r="B30" s="1">
        <f t="shared" ref="B30:B49" si="33">100/(EXP(0.1*A30))</f>
        <v>54.881163609402641</v>
      </c>
    </row>
    <row r="31" spans="1:18" x14ac:dyDescent="0.45">
      <c r="A31" s="1">
        <v>7</v>
      </c>
      <c r="B31" s="1">
        <f t="shared" si="33"/>
        <v>49.658530379140949</v>
      </c>
    </row>
    <row r="32" spans="1:18" x14ac:dyDescent="0.45">
      <c r="A32" s="1">
        <v>8</v>
      </c>
      <c r="B32" s="1">
        <f t="shared" si="33"/>
        <v>44.932896411722155</v>
      </c>
    </row>
    <row r="33" spans="1:2" x14ac:dyDescent="0.45">
      <c r="A33" s="1">
        <v>9</v>
      </c>
      <c r="B33" s="1">
        <f t="shared" si="33"/>
        <v>40.656965974059908</v>
      </c>
    </row>
    <row r="34" spans="1:2" x14ac:dyDescent="0.45">
      <c r="A34" s="1">
        <v>10</v>
      </c>
      <c r="B34" s="1">
        <f t="shared" si="33"/>
        <v>36.787944117144235</v>
      </c>
    </row>
    <row r="35" spans="1:2" x14ac:dyDescent="0.45">
      <c r="A35" s="1">
        <v>11</v>
      </c>
      <c r="B35" s="1">
        <f t="shared" si="33"/>
        <v>33.287108369807953</v>
      </c>
    </row>
    <row r="36" spans="1:2" x14ac:dyDescent="0.45">
      <c r="A36" s="1">
        <v>12</v>
      </c>
      <c r="B36" s="1">
        <f t="shared" si="33"/>
        <v>30.119421191220205</v>
      </c>
    </row>
    <row r="37" spans="1:2" x14ac:dyDescent="0.45">
      <c r="A37" s="1">
        <v>13</v>
      </c>
      <c r="B37" s="1">
        <f t="shared" si="33"/>
        <v>27.253179303401257</v>
      </c>
    </row>
    <row r="38" spans="1:2" x14ac:dyDescent="0.45">
      <c r="A38" s="1">
        <v>14</v>
      </c>
      <c r="B38" s="1">
        <f t="shared" si="33"/>
        <v>24.659696394160644</v>
      </c>
    </row>
    <row r="39" spans="1:2" x14ac:dyDescent="0.45">
      <c r="A39" s="1">
        <v>15</v>
      </c>
      <c r="B39" s="1">
        <f t="shared" si="33"/>
        <v>22.313016014842983</v>
      </c>
    </row>
    <row r="40" spans="1:2" x14ac:dyDescent="0.45">
      <c r="A40" s="1">
        <v>16</v>
      </c>
      <c r="B40" s="1">
        <f t="shared" si="33"/>
        <v>20.18965179946554</v>
      </c>
    </row>
    <row r="41" spans="1:2" x14ac:dyDescent="0.45">
      <c r="A41" s="1">
        <v>17</v>
      </c>
      <c r="B41" s="1">
        <f t="shared" si="33"/>
        <v>18.268352405273461</v>
      </c>
    </row>
    <row r="42" spans="1:2" x14ac:dyDescent="0.45">
      <c r="A42" s="1">
        <v>18</v>
      </c>
      <c r="B42" s="1">
        <f t="shared" si="33"/>
        <v>16.529888822158654</v>
      </c>
    </row>
    <row r="43" spans="1:2" x14ac:dyDescent="0.45">
      <c r="A43" s="1">
        <v>19</v>
      </c>
      <c r="B43" s="1">
        <f t="shared" si="33"/>
        <v>14.956861922263503</v>
      </c>
    </row>
    <row r="44" spans="1:2" x14ac:dyDescent="0.45">
      <c r="A44" s="1">
        <v>20</v>
      </c>
      <c r="B44" s="1">
        <f t="shared" si="33"/>
        <v>13.533528323661269</v>
      </c>
    </row>
    <row r="45" spans="1:2" x14ac:dyDescent="0.45">
      <c r="A45" s="1">
        <v>21</v>
      </c>
      <c r="B45" s="1">
        <f t="shared" si="33"/>
        <v>12.245642825298189</v>
      </c>
    </row>
    <row r="46" spans="1:2" x14ac:dyDescent="0.45">
      <c r="A46" s="1">
        <v>22</v>
      </c>
      <c r="B46" s="1">
        <f t="shared" si="33"/>
        <v>11.080315836233387</v>
      </c>
    </row>
    <row r="47" spans="1:2" x14ac:dyDescent="0.45">
      <c r="A47" s="1">
        <v>23</v>
      </c>
      <c r="B47" s="1">
        <f t="shared" si="33"/>
        <v>10.025884372280371</v>
      </c>
    </row>
    <row r="48" spans="1:2" x14ac:dyDescent="0.45">
      <c r="A48" s="1">
        <v>24</v>
      </c>
      <c r="B48" s="1">
        <f t="shared" si="33"/>
        <v>9.0717953289412474</v>
      </c>
    </row>
    <row r="49" spans="1:2" x14ac:dyDescent="0.45">
      <c r="A49" s="1">
        <v>25</v>
      </c>
      <c r="B49" s="1">
        <f t="shared" si="33"/>
        <v>8.2084998623898802</v>
      </c>
    </row>
  </sheetData>
  <mergeCells count="1">
    <mergeCell ref="B1:R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F25FE-CAC3-49A7-96F8-8F6FEE3FE39D}">
  <dimension ref="B1:G21"/>
  <sheetViews>
    <sheetView tabSelected="1" topLeftCell="B1" zoomScale="190" zoomScaleNormal="190" workbookViewId="0">
      <selection activeCell="G7" sqref="G7"/>
    </sheetView>
  </sheetViews>
  <sheetFormatPr defaultRowHeight="14.25" x14ac:dyDescent="0.45"/>
  <cols>
    <col min="2" max="2" width="35.59765625" customWidth="1"/>
    <col min="3" max="3" width="14.3984375" customWidth="1"/>
    <col min="4" max="4" width="14" customWidth="1"/>
  </cols>
  <sheetData>
    <row r="1" spans="2:7" x14ac:dyDescent="0.45">
      <c r="C1" t="s">
        <v>13</v>
      </c>
      <c r="D1" t="s">
        <v>14</v>
      </c>
      <c r="E1" t="s">
        <v>18</v>
      </c>
    </row>
    <row r="2" spans="2:7" x14ac:dyDescent="0.45">
      <c r="B2" t="s">
        <v>3</v>
      </c>
      <c r="C2" s="4">
        <f>0.5*$C$12</f>
        <v>65</v>
      </c>
      <c r="D2" s="4">
        <f>0.8*$C$12</f>
        <v>104</v>
      </c>
      <c r="E2" s="4">
        <v>102</v>
      </c>
      <c r="G2" t="s">
        <v>22</v>
      </c>
    </row>
    <row r="3" spans="2:7" x14ac:dyDescent="0.45">
      <c r="B3" t="s">
        <v>4</v>
      </c>
      <c r="C3" s="4">
        <f>D2+1</f>
        <v>105</v>
      </c>
      <c r="D3" s="4">
        <f>0.84*$C$12</f>
        <v>109.2</v>
      </c>
      <c r="E3" s="4">
        <f t="shared" ref="E3:E10" si="0">AVERAGE(C3:D3)</f>
        <v>107.1</v>
      </c>
      <c r="G3" t="s">
        <v>23</v>
      </c>
    </row>
    <row r="4" spans="2:7" x14ac:dyDescent="0.45">
      <c r="B4" t="s">
        <v>5</v>
      </c>
      <c r="C4" s="4">
        <f t="shared" ref="C4:C10" si="1">D3+1</f>
        <v>110.2</v>
      </c>
      <c r="D4" s="4">
        <f>0.86*$C$12</f>
        <v>111.8</v>
      </c>
      <c r="E4" s="4">
        <f t="shared" si="0"/>
        <v>111</v>
      </c>
      <c r="G4" t="s">
        <v>24</v>
      </c>
    </row>
    <row r="5" spans="2:7" x14ac:dyDescent="0.45">
      <c r="B5" t="s">
        <v>6</v>
      </c>
      <c r="C5" s="4">
        <f t="shared" si="1"/>
        <v>112.8</v>
      </c>
      <c r="D5" s="4">
        <f>0.88*$C$12</f>
        <v>114.4</v>
      </c>
      <c r="E5" s="4">
        <f t="shared" si="0"/>
        <v>113.6</v>
      </c>
      <c r="G5" t="s">
        <v>25</v>
      </c>
    </row>
    <row r="6" spans="2:7" x14ac:dyDescent="0.45">
      <c r="B6" t="s">
        <v>7</v>
      </c>
      <c r="C6" s="4">
        <f t="shared" si="1"/>
        <v>115.4</v>
      </c>
      <c r="D6" s="4">
        <f>0.92*$C$12</f>
        <v>119.60000000000001</v>
      </c>
      <c r="E6" s="4">
        <f t="shared" si="0"/>
        <v>117.5</v>
      </c>
      <c r="G6" t="s">
        <v>26</v>
      </c>
    </row>
    <row r="7" spans="2:7" x14ac:dyDescent="0.45">
      <c r="B7" t="s">
        <v>8</v>
      </c>
      <c r="C7" s="4">
        <f t="shared" si="1"/>
        <v>120.60000000000001</v>
      </c>
      <c r="D7" s="4">
        <f>0.94*$C$12</f>
        <v>122.19999999999999</v>
      </c>
      <c r="E7" s="4">
        <f t="shared" si="0"/>
        <v>121.4</v>
      </c>
    </row>
    <row r="8" spans="2:7" x14ac:dyDescent="0.45">
      <c r="B8" t="s">
        <v>9</v>
      </c>
      <c r="C8" s="4">
        <f t="shared" si="1"/>
        <v>123.19999999999999</v>
      </c>
      <c r="D8" s="4">
        <f>0.96*$C$12</f>
        <v>124.8</v>
      </c>
      <c r="E8" s="4">
        <f t="shared" si="0"/>
        <v>124</v>
      </c>
    </row>
    <row r="9" spans="2:7" x14ac:dyDescent="0.45">
      <c r="B9" t="s">
        <v>10</v>
      </c>
      <c r="C9" s="4">
        <f t="shared" si="1"/>
        <v>125.8</v>
      </c>
      <c r="D9" s="4">
        <f>0.99*$C$12</f>
        <v>128.69999999999999</v>
      </c>
      <c r="E9" s="4">
        <f t="shared" si="0"/>
        <v>127.25</v>
      </c>
    </row>
    <row r="10" spans="2:7" x14ac:dyDescent="0.45">
      <c r="B10" t="s">
        <v>11</v>
      </c>
      <c r="C10" s="4">
        <f t="shared" si="1"/>
        <v>129.69999999999999</v>
      </c>
      <c r="D10" s="4">
        <f>1*$C$12</f>
        <v>130</v>
      </c>
      <c r="E10" s="4">
        <f t="shared" si="0"/>
        <v>129.85</v>
      </c>
    </row>
    <row r="12" spans="2:7" x14ac:dyDescent="0.45">
      <c r="B12" t="s">
        <v>12</v>
      </c>
      <c r="C12">
        <v>130</v>
      </c>
    </row>
    <row r="13" spans="2:7" x14ac:dyDescent="0.45">
      <c r="B13" t="s">
        <v>15</v>
      </c>
      <c r="C13">
        <v>5</v>
      </c>
    </row>
    <row r="14" spans="2:7" x14ac:dyDescent="0.45">
      <c r="B14" t="s">
        <v>16</v>
      </c>
      <c r="C14">
        <f>(C12-100)/C13</f>
        <v>6</v>
      </c>
    </row>
    <row r="15" spans="2:7" x14ac:dyDescent="0.45">
      <c r="C15">
        <v>100</v>
      </c>
    </row>
    <row r="16" spans="2:7" x14ac:dyDescent="0.45">
      <c r="B16" s="2" t="s">
        <v>17</v>
      </c>
      <c r="C16" t="s">
        <v>19</v>
      </c>
      <c r="D16" t="s">
        <v>20</v>
      </c>
      <c r="E16" t="s">
        <v>21</v>
      </c>
    </row>
    <row r="17" spans="2:5" x14ac:dyDescent="0.45">
      <c r="B17" s="2">
        <v>1</v>
      </c>
      <c r="C17">
        <v>100</v>
      </c>
      <c r="D17">
        <v>106</v>
      </c>
      <c r="E17">
        <v>107</v>
      </c>
    </row>
    <row r="18" spans="2:5" x14ac:dyDescent="0.45">
      <c r="B18" s="2">
        <v>2</v>
      </c>
      <c r="C18">
        <f>E17</f>
        <v>107</v>
      </c>
      <c r="D18">
        <f>C18+C14</f>
        <v>113</v>
      </c>
    </row>
    <row r="19" spans="2:5" x14ac:dyDescent="0.45">
      <c r="B19" s="2">
        <v>3</v>
      </c>
    </row>
    <row r="20" spans="2:5" x14ac:dyDescent="0.45">
      <c r="B20" s="2">
        <v>4</v>
      </c>
    </row>
    <row r="21" spans="2:5" x14ac:dyDescent="0.45">
      <c r="B21" s="2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Difficulty Numbers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 Hein Chai</dc:creator>
  <cp:lastModifiedBy>Yi Hein Chai</cp:lastModifiedBy>
  <dcterms:created xsi:type="dcterms:W3CDTF">2021-02-04T12:50:01Z</dcterms:created>
  <dcterms:modified xsi:type="dcterms:W3CDTF">2021-02-11T08:37:17Z</dcterms:modified>
</cp:coreProperties>
</file>