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7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8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Ex9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0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2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3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4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ata\MonetaryMetals\"/>
    </mc:Choice>
  </mc:AlternateContent>
  <xr:revisionPtr revIDLastSave="0" documentId="13_ncr:1_{B89113C4-8A68-4089-A510-1EAFEC31DA5D}" xr6:coauthVersionLast="47" xr6:coauthVersionMax="47" xr10:uidLastSave="{00000000-0000-0000-0000-000000000000}"/>
  <bookViews>
    <workbookView xWindow="-77" yWindow="-77" windowWidth="23606" windowHeight="15188" tabRatio="788" xr2:uid="{151A064E-884C-44AA-8E03-4333D3A3E526}"/>
  </bookViews>
  <sheets>
    <sheet name="Blanket Lease Gold OptOut1" sheetId="2" r:id="rId1"/>
    <sheet name="Lease History" sheetId="1" r:id="rId2"/>
    <sheet name="MMX12 Alloc" sheetId="10" r:id="rId3"/>
    <sheet name="Client Escrow Balance" sheetId="9" r:id="rId4"/>
    <sheet name="Accounts Active" sheetId="8" r:id="rId5"/>
    <sheet name="Accounts SF" sheetId="7" r:id="rId6"/>
    <sheet name="Accounts Frozen" sheetId="6" r:id="rId7"/>
  </sheets>
  <definedNames>
    <definedName name="_xlchart.v1.0" hidden="1">'Blanket Lease Gold OptOut1'!$AH$46</definedName>
    <definedName name="_xlchart.v1.1" hidden="1">'Blanket Lease Gold OptOut1'!$AH$47:$AH$424</definedName>
    <definedName name="_xlchart.v1.10" hidden="1">'Blanket Lease Gold OptOut1'!$AS$46</definedName>
    <definedName name="_xlchart.v1.11" hidden="1">'Blanket Lease Gold OptOut1'!$AS$47:$AS$424</definedName>
    <definedName name="_xlchart.v1.12" hidden="1">'Blanket Lease Gold OptOut1'!$AG$46</definedName>
    <definedName name="_xlchart.v1.13" hidden="1">'Blanket Lease Gold OptOut1'!$AG$47:$AG$424</definedName>
    <definedName name="_xlchart.v1.14" hidden="1">'Blanket Lease Gold OptOut1'!$BE$46</definedName>
    <definedName name="_xlchart.v1.15" hidden="1">'Blanket Lease Gold OptOut1'!$BE$47:$BE$424</definedName>
    <definedName name="_xlchart.v1.16" hidden="1">'Blanket Lease Gold OptOut1'!$CD$46</definedName>
    <definedName name="_xlchart.v1.17" hidden="1">'Blanket Lease Gold OptOut1'!$CD$47:$CD$424</definedName>
    <definedName name="_xlchart.v1.18" hidden="1">'Blanket Lease Gold OptOut1'!$BR$46</definedName>
    <definedName name="_xlchart.v1.19" hidden="1">'Blanket Lease Gold OptOut1'!$BR$47:$BR$424</definedName>
    <definedName name="_xlchart.v1.2" hidden="1">'Blanket Lease Gold OptOut1'!$V$46</definedName>
    <definedName name="_xlchart.v1.20" hidden="1">'Blanket Lease Gold OptOut1'!$BF$46</definedName>
    <definedName name="_xlchart.v1.21" hidden="1">'Blanket Lease Gold OptOut1'!$BF$47:$BF$424</definedName>
    <definedName name="_xlchart.v1.22" hidden="1">'Blanket Lease Gold OptOut1'!$BE$46</definedName>
    <definedName name="_xlchart.v1.23" hidden="1">'Blanket Lease Gold OptOut1'!$BE$47:$BE$424</definedName>
    <definedName name="_xlchart.v1.24" hidden="1">'Blanket Lease Gold OptOut1'!$CC$46</definedName>
    <definedName name="_xlchart.v1.25" hidden="1">'Blanket Lease Gold OptOut1'!$CC$47:$CC$424</definedName>
    <definedName name="_xlchart.v1.26" hidden="1">'Blanket Lease Gold OptOut1'!$BQ$46</definedName>
    <definedName name="_xlchart.v1.27" hidden="1">'Blanket Lease Gold OptOut1'!$BQ$48:$BQ$425</definedName>
    <definedName name="_xlchart.v1.3" hidden="1">'Blanket Lease Gold OptOut1'!$V$47:$V$424</definedName>
    <definedName name="_xlchart.v1.4" hidden="1">'Blanket Lease Gold OptOut1'!$BF$46</definedName>
    <definedName name="_xlchart.v1.5" hidden="1">'Blanket Lease Gold OptOut1'!$BF$47:$BF$424</definedName>
    <definedName name="_xlchart.v1.6" hidden="1">'Blanket Lease Gold OptOut1'!$U$46</definedName>
    <definedName name="_xlchart.v1.7" hidden="1">'Blanket Lease Gold OptOut1'!$U$47:$U$424</definedName>
    <definedName name="_xlchart.v1.8" hidden="1">'Blanket Lease Gold OptOut1'!$AT$46</definedName>
    <definedName name="_xlchart.v1.9" hidden="1">'Blanket Lease Gold OptOut1'!$AT$47:$AT$424</definedName>
    <definedName name="_xlcn.WorksheetConnection_BlanketLeaseGoldOptOut1AO9AQ791" hidden="1">'Blanket Lease Gold OptOut1'!$DA$9:$DC$88</definedName>
    <definedName name="accountlist">'Accounts Active'!$A$4:$A$3420</definedName>
    <definedName name="BlanketLeaseTable">'Blanket Lease Gold OptOut1'!$B$25:$E$32</definedName>
    <definedName name="GoldBal">'Client Escrow Balance'!$A$2:$C$354</definedName>
    <definedName name="LeaseHistory">'Lease History'!$A$3:$AR$319</definedName>
    <definedName name="LeaseTable" localSheetId="0">'Blanket Lease Gold OptOut1'!$D$2:$K$9</definedName>
    <definedName name="Mmx12Alloc">'MMX12 Alloc'!$A$2:$B$187</definedName>
  </definedNames>
  <calcPr calcId="18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Blanket Lease Gold OptOut1!$AO$9:$AQ$7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N33" i="2" l="1"/>
  <c r="CN35" i="2"/>
  <c r="CB33" i="2"/>
  <c r="CB35" i="2"/>
  <c r="BP33" i="2"/>
  <c r="BP35" i="2"/>
  <c r="BD33" i="2"/>
  <c r="BD35" i="2"/>
  <c r="AR33" i="2"/>
  <c r="AR35" i="2"/>
  <c r="X45" i="2"/>
  <c r="AF33" i="2"/>
  <c r="X43" i="2"/>
  <c r="T33" i="2"/>
  <c r="BT43" i="2"/>
  <c r="BT45" i="2"/>
  <c r="CF43" i="2"/>
  <c r="CF45" i="2"/>
  <c r="G47" i="2" l="1"/>
  <c r="G48" i="2"/>
  <c r="BH45" i="2"/>
  <c r="AV45" i="2"/>
  <c r="AJ45" i="2"/>
  <c r="L45" i="2"/>
  <c r="E25" i="2"/>
  <c r="E26" i="2" s="1"/>
  <c r="E27" i="2" s="1"/>
  <c r="E28" i="2" s="1"/>
  <c r="E29" i="2" s="1"/>
  <c r="E30" i="2" s="1"/>
  <c r="E31" i="2" s="1"/>
  <c r="E32" i="2" s="1"/>
  <c r="BP38" i="2" s="1"/>
  <c r="CN38" i="2" l="1"/>
  <c r="CB38" i="2"/>
  <c r="BD38" i="2"/>
  <c r="AF38" i="2"/>
  <c r="AR38" i="2"/>
  <c r="T38" i="2"/>
  <c r="E393" i="2" l="1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CN432" i="2"/>
  <c r="CB432" i="2" l="1"/>
  <c r="BP432" i="2"/>
  <c r="BH43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4" i="2" l="1"/>
  <c r="B434" i="2"/>
  <c r="B435" i="2"/>
  <c r="B436" i="2"/>
  <c r="B437" i="2"/>
  <c r="B438" i="2"/>
  <c r="B439" i="2"/>
  <c r="B433" i="2"/>
  <c r="BD432" i="2"/>
  <c r="T432" i="2"/>
  <c r="T35" i="2" s="1"/>
  <c r="AF432" i="2"/>
  <c r="AF35" i="2" s="1"/>
  <c r="AR432" i="2"/>
  <c r="CZ403" i="2"/>
  <c r="CZ402" i="2"/>
  <c r="CZ401" i="2"/>
  <c r="CZ400" i="2"/>
  <c r="CZ399" i="2"/>
  <c r="CZ398" i="2"/>
  <c r="CZ397" i="2"/>
  <c r="CZ396" i="2"/>
  <c r="CZ395" i="2"/>
  <c r="CZ394" i="2"/>
  <c r="CZ413" i="2"/>
  <c r="CZ412" i="2"/>
  <c r="CZ411" i="2"/>
  <c r="CZ410" i="2"/>
  <c r="CZ409" i="2"/>
  <c r="CZ408" i="2"/>
  <c r="CZ407" i="2"/>
  <c r="CZ406" i="2"/>
  <c r="CZ405" i="2"/>
  <c r="CZ404" i="2"/>
  <c r="AV43" i="2"/>
  <c r="AJ43" i="2"/>
  <c r="L43" i="2"/>
  <c r="CZ393" i="2"/>
  <c r="CZ414" i="2"/>
  <c r="CZ415" i="2"/>
  <c r="CZ416" i="2"/>
  <c r="CZ417" i="2"/>
  <c r="CZ418" i="2"/>
  <c r="CZ419" i="2"/>
  <c r="CZ420" i="2"/>
  <c r="CZ421" i="2"/>
  <c r="CZ422" i="2"/>
  <c r="CZ423" i="2"/>
  <c r="CZ424" i="2"/>
  <c r="B432" i="2" l="1"/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2" i="9"/>
  <c r="A48" i="2"/>
  <c r="C48" i="2" s="1"/>
  <c r="A49" i="2"/>
  <c r="A50" i="2"/>
  <c r="A51" i="2"/>
  <c r="A52" i="2"/>
  <c r="A53" i="2"/>
  <c r="CX53" i="2" s="1"/>
  <c r="A54" i="2"/>
  <c r="CY54" i="2" s="1"/>
  <c r="A55" i="2"/>
  <c r="A56" i="2"/>
  <c r="CX56" i="2" s="1"/>
  <c r="A57" i="2"/>
  <c r="A58" i="2"/>
  <c r="A59" i="2"/>
  <c r="A60" i="2"/>
  <c r="A61" i="2"/>
  <c r="CX61" i="2" s="1"/>
  <c r="A62" i="2"/>
  <c r="A63" i="2"/>
  <c r="A64" i="2"/>
  <c r="CX64" i="2" s="1"/>
  <c r="A65" i="2"/>
  <c r="A66" i="2"/>
  <c r="A67" i="2"/>
  <c r="A68" i="2"/>
  <c r="A69" i="2"/>
  <c r="CX69" i="2" s="1"/>
  <c r="A70" i="2"/>
  <c r="CY70" i="2" s="1"/>
  <c r="A71" i="2"/>
  <c r="A72" i="2"/>
  <c r="CX72" i="2" s="1"/>
  <c r="A73" i="2"/>
  <c r="A74" i="2"/>
  <c r="A75" i="2"/>
  <c r="A76" i="2"/>
  <c r="A77" i="2"/>
  <c r="CX77" i="2" s="1"/>
  <c r="A453" i="2"/>
  <c r="A78" i="2"/>
  <c r="CW78" i="2" s="1"/>
  <c r="A79" i="2"/>
  <c r="C79" i="2" s="1"/>
  <c r="A80" i="2"/>
  <c r="A81" i="2"/>
  <c r="A82" i="2"/>
  <c r="A83" i="2"/>
  <c r="A84" i="2"/>
  <c r="CX84" i="2" s="1"/>
  <c r="A85" i="2"/>
  <c r="A86" i="2"/>
  <c r="A87" i="2"/>
  <c r="CX87" i="2" s="1"/>
  <c r="A88" i="2"/>
  <c r="A89" i="2"/>
  <c r="A90" i="2"/>
  <c r="A91" i="2"/>
  <c r="A92" i="2"/>
  <c r="CX92" i="2" s="1"/>
  <c r="A93" i="2"/>
  <c r="A94" i="2"/>
  <c r="A95" i="2"/>
  <c r="CX95" i="2" s="1"/>
  <c r="A96" i="2"/>
  <c r="A97" i="2"/>
  <c r="A98" i="2"/>
  <c r="A99" i="2"/>
  <c r="A100" i="2"/>
  <c r="CX100" i="2" s="1"/>
  <c r="A101" i="2"/>
  <c r="CY101" i="2" s="1"/>
  <c r="A102" i="2"/>
  <c r="A103" i="2"/>
  <c r="CX103" i="2" s="1"/>
  <c r="A104" i="2"/>
  <c r="A105" i="2"/>
  <c r="A106" i="2"/>
  <c r="A107" i="2"/>
  <c r="A108" i="2"/>
  <c r="CX108" i="2" s="1"/>
  <c r="A109" i="2"/>
  <c r="A110" i="2"/>
  <c r="CW110" i="2" s="1"/>
  <c r="A111" i="2"/>
  <c r="C111" i="2" s="1"/>
  <c r="A112" i="2"/>
  <c r="A113" i="2"/>
  <c r="A114" i="2"/>
  <c r="A115" i="2"/>
  <c r="A116" i="2"/>
  <c r="CX116" i="2" s="1"/>
  <c r="A117" i="2"/>
  <c r="A118" i="2"/>
  <c r="A119" i="2"/>
  <c r="CX119" i="2" s="1"/>
  <c r="A120" i="2"/>
  <c r="A121" i="2"/>
  <c r="A122" i="2"/>
  <c r="A123" i="2"/>
  <c r="A124" i="2"/>
  <c r="CX124" i="2" s="1"/>
  <c r="A125" i="2"/>
  <c r="A126" i="2"/>
  <c r="A127" i="2"/>
  <c r="CX127" i="2" s="1"/>
  <c r="A128" i="2"/>
  <c r="A129" i="2"/>
  <c r="A130" i="2"/>
  <c r="A131" i="2"/>
  <c r="A132" i="2"/>
  <c r="CX132" i="2" s="1"/>
  <c r="A133" i="2"/>
  <c r="A134" i="2"/>
  <c r="A135" i="2"/>
  <c r="CX135" i="2" s="1"/>
  <c r="A136" i="2"/>
  <c r="A137" i="2"/>
  <c r="CY137" i="2" s="1"/>
  <c r="A138" i="2"/>
  <c r="A139" i="2"/>
  <c r="A140" i="2"/>
  <c r="C140" i="2" s="1"/>
  <c r="A141" i="2"/>
  <c r="A142" i="2"/>
  <c r="C142" i="2" s="1"/>
  <c r="A143" i="2"/>
  <c r="CY143" i="2" s="1"/>
  <c r="A144" i="2"/>
  <c r="A145" i="2"/>
  <c r="CY145" i="2" s="1"/>
  <c r="A146" i="2"/>
  <c r="A147" i="2"/>
  <c r="A148" i="2"/>
  <c r="CX148" i="2" s="1"/>
  <c r="A149" i="2"/>
  <c r="A150" i="2"/>
  <c r="A151" i="2"/>
  <c r="CX151" i="2" s="1"/>
  <c r="A152" i="2"/>
  <c r="A153" i="2"/>
  <c r="CY153" i="2" s="1"/>
  <c r="A154" i="2"/>
  <c r="A155" i="2"/>
  <c r="A156" i="2"/>
  <c r="CX156" i="2" s="1"/>
  <c r="A157" i="2"/>
  <c r="A158" i="2"/>
  <c r="A159" i="2"/>
  <c r="CX159" i="2" s="1"/>
  <c r="A160" i="2"/>
  <c r="A161" i="2"/>
  <c r="CY161" i="2" s="1"/>
  <c r="A162" i="2"/>
  <c r="A163" i="2"/>
  <c r="A164" i="2"/>
  <c r="C164" i="2" s="1"/>
  <c r="A165" i="2"/>
  <c r="A166" i="2"/>
  <c r="A167" i="2"/>
  <c r="CX167" i="2" s="1"/>
  <c r="A168" i="2"/>
  <c r="A169" i="2"/>
  <c r="CY169" i="2" s="1"/>
  <c r="A170" i="2"/>
  <c r="A171" i="2"/>
  <c r="A172" i="2"/>
  <c r="CX172" i="2" s="1"/>
  <c r="A173" i="2"/>
  <c r="A174" i="2"/>
  <c r="C174" i="2" s="1"/>
  <c r="A175" i="2"/>
  <c r="CY175" i="2" s="1"/>
  <c r="A176" i="2"/>
  <c r="A177" i="2"/>
  <c r="CY177" i="2" s="1"/>
  <c r="A178" i="2"/>
  <c r="A179" i="2"/>
  <c r="A180" i="2"/>
  <c r="CX180" i="2" s="1"/>
  <c r="A181" i="2"/>
  <c r="A182" i="2"/>
  <c r="A183" i="2"/>
  <c r="CX183" i="2" s="1"/>
  <c r="A184" i="2"/>
  <c r="A185" i="2"/>
  <c r="CY185" i="2" s="1"/>
  <c r="A186" i="2"/>
  <c r="A187" i="2"/>
  <c r="A188" i="2"/>
  <c r="CX188" i="2" s="1"/>
  <c r="A189" i="2"/>
  <c r="A190" i="2"/>
  <c r="A191" i="2"/>
  <c r="CX191" i="2" s="1"/>
  <c r="A192" i="2"/>
  <c r="A193" i="2"/>
  <c r="CY193" i="2" s="1"/>
  <c r="A194" i="2"/>
  <c r="A195" i="2"/>
  <c r="A196" i="2"/>
  <c r="CX196" i="2" s="1"/>
  <c r="A197" i="2"/>
  <c r="A198" i="2"/>
  <c r="A199" i="2"/>
  <c r="CX199" i="2" s="1"/>
  <c r="A200" i="2"/>
  <c r="A201" i="2"/>
  <c r="CY201" i="2" s="1"/>
  <c r="A202" i="2"/>
  <c r="A203" i="2"/>
  <c r="A204" i="2"/>
  <c r="CX204" i="2" s="1"/>
  <c r="A205" i="2"/>
  <c r="A206" i="2"/>
  <c r="CW206" i="2" s="1"/>
  <c r="A207" i="2"/>
  <c r="CY207" i="2" s="1"/>
  <c r="A208" i="2"/>
  <c r="A209" i="2"/>
  <c r="CY209" i="2" s="1"/>
  <c r="A210" i="2"/>
  <c r="A211" i="2"/>
  <c r="A212" i="2"/>
  <c r="CX212" i="2" s="1"/>
  <c r="A213" i="2"/>
  <c r="A214" i="2"/>
  <c r="A215" i="2"/>
  <c r="CX215" i="2" s="1"/>
  <c r="A216" i="2"/>
  <c r="A217" i="2"/>
  <c r="A218" i="2"/>
  <c r="A219" i="2"/>
  <c r="A220" i="2"/>
  <c r="CX220" i="2" s="1"/>
  <c r="A221" i="2"/>
  <c r="A222" i="2"/>
  <c r="A223" i="2"/>
  <c r="CY223" i="2" s="1"/>
  <c r="A224" i="2"/>
  <c r="A225" i="2"/>
  <c r="CY225" i="2" s="1"/>
  <c r="A226" i="2"/>
  <c r="A227" i="2"/>
  <c r="A228" i="2"/>
  <c r="C228" i="2" s="1"/>
  <c r="A229" i="2"/>
  <c r="A230" i="2"/>
  <c r="A231" i="2"/>
  <c r="CX231" i="2" s="1"/>
  <c r="A232" i="2"/>
  <c r="A233" i="2"/>
  <c r="A234" i="2"/>
  <c r="A235" i="2"/>
  <c r="A236" i="2"/>
  <c r="CX236" i="2" s="1"/>
  <c r="A237" i="2"/>
  <c r="A238" i="2"/>
  <c r="CW238" i="2" s="1"/>
  <c r="A239" i="2"/>
  <c r="CY239" i="2" s="1"/>
  <c r="A240" i="2"/>
  <c r="A241" i="2"/>
  <c r="CY241" i="2" s="1"/>
  <c r="A242" i="2"/>
  <c r="A243" i="2"/>
  <c r="A244" i="2"/>
  <c r="CX244" i="2" s="1"/>
  <c r="A245" i="2"/>
  <c r="A246" i="2"/>
  <c r="A247" i="2"/>
  <c r="CX247" i="2" s="1"/>
  <c r="A248" i="2"/>
  <c r="A249" i="2"/>
  <c r="A250" i="2"/>
  <c r="A251" i="2"/>
  <c r="A252" i="2"/>
  <c r="CX252" i="2" s="1"/>
  <c r="A253" i="2"/>
  <c r="A254" i="2"/>
  <c r="A255" i="2"/>
  <c r="CX255" i="2" s="1"/>
  <c r="A256" i="2"/>
  <c r="A257" i="2"/>
  <c r="CY257" i="2" s="1"/>
  <c r="A258" i="2"/>
  <c r="A259" i="2"/>
  <c r="A260" i="2"/>
  <c r="CX260" i="2" s="1"/>
  <c r="A261" i="2"/>
  <c r="A262" i="2"/>
  <c r="A263" i="2"/>
  <c r="CX263" i="2" s="1"/>
  <c r="A264" i="2"/>
  <c r="A265" i="2"/>
  <c r="CY265" i="2" s="1"/>
  <c r="A266" i="2"/>
  <c r="A267" i="2"/>
  <c r="A268" i="2"/>
  <c r="CX268" i="2" s="1"/>
  <c r="A269" i="2"/>
  <c r="A270" i="2"/>
  <c r="CW270" i="2" s="1"/>
  <c r="A271" i="2"/>
  <c r="CY271" i="2" s="1"/>
  <c r="A272" i="2"/>
  <c r="A273" i="2"/>
  <c r="CY273" i="2" s="1"/>
  <c r="A274" i="2"/>
  <c r="A275" i="2"/>
  <c r="CX275" i="2" s="1"/>
  <c r="A276" i="2"/>
  <c r="A277" i="2"/>
  <c r="A278" i="2"/>
  <c r="CX278" i="2" s="1"/>
  <c r="A279" i="2"/>
  <c r="CX279" i="2" s="1"/>
  <c r="A280" i="2"/>
  <c r="CX280" i="2" s="1"/>
  <c r="A281" i="2"/>
  <c r="CY281" i="2" s="1"/>
  <c r="A282" i="2"/>
  <c r="CX282" i="2" s="1"/>
  <c r="A283" i="2"/>
  <c r="CX283" i="2" s="1"/>
  <c r="A284" i="2"/>
  <c r="CY284" i="2" s="1"/>
  <c r="A285" i="2"/>
  <c r="A286" i="2"/>
  <c r="CX286" i="2" s="1"/>
  <c r="A287" i="2"/>
  <c r="CY287" i="2" s="1"/>
  <c r="A288" i="2"/>
  <c r="CX288" i="2" s="1"/>
  <c r="A289" i="2"/>
  <c r="CY289" i="2" s="1"/>
  <c r="A290" i="2"/>
  <c r="CX290" i="2" s="1"/>
  <c r="A291" i="2"/>
  <c r="CX291" i="2" s="1"/>
  <c r="A292" i="2"/>
  <c r="A293" i="2"/>
  <c r="A294" i="2"/>
  <c r="CX294" i="2" s="1"/>
  <c r="A295" i="2"/>
  <c r="CX295" i="2" s="1"/>
  <c r="A296" i="2"/>
  <c r="CX296" i="2" s="1"/>
  <c r="A297" i="2"/>
  <c r="CX297" i="2" s="1"/>
  <c r="A298" i="2"/>
  <c r="CX298" i="2" s="1"/>
  <c r="A299" i="2"/>
  <c r="CX299" i="2" s="1"/>
  <c r="A300" i="2"/>
  <c r="CY300" i="2" s="1"/>
  <c r="A301" i="2"/>
  <c r="A302" i="2"/>
  <c r="CX302" i="2" s="1"/>
  <c r="A303" i="2"/>
  <c r="CX303" i="2" s="1"/>
  <c r="A304" i="2"/>
  <c r="CX304" i="2" s="1"/>
  <c r="A305" i="2"/>
  <c r="CY305" i="2" s="1"/>
  <c r="A306" i="2"/>
  <c r="CX306" i="2" s="1"/>
  <c r="A307" i="2"/>
  <c r="CX307" i="2" s="1"/>
  <c r="A308" i="2"/>
  <c r="A309" i="2"/>
  <c r="A310" i="2"/>
  <c r="CX310" i="2" s="1"/>
  <c r="A311" i="2"/>
  <c r="CX311" i="2" s="1"/>
  <c r="A312" i="2"/>
  <c r="CX312" i="2" s="1"/>
  <c r="A313" i="2"/>
  <c r="CX313" i="2" s="1"/>
  <c r="A314" i="2"/>
  <c r="CX314" i="2" s="1"/>
  <c r="A315" i="2"/>
  <c r="CX315" i="2" s="1"/>
  <c r="A316" i="2"/>
  <c r="CY316" i="2" s="1"/>
  <c r="A317" i="2"/>
  <c r="A318" i="2"/>
  <c r="CX318" i="2" s="1"/>
  <c r="A319" i="2"/>
  <c r="CX319" i="2" s="1"/>
  <c r="A320" i="2"/>
  <c r="CX320" i="2" s="1"/>
  <c r="A321" i="2"/>
  <c r="CY321" i="2" s="1"/>
  <c r="A322" i="2"/>
  <c r="CX322" i="2" s="1"/>
  <c r="A323" i="2"/>
  <c r="CX323" i="2" s="1"/>
  <c r="A324" i="2"/>
  <c r="A325" i="2"/>
  <c r="A326" i="2"/>
  <c r="CX326" i="2" s="1"/>
  <c r="A327" i="2"/>
  <c r="CX327" i="2" s="1"/>
  <c r="A328" i="2"/>
  <c r="CX328" i="2" s="1"/>
  <c r="A329" i="2"/>
  <c r="CX329" i="2" s="1"/>
  <c r="A330" i="2"/>
  <c r="CX330" i="2" s="1"/>
  <c r="A331" i="2"/>
  <c r="CX331" i="2" s="1"/>
  <c r="A332" i="2"/>
  <c r="CY332" i="2" s="1"/>
  <c r="A333" i="2"/>
  <c r="A334" i="2"/>
  <c r="CX334" i="2" s="1"/>
  <c r="A335" i="2"/>
  <c r="CX335" i="2" s="1"/>
  <c r="A336" i="2"/>
  <c r="CX336" i="2" s="1"/>
  <c r="A337" i="2"/>
  <c r="CY337" i="2" s="1"/>
  <c r="A338" i="2"/>
  <c r="CX338" i="2" s="1"/>
  <c r="A339" i="2"/>
  <c r="CX339" i="2" s="1"/>
  <c r="A340" i="2"/>
  <c r="A341" i="2"/>
  <c r="A342" i="2"/>
  <c r="CX342" i="2" s="1"/>
  <c r="A343" i="2"/>
  <c r="CX343" i="2" s="1"/>
  <c r="A344" i="2"/>
  <c r="CX344" i="2" s="1"/>
  <c r="A345" i="2"/>
  <c r="CX345" i="2" s="1"/>
  <c r="A346" i="2"/>
  <c r="CX346" i="2" s="1"/>
  <c r="A347" i="2"/>
  <c r="CX347" i="2" s="1"/>
  <c r="A348" i="2"/>
  <c r="CY348" i="2" s="1"/>
  <c r="A349" i="2"/>
  <c r="A350" i="2"/>
  <c r="CX350" i="2" s="1"/>
  <c r="A351" i="2"/>
  <c r="CX351" i="2" s="1"/>
  <c r="A352" i="2"/>
  <c r="CX352" i="2" s="1"/>
  <c r="A353" i="2"/>
  <c r="CY353" i="2" s="1"/>
  <c r="A354" i="2"/>
  <c r="CX354" i="2" s="1"/>
  <c r="A355" i="2"/>
  <c r="CX355" i="2" s="1"/>
  <c r="A356" i="2"/>
  <c r="A357" i="2"/>
  <c r="A358" i="2"/>
  <c r="CX358" i="2" s="1"/>
  <c r="A359" i="2"/>
  <c r="CX359" i="2" s="1"/>
  <c r="A360" i="2"/>
  <c r="CX360" i="2" s="1"/>
  <c r="A361" i="2"/>
  <c r="CX361" i="2" s="1"/>
  <c r="A362" i="2"/>
  <c r="CX362" i="2" s="1"/>
  <c r="A363" i="2"/>
  <c r="CX363" i="2" s="1"/>
  <c r="A454" i="2"/>
  <c r="A455" i="2"/>
  <c r="A364" i="2"/>
  <c r="CX364" i="2" s="1"/>
  <c r="A365" i="2"/>
  <c r="CX365" i="2" s="1"/>
  <c r="A366" i="2"/>
  <c r="CX366" i="2" s="1"/>
  <c r="A367" i="2"/>
  <c r="CY367" i="2" s="1"/>
  <c r="A368" i="2"/>
  <c r="CX368" i="2" s="1"/>
  <c r="A369" i="2"/>
  <c r="CX369" i="2" s="1"/>
  <c r="A370" i="2"/>
  <c r="A371" i="2"/>
  <c r="A372" i="2"/>
  <c r="CX372" i="2" s="1"/>
  <c r="A373" i="2"/>
  <c r="CX373" i="2" s="1"/>
  <c r="A374" i="2"/>
  <c r="CX374" i="2" s="1"/>
  <c r="A375" i="2"/>
  <c r="CX375" i="2" s="1"/>
  <c r="A376" i="2"/>
  <c r="CX376" i="2" s="1"/>
  <c r="A377" i="2"/>
  <c r="CX377" i="2" s="1"/>
  <c r="A378" i="2"/>
  <c r="CY378" i="2" s="1"/>
  <c r="A379" i="2"/>
  <c r="A380" i="2"/>
  <c r="CX380" i="2" s="1"/>
  <c r="A381" i="2"/>
  <c r="CX381" i="2" s="1"/>
  <c r="A382" i="2"/>
  <c r="CX382" i="2" s="1"/>
  <c r="A383" i="2"/>
  <c r="CY383" i="2" s="1"/>
  <c r="A384" i="2"/>
  <c r="CX384" i="2" s="1"/>
  <c r="A385" i="2"/>
  <c r="CX385" i="2" s="1"/>
  <c r="A386" i="2"/>
  <c r="A387" i="2"/>
  <c r="A388" i="2"/>
  <c r="CX388" i="2" s="1"/>
  <c r="A389" i="2"/>
  <c r="CX389" i="2" s="1"/>
  <c r="A390" i="2"/>
  <c r="CX390" i="2" s="1"/>
  <c r="A391" i="2"/>
  <c r="CY391" i="2" s="1"/>
  <c r="A392" i="2"/>
  <c r="CX392" i="2" s="1"/>
  <c r="A47" i="2"/>
  <c r="G379" i="7"/>
  <c r="G378" i="7"/>
  <c r="G380" i="7"/>
  <c r="G381" i="7"/>
  <c r="G382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DB508" i="2" l="1"/>
  <c r="DB509" i="2"/>
  <c r="DB507" i="2"/>
  <c r="C238" i="2"/>
  <c r="CY124" i="2"/>
  <c r="D124" i="2" s="1"/>
  <c r="C110" i="2"/>
  <c r="CX287" i="2"/>
  <c r="D287" i="2" s="1"/>
  <c r="CW388" i="2"/>
  <c r="CW142" i="2"/>
  <c r="CX271" i="2"/>
  <c r="D271" i="2" s="1"/>
  <c r="CX228" i="2"/>
  <c r="CX207" i="2"/>
  <c r="D207" i="2" s="1"/>
  <c r="CX164" i="2"/>
  <c r="CX143" i="2"/>
  <c r="D143" i="2" s="1"/>
  <c r="CX79" i="2"/>
  <c r="CY252" i="2"/>
  <c r="D252" i="2" s="1"/>
  <c r="CY220" i="2"/>
  <c r="D220" i="2" s="1"/>
  <c r="CY188" i="2"/>
  <c r="D188" i="2" s="1"/>
  <c r="CY156" i="2"/>
  <c r="D156" i="2" s="1"/>
  <c r="CY116" i="2"/>
  <c r="D116" i="2" s="1"/>
  <c r="C271" i="2"/>
  <c r="C207" i="2"/>
  <c r="C143" i="2"/>
  <c r="CW368" i="2"/>
  <c r="CX223" i="2"/>
  <c r="D223" i="2" s="1"/>
  <c r="C270" i="2"/>
  <c r="C206" i="2"/>
  <c r="C78" i="2"/>
  <c r="CX239" i="2"/>
  <c r="D239" i="2" s="1"/>
  <c r="CX175" i="2"/>
  <c r="D175" i="2" s="1"/>
  <c r="CX111" i="2"/>
  <c r="CX48" i="2"/>
  <c r="CY268" i="2"/>
  <c r="D268" i="2" s="1"/>
  <c r="CY236" i="2"/>
  <c r="D236" i="2" s="1"/>
  <c r="CY204" i="2"/>
  <c r="D204" i="2" s="1"/>
  <c r="CY172" i="2"/>
  <c r="D172" i="2" s="1"/>
  <c r="CY140" i="2"/>
  <c r="C239" i="2"/>
  <c r="C175" i="2"/>
  <c r="C391" i="2"/>
  <c r="C329" i="2"/>
  <c r="C375" i="2"/>
  <c r="C313" i="2"/>
  <c r="C371" i="2"/>
  <c r="CY371" i="2"/>
  <c r="CX371" i="2"/>
  <c r="CX367" i="2"/>
  <c r="D367" i="2" s="1"/>
  <c r="C367" i="2"/>
  <c r="C455" i="2"/>
  <c r="C357" i="2"/>
  <c r="CY357" i="2"/>
  <c r="CX357" i="2"/>
  <c r="C341" i="2"/>
  <c r="CY341" i="2"/>
  <c r="CX341" i="2"/>
  <c r="CX337" i="2"/>
  <c r="D337" i="2" s="1"/>
  <c r="C337" i="2"/>
  <c r="C333" i="2"/>
  <c r="CY333" i="2"/>
  <c r="CX333" i="2"/>
  <c r="C309" i="2"/>
  <c r="CY309" i="2"/>
  <c r="CX309" i="2"/>
  <c r="CX305" i="2"/>
  <c r="D305" i="2" s="1"/>
  <c r="C305" i="2"/>
  <c r="C301" i="2"/>
  <c r="CY301" i="2"/>
  <c r="CX301" i="2"/>
  <c r="C293" i="2"/>
  <c r="CY293" i="2"/>
  <c r="CX293" i="2"/>
  <c r="C285" i="2"/>
  <c r="CY285" i="2"/>
  <c r="CX285" i="2"/>
  <c r="C277" i="2"/>
  <c r="CY277" i="2"/>
  <c r="CX277" i="2"/>
  <c r="C261" i="2"/>
  <c r="CX261" i="2"/>
  <c r="CY261" i="2"/>
  <c r="C249" i="2"/>
  <c r="CX249" i="2"/>
  <c r="C241" i="2"/>
  <c r="CX241" i="2"/>
  <c r="D241" i="2" s="1"/>
  <c r="C233" i="2"/>
  <c r="CX233" i="2"/>
  <c r="C225" i="2"/>
  <c r="CX225" i="2"/>
  <c r="D225" i="2" s="1"/>
  <c r="C217" i="2"/>
  <c r="CX217" i="2"/>
  <c r="C209" i="2"/>
  <c r="CX209" i="2"/>
  <c r="D209" i="2" s="1"/>
  <c r="C197" i="2"/>
  <c r="CX197" i="2"/>
  <c r="CY197" i="2"/>
  <c r="C189" i="2"/>
  <c r="CX189" i="2"/>
  <c r="CY189" i="2"/>
  <c r="C173" i="2"/>
  <c r="CX173" i="2"/>
  <c r="CY173" i="2"/>
  <c r="CX140" i="2"/>
  <c r="CY375" i="2"/>
  <c r="D375" i="2" s="1"/>
  <c r="CY361" i="2"/>
  <c r="D361" i="2" s="1"/>
  <c r="CY345" i="2"/>
  <c r="D345" i="2" s="1"/>
  <c r="CY329" i="2"/>
  <c r="D329" i="2" s="1"/>
  <c r="CY313" i="2"/>
  <c r="D313" i="2" s="1"/>
  <c r="CY297" i="2"/>
  <c r="D297" i="2" s="1"/>
  <c r="CY249" i="2"/>
  <c r="CY233" i="2"/>
  <c r="CY217" i="2"/>
  <c r="C361" i="2"/>
  <c r="C297" i="2"/>
  <c r="CX391" i="2"/>
  <c r="D391" i="2" s="1"/>
  <c r="CS387" i="2"/>
  <c r="C387" i="2"/>
  <c r="CY387" i="2"/>
  <c r="CX387" i="2"/>
  <c r="CX383" i="2"/>
  <c r="D383" i="2" s="1"/>
  <c r="C383" i="2"/>
  <c r="C379" i="2"/>
  <c r="CY379" i="2"/>
  <c r="CX379" i="2"/>
  <c r="CX353" i="2"/>
  <c r="D353" i="2" s="1"/>
  <c r="C353" i="2"/>
  <c r="C349" i="2"/>
  <c r="CY349" i="2"/>
  <c r="CX349" i="2"/>
  <c r="C325" i="2"/>
  <c r="CY325" i="2"/>
  <c r="CX325" i="2"/>
  <c r="CX321" i="2"/>
  <c r="D321" i="2" s="1"/>
  <c r="C321" i="2"/>
  <c r="C317" i="2"/>
  <c r="CY317" i="2"/>
  <c r="CX317" i="2"/>
  <c r="C289" i="2"/>
  <c r="CX289" i="2"/>
  <c r="D289" i="2" s="1"/>
  <c r="C281" i="2"/>
  <c r="CX281" i="2"/>
  <c r="D281" i="2" s="1"/>
  <c r="C273" i="2"/>
  <c r="CX273" i="2"/>
  <c r="D273" i="2" s="1"/>
  <c r="C269" i="2"/>
  <c r="CX269" i="2"/>
  <c r="CY269" i="2"/>
  <c r="C265" i="2"/>
  <c r="CX265" i="2"/>
  <c r="D265" i="2" s="1"/>
  <c r="C257" i="2"/>
  <c r="CX257" i="2"/>
  <c r="D257" i="2" s="1"/>
  <c r="C253" i="2"/>
  <c r="CX253" i="2"/>
  <c r="CY253" i="2"/>
  <c r="C245" i="2"/>
  <c r="CX245" i="2"/>
  <c r="CY245" i="2"/>
  <c r="C237" i="2"/>
  <c r="CX237" i="2"/>
  <c r="CY237" i="2"/>
  <c r="C229" i="2"/>
  <c r="CX229" i="2"/>
  <c r="CY229" i="2"/>
  <c r="C221" i="2"/>
  <c r="CX221" i="2"/>
  <c r="CY221" i="2"/>
  <c r="C213" i="2"/>
  <c r="CX213" i="2"/>
  <c r="CY213" i="2"/>
  <c r="C205" i="2"/>
  <c r="CX205" i="2"/>
  <c r="CY205" i="2"/>
  <c r="C201" i="2"/>
  <c r="CX201" i="2"/>
  <c r="D201" i="2" s="1"/>
  <c r="C193" i="2"/>
  <c r="CX193" i="2"/>
  <c r="D193" i="2" s="1"/>
  <c r="C185" i="2"/>
  <c r="CX185" i="2"/>
  <c r="D185" i="2" s="1"/>
  <c r="C181" i="2"/>
  <c r="CX181" i="2"/>
  <c r="CY181" i="2"/>
  <c r="C177" i="2"/>
  <c r="CX177" i="2"/>
  <c r="D177" i="2" s="1"/>
  <c r="C169" i="2"/>
  <c r="CX169" i="2"/>
  <c r="D169" i="2" s="1"/>
  <c r="C165" i="2"/>
  <c r="CX165" i="2"/>
  <c r="CY165" i="2"/>
  <c r="C161" i="2"/>
  <c r="CX161" i="2"/>
  <c r="D161" i="2" s="1"/>
  <c r="C157" i="2"/>
  <c r="CX157" i="2"/>
  <c r="CY157" i="2"/>
  <c r="C153" i="2"/>
  <c r="CX153" i="2"/>
  <c r="D153" i="2" s="1"/>
  <c r="C149" i="2"/>
  <c r="CX149" i="2"/>
  <c r="CY149" i="2"/>
  <c r="C145" i="2"/>
  <c r="CX145" i="2"/>
  <c r="D145" i="2" s="1"/>
  <c r="C141" i="2"/>
  <c r="CX141" i="2"/>
  <c r="CY141" i="2"/>
  <c r="CT137" i="2"/>
  <c r="C137" i="2"/>
  <c r="CX137" i="2"/>
  <c r="D137" i="2" s="1"/>
  <c r="C133" i="2"/>
  <c r="CX133" i="2"/>
  <c r="CY133" i="2"/>
  <c r="C129" i="2"/>
  <c r="CX129" i="2"/>
  <c r="CY129" i="2"/>
  <c r="C125" i="2"/>
  <c r="CX125" i="2"/>
  <c r="CY125" i="2"/>
  <c r="C121" i="2"/>
  <c r="CX121" i="2"/>
  <c r="CY121" i="2"/>
  <c r="CU117" i="2"/>
  <c r="C117" i="2"/>
  <c r="CX117" i="2"/>
  <c r="CY117" i="2"/>
  <c r="C113" i="2"/>
  <c r="CY113" i="2"/>
  <c r="CX113" i="2"/>
  <c r="C109" i="2"/>
  <c r="CX109" i="2"/>
  <c r="CY109" i="2"/>
  <c r="CT105" i="2"/>
  <c r="C105" i="2"/>
  <c r="CY105" i="2"/>
  <c r="CX105" i="2"/>
  <c r="C101" i="2"/>
  <c r="CX101" i="2"/>
  <c r="D101" i="2" s="1"/>
  <c r="C97" i="2"/>
  <c r="CY97" i="2"/>
  <c r="CX97" i="2"/>
  <c r="C93" i="2"/>
  <c r="CX93" i="2"/>
  <c r="CY93" i="2"/>
  <c r="CT89" i="2"/>
  <c r="C89" i="2"/>
  <c r="CY89" i="2"/>
  <c r="CX89" i="2"/>
  <c r="C85" i="2"/>
  <c r="CX85" i="2"/>
  <c r="C81" i="2"/>
  <c r="CY81" i="2"/>
  <c r="CX81" i="2"/>
  <c r="C453" i="2"/>
  <c r="CT74" i="2"/>
  <c r="C74" i="2"/>
  <c r="CY74" i="2"/>
  <c r="CX74" i="2"/>
  <c r="C70" i="2"/>
  <c r="CX70" i="2"/>
  <c r="D70" i="2" s="1"/>
  <c r="CU66" i="2"/>
  <c r="C66" i="2"/>
  <c r="CY66" i="2"/>
  <c r="CX66" i="2"/>
  <c r="C62" i="2"/>
  <c r="CX62" i="2"/>
  <c r="CY62" i="2"/>
  <c r="C58" i="2"/>
  <c r="CY58" i="2"/>
  <c r="CX58" i="2"/>
  <c r="C54" i="2"/>
  <c r="CX54" i="2"/>
  <c r="D54" i="2" s="1"/>
  <c r="C50" i="2"/>
  <c r="CY50" i="2"/>
  <c r="CX50" i="2"/>
  <c r="CS47" i="2"/>
  <c r="C47" i="2"/>
  <c r="CX47" i="2"/>
  <c r="CS390" i="2"/>
  <c r="C390" i="2"/>
  <c r="CY390" i="2"/>
  <c r="D390" i="2" s="1"/>
  <c r="C386" i="2"/>
  <c r="C382" i="2"/>
  <c r="CY382" i="2"/>
  <c r="D382" i="2" s="1"/>
  <c r="CW378" i="2"/>
  <c r="C378" i="2"/>
  <c r="C374" i="2"/>
  <c r="CY374" i="2"/>
  <c r="D374" i="2" s="1"/>
  <c r="CW370" i="2"/>
  <c r="C370" i="2"/>
  <c r="C366" i="2"/>
  <c r="CY366" i="2"/>
  <c r="D366" i="2" s="1"/>
  <c r="C454" i="2"/>
  <c r="C360" i="2"/>
  <c r="CY360" i="2"/>
  <c r="D360" i="2" s="1"/>
  <c r="CW356" i="2"/>
  <c r="C356" i="2"/>
  <c r="C352" i="2"/>
  <c r="CY352" i="2"/>
  <c r="D352" i="2" s="1"/>
  <c r="CW348" i="2"/>
  <c r="C348" i="2"/>
  <c r="C344" i="2"/>
  <c r="CY344" i="2"/>
  <c r="D344" i="2" s="1"/>
  <c r="CW340" i="2"/>
  <c r="C340" i="2"/>
  <c r="C336" i="2"/>
  <c r="CY336" i="2"/>
  <c r="D336" i="2" s="1"/>
  <c r="CW332" i="2"/>
  <c r="C332" i="2"/>
  <c r="C328" i="2"/>
  <c r="CY328" i="2"/>
  <c r="D328" i="2" s="1"/>
  <c r="CW324" i="2"/>
  <c r="C324" i="2"/>
  <c r="C320" i="2"/>
  <c r="CY320" i="2"/>
  <c r="D320" i="2" s="1"/>
  <c r="CW316" i="2"/>
  <c r="C316" i="2"/>
  <c r="C312" i="2"/>
  <c r="CY312" i="2"/>
  <c r="D312" i="2" s="1"/>
  <c r="CW308" i="2"/>
  <c r="C308" i="2"/>
  <c r="C304" i="2"/>
  <c r="CY304" i="2"/>
  <c r="D304" i="2" s="1"/>
  <c r="CW300" i="2"/>
  <c r="C300" i="2"/>
  <c r="C296" i="2"/>
  <c r="CY296" i="2"/>
  <c r="D296" i="2" s="1"/>
  <c r="CW292" i="2"/>
  <c r="C292" i="2"/>
  <c r="C288" i="2"/>
  <c r="CY288" i="2"/>
  <c r="D288" i="2" s="1"/>
  <c r="CW284" i="2"/>
  <c r="C284" i="2"/>
  <c r="C280" i="2"/>
  <c r="CY280" i="2"/>
  <c r="D280" i="2" s="1"/>
  <c r="CW276" i="2"/>
  <c r="C276" i="2"/>
  <c r="C272" i="2"/>
  <c r="CX272" i="2"/>
  <c r="CY272" i="2"/>
  <c r="CW268" i="2"/>
  <c r="C268" i="2"/>
  <c r="C264" i="2"/>
  <c r="CX264" i="2"/>
  <c r="CY264" i="2"/>
  <c r="CW260" i="2"/>
  <c r="C260" i="2"/>
  <c r="C256" i="2"/>
  <c r="CX256" i="2"/>
  <c r="CY256" i="2"/>
  <c r="CW252" i="2"/>
  <c r="C252" i="2"/>
  <c r="C248" i="2"/>
  <c r="CX248" i="2"/>
  <c r="CY248" i="2"/>
  <c r="CW244" i="2"/>
  <c r="C244" i="2"/>
  <c r="C240" i="2"/>
  <c r="CX240" i="2"/>
  <c r="CY240" i="2"/>
  <c r="CW236" i="2"/>
  <c r="C236" i="2"/>
  <c r="C232" i="2"/>
  <c r="CX232" i="2"/>
  <c r="CY232" i="2"/>
  <c r="C224" i="2"/>
  <c r="CX224" i="2"/>
  <c r="CY224" i="2"/>
  <c r="CW220" i="2"/>
  <c r="C220" i="2"/>
  <c r="C216" i="2"/>
  <c r="CX216" i="2"/>
  <c r="CY216" i="2"/>
  <c r="CW212" i="2"/>
  <c r="C212" i="2"/>
  <c r="C208" i="2"/>
  <c r="CX208" i="2"/>
  <c r="CY208" i="2"/>
  <c r="CW204" i="2"/>
  <c r="C204" i="2"/>
  <c r="C200" i="2"/>
  <c r="CX200" i="2"/>
  <c r="CY200" i="2"/>
  <c r="CW196" i="2"/>
  <c r="C196" i="2"/>
  <c r="C192" i="2"/>
  <c r="CX192" i="2"/>
  <c r="CY192" i="2"/>
  <c r="CW188" i="2"/>
  <c r="C188" i="2"/>
  <c r="C184" i="2"/>
  <c r="CX184" i="2"/>
  <c r="CY184" i="2"/>
  <c r="CW180" i="2"/>
  <c r="C180" i="2"/>
  <c r="C176" i="2"/>
  <c r="CX176" i="2"/>
  <c r="CY176" i="2"/>
  <c r="CW172" i="2"/>
  <c r="C172" i="2"/>
  <c r="C168" i="2"/>
  <c r="CX168" i="2"/>
  <c r="CY168" i="2"/>
  <c r="C160" i="2"/>
  <c r="CX160" i="2"/>
  <c r="CY160" i="2"/>
  <c r="CW156" i="2"/>
  <c r="C156" i="2"/>
  <c r="C152" i="2"/>
  <c r="CX152" i="2"/>
  <c r="CY152" i="2"/>
  <c r="CW148" i="2"/>
  <c r="C148" i="2"/>
  <c r="C144" i="2"/>
  <c r="CX144" i="2"/>
  <c r="CY144" i="2"/>
  <c r="C136" i="2"/>
  <c r="CX136" i="2"/>
  <c r="CY136" i="2"/>
  <c r="CW132" i="2"/>
  <c r="C132" i="2"/>
  <c r="C128" i="2"/>
  <c r="CX128" i="2"/>
  <c r="CY128" i="2"/>
  <c r="CW124" i="2"/>
  <c r="C124" i="2"/>
  <c r="C120" i="2"/>
  <c r="CX120" i="2"/>
  <c r="CY120" i="2"/>
  <c r="CW116" i="2"/>
  <c r="C116" i="2"/>
  <c r="C112" i="2"/>
  <c r="CX112" i="2"/>
  <c r="CY112" i="2"/>
  <c r="CW108" i="2"/>
  <c r="C108" i="2"/>
  <c r="CY108" i="2"/>
  <c r="D108" i="2" s="1"/>
  <c r="C104" i="2"/>
  <c r="CY104" i="2"/>
  <c r="CX104" i="2"/>
  <c r="C100" i="2"/>
  <c r="CY100" i="2"/>
  <c r="D100" i="2" s="1"/>
  <c r="C96" i="2"/>
  <c r="CX96" i="2"/>
  <c r="CY96" i="2"/>
  <c r="CW92" i="2"/>
  <c r="C92" i="2"/>
  <c r="CY92" i="2"/>
  <c r="D92" i="2" s="1"/>
  <c r="C88" i="2"/>
  <c r="CY88" i="2"/>
  <c r="CX88" i="2"/>
  <c r="CW84" i="2"/>
  <c r="C84" i="2"/>
  <c r="CY84" i="2"/>
  <c r="D84" i="2" s="1"/>
  <c r="C80" i="2"/>
  <c r="CX80" i="2"/>
  <c r="CY80" i="2"/>
  <c r="CW77" i="2"/>
  <c r="C77" i="2"/>
  <c r="CY77" i="2"/>
  <c r="D77" i="2" s="1"/>
  <c r="C73" i="2"/>
  <c r="CY73" i="2"/>
  <c r="CX73" i="2"/>
  <c r="CW69" i="2"/>
  <c r="C69" i="2"/>
  <c r="CY69" i="2"/>
  <c r="D69" i="2" s="1"/>
  <c r="C65" i="2"/>
  <c r="CX65" i="2"/>
  <c r="CY65" i="2"/>
  <c r="CW61" i="2"/>
  <c r="C61" i="2"/>
  <c r="CY61" i="2"/>
  <c r="D61" i="2" s="1"/>
  <c r="C57" i="2"/>
  <c r="CY57" i="2"/>
  <c r="CX57" i="2"/>
  <c r="CW53" i="2"/>
  <c r="C53" i="2"/>
  <c r="CY53" i="2"/>
  <c r="D53" i="2" s="1"/>
  <c r="C49" i="2"/>
  <c r="CX49" i="2"/>
  <c r="CY49" i="2"/>
  <c r="CY47" i="2"/>
  <c r="CX386" i="2"/>
  <c r="CX378" i="2"/>
  <c r="D378" i="2" s="1"/>
  <c r="CX370" i="2"/>
  <c r="D454" i="2"/>
  <c r="CX356" i="2"/>
  <c r="CX348" i="2"/>
  <c r="D348" i="2" s="1"/>
  <c r="CX340" i="2"/>
  <c r="CX332" i="2"/>
  <c r="D332" i="2" s="1"/>
  <c r="CX324" i="2"/>
  <c r="CX316" i="2"/>
  <c r="D316" i="2" s="1"/>
  <c r="CX308" i="2"/>
  <c r="CX300" i="2"/>
  <c r="D300" i="2" s="1"/>
  <c r="CX292" i="2"/>
  <c r="CX284" i="2"/>
  <c r="D284" i="2" s="1"/>
  <c r="CX276" i="2"/>
  <c r="CY386" i="2"/>
  <c r="CY370" i="2"/>
  <c r="CY356" i="2"/>
  <c r="CY340" i="2"/>
  <c r="CY324" i="2"/>
  <c r="CY308" i="2"/>
  <c r="CY292" i="2"/>
  <c r="CY276" i="2"/>
  <c r="CY260" i="2"/>
  <c r="D260" i="2" s="1"/>
  <c r="CY244" i="2"/>
  <c r="D244" i="2" s="1"/>
  <c r="CY228" i="2"/>
  <c r="CY212" i="2"/>
  <c r="D212" i="2" s="1"/>
  <c r="CY196" i="2"/>
  <c r="D196" i="2" s="1"/>
  <c r="CY180" i="2"/>
  <c r="D180" i="2" s="1"/>
  <c r="CY164" i="2"/>
  <c r="CY148" i="2"/>
  <c r="D148" i="2" s="1"/>
  <c r="CY132" i="2"/>
  <c r="D132" i="2" s="1"/>
  <c r="CY85" i="2"/>
  <c r="C345" i="2"/>
  <c r="CW327" i="2"/>
  <c r="C327" i="2"/>
  <c r="CY327" i="2"/>
  <c r="D327" i="2" s="1"/>
  <c r="C323" i="2"/>
  <c r="CY323" i="2"/>
  <c r="D323" i="2" s="1"/>
  <c r="CW319" i="2"/>
  <c r="C319" i="2"/>
  <c r="CY319" i="2"/>
  <c r="D319" i="2" s="1"/>
  <c r="C315" i="2"/>
  <c r="CY315" i="2"/>
  <c r="D315" i="2" s="1"/>
  <c r="C311" i="2"/>
  <c r="CY311" i="2"/>
  <c r="D311" i="2" s="1"/>
  <c r="C307" i="2"/>
  <c r="CY307" i="2"/>
  <c r="D307" i="2" s="1"/>
  <c r="C303" i="2"/>
  <c r="CY303" i="2"/>
  <c r="D303" i="2" s="1"/>
  <c r="C299" i="2"/>
  <c r="CY299" i="2"/>
  <c r="D299" i="2" s="1"/>
  <c r="CW295" i="2"/>
  <c r="C295" i="2"/>
  <c r="CY295" i="2"/>
  <c r="D295" i="2" s="1"/>
  <c r="C291" i="2"/>
  <c r="CY291" i="2"/>
  <c r="D291" i="2" s="1"/>
  <c r="C283" i="2"/>
  <c r="CY283" i="2"/>
  <c r="D283" i="2" s="1"/>
  <c r="C279" i="2"/>
  <c r="CY279" i="2"/>
  <c r="D279" i="2" s="1"/>
  <c r="C275" i="2"/>
  <c r="CY275" i="2"/>
  <c r="D275" i="2" s="1"/>
  <c r="CW267" i="2"/>
  <c r="C267" i="2"/>
  <c r="CY267" i="2"/>
  <c r="CW263" i="2"/>
  <c r="C263" i="2"/>
  <c r="CY263" i="2"/>
  <c r="D263" i="2" s="1"/>
  <c r="C259" i="2"/>
  <c r="CY259" i="2"/>
  <c r="CW255" i="2"/>
  <c r="CY255" i="2"/>
  <c r="D255" i="2" s="1"/>
  <c r="C251" i="2"/>
  <c r="CY251" i="2"/>
  <c r="C247" i="2"/>
  <c r="CY247" i="2"/>
  <c r="D247" i="2" s="1"/>
  <c r="C243" i="2"/>
  <c r="CY243" i="2"/>
  <c r="CW235" i="2"/>
  <c r="C235" i="2"/>
  <c r="CY235" i="2"/>
  <c r="CW231" i="2"/>
  <c r="C231" i="2"/>
  <c r="CY231" i="2"/>
  <c r="D231" i="2" s="1"/>
  <c r="C227" i="2"/>
  <c r="CY227" i="2"/>
  <c r="CW219" i="2"/>
  <c r="C219" i="2"/>
  <c r="CY219" i="2"/>
  <c r="C215" i="2"/>
  <c r="CY215" i="2"/>
  <c r="D215" i="2" s="1"/>
  <c r="C211" i="2"/>
  <c r="CY211" i="2"/>
  <c r="CW203" i="2"/>
  <c r="C203" i="2"/>
  <c r="CY203" i="2"/>
  <c r="CW199" i="2"/>
  <c r="C199" i="2"/>
  <c r="CY199" i="2"/>
  <c r="D199" i="2" s="1"/>
  <c r="C195" i="2"/>
  <c r="CY195" i="2"/>
  <c r="CW191" i="2"/>
  <c r="CY191" i="2"/>
  <c r="D191" i="2" s="1"/>
  <c r="C187" i="2"/>
  <c r="CY187" i="2"/>
  <c r="CW183" i="2"/>
  <c r="C183" i="2"/>
  <c r="CY183" i="2"/>
  <c r="D183" i="2" s="1"/>
  <c r="C179" i="2"/>
  <c r="CY179" i="2"/>
  <c r="CW171" i="2"/>
  <c r="C171" i="2"/>
  <c r="CY171" i="2"/>
  <c r="CW167" i="2"/>
  <c r="C167" i="2"/>
  <c r="CY167" i="2"/>
  <c r="D167" i="2" s="1"/>
  <c r="C163" i="2"/>
  <c r="CY163" i="2"/>
  <c r="CW159" i="2"/>
  <c r="CY159" i="2"/>
  <c r="D159" i="2" s="1"/>
  <c r="CW155" i="2"/>
  <c r="C155" i="2"/>
  <c r="CY155" i="2"/>
  <c r="CW151" i="2"/>
  <c r="C151" i="2"/>
  <c r="CY151" i="2"/>
  <c r="D151" i="2" s="1"/>
  <c r="C147" i="2"/>
  <c r="CY147" i="2"/>
  <c r="CW139" i="2"/>
  <c r="C139" i="2"/>
  <c r="CY139" i="2"/>
  <c r="CW135" i="2"/>
  <c r="C135" i="2"/>
  <c r="CY135" i="2"/>
  <c r="D135" i="2" s="1"/>
  <c r="CW131" i="2"/>
  <c r="C131" i="2"/>
  <c r="CY131" i="2"/>
  <c r="CW127" i="2"/>
  <c r="CY127" i="2"/>
  <c r="D127" i="2" s="1"/>
  <c r="CW123" i="2"/>
  <c r="C123" i="2"/>
  <c r="CY123" i="2"/>
  <c r="CW119" i="2"/>
  <c r="C119" i="2"/>
  <c r="CY119" i="2"/>
  <c r="D119" i="2" s="1"/>
  <c r="CW115" i="2"/>
  <c r="C115" i="2"/>
  <c r="CY115" i="2"/>
  <c r="CW111" i="2"/>
  <c r="CY111" i="2"/>
  <c r="CW107" i="2"/>
  <c r="C107" i="2"/>
  <c r="CY107" i="2"/>
  <c r="CW103" i="2"/>
  <c r="CY103" i="2"/>
  <c r="D103" i="2" s="1"/>
  <c r="C103" i="2"/>
  <c r="CW99" i="2"/>
  <c r="C99" i="2"/>
  <c r="CY99" i="2"/>
  <c r="CW95" i="2"/>
  <c r="CY95" i="2"/>
  <c r="D95" i="2" s="1"/>
  <c r="CW91" i="2"/>
  <c r="C91" i="2"/>
  <c r="CY91" i="2"/>
  <c r="CW87" i="2"/>
  <c r="CY87" i="2"/>
  <c r="D87" i="2" s="1"/>
  <c r="C87" i="2"/>
  <c r="CW83" i="2"/>
  <c r="C83" i="2"/>
  <c r="CY83" i="2"/>
  <c r="CW79" i="2"/>
  <c r="CY79" i="2"/>
  <c r="CW76" i="2"/>
  <c r="C76" i="2"/>
  <c r="CY76" i="2"/>
  <c r="CW72" i="2"/>
  <c r="CY72" i="2"/>
  <c r="D72" i="2" s="1"/>
  <c r="C72" i="2"/>
  <c r="CW68" i="2"/>
  <c r="C68" i="2"/>
  <c r="CY68" i="2"/>
  <c r="CW64" i="2"/>
  <c r="CY64" i="2"/>
  <c r="D64" i="2" s="1"/>
  <c r="CW60" i="2"/>
  <c r="C60" i="2"/>
  <c r="CY60" i="2"/>
  <c r="CW56" i="2"/>
  <c r="CY56" i="2"/>
  <c r="D56" i="2" s="1"/>
  <c r="C56" i="2"/>
  <c r="CW52" i="2"/>
  <c r="C52" i="2"/>
  <c r="CY52" i="2"/>
  <c r="CW48" i="2"/>
  <c r="CY48" i="2"/>
  <c r="CW334" i="2"/>
  <c r="CX267" i="2"/>
  <c r="CX259" i="2"/>
  <c r="CX251" i="2"/>
  <c r="D251" i="2" s="1"/>
  <c r="CX243" i="2"/>
  <c r="CX235" i="2"/>
  <c r="CX227" i="2"/>
  <c r="CX219" i="2"/>
  <c r="CX211" i="2"/>
  <c r="CX203" i="2"/>
  <c r="D203" i="2" s="1"/>
  <c r="CX195" i="2"/>
  <c r="D195" i="2" s="1"/>
  <c r="CX187" i="2"/>
  <c r="CX179" i="2"/>
  <c r="CX171" i="2"/>
  <c r="CX163" i="2"/>
  <c r="CX155" i="2"/>
  <c r="CX147" i="2"/>
  <c r="CX139" i="2"/>
  <c r="CX131" i="2"/>
  <c r="D131" i="2" s="1"/>
  <c r="CX123" i="2"/>
  <c r="D123" i="2" s="1"/>
  <c r="CX115" i="2"/>
  <c r="CX107" i="2"/>
  <c r="CX99" i="2"/>
  <c r="CX91" i="2"/>
  <c r="CX83" i="2"/>
  <c r="CX76" i="2"/>
  <c r="CX68" i="2"/>
  <c r="D68" i="2" s="1"/>
  <c r="CX60" i="2"/>
  <c r="D60" i="2" s="1"/>
  <c r="CX52" i="2"/>
  <c r="C287" i="2"/>
  <c r="C255" i="2"/>
  <c r="C223" i="2"/>
  <c r="C191" i="2"/>
  <c r="C159" i="2"/>
  <c r="C127" i="2"/>
  <c r="C95" i="2"/>
  <c r="C64" i="2"/>
  <c r="CW389" i="2"/>
  <c r="C389" i="2"/>
  <c r="CY389" i="2"/>
  <c r="D389" i="2" s="1"/>
  <c r="CT385" i="2"/>
  <c r="C385" i="2"/>
  <c r="CY385" i="2"/>
  <c r="D385" i="2" s="1"/>
  <c r="CV381" i="2"/>
  <c r="C381" i="2"/>
  <c r="CY381" i="2"/>
  <c r="D381" i="2" s="1"/>
  <c r="CW377" i="2"/>
  <c r="C377" i="2"/>
  <c r="CY377" i="2"/>
  <c r="D377" i="2" s="1"/>
  <c r="CU373" i="2"/>
  <c r="C373" i="2"/>
  <c r="CY373" i="2"/>
  <c r="D373" i="2" s="1"/>
  <c r="CT369" i="2"/>
  <c r="C369" i="2"/>
  <c r="CY369" i="2"/>
  <c r="D369" i="2" s="1"/>
  <c r="CT365" i="2"/>
  <c r="C365" i="2"/>
  <c r="CY365" i="2"/>
  <c r="D365" i="2" s="1"/>
  <c r="CW363" i="2"/>
  <c r="C363" i="2"/>
  <c r="CY363" i="2"/>
  <c r="D363" i="2" s="1"/>
  <c r="CW359" i="2"/>
  <c r="C359" i="2"/>
  <c r="CY359" i="2"/>
  <c r="D359" i="2" s="1"/>
  <c r="C355" i="2"/>
  <c r="CY355" i="2"/>
  <c r="D355" i="2" s="1"/>
  <c r="C351" i="2"/>
  <c r="CY351" i="2"/>
  <c r="D351" i="2" s="1"/>
  <c r="C347" i="2"/>
  <c r="CY347" i="2"/>
  <c r="D347" i="2" s="1"/>
  <c r="C343" i="2"/>
  <c r="CY343" i="2"/>
  <c r="D343" i="2" s="1"/>
  <c r="C339" i="2"/>
  <c r="CY339" i="2"/>
  <c r="D339" i="2" s="1"/>
  <c r="C335" i="2"/>
  <c r="CY335" i="2"/>
  <c r="D335" i="2" s="1"/>
  <c r="C331" i="2"/>
  <c r="CY331" i="2"/>
  <c r="D331" i="2" s="1"/>
  <c r="CW392" i="2"/>
  <c r="C392" i="2"/>
  <c r="CY392" i="2"/>
  <c r="D392" i="2" s="1"/>
  <c r="C388" i="2"/>
  <c r="CY388" i="2"/>
  <c r="D388" i="2" s="1"/>
  <c r="CW384" i="2"/>
  <c r="C384" i="2"/>
  <c r="CY384" i="2"/>
  <c r="D384" i="2" s="1"/>
  <c r="C380" i="2"/>
  <c r="CY380" i="2"/>
  <c r="D380" i="2" s="1"/>
  <c r="CT376" i="2"/>
  <c r="C376" i="2"/>
  <c r="CY376" i="2"/>
  <c r="D376" i="2" s="1"/>
  <c r="CW372" i="2"/>
  <c r="C372" i="2"/>
  <c r="CY372" i="2"/>
  <c r="D372" i="2" s="1"/>
  <c r="C368" i="2"/>
  <c r="CY368" i="2"/>
  <c r="D368" i="2" s="1"/>
  <c r="CT364" i="2"/>
  <c r="C364" i="2"/>
  <c r="CY364" i="2"/>
  <c r="D364" i="2" s="1"/>
  <c r="CW362" i="2"/>
  <c r="C362" i="2"/>
  <c r="CY362" i="2"/>
  <c r="D362" i="2" s="1"/>
  <c r="CW358" i="2"/>
  <c r="C358" i="2"/>
  <c r="CY358" i="2"/>
  <c r="D358" i="2" s="1"/>
  <c r="CW354" i="2"/>
  <c r="C354" i="2"/>
  <c r="CY354" i="2"/>
  <c r="D354" i="2" s="1"/>
  <c r="CT350" i="2"/>
  <c r="C350" i="2"/>
  <c r="CY350" i="2"/>
  <c r="D350" i="2" s="1"/>
  <c r="CW346" i="2"/>
  <c r="C346" i="2"/>
  <c r="CY346" i="2"/>
  <c r="D346" i="2" s="1"/>
  <c r="CU342" i="2"/>
  <c r="C342" i="2"/>
  <c r="CY342" i="2"/>
  <c r="D342" i="2" s="1"/>
  <c r="CW338" i="2"/>
  <c r="C338" i="2"/>
  <c r="CY338" i="2"/>
  <c r="D338" i="2" s="1"/>
  <c r="C334" i="2"/>
  <c r="CY334" i="2"/>
  <c r="D334" i="2" s="1"/>
  <c r="CW330" i="2"/>
  <c r="C330" i="2"/>
  <c r="CY330" i="2"/>
  <c r="D330" i="2" s="1"/>
  <c r="CT326" i="2"/>
  <c r="C326" i="2"/>
  <c r="CY326" i="2"/>
  <c r="D326" i="2" s="1"/>
  <c r="CW322" i="2"/>
  <c r="C322" i="2"/>
  <c r="CY322" i="2"/>
  <c r="D322" i="2" s="1"/>
  <c r="CT318" i="2"/>
  <c r="C318" i="2"/>
  <c r="CY318" i="2"/>
  <c r="D318" i="2" s="1"/>
  <c r="CW314" i="2"/>
  <c r="C314" i="2"/>
  <c r="CY314" i="2"/>
  <c r="D314" i="2" s="1"/>
  <c r="CW310" i="2"/>
  <c r="C310" i="2"/>
  <c r="CY310" i="2"/>
  <c r="D310" i="2" s="1"/>
  <c r="CT306" i="2"/>
  <c r="C306" i="2"/>
  <c r="CY306" i="2"/>
  <c r="D306" i="2" s="1"/>
  <c r="C302" i="2"/>
  <c r="CY302" i="2"/>
  <c r="D302" i="2" s="1"/>
  <c r="CT298" i="2"/>
  <c r="C298" i="2"/>
  <c r="CY298" i="2"/>
  <c r="D298" i="2" s="1"/>
  <c r="CW294" i="2"/>
  <c r="C294" i="2"/>
  <c r="CY294" i="2"/>
  <c r="D294" i="2" s="1"/>
  <c r="CT290" i="2"/>
  <c r="C290" i="2"/>
  <c r="CY290" i="2"/>
  <c r="D290" i="2" s="1"/>
  <c r="CW286" i="2"/>
  <c r="CY286" i="2"/>
  <c r="D286" i="2" s="1"/>
  <c r="CT282" i="2"/>
  <c r="C282" i="2"/>
  <c r="CY282" i="2"/>
  <c r="D282" i="2" s="1"/>
  <c r="CW278" i="2"/>
  <c r="C278" i="2"/>
  <c r="CY278" i="2"/>
  <c r="D278" i="2" s="1"/>
  <c r="CW274" i="2"/>
  <c r="C274" i="2"/>
  <c r="CY274" i="2"/>
  <c r="CX274" i="2"/>
  <c r="CV270" i="2"/>
  <c r="CY270" i="2"/>
  <c r="CX270" i="2"/>
  <c r="CW266" i="2"/>
  <c r="C266" i="2"/>
  <c r="CY266" i="2"/>
  <c r="CX266" i="2"/>
  <c r="CW262" i="2"/>
  <c r="C262" i="2"/>
  <c r="CY262" i="2"/>
  <c r="CX262" i="2"/>
  <c r="CW258" i="2"/>
  <c r="C258" i="2"/>
  <c r="CY258" i="2"/>
  <c r="CX258" i="2"/>
  <c r="CW254" i="2"/>
  <c r="CY254" i="2"/>
  <c r="CX254" i="2"/>
  <c r="CW250" i="2"/>
  <c r="C250" i="2"/>
  <c r="CY250" i="2"/>
  <c r="CX250" i="2"/>
  <c r="CW246" i="2"/>
  <c r="C246" i="2"/>
  <c r="CY246" i="2"/>
  <c r="CX246" i="2"/>
  <c r="CT242" i="2"/>
  <c r="C242" i="2"/>
  <c r="CY242" i="2"/>
  <c r="CX242" i="2"/>
  <c r="CY238" i="2"/>
  <c r="CX238" i="2"/>
  <c r="CT234" i="2"/>
  <c r="C234" i="2"/>
  <c r="CY234" i="2"/>
  <c r="CX234" i="2"/>
  <c r="CW230" i="2"/>
  <c r="C230" i="2"/>
  <c r="CY230" i="2"/>
  <c r="CX230" i="2"/>
  <c r="CW226" i="2"/>
  <c r="C226" i="2"/>
  <c r="CY226" i="2"/>
  <c r="CX226" i="2"/>
  <c r="CW222" i="2"/>
  <c r="CY222" i="2"/>
  <c r="CX222" i="2"/>
  <c r="CZ218" i="2"/>
  <c r="C218" i="2"/>
  <c r="CY218" i="2"/>
  <c r="CX218" i="2"/>
  <c r="CW214" i="2"/>
  <c r="C214" i="2"/>
  <c r="CY214" i="2"/>
  <c r="CX214" i="2"/>
  <c r="CW210" i="2"/>
  <c r="C210" i="2"/>
  <c r="CY210" i="2"/>
  <c r="CX210" i="2"/>
  <c r="CV206" i="2"/>
  <c r="CY206" i="2"/>
  <c r="CX206" i="2"/>
  <c r="CT202" i="2"/>
  <c r="C202" i="2"/>
  <c r="CY202" i="2"/>
  <c r="CX202" i="2"/>
  <c r="CW198" i="2"/>
  <c r="C198" i="2"/>
  <c r="CY198" i="2"/>
  <c r="CX198" i="2"/>
  <c r="CW194" i="2"/>
  <c r="C194" i="2"/>
  <c r="CY194" i="2"/>
  <c r="CX194" i="2"/>
  <c r="CW190" i="2"/>
  <c r="CY190" i="2"/>
  <c r="CX190" i="2"/>
  <c r="CW186" i="2"/>
  <c r="C186" i="2"/>
  <c r="CY186" i="2"/>
  <c r="CX186" i="2"/>
  <c r="CU182" i="2"/>
  <c r="C182" i="2"/>
  <c r="CY182" i="2"/>
  <c r="CX182" i="2"/>
  <c r="CW178" i="2"/>
  <c r="C178" i="2"/>
  <c r="CY178" i="2"/>
  <c r="CX178" i="2"/>
  <c r="CY174" i="2"/>
  <c r="CX174" i="2"/>
  <c r="CW170" i="2"/>
  <c r="C170" i="2"/>
  <c r="CY170" i="2"/>
  <c r="CX170" i="2"/>
  <c r="CU166" i="2"/>
  <c r="C166" i="2"/>
  <c r="CY166" i="2"/>
  <c r="CX166" i="2"/>
  <c r="CW162" i="2"/>
  <c r="C162" i="2"/>
  <c r="CY162" i="2"/>
  <c r="CX162" i="2"/>
  <c r="CT158" i="2"/>
  <c r="CY158" i="2"/>
  <c r="CX158" i="2"/>
  <c r="CW154" i="2"/>
  <c r="C154" i="2"/>
  <c r="CY154" i="2"/>
  <c r="CX154" i="2"/>
  <c r="CU150" i="2"/>
  <c r="C150" i="2"/>
  <c r="CY150" i="2"/>
  <c r="CX150" i="2"/>
  <c r="CT146" i="2"/>
  <c r="C146" i="2"/>
  <c r="CY146" i="2"/>
  <c r="CX146" i="2"/>
  <c r="CY142" i="2"/>
  <c r="CX142" i="2"/>
  <c r="CW138" i="2"/>
  <c r="C138" i="2"/>
  <c r="CY138" i="2"/>
  <c r="CX138" i="2"/>
  <c r="CW134" i="2"/>
  <c r="C134" i="2"/>
  <c r="CY134" i="2"/>
  <c r="CX134" i="2"/>
  <c r="CW130" i="2"/>
  <c r="C130" i="2"/>
  <c r="CY130" i="2"/>
  <c r="CX130" i="2"/>
  <c r="CW126" i="2"/>
  <c r="CY126" i="2"/>
  <c r="CX126" i="2"/>
  <c r="CW122" i="2"/>
  <c r="C122" i="2"/>
  <c r="CY122" i="2"/>
  <c r="CX122" i="2"/>
  <c r="CU118" i="2"/>
  <c r="C118" i="2"/>
  <c r="CY118" i="2"/>
  <c r="CX118" i="2"/>
  <c r="CW114" i="2"/>
  <c r="C114" i="2"/>
  <c r="CY114" i="2"/>
  <c r="CX114" i="2"/>
  <c r="CY110" i="2"/>
  <c r="CX110" i="2"/>
  <c r="CW106" i="2"/>
  <c r="C106" i="2"/>
  <c r="CY106" i="2"/>
  <c r="CX106" i="2"/>
  <c r="CW102" i="2"/>
  <c r="CY102" i="2"/>
  <c r="C102" i="2"/>
  <c r="CX102" i="2"/>
  <c r="CW98" i="2"/>
  <c r="C98" i="2"/>
  <c r="CY98" i="2"/>
  <c r="CX98" i="2"/>
  <c r="CW94" i="2"/>
  <c r="CY94" i="2"/>
  <c r="CX94" i="2"/>
  <c r="CW90" i="2"/>
  <c r="C90" i="2"/>
  <c r="CY90" i="2"/>
  <c r="CX90" i="2"/>
  <c r="CU86" i="2"/>
  <c r="CY86" i="2"/>
  <c r="C86" i="2"/>
  <c r="CX86" i="2"/>
  <c r="CW82" i="2"/>
  <c r="C82" i="2"/>
  <c r="CY82" i="2"/>
  <c r="CX82" i="2"/>
  <c r="CV78" i="2"/>
  <c r="CY78" i="2"/>
  <c r="CX78" i="2"/>
  <c r="CW75" i="2"/>
  <c r="C75" i="2"/>
  <c r="CY75" i="2"/>
  <c r="CX75" i="2"/>
  <c r="CW71" i="2"/>
  <c r="CY71" i="2"/>
  <c r="C71" i="2"/>
  <c r="CX71" i="2"/>
  <c r="CW67" i="2"/>
  <c r="C67" i="2"/>
  <c r="CY67" i="2"/>
  <c r="CX67" i="2"/>
  <c r="CW63" i="2"/>
  <c r="CY63" i="2"/>
  <c r="CX63" i="2"/>
  <c r="CW59" i="2"/>
  <c r="C59" i="2"/>
  <c r="CY59" i="2"/>
  <c r="CX59" i="2"/>
  <c r="CU55" i="2"/>
  <c r="CY55" i="2"/>
  <c r="C55" i="2"/>
  <c r="CX55" i="2"/>
  <c r="CW51" i="2"/>
  <c r="C51" i="2"/>
  <c r="CY51" i="2"/>
  <c r="CX51" i="2"/>
  <c r="CT191" i="2"/>
  <c r="CW302" i="2"/>
  <c r="CW174" i="2"/>
  <c r="C286" i="2"/>
  <c r="C254" i="2"/>
  <c r="C222" i="2"/>
  <c r="C190" i="2"/>
  <c r="C158" i="2"/>
  <c r="C126" i="2"/>
  <c r="C94" i="2"/>
  <c r="C63" i="2"/>
  <c r="CW387" i="2"/>
  <c r="CW298" i="2"/>
  <c r="CW234" i="2"/>
  <c r="CW202" i="2"/>
  <c r="CW350" i="2"/>
  <c r="CW318" i="2"/>
  <c r="CW158" i="2"/>
  <c r="CT319" i="2"/>
  <c r="CU381" i="2"/>
  <c r="CW391" i="2"/>
  <c r="CW376" i="2"/>
  <c r="CW282" i="2"/>
  <c r="CW218" i="2"/>
  <c r="CS382" i="2"/>
  <c r="CW382" i="2"/>
  <c r="CS374" i="2"/>
  <c r="CW374" i="2"/>
  <c r="CS360" i="2"/>
  <c r="CW360" i="2"/>
  <c r="CS344" i="2"/>
  <c r="CW344" i="2"/>
  <c r="CS328" i="2"/>
  <c r="CW328" i="2"/>
  <c r="CS312" i="2"/>
  <c r="CW312" i="2"/>
  <c r="CS296" i="2"/>
  <c r="CW296" i="2"/>
  <c r="CS272" i="2"/>
  <c r="CW272" i="2"/>
  <c r="CS264" i="2"/>
  <c r="CW264" i="2"/>
  <c r="CW256" i="2"/>
  <c r="CS240" i="2"/>
  <c r="CW240" i="2"/>
  <c r="CS232" i="2"/>
  <c r="CW232" i="2"/>
  <c r="CV228" i="2"/>
  <c r="CW228" i="2"/>
  <c r="CW224" i="2"/>
  <c r="CS216" i="2"/>
  <c r="CW216" i="2"/>
  <c r="CS208" i="2"/>
  <c r="CW208" i="2"/>
  <c r="CS200" i="2"/>
  <c r="CW200" i="2"/>
  <c r="CW192" i="2"/>
  <c r="CS184" i="2"/>
  <c r="CW184" i="2"/>
  <c r="CS176" i="2"/>
  <c r="CW176" i="2"/>
  <c r="CS168" i="2"/>
  <c r="CW168" i="2"/>
  <c r="CV164" i="2"/>
  <c r="CW164" i="2"/>
  <c r="CW160" i="2"/>
  <c r="CS152" i="2"/>
  <c r="CW152" i="2"/>
  <c r="CS144" i="2"/>
  <c r="CW144" i="2"/>
  <c r="CT140" i="2"/>
  <c r="CW140" i="2"/>
  <c r="CS136" i="2"/>
  <c r="CW136" i="2"/>
  <c r="CT128" i="2"/>
  <c r="CW128" i="2"/>
  <c r="CS120" i="2"/>
  <c r="CW120" i="2"/>
  <c r="CT112" i="2"/>
  <c r="CW112" i="2"/>
  <c r="CS104" i="2"/>
  <c r="CW104" i="2"/>
  <c r="CV100" i="2"/>
  <c r="CW100" i="2"/>
  <c r="CT96" i="2"/>
  <c r="CW96" i="2"/>
  <c r="CS88" i="2"/>
  <c r="CW88" i="2"/>
  <c r="CT80" i="2"/>
  <c r="CW80" i="2"/>
  <c r="CS73" i="2"/>
  <c r="CW73" i="2"/>
  <c r="CT65" i="2"/>
  <c r="CW65" i="2"/>
  <c r="CS57" i="2"/>
  <c r="CW57" i="2"/>
  <c r="CT49" i="2"/>
  <c r="CW49" i="2"/>
  <c r="CS378" i="2"/>
  <c r="CS348" i="2"/>
  <c r="CS316" i="2"/>
  <c r="CS284" i="2"/>
  <c r="CS252" i="2"/>
  <c r="CS220" i="2"/>
  <c r="CS188" i="2"/>
  <c r="CS156" i="2"/>
  <c r="CS124" i="2"/>
  <c r="CS92" i="2"/>
  <c r="CS61" i="2"/>
  <c r="CT355" i="2"/>
  <c r="CW355" i="2"/>
  <c r="CU351" i="2"/>
  <c r="CW351" i="2"/>
  <c r="CT347" i="2"/>
  <c r="CW347" i="2"/>
  <c r="CU343" i="2"/>
  <c r="CW343" i="2"/>
  <c r="CT339" i="2"/>
  <c r="CW339" i="2"/>
  <c r="CT335" i="2"/>
  <c r="CW335" i="2"/>
  <c r="CT331" i="2"/>
  <c r="CW331" i="2"/>
  <c r="CT323" i="2"/>
  <c r="CW323" i="2"/>
  <c r="CT291" i="2"/>
  <c r="CW291" i="2"/>
  <c r="CU287" i="2"/>
  <c r="CW287" i="2"/>
  <c r="CT283" i="2"/>
  <c r="CW283" i="2"/>
  <c r="CU279" i="2"/>
  <c r="CW279" i="2"/>
  <c r="CT275" i="2"/>
  <c r="CW275" i="2"/>
  <c r="CU271" i="2"/>
  <c r="CW271" i="2"/>
  <c r="CT259" i="2"/>
  <c r="CW259" i="2"/>
  <c r="CT227" i="2"/>
  <c r="CW227" i="2"/>
  <c r="CU223" i="2"/>
  <c r="CW223" i="2"/>
  <c r="CU215" i="2"/>
  <c r="CW215" i="2"/>
  <c r="CT211" i="2"/>
  <c r="CW211" i="2"/>
  <c r="CU207" i="2"/>
  <c r="CW207" i="2"/>
  <c r="CT187" i="2"/>
  <c r="CW187" i="2"/>
  <c r="CT163" i="2"/>
  <c r="CW163" i="2"/>
  <c r="CT147" i="2"/>
  <c r="CW147" i="2"/>
  <c r="CT143" i="2"/>
  <c r="CW143" i="2"/>
  <c r="CS370" i="2"/>
  <c r="CS340" i="2"/>
  <c r="CS308" i="2"/>
  <c r="CS276" i="2"/>
  <c r="CS244" i="2"/>
  <c r="CS212" i="2"/>
  <c r="CS180" i="2"/>
  <c r="CS148" i="2"/>
  <c r="CS116" i="2"/>
  <c r="CS84" i="2"/>
  <c r="CS53" i="2"/>
  <c r="CT287" i="2"/>
  <c r="CT159" i="2"/>
  <c r="CU319" i="2"/>
  <c r="CW381" i="2"/>
  <c r="CW373" i="2"/>
  <c r="CW365" i="2"/>
  <c r="CS332" i="2"/>
  <c r="CS300" i="2"/>
  <c r="CS268" i="2"/>
  <c r="CS236" i="2"/>
  <c r="CS204" i="2"/>
  <c r="CS172" i="2"/>
  <c r="CS140" i="2"/>
  <c r="CS108" i="2"/>
  <c r="CS77" i="2"/>
  <c r="CT381" i="2"/>
  <c r="CT255" i="2"/>
  <c r="CU255" i="2"/>
  <c r="CV120" i="2"/>
  <c r="CW390" i="2"/>
  <c r="CW386" i="2"/>
  <c r="CW380" i="2"/>
  <c r="CW364" i="2"/>
  <c r="CW342" i="2"/>
  <c r="CW326" i="2"/>
  <c r="CW182" i="2"/>
  <c r="CW166" i="2"/>
  <c r="CW150" i="2"/>
  <c r="CW118" i="2"/>
  <c r="CW86" i="2"/>
  <c r="CW55" i="2"/>
  <c r="CS366" i="2"/>
  <c r="CW366" i="2"/>
  <c r="CW352" i="2"/>
  <c r="CS336" i="2"/>
  <c r="CW336" i="2"/>
  <c r="CW320" i="2"/>
  <c r="CS304" i="2"/>
  <c r="CW304" i="2"/>
  <c r="CW288" i="2"/>
  <c r="CS280" i="2"/>
  <c r="CW280" i="2"/>
  <c r="CV248" i="2"/>
  <c r="CW248" i="2"/>
  <c r="CT315" i="2"/>
  <c r="CW315" i="2"/>
  <c r="CU311" i="2"/>
  <c r="CW311" i="2"/>
  <c r="CT307" i="2"/>
  <c r="CW307" i="2"/>
  <c r="CT303" i="2"/>
  <c r="CW303" i="2"/>
  <c r="CT299" i="2"/>
  <c r="CW299" i="2"/>
  <c r="CT251" i="2"/>
  <c r="CW251" i="2"/>
  <c r="CU247" i="2"/>
  <c r="CW247" i="2"/>
  <c r="CT243" i="2"/>
  <c r="CW243" i="2"/>
  <c r="CU239" i="2"/>
  <c r="CW239" i="2"/>
  <c r="CT195" i="2"/>
  <c r="CW195" i="2"/>
  <c r="CT179" i="2"/>
  <c r="CW179" i="2"/>
  <c r="CT175" i="2"/>
  <c r="CW175" i="2"/>
  <c r="CS383" i="2"/>
  <c r="CW383" i="2"/>
  <c r="CS379" i="2"/>
  <c r="CW379" i="2"/>
  <c r="CS375" i="2"/>
  <c r="CW375" i="2"/>
  <c r="CS371" i="2"/>
  <c r="CW371" i="2"/>
  <c r="CW367" i="2"/>
  <c r="CS361" i="2"/>
  <c r="CW361" i="2"/>
  <c r="CS357" i="2"/>
  <c r="CW357" i="2"/>
  <c r="CW353" i="2"/>
  <c r="CS349" i="2"/>
  <c r="CW349" i="2"/>
  <c r="CS345" i="2"/>
  <c r="CW345" i="2"/>
  <c r="CS341" i="2"/>
  <c r="CW341" i="2"/>
  <c r="CW337" i="2"/>
  <c r="CS333" i="2"/>
  <c r="CW333" i="2"/>
  <c r="CS329" i="2"/>
  <c r="CW329" i="2"/>
  <c r="CS325" i="2"/>
  <c r="CW325" i="2"/>
  <c r="CW321" i="2"/>
  <c r="CS317" i="2"/>
  <c r="CW317" i="2"/>
  <c r="CS313" i="2"/>
  <c r="CW313" i="2"/>
  <c r="CS309" i="2"/>
  <c r="CW309" i="2"/>
  <c r="CW305" i="2"/>
  <c r="CS301" i="2"/>
  <c r="CW301" i="2"/>
  <c r="CS297" i="2"/>
  <c r="CW297" i="2"/>
  <c r="CS293" i="2"/>
  <c r="CW293" i="2"/>
  <c r="CW289" i="2"/>
  <c r="CS285" i="2"/>
  <c r="CW285" i="2"/>
  <c r="CS281" i="2"/>
  <c r="CW281" i="2"/>
  <c r="CS277" i="2"/>
  <c r="CW277" i="2"/>
  <c r="CW273" i="2"/>
  <c r="CS269" i="2"/>
  <c r="CW269" i="2"/>
  <c r="CS265" i="2"/>
  <c r="CW265" i="2"/>
  <c r="CS261" i="2"/>
  <c r="CW261" i="2"/>
  <c r="CW257" i="2"/>
  <c r="CS253" i="2"/>
  <c r="CW253" i="2"/>
  <c r="CV249" i="2"/>
  <c r="CW249" i="2"/>
  <c r="CS245" i="2"/>
  <c r="CW245" i="2"/>
  <c r="CW241" i="2"/>
  <c r="CS237" i="2"/>
  <c r="CW237" i="2"/>
  <c r="CS233" i="2"/>
  <c r="CW233" i="2"/>
  <c r="CS229" i="2"/>
  <c r="CW229" i="2"/>
  <c r="CW225" i="2"/>
  <c r="CS221" i="2"/>
  <c r="CW221" i="2"/>
  <c r="CS217" i="2"/>
  <c r="CW217" i="2"/>
  <c r="CS213" i="2"/>
  <c r="CW213" i="2"/>
  <c r="CW209" i="2"/>
  <c r="CS205" i="2"/>
  <c r="CW205" i="2"/>
  <c r="CS201" i="2"/>
  <c r="CW201" i="2"/>
  <c r="CS197" i="2"/>
  <c r="CW197" i="2"/>
  <c r="CW193" i="2"/>
  <c r="CS189" i="2"/>
  <c r="CW189" i="2"/>
  <c r="CS185" i="2"/>
  <c r="CW185" i="2"/>
  <c r="CS181" i="2"/>
  <c r="CW181" i="2"/>
  <c r="CW177" i="2"/>
  <c r="CS173" i="2"/>
  <c r="CW173" i="2"/>
  <c r="CS169" i="2"/>
  <c r="CW169" i="2"/>
  <c r="CS165" i="2"/>
  <c r="CW165" i="2"/>
  <c r="CU161" i="2"/>
  <c r="CW161" i="2"/>
  <c r="CS157" i="2"/>
  <c r="CW157" i="2"/>
  <c r="CS153" i="2"/>
  <c r="CW153" i="2"/>
  <c r="CS149" i="2"/>
  <c r="CW149" i="2"/>
  <c r="CW145" i="2"/>
  <c r="CT141" i="2"/>
  <c r="CW141" i="2"/>
  <c r="CS137" i="2"/>
  <c r="CW137" i="2"/>
  <c r="CS133" i="2"/>
  <c r="CW133" i="2"/>
  <c r="CU129" i="2"/>
  <c r="CW129" i="2"/>
  <c r="CS125" i="2"/>
  <c r="CW125" i="2"/>
  <c r="CV121" i="2"/>
  <c r="CW121" i="2"/>
  <c r="CS117" i="2"/>
  <c r="CW117" i="2"/>
  <c r="CW113" i="2"/>
  <c r="CS109" i="2"/>
  <c r="CW109" i="2"/>
  <c r="CS105" i="2"/>
  <c r="CW105" i="2"/>
  <c r="CS101" i="2"/>
  <c r="CW101" i="2"/>
  <c r="CT97" i="2"/>
  <c r="CW97" i="2"/>
  <c r="CS93" i="2"/>
  <c r="CW93" i="2"/>
  <c r="CS89" i="2"/>
  <c r="CW89" i="2"/>
  <c r="CU85" i="2"/>
  <c r="CW85" i="2"/>
  <c r="CW81" i="2"/>
  <c r="CS74" i="2"/>
  <c r="CW74" i="2"/>
  <c r="CS70" i="2"/>
  <c r="CW70" i="2"/>
  <c r="CT66" i="2"/>
  <c r="CW66" i="2"/>
  <c r="CS62" i="2"/>
  <c r="CW62" i="2"/>
  <c r="CS58" i="2"/>
  <c r="CW58" i="2"/>
  <c r="CS54" i="2"/>
  <c r="CW54" i="2"/>
  <c r="CW50" i="2"/>
  <c r="CS386" i="2"/>
  <c r="CS356" i="2"/>
  <c r="CS324" i="2"/>
  <c r="CS292" i="2"/>
  <c r="CS260" i="2"/>
  <c r="CS228" i="2"/>
  <c r="CS196" i="2"/>
  <c r="CS164" i="2"/>
  <c r="CS132" i="2"/>
  <c r="CS100" i="2"/>
  <c r="CS69" i="2"/>
  <c r="CT351" i="2"/>
  <c r="CT223" i="2"/>
  <c r="CT121" i="2"/>
  <c r="CT58" i="2"/>
  <c r="CU191" i="2"/>
  <c r="CW385" i="2"/>
  <c r="CW369" i="2"/>
  <c r="CW306" i="2"/>
  <c r="CW290" i="2"/>
  <c r="CW242" i="2"/>
  <c r="CW146" i="2"/>
  <c r="CS391" i="2"/>
  <c r="CS367" i="2"/>
  <c r="CS353" i="2"/>
  <c r="CS337" i="2"/>
  <c r="CS321" i="2"/>
  <c r="CS305" i="2"/>
  <c r="CS289" i="2"/>
  <c r="CS273" i="2"/>
  <c r="CS257" i="2"/>
  <c r="CS249" i="2"/>
  <c r="CS241" i="2"/>
  <c r="CS225" i="2"/>
  <c r="CS209" i="2"/>
  <c r="CS193" i="2"/>
  <c r="CS177" i="2"/>
  <c r="CS161" i="2"/>
  <c r="CS145" i="2"/>
  <c r="CS129" i="2"/>
  <c r="CS121" i="2"/>
  <c r="CS113" i="2"/>
  <c r="CS97" i="2"/>
  <c r="CS81" i="2"/>
  <c r="CS66" i="2"/>
  <c r="CS50" i="2"/>
  <c r="CT136" i="2"/>
  <c r="CT120" i="2"/>
  <c r="CT104" i="2"/>
  <c r="CT88" i="2"/>
  <c r="CT73" i="2"/>
  <c r="CT57" i="2"/>
  <c r="CU149" i="2"/>
  <c r="CU97" i="2"/>
  <c r="CV205" i="2"/>
  <c r="CS352" i="2"/>
  <c r="CS320" i="2"/>
  <c r="CS288" i="2"/>
  <c r="CS256" i="2"/>
  <c r="CS248" i="2"/>
  <c r="CS224" i="2"/>
  <c r="CS192" i="2"/>
  <c r="CS160" i="2"/>
  <c r="CS128" i="2"/>
  <c r="CS112" i="2"/>
  <c r="CS96" i="2"/>
  <c r="CS80" i="2"/>
  <c r="CS65" i="2"/>
  <c r="CS49" i="2"/>
  <c r="CT271" i="2"/>
  <c r="CT239" i="2"/>
  <c r="CT207" i="2"/>
  <c r="CT129" i="2"/>
  <c r="CT113" i="2"/>
  <c r="CT81" i="2"/>
  <c r="CT50" i="2"/>
  <c r="CU181" i="2"/>
  <c r="CU54" i="2"/>
  <c r="CS141" i="2"/>
  <c r="CS85" i="2"/>
  <c r="CV385" i="2"/>
  <c r="CZ385" i="2"/>
  <c r="CU385" i="2"/>
  <c r="CS385" i="2"/>
  <c r="CZ377" i="2"/>
  <c r="CV377" i="2"/>
  <c r="CU377" i="2"/>
  <c r="CS377" i="2"/>
  <c r="CZ369" i="2"/>
  <c r="CV369" i="2"/>
  <c r="CU369" i="2"/>
  <c r="CS369" i="2"/>
  <c r="CZ365" i="2"/>
  <c r="CV365" i="2"/>
  <c r="CS365" i="2"/>
  <c r="CZ363" i="2"/>
  <c r="CV363" i="2"/>
  <c r="CU363" i="2"/>
  <c r="CS363" i="2"/>
  <c r="CZ359" i="2"/>
  <c r="CV359" i="2"/>
  <c r="CS359" i="2"/>
  <c r="CZ351" i="2"/>
  <c r="CV351" i="2"/>
  <c r="CS351" i="2"/>
  <c r="CZ343" i="2"/>
  <c r="CV343" i="2"/>
  <c r="CS343" i="2"/>
  <c r="CZ335" i="2"/>
  <c r="CV335" i="2"/>
  <c r="CS335" i="2"/>
  <c r="CZ327" i="2"/>
  <c r="CV327" i="2"/>
  <c r="CS327" i="2"/>
  <c r="CZ319" i="2"/>
  <c r="CV319" i="2"/>
  <c r="CS319" i="2"/>
  <c r="CZ311" i="2"/>
  <c r="CV311" i="2"/>
  <c r="CS311" i="2"/>
  <c r="CZ303" i="2"/>
  <c r="CV303" i="2"/>
  <c r="CS303" i="2"/>
  <c r="CZ295" i="2"/>
  <c r="CV295" i="2"/>
  <c r="CS295" i="2"/>
  <c r="CZ279" i="2"/>
  <c r="CV279" i="2"/>
  <c r="CS279" i="2"/>
  <c r="CZ275" i="2"/>
  <c r="CV275" i="2"/>
  <c r="CU275" i="2"/>
  <c r="CS275" i="2"/>
  <c r="CZ267" i="2"/>
  <c r="CV267" i="2"/>
  <c r="CU267" i="2"/>
  <c r="CS267" i="2"/>
  <c r="CZ263" i="2"/>
  <c r="CV263" i="2"/>
  <c r="CS263" i="2"/>
  <c r="CZ259" i="2"/>
  <c r="CV259" i="2"/>
  <c r="CU259" i="2"/>
  <c r="CS259" i="2"/>
  <c r="CZ255" i="2"/>
  <c r="CV255" i="2"/>
  <c r="CS255" i="2"/>
  <c r="CZ247" i="2"/>
  <c r="CV247" i="2"/>
  <c r="CS247" i="2"/>
  <c r="CZ235" i="2"/>
  <c r="CV235" i="2"/>
  <c r="CU235" i="2"/>
  <c r="CS235" i="2"/>
  <c r="CZ227" i="2"/>
  <c r="CV227" i="2"/>
  <c r="CU227" i="2"/>
  <c r="CS227" i="2"/>
  <c r="CZ219" i="2"/>
  <c r="CV219" i="2"/>
  <c r="CU219" i="2"/>
  <c r="CS219" i="2"/>
  <c r="CZ211" i="2"/>
  <c r="CV211" i="2"/>
  <c r="CU211" i="2"/>
  <c r="CS211" i="2"/>
  <c r="CZ203" i="2"/>
  <c r="CV203" i="2"/>
  <c r="CU203" i="2"/>
  <c r="CS203" i="2"/>
  <c r="CZ191" i="2"/>
  <c r="CV191" i="2"/>
  <c r="CS191" i="2"/>
  <c r="CZ183" i="2"/>
  <c r="CV183" i="2"/>
  <c r="CU183" i="2"/>
  <c r="CS183" i="2"/>
  <c r="CZ179" i="2"/>
  <c r="CV179" i="2"/>
  <c r="CU179" i="2"/>
  <c r="CS179" i="2"/>
  <c r="CZ171" i="2"/>
  <c r="CV171" i="2"/>
  <c r="CS171" i="2"/>
  <c r="CZ159" i="2"/>
  <c r="CV159" i="2"/>
  <c r="CS159" i="2"/>
  <c r="CU159" i="2"/>
  <c r="CZ155" i="2"/>
  <c r="CV155" i="2"/>
  <c r="CU155" i="2"/>
  <c r="CS155" i="2"/>
  <c r="CZ147" i="2"/>
  <c r="CV147" i="2"/>
  <c r="CU147" i="2"/>
  <c r="CS147" i="2"/>
  <c r="CZ131" i="2"/>
  <c r="CV131" i="2"/>
  <c r="CU131" i="2"/>
  <c r="CT131" i="2"/>
  <c r="CS131" i="2"/>
  <c r="CZ123" i="2"/>
  <c r="CV123" i="2"/>
  <c r="CT123" i="2"/>
  <c r="CU123" i="2"/>
  <c r="CS123" i="2"/>
  <c r="CZ115" i="2"/>
  <c r="CV115" i="2"/>
  <c r="CU115" i="2"/>
  <c r="CT115" i="2"/>
  <c r="CS115" i="2"/>
  <c r="CZ107" i="2"/>
  <c r="CV107" i="2"/>
  <c r="CT107" i="2"/>
  <c r="CS107" i="2"/>
  <c r="CZ99" i="2"/>
  <c r="CV99" i="2"/>
  <c r="CU99" i="2"/>
  <c r="CT99" i="2"/>
  <c r="CS99" i="2"/>
  <c r="CZ91" i="2"/>
  <c r="CV91" i="2"/>
  <c r="CT91" i="2"/>
  <c r="CU91" i="2"/>
  <c r="CS91" i="2"/>
  <c r="CZ83" i="2"/>
  <c r="CV83" i="2"/>
  <c r="CU83" i="2"/>
  <c r="CT83" i="2"/>
  <c r="CS83" i="2"/>
  <c r="CZ79" i="2"/>
  <c r="CV79" i="2"/>
  <c r="CT79" i="2"/>
  <c r="CU79" i="2"/>
  <c r="CS79" i="2"/>
  <c r="CZ68" i="2"/>
  <c r="CV68" i="2"/>
  <c r="CU68" i="2"/>
  <c r="CT68" i="2"/>
  <c r="CS68" i="2"/>
  <c r="CZ64" i="2"/>
  <c r="CV64" i="2"/>
  <c r="CT64" i="2"/>
  <c r="CS64" i="2"/>
  <c r="CU64" i="2"/>
  <c r="CZ56" i="2"/>
  <c r="CV56" i="2"/>
  <c r="CU56" i="2"/>
  <c r="CT56" i="2"/>
  <c r="CS56" i="2"/>
  <c r="CZ48" i="2"/>
  <c r="CV48" i="2"/>
  <c r="CT48" i="2"/>
  <c r="CU48" i="2"/>
  <c r="CS48" i="2"/>
  <c r="CT377" i="2"/>
  <c r="CT363" i="2"/>
  <c r="CT267" i="2"/>
  <c r="CT235" i="2"/>
  <c r="CT219" i="2"/>
  <c r="CT203" i="2"/>
  <c r="CT171" i="2"/>
  <c r="CT155" i="2"/>
  <c r="CU365" i="2"/>
  <c r="CU335" i="2"/>
  <c r="CU303" i="2"/>
  <c r="CZ389" i="2"/>
  <c r="CV389" i="2"/>
  <c r="CS389" i="2"/>
  <c r="CZ381" i="2"/>
  <c r="CS381" i="2"/>
  <c r="CZ373" i="2"/>
  <c r="CV373" i="2"/>
  <c r="CS373" i="2"/>
  <c r="CZ355" i="2"/>
  <c r="CV355" i="2"/>
  <c r="CU355" i="2"/>
  <c r="CS355" i="2"/>
  <c r="CZ347" i="2"/>
  <c r="CV347" i="2"/>
  <c r="CU347" i="2"/>
  <c r="CS347" i="2"/>
  <c r="CZ339" i="2"/>
  <c r="CV339" i="2"/>
  <c r="CU339" i="2"/>
  <c r="CS339" i="2"/>
  <c r="CZ331" i="2"/>
  <c r="CV331" i="2"/>
  <c r="CU331" i="2"/>
  <c r="CS331" i="2"/>
  <c r="CZ323" i="2"/>
  <c r="CV323" i="2"/>
  <c r="CU323" i="2"/>
  <c r="CS323" i="2"/>
  <c r="CZ315" i="2"/>
  <c r="CV315" i="2"/>
  <c r="CU315" i="2"/>
  <c r="CS315" i="2"/>
  <c r="CZ307" i="2"/>
  <c r="CV307" i="2"/>
  <c r="CU307" i="2"/>
  <c r="CS307" i="2"/>
  <c r="CZ299" i="2"/>
  <c r="CV299" i="2"/>
  <c r="CU299" i="2"/>
  <c r="CS299" i="2"/>
  <c r="CZ291" i="2"/>
  <c r="CV291" i="2"/>
  <c r="CU291" i="2"/>
  <c r="CS291" i="2"/>
  <c r="CZ287" i="2"/>
  <c r="CV287" i="2"/>
  <c r="CS287" i="2"/>
  <c r="CZ283" i="2"/>
  <c r="CV283" i="2"/>
  <c r="CU283" i="2"/>
  <c r="CS283" i="2"/>
  <c r="CZ271" i="2"/>
  <c r="CV271" i="2"/>
  <c r="CS271" i="2"/>
  <c r="CZ251" i="2"/>
  <c r="CV251" i="2"/>
  <c r="CU251" i="2"/>
  <c r="CS251" i="2"/>
  <c r="CZ243" i="2"/>
  <c r="CV243" i="2"/>
  <c r="CU243" i="2"/>
  <c r="CS243" i="2"/>
  <c r="CZ239" i="2"/>
  <c r="CV239" i="2"/>
  <c r="CS239" i="2"/>
  <c r="CZ231" i="2"/>
  <c r="CV231" i="2"/>
  <c r="CS231" i="2"/>
  <c r="CZ223" i="2"/>
  <c r="CV223" i="2"/>
  <c r="CS223" i="2"/>
  <c r="CZ215" i="2"/>
  <c r="CV215" i="2"/>
  <c r="CS215" i="2"/>
  <c r="CZ207" i="2"/>
  <c r="CV207" i="2"/>
  <c r="CS207" i="2"/>
  <c r="CZ199" i="2"/>
  <c r="CV199" i="2"/>
  <c r="CS199" i="2"/>
  <c r="CZ195" i="2"/>
  <c r="CV195" i="2"/>
  <c r="CU195" i="2"/>
  <c r="CS195" i="2"/>
  <c r="CZ187" i="2"/>
  <c r="CV187" i="2"/>
  <c r="CU187" i="2"/>
  <c r="CS187" i="2"/>
  <c r="CZ175" i="2"/>
  <c r="CV175" i="2"/>
  <c r="CU175" i="2"/>
  <c r="CS175" i="2"/>
  <c r="CZ167" i="2"/>
  <c r="CV167" i="2"/>
  <c r="CU167" i="2"/>
  <c r="CS167" i="2"/>
  <c r="CZ163" i="2"/>
  <c r="CV163" i="2"/>
  <c r="CU163" i="2"/>
  <c r="CS163" i="2"/>
  <c r="CZ151" i="2"/>
  <c r="CV151" i="2"/>
  <c r="CU151" i="2"/>
  <c r="CS151" i="2"/>
  <c r="CZ143" i="2"/>
  <c r="CV143" i="2"/>
  <c r="CU143" i="2"/>
  <c r="CS143" i="2"/>
  <c r="CZ139" i="2"/>
  <c r="CV139" i="2"/>
  <c r="CT139" i="2"/>
  <c r="CS139" i="2"/>
  <c r="CZ135" i="2"/>
  <c r="CV135" i="2"/>
  <c r="CU135" i="2"/>
  <c r="CT135" i="2"/>
  <c r="CS135" i="2"/>
  <c r="CZ127" i="2"/>
  <c r="CV127" i="2"/>
  <c r="CT127" i="2"/>
  <c r="CU127" i="2"/>
  <c r="CS127" i="2"/>
  <c r="CZ119" i="2"/>
  <c r="CV119" i="2"/>
  <c r="CU119" i="2"/>
  <c r="CT119" i="2"/>
  <c r="CS119" i="2"/>
  <c r="CZ111" i="2"/>
  <c r="CV111" i="2"/>
  <c r="CT111" i="2"/>
  <c r="CU111" i="2"/>
  <c r="CS111" i="2"/>
  <c r="CZ103" i="2"/>
  <c r="CV103" i="2"/>
  <c r="CU103" i="2"/>
  <c r="CT103" i="2"/>
  <c r="CS103" i="2"/>
  <c r="CZ95" i="2"/>
  <c r="CV95" i="2"/>
  <c r="CT95" i="2"/>
  <c r="CS95" i="2"/>
  <c r="CU95" i="2"/>
  <c r="CZ87" i="2"/>
  <c r="CV87" i="2"/>
  <c r="CU87" i="2"/>
  <c r="CT87" i="2"/>
  <c r="CS87" i="2"/>
  <c r="CZ76" i="2"/>
  <c r="CV76" i="2"/>
  <c r="CT76" i="2"/>
  <c r="CS76" i="2"/>
  <c r="CZ72" i="2"/>
  <c r="CV72" i="2"/>
  <c r="CU72" i="2"/>
  <c r="CT72" i="2"/>
  <c r="CS72" i="2"/>
  <c r="CZ60" i="2"/>
  <c r="CV60" i="2"/>
  <c r="CT60" i="2"/>
  <c r="CU60" i="2"/>
  <c r="CS60" i="2"/>
  <c r="CZ52" i="2"/>
  <c r="CV52" i="2"/>
  <c r="CU52" i="2"/>
  <c r="CT52" i="2"/>
  <c r="CS52" i="2"/>
  <c r="CT389" i="2"/>
  <c r="CT373" i="2"/>
  <c r="CT359" i="2"/>
  <c r="CT343" i="2"/>
  <c r="CT327" i="2"/>
  <c r="CT311" i="2"/>
  <c r="CT295" i="2"/>
  <c r="CT279" i="2"/>
  <c r="CT263" i="2"/>
  <c r="CT247" i="2"/>
  <c r="CT231" i="2"/>
  <c r="CT215" i="2"/>
  <c r="CT199" i="2"/>
  <c r="CT183" i="2"/>
  <c r="CT167" i="2"/>
  <c r="CT151" i="2"/>
  <c r="CU389" i="2"/>
  <c r="CU359" i="2"/>
  <c r="CU327" i="2"/>
  <c r="CU295" i="2"/>
  <c r="CU263" i="2"/>
  <c r="CU231" i="2"/>
  <c r="CU199" i="2"/>
  <c r="CU171" i="2"/>
  <c r="CU139" i="2"/>
  <c r="CU107" i="2"/>
  <c r="CU76" i="2"/>
  <c r="CZ392" i="2"/>
  <c r="CV392" i="2"/>
  <c r="CZ388" i="2"/>
  <c r="CZ384" i="2"/>
  <c r="CV384" i="2"/>
  <c r="CZ372" i="2"/>
  <c r="CV372" i="2"/>
  <c r="CZ368" i="2"/>
  <c r="CZ362" i="2"/>
  <c r="CV362" i="2"/>
  <c r="CZ358" i="2"/>
  <c r="CV358" i="2"/>
  <c r="CZ354" i="2"/>
  <c r="CV346" i="2"/>
  <c r="CZ346" i="2"/>
  <c r="CZ338" i="2"/>
  <c r="CZ330" i="2"/>
  <c r="CV330" i="2"/>
  <c r="CZ322" i="2"/>
  <c r="CZ310" i="2"/>
  <c r="CV310" i="2"/>
  <c r="CV302" i="2"/>
  <c r="CZ294" i="2"/>
  <c r="CV294" i="2"/>
  <c r="CZ286" i="2"/>
  <c r="CV286" i="2"/>
  <c r="CV278" i="2"/>
  <c r="CZ278" i="2"/>
  <c r="CZ274" i="2"/>
  <c r="CV274" i="2"/>
  <c r="CZ266" i="2"/>
  <c r="CV266" i="2"/>
  <c r="CZ258" i="2"/>
  <c r="CV258" i="2"/>
  <c r="CV250" i="2"/>
  <c r="CZ250" i="2"/>
  <c r="CZ238" i="2"/>
  <c r="CV238" i="2"/>
  <c r="CZ222" i="2"/>
  <c r="CV222" i="2"/>
  <c r="CV214" i="2"/>
  <c r="CZ210" i="2"/>
  <c r="CV210" i="2"/>
  <c r="CZ194" i="2"/>
  <c r="CV194" i="2"/>
  <c r="CZ190" i="2"/>
  <c r="CV190" i="2"/>
  <c r="CZ182" i="2"/>
  <c r="CV182" i="2"/>
  <c r="CZ178" i="2"/>
  <c r="CV178" i="2"/>
  <c r="CU178" i="2"/>
  <c r="CV170" i="2"/>
  <c r="CZ170" i="2"/>
  <c r="CZ162" i="2"/>
  <c r="CU162" i="2"/>
  <c r="CV154" i="2"/>
  <c r="CZ154" i="2"/>
  <c r="CV150" i="2"/>
  <c r="CZ150" i="2"/>
  <c r="CZ142" i="2"/>
  <c r="CT142" i="2"/>
  <c r="CU142" i="2"/>
  <c r="CV134" i="2"/>
  <c r="CT134" i="2"/>
  <c r="CZ130" i="2"/>
  <c r="CV130" i="2"/>
  <c r="CU130" i="2"/>
  <c r="CT130" i="2"/>
  <c r="CV122" i="2"/>
  <c r="CZ122" i="2"/>
  <c r="CT122" i="2"/>
  <c r="CZ118" i="2"/>
  <c r="CV118" i="2"/>
  <c r="CT118" i="2"/>
  <c r="CZ110" i="2"/>
  <c r="CT110" i="2"/>
  <c r="CV110" i="2"/>
  <c r="CU110" i="2"/>
  <c r="CV106" i="2"/>
  <c r="CZ106" i="2"/>
  <c r="CT106" i="2"/>
  <c r="CZ102" i="2"/>
  <c r="CV102" i="2"/>
  <c r="CT102" i="2"/>
  <c r="CZ98" i="2"/>
  <c r="CU98" i="2"/>
  <c r="CT98" i="2"/>
  <c r="CZ94" i="2"/>
  <c r="CV94" i="2"/>
  <c r="CT94" i="2"/>
  <c r="CU94" i="2"/>
  <c r="CV90" i="2"/>
  <c r="CT90" i="2"/>
  <c r="CZ90" i="2"/>
  <c r="CV86" i="2"/>
  <c r="CZ86" i="2"/>
  <c r="CT86" i="2"/>
  <c r="CZ82" i="2"/>
  <c r="CV82" i="2"/>
  <c r="CU82" i="2"/>
  <c r="CT82" i="2"/>
  <c r="CZ78" i="2"/>
  <c r="CT78" i="2"/>
  <c r="CU78" i="2"/>
  <c r="CZ75" i="2"/>
  <c r="CV75" i="2"/>
  <c r="CT75" i="2"/>
  <c r="CV71" i="2"/>
  <c r="CZ71" i="2"/>
  <c r="CT71" i="2"/>
  <c r="CZ67" i="2"/>
  <c r="CV67" i="2"/>
  <c r="CU67" i="2"/>
  <c r="CT67" i="2"/>
  <c r="CZ63" i="2"/>
  <c r="CV63" i="2"/>
  <c r="CT63" i="2"/>
  <c r="CU63" i="2"/>
  <c r="CV59" i="2"/>
  <c r="CZ59" i="2"/>
  <c r="CT59" i="2"/>
  <c r="CZ55" i="2"/>
  <c r="CV55" i="2"/>
  <c r="CT55" i="2"/>
  <c r="CZ51" i="2"/>
  <c r="CV51" i="2"/>
  <c r="CU51" i="2"/>
  <c r="CT51" i="2"/>
  <c r="CT392" i="2"/>
  <c r="CT384" i="2"/>
  <c r="CT358" i="2"/>
  <c r="CT342" i="2"/>
  <c r="CT338" i="2"/>
  <c r="CT274" i="2"/>
  <c r="CT266" i="2"/>
  <c r="CT258" i="2"/>
  <c r="CT250" i="2"/>
  <c r="CT222" i="2"/>
  <c r="CT214" i="2"/>
  <c r="CT194" i="2"/>
  <c r="CT190" i="2"/>
  <c r="CT182" i="2"/>
  <c r="CT178" i="2"/>
  <c r="CT170" i="2"/>
  <c r="CT166" i="2"/>
  <c r="CT162" i="2"/>
  <c r="CT154" i="2"/>
  <c r="CT150" i="2"/>
  <c r="CU388" i="2"/>
  <c r="CU372" i="2"/>
  <c r="CU358" i="2"/>
  <c r="CU310" i="2"/>
  <c r="CU170" i="2"/>
  <c r="CU106" i="2"/>
  <c r="CZ391" i="2"/>
  <c r="CV391" i="2"/>
  <c r="CU391" i="2"/>
  <c r="CZ387" i="2"/>
  <c r="CV387" i="2"/>
  <c r="CU387" i="2"/>
  <c r="CZ383" i="2"/>
  <c r="CV383" i="2"/>
  <c r="CU383" i="2"/>
  <c r="CZ379" i="2"/>
  <c r="CV379" i="2"/>
  <c r="CU379" i="2"/>
  <c r="CZ375" i="2"/>
  <c r="CV375" i="2"/>
  <c r="CU375" i="2"/>
  <c r="CZ371" i="2"/>
  <c r="CV371" i="2"/>
  <c r="CU371" i="2"/>
  <c r="CZ367" i="2"/>
  <c r="CV367" i="2"/>
  <c r="CU367" i="2"/>
  <c r="CZ361" i="2"/>
  <c r="CV361" i="2"/>
  <c r="CU361" i="2"/>
  <c r="CZ357" i="2"/>
  <c r="CV357" i="2"/>
  <c r="CU357" i="2"/>
  <c r="CZ353" i="2"/>
  <c r="CV353" i="2"/>
  <c r="CU353" i="2"/>
  <c r="CZ349" i="2"/>
  <c r="CV349" i="2"/>
  <c r="CU349" i="2"/>
  <c r="CZ345" i="2"/>
  <c r="CV345" i="2"/>
  <c r="CU345" i="2"/>
  <c r="CZ341" i="2"/>
  <c r="CV341" i="2"/>
  <c r="CU341" i="2"/>
  <c r="CZ337" i="2"/>
  <c r="CV337" i="2"/>
  <c r="CU337" i="2"/>
  <c r="CZ333" i="2"/>
  <c r="CV333" i="2"/>
  <c r="CU333" i="2"/>
  <c r="CZ329" i="2"/>
  <c r="CV329" i="2"/>
  <c r="CU329" i="2"/>
  <c r="CZ325" i="2"/>
  <c r="CV325" i="2"/>
  <c r="CU325" i="2"/>
  <c r="CZ321" i="2"/>
  <c r="CV321" i="2"/>
  <c r="CU321" i="2"/>
  <c r="CZ317" i="2"/>
  <c r="CV317" i="2"/>
  <c r="CU317" i="2"/>
  <c r="CZ313" i="2"/>
  <c r="CV313" i="2"/>
  <c r="CU313" i="2"/>
  <c r="CZ309" i="2"/>
  <c r="CV309" i="2"/>
  <c r="CU309" i="2"/>
  <c r="CZ305" i="2"/>
  <c r="CV305" i="2"/>
  <c r="CU305" i="2"/>
  <c r="CZ301" i="2"/>
  <c r="CV301" i="2"/>
  <c r="CU301" i="2"/>
  <c r="CZ297" i="2"/>
  <c r="CV297" i="2"/>
  <c r="CU297" i="2"/>
  <c r="CZ293" i="2"/>
  <c r="CV293" i="2"/>
  <c r="CU293" i="2"/>
  <c r="CZ289" i="2"/>
  <c r="CV289" i="2"/>
  <c r="CU289" i="2"/>
  <c r="CZ285" i="2"/>
  <c r="CV285" i="2"/>
  <c r="CU285" i="2"/>
  <c r="CZ281" i="2"/>
  <c r="CV281" i="2"/>
  <c r="CU281" i="2"/>
  <c r="CZ277" i="2"/>
  <c r="CV277" i="2"/>
  <c r="CU277" i="2"/>
  <c r="CZ273" i="2"/>
  <c r="CV273" i="2"/>
  <c r="CU273" i="2"/>
  <c r="CZ269" i="2"/>
  <c r="CU269" i="2"/>
  <c r="CZ265" i="2"/>
  <c r="CV265" i="2"/>
  <c r="CU265" i="2"/>
  <c r="CZ261" i="2"/>
  <c r="CV261" i="2"/>
  <c r="CU261" i="2"/>
  <c r="CZ257" i="2"/>
  <c r="CV257" i="2"/>
  <c r="CU257" i="2"/>
  <c r="CZ253" i="2"/>
  <c r="CV253" i="2"/>
  <c r="CU253" i="2"/>
  <c r="CZ249" i="2"/>
  <c r="CU249" i="2"/>
  <c r="CZ245" i="2"/>
  <c r="CV245" i="2"/>
  <c r="CU245" i="2"/>
  <c r="CZ241" i="2"/>
  <c r="CV241" i="2"/>
  <c r="CU241" i="2"/>
  <c r="CZ237" i="2"/>
  <c r="CV237" i="2"/>
  <c r="CU237" i="2"/>
  <c r="CZ233" i="2"/>
  <c r="CV233" i="2"/>
  <c r="CU233" i="2"/>
  <c r="CZ229" i="2"/>
  <c r="CV229" i="2"/>
  <c r="CU229" i="2"/>
  <c r="CZ225" i="2"/>
  <c r="CV225" i="2"/>
  <c r="CU225" i="2"/>
  <c r="CZ221" i="2"/>
  <c r="CV221" i="2"/>
  <c r="CU221" i="2"/>
  <c r="CZ217" i="2"/>
  <c r="CV217" i="2"/>
  <c r="CU217" i="2"/>
  <c r="CZ213" i="2"/>
  <c r="CV213" i="2"/>
  <c r="CU213" i="2"/>
  <c r="CZ209" i="2"/>
  <c r="CV209" i="2"/>
  <c r="CU209" i="2"/>
  <c r="CZ205" i="2"/>
  <c r="CU205" i="2"/>
  <c r="CZ201" i="2"/>
  <c r="CV201" i="2"/>
  <c r="CU201" i="2"/>
  <c r="CZ197" i="2"/>
  <c r="CV197" i="2"/>
  <c r="CU197" i="2"/>
  <c r="CZ193" i="2"/>
  <c r="CV193" i="2"/>
  <c r="CU193" i="2"/>
  <c r="CZ189" i="2"/>
  <c r="CV189" i="2"/>
  <c r="CU189" i="2"/>
  <c r="CZ185" i="2"/>
  <c r="CU185" i="2"/>
  <c r="CZ181" i="2"/>
  <c r="CV181" i="2"/>
  <c r="CZ177" i="2"/>
  <c r="CV177" i="2"/>
  <c r="CZ173" i="2"/>
  <c r="CV173" i="2"/>
  <c r="CU173" i="2"/>
  <c r="CZ169" i="2"/>
  <c r="CV169" i="2"/>
  <c r="CU169" i="2"/>
  <c r="CZ165" i="2"/>
  <c r="CV165" i="2"/>
  <c r="CZ161" i="2"/>
  <c r="CV161" i="2"/>
  <c r="CZ157" i="2"/>
  <c r="CV157" i="2"/>
  <c r="CU157" i="2"/>
  <c r="CZ153" i="2"/>
  <c r="CV153" i="2"/>
  <c r="CU153" i="2"/>
  <c r="CZ149" i="2"/>
  <c r="CV149" i="2"/>
  <c r="CZ145" i="2"/>
  <c r="CV145" i="2"/>
  <c r="CZ141" i="2"/>
  <c r="CU141" i="2"/>
  <c r="CZ137" i="2"/>
  <c r="CV137" i="2"/>
  <c r="CU137" i="2"/>
  <c r="CZ133" i="2"/>
  <c r="CV133" i="2"/>
  <c r="CZ129" i="2"/>
  <c r="CV129" i="2"/>
  <c r="CZ125" i="2"/>
  <c r="CV125" i="2"/>
  <c r="CU125" i="2"/>
  <c r="CZ121" i="2"/>
  <c r="CU121" i="2"/>
  <c r="CZ117" i="2"/>
  <c r="CV117" i="2"/>
  <c r="CZ113" i="2"/>
  <c r="CV113" i="2"/>
  <c r="CZ109" i="2"/>
  <c r="CV109" i="2"/>
  <c r="CU109" i="2"/>
  <c r="CZ105" i="2"/>
  <c r="CV105" i="2"/>
  <c r="CU105" i="2"/>
  <c r="CZ101" i="2"/>
  <c r="CV101" i="2"/>
  <c r="CZ97" i="2"/>
  <c r="CV97" i="2"/>
  <c r="CZ93" i="2"/>
  <c r="CV93" i="2"/>
  <c r="CU93" i="2"/>
  <c r="CZ89" i="2"/>
  <c r="CV89" i="2"/>
  <c r="CU89" i="2"/>
  <c r="CZ85" i="2"/>
  <c r="CV85" i="2"/>
  <c r="CZ81" i="2"/>
  <c r="CV81" i="2"/>
  <c r="CZ74" i="2"/>
  <c r="CV74" i="2"/>
  <c r="CU74" i="2"/>
  <c r="CZ70" i="2"/>
  <c r="CV70" i="2"/>
  <c r="CZ66" i="2"/>
  <c r="CV66" i="2"/>
  <c r="CZ62" i="2"/>
  <c r="CV62" i="2"/>
  <c r="CU62" i="2"/>
  <c r="CZ58" i="2"/>
  <c r="CU58" i="2"/>
  <c r="CZ54" i="2"/>
  <c r="CV54" i="2"/>
  <c r="CZ50" i="2"/>
  <c r="CV50" i="2"/>
  <c r="CT391" i="2"/>
  <c r="CT387" i="2"/>
  <c r="CT383" i="2"/>
  <c r="CT379" i="2"/>
  <c r="CT375" i="2"/>
  <c r="CT371" i="2"/>
  <c r="CT367" i="2"/>
  <c r="CT361" i="2"/>
  <c r="CT357" i="2"/>
  <c r="CT353" i="2"/>
  <c r="CT349" i="2"/>
  <c r="CT345" i="2"/>
  <c r="CT341" i="2"/>
  <c r="CT337" i="2"/>
  <c r="CT333" i="2"/>
  <c r="CT329" i="2"/>
  <c r="CT325" i="2"/>
  <c r="CT321" i="2"/>
  <c r="CT317" i="2"/>
  <c r="CT313" i="2"/>
  <c r="CT309" i="2"/>
  <c r="CT305" i="2"/>
  <c r="CT301" i="2"/>
  <c r="CT297" i="2"/>
  <c r="CT293" i="2"/>
  <c r="CT289" i="2"/>
  <c r="CT285" i="2"/>
  <c r="CT281" i="2"/>
  <c r="CT277" i="2"/>
  <c r="CT273" i="2"/>
  <c r="CT269" i="2"/>
  <c r="CT265" i="2"/>
  <c r="CT261" i="2"/>
  <c r="CT257" i="2"/>
  <c r="CT253" i="2"/>
  <c r="CT249" i="2"/>
  <c r="CT245" i="2"/>
  <c r="CT241" i="2"/>
  <c r="CT237" i="2"/>
  <c r="CT233" i="2"/>
  <c r="CT229" i="2"/>
  <c r="CT225" i="2"/>
  <c r="CT221" i="2"/>
  <c r="CT217" i="2"/>
  <c r="CT213" i="2"/>
  <c r="CT209" i="2"/>
  <c r="CT205" i="2"/>
  <c r="CT201" i="2"/>
  <c r="CT197" i="2"/>
  <c r="CT193" i="2"/>
  <c r="CT189" i="2"/>
  <c r="CT185" i="2"/>
  <c r="CT181" i="2"/>
  <c r="CT177" i="2"/>
  <c r="CT173" i="2"/>
  <c r="CT169" i="2"/>
  <c r="CT165" i="2"/>
  <c r="CT161" i="2"/>
  <c r="CT157" i="2"/>
  <c r="CT153" i="2"/>
  <c r="CT149" i="2"/>
  <c r="CT145" i="2"/>
  <c r="CT133" i="2"/>
  <c r="CT125" i="2"/>
  <c r="CT117" i="2"/>
  <c r="CT109" i="2"/>
  <c r="CT101" i="2"/>
  <c r="CT93" i="2"/>
  <c r="CT85" i="2"/>
  <c r="CT70" i="2"/>
  <c r="CT62" i="2"/>
  <c r="CT54" i="2"/>
  <c r="CU177" i="2"/>
  <c r="CU145" i="2"/>
  <c r="CU134" i="2"/>
  <c r="CU113" i="2"/>
  <c r="CU102" i="2"/>
  <c r="CU81" i="2"/>
  <c r="CU71" i="2"/>
  <c r="CU50" i="2"/>
  <c r="CV185" i="2"/>
  <c r="CV142" i="2"/>
  <c r="CV58" i="2"/>
  <c r="CZ302" i="2"/>
  <c r="CZ134" i="2"/>
  <c r="CZ376" i="2"/>
  <c r="CV376" i="2"/>
  <c r="CV364" i="2"/>
  <c r="CZ364" i="2"/>
  <c r="CZ350" i="2"/>
  <c r="CV350" i="2"/>
  <c r="CV342" i="2"/>
  <c r="CZ342" i="2"/>
  <c r="CZ334" i="2"/>
  <c r="CV334" i="2"/>
  <c r="CV326" i="2"/>
  <c r="CZ326" i="2"/>
  <c r="CZ318" i="2"/>
  <c r="CV318" i="2"/>
  <c r="CZ314" i="2"/>
  <c r="CV314" i="2"/>
  <c r="CZ306" i="2"/>
  <c r="CV298" i="2"/>
  <c r="CZ290" i="2"/>
  <c r="CV282" i="2"/>
  <c r="CZ282" i="2"/>
  <c r="CZ270" i="2"/>
  <c r="CV262" i="2"/>
  <c r="CZ262" i="2"/>
  <c r="CV254" i="2"/>
  <c r="CZ254" i="2"/>
  <c r="CZ246" i="2"/>
  <c r="CV246" i="2"/>
  <c r="CZ242" i="2"/>
  <c r="CV242" i="2"/>
  <c r="CV234" i="2"/>
  <c r="CZ234" i="2"/>
  <c r="CZ230" i="2"/>
  <c r="CV230" i="2"/>
  <c r="CZ226" i="2"/>
  <c r="CV218" i="2"/>
  <c r="CZ206" i="2"/>
  <c r="CZ202" i="2"/>
  <c r="CV202" i="2"/>
  <c r="CV198" i="2"/>
  <c r="CZ198" i="2"/>
  <c r="CV186" i="2"/>
  <c r="CZ186" i="2"/>
  <c r="CZ174" i="2"/>
  <c r="CV174" i="2"/>
  <c r="CU174" i="2"/>
  <c r="CZ166" i="2"/>
  <c r="CV166" i="2"/>
  <c r="CZ158" i="2"/>
  <c r="CV158" i="2"/>
  <c r="CU158" i="2"/>
  <c r="CZ146" i="2"/>
  <c r="CV146" i="2"/>
  <c r="CU146" i="2"/>
  <c r="CZ138" i="2"/>
  <c r="CV138" i="2"/>
  <c r="CT138" i="2"/>
  <c r="CV126" i="2"/>
  <c r="CT126" i="2"/>
  <c r="CU126" i="2"/>
  <c r="CZ114" i="2"/>
  <c r="CV114" i="2"/>
  <c r="CU114" i="2"/>
  <c r="CT114" i="2"/>
  <c r="CT388" i="2"/>
  <c r="CT380" i="2"/>
  <c r="CT372" i="2"/>
  <c r="CT368" i="2"/>
  <c r="CT362" i="2"/>
  <c r="CT354" i="2"/>
  <c r="CT346" i="2"/>
  <c r="CT334" i="2"/>
  <c r="CT330" i="2"/>
  <c r="CT322" i="2"/>
  <c r="CT314" i="2"/>
  <c r="CT310" i="2"/>
  <c r="CT302" i="2"/>
  <c r="CT294" i="2"/>
  <c r="CT286" i="2"/>
  <c r="CT278" i="2"/>
  <c r="CT270" i="2"/>
  <c r="CT262" i="2"/>
  <c r="CT254" i="2"/>
  <c r="CT246" i="2"/>
  <c r="CT238" i="2"/>
  <c r="CT230" i="2"/>
  <c r="CT226" i="2"/>
  <c r="CT218" i="2"/>
  <c r="CT210" i="2"/>
  <c r="CT206" i="2"/>
  <c r="CT198" i="2"/>
  <c r="CT186" i="2"/>
  <c r="CT174" i="2"/>
  <c r="CU380" i="2"/>
  <c r="CU364" i="2"/>
  <c r="CU350" i="2"/>
  <c r="CU334" i="2"/>
  <c r="CU326" i="2"/>
  <c r="CU318" i="2"/>
  <c r="CU302" i="2"/>
  <c r="CU294" i="2"/>
  <c r="CU286" i="2"/>
  <c r="CU278" i="2"/>
  <c r="CU270" i="2"/>
  <c r="CU262" i="2"/>
  <c r="CU254" i="2"/>
  <c r="CU246" i="2"/>
  <c r="CU238" i="2"/>
  <c r="CU230" i="2"/>
  <c r="CU222" i="2"/>
  <c r="CU214" i="2"/>
  <c r="CU206" i="2"/>
  <c r="CU198" i="2"/>
  <c r="CU190" i="2"/>
  <c r="CU138" i="2"/>
  <c r="CU75" i="2"/>
  <c r="CV380" i="2"/>
  <c r="CV354" i="2"/>
  <c r="CV322" i="2"/>
  <c r="CV290" i="2"/>
  <c r="CV162" i="2"/>
  <c r="CZ380" i="2"/>
  <c r="CZ214" i="2"/>
  <c r="CV47" i="2"/>
  <c r="CZ47" i="2"/>
  <c r="CU47" i="2"/>
  <c r="CW47" i="2"/>
  <c r="CV390" i="2"/>
  <c r="CZ390" i="2"/>
  <c r="CU390" i="2"/>
  <c r="CZ386" i="2"/>
  <c r="CV386" i="2"/>
  <c r="CU386" i="2"/>
  <c r="CZ382" i="2"/>
  <c r="CV382" i="2"/>
  <c r="CU382" i="2"/>
  <c r="CZ378" i="2"/>
  <c r="CV378" i="2"/>
  <c r="CU378" i="2"/>
  <c r="CZ374" i="2"/>
  <c r="CV374" i="2"/>
  <c r="CU374" i="2"/>
  <c r="CZ370" i="2"/>
  <c r="CV370" i="2"/>
  <c r="CU370" i="2"/>
  <c r="CZ366" i="2"/>
  <c r="CV366" i="2"/>
  <c r="CU366" i="2"/>
  <c r="CZ360" i="2"/>
  <c r="CV360" i="2"/>
  <c r="CU360" i="2"/>
  <c r="CZ356" i="2"/>
  <c r="CV356" i="2"/>
  <c r="CU356" i="2"/>
  <c r="CZ352" i="2"/>
  <c r="CV352" i="2"/>
  <c r="CU352" i="2"/>
  <c r="CZ348" i="2"/>
  <c r="CV348" i="2"/>
  <c r="CU348" i="2"/>
  <c r="CZ344" i="2"/>
  <c r="CV344" i="2"/>
  <c r="CU344" i="2"/>
  <c r="CZ340" i="2"/>
  <c r="CV340" i="2"/>
  <c r="CU340" i="2"/>
  <c r="CZ336" i="2"/>
  <c r="CV336" i="2"/>
  <c r="CU336" i="2"/>
  <c r="CZ332" i="2"/>
  <c r="CV332" i="2"/>
  <c r="CU332" i="2"/>
  <c r="CZ328" i="2"/>
  <c r="CV328" i="2"/>
  <c r="CU328" i="2"/>
  <c r="CZ324" i="2"/>
  <c r="CV324" i="2"/>
  <c r="CU324" i="2"/>
  <c r="CZ320" i="2"/>
  <c r="CV320" i="2"/>
  <c r="CU320" i="2"/>
  <c r="CZ316" i="2"/>
  <c r="CV316" i="2"/>
  <c r="CU316" i="2"/>
  <c r="CZ312" i="2"/>
  <c r="CV312" i="2"/>
  <c r="CU312" i="2"/>
  <c r="CZ308" i="2"/>
  <c r="CV308" i="2"/>
  <c r="CU308" i="2"/>
  <c r="CZ304" i="2"/>
  <c r="CV304" i="2"/>
  <c r="CU304" i="2"/>
  <c r="CZ300" i="2"/>
  <c r="CV300" i="2"/>
  <c r="CU300" i="2"/>
  <c r="CZ296" i="2"/>
  <c r="CV296" i="2"/>
  <c r="CU296" i="2"/>
  <c r="CZ292" i="2"/>
  <c r="CV292" i="2"/>
  <c r="CU292" i="2"/>
  <c r="CZ288" i="2"/>
  <c r="CV288" i="2"/>
  <c r="CU288" i="2"/>
  <c r="CZ284" i="2"/>
  <c r="CV284" i="2"/>
  <c r="CU284" i="2"/>
  <c r="CZ280" i="2"/>
  <c r="CV280" i="2"/>
  <c r="CU280" i="2"/>
  <c r="CZ276" i="2"/>
  <c r="CV276" i="2"/>
  <c r="CU276" i="2"/>
  <c r="CZ272" i="2"/>
  <c r="CV272" i="2"/>
  <c r="CU272" i="2"/>
  <c r="CZ268" i="2"/>
  <c r="CV268" i="2"/>
  <c r="CU268" i="2"/>
  <c r="CZ264" i="2"/>
  <c r="CV264" i="2"/>
  <c r="CU264" i="2"/>
  <c r="CZ260" i="2"/>
  <c r="CU260" i="2"/>
  <c r="CV260" i="2"/>
  <c r="CZ256" i="2"/>
  <c r="CV256" i="2"/>
  <c r="CU256" i="2"/>
  <c r="CZ252" i="2"/>
  <c r="CV252" i="2"/>
  <c r="CU252" i="2"/>
  <c r="CZ248" i="2"/>
  <c r="CU248" i="2"/>
  <c r="CZ244" i="2"/>
  <c r="CV244" i="2"/>
  <c r="CU244" i="2"/>
  <c r="CZ240" i="2"/>
  <c r="CV240" i="2"/>
  <c r="CU240" i="2"/>
  <c r="CZ236" i="2"/>
  <c r="CV236" i="2"/>
  <c r="CU236" i="2"/>
  <c r="CZ232" i="2"/>
  <c r="CV232" i="2"/>
  <c r="CU232" i="2"/>
  <c r="CZ228" i="2"/>
  <c r="CU228" i="2"/>
  <c r="CZ224" i="2"/>
  <c r="CV224" i="2"/>
  <c r="CU224" i="2"/>
  <c r="CZ220" i="2"/>
  <c r="CV220" i="2"/>
  <c r="CU220" i="2"/>
  <c r="CZ216" i="2"/>
  <c r="CV216" i="2"/>
  <c r="CU216" i="2"/>
  <c r="CZ212" i="2"/>
  <c r="CV212" i="2"/>
  <c r="CU212" i="2"/>
  <c r="CZ208" i="2"/>
  <c r="CV208" i="2"/>
  <c r="CU208" i="2"/>
  <c r="CZ204" i="2"/>
  <c r="CV204" i="2"/>
  <c r="CU204" i="2"/>
  <c r="CZ200" i="2"/>
  <c r="CV200" i="2"/>
  <c r="CU200" i="2"/>
  <c r="CZ196" i="2"/>
  <c r="CU196" i="2"/>
  <c r="CV196" i="2"/>
  <c r="CZ192" i="2"/>
  <c r="CV192" i="2"/>
  <c r="CU192" i="2"/>
  <c r="CZ188" i="2"/>
  <c r="CV188" i="2"/>
  <c r="CU188" i="2"/>
  <c r="CZ184" i="2"/>
  <c r="CU184" i="2"/>
  <c r="CZ180" i="2"/>
  <c r="CU180" i="2"/>
  <c r="CV180" i="2"/>
  <c r="CZ176" i="2"/>
  <c r="CV176" i="2"/>
  <c r="CU176" i="2"/>
  <c r="CZ172" i="2"/>
  <c r="CV172" i="2"/>
  <c r="CU172" i="2"/>
  <c r="CZ168" i="2"/>
  <c r="CV168" i="2"/>
  <c r="CU168" i="2"/>
  <c r="CZ164" i="2"/>
  <c r="CU164" i="2"/>
  <c r="CZ160" i="2"/>
  <c r="CV160" i="2"/>
  <c r="CU160" i="2"/>
  <c r="CZ156" i="2"/>
  <c r="CV156" i="2"/>
  <c r="CU156" i="2"/>
  <c r="CZ152" i="2"/>
  <c r="CU152" i="2"/>
  <c r="CV152" i="2"/>
  <c r="CZ148" i="2"/>
  <c r="CU148" i="2"/>
  <c r="CV148" i="2"/>
  <c r="CZ144" i="2"/>
  <c r="CV144" i="2"/>
  <c r="CU144" i="2"/>
  <c r="CZ140" i="2"/>
  <c r="CV140" i="2"/>
  <c r="CU140" i="2"/>
  <c r="CZ136" i="2"/>
  <c r="CV136" i="2"/>
  <c r="CU136" i="2"/>
  <c r="CZ132" i="2"/>
  <c r="CU132" i="2"/>
  <c r="CV132" i="2"/>
  <c r="CZ128" i="2"/>
  <c r="CV128" i="2"/>
  <c r="CU128" i="2"/>
  <c r="CZ124" i="2"/>
  <c r="CV124" i="2"/>
  <c r="CU124" i="2"/>
  <c r="CZ120" i="2"/>
  <c r="CU120" i="2"/>
  <c r="CZ116" i="2"/>
  <c r="CU116" i="2"/>
  <c r="CV116" i="2"/>
  <c r="CZ112" i="2"/>
  <c r="CV112" i="2"/>
  <c r="CU112" i="2"/>
  <c r="CZ108" i="2"/>
  <c r="CV108" i="2"/>
  <c r="CU108" i="2"/>
  <c r="CZ104" i="2"/>
  <c r="CV104" i="2"/>
  <c r="CU104" i="2"/>
  <c r="CZ100" i="2"/>
  <c r="CU100" i="2"/>
  <c r="CZ96" i="2"/>
  <c r="CV96" i="2"/>
  <c r="CU96" i="2"/>
  <c r="CZ92" i="2"/>
  <c r="CV92" i="2"/>
  <c r="CU92" i="2"/>
  <c r="CZ88" i="2"/>
  <c r="CU88" i="2"/>
  <c r="CV88" i="2"/>
  <c r="CZ84" i="2"/>
  <c r="CU84" i="2"/>
  <c r="CV84" i="2"/>
  <c r="CZ80" i="2"/>
  <c r="CV80" i="2"/>
  <c r="CU80" i="2"/>
  <c r="CZ77" i="2"/>
  <c r="CV77" i="2"/>
  <c r="CU77" i="2"/>
  <c r="CZ73" i="2"/>
  <c r="CV73" i="2"/>
  <c r="CU73" i="2"/>
  <c r="CZ69" i="2"/>
  <c r="CU69" i="2"/>
  <c r="CV69" i="2"/>
  <c r="CZ65" i="2"/>
  <c r="CV65" i="2"/>
  <c r="CU65" i="2"/>
  <c r="CZ61" i="2"/>
  <c r="CV61" i="2"/>
  <c r="CU61" i="2"/>
  <c r="CZ57" i="2"/>
  <c r="CU57" i="2"/>
  <c r="CZ53" i="2"/>
  <c r="CU53" i="2"/>
  <c r="CV53" i="2"/>
  <c r="CZ49" i="2"/>
  <c r="CV49" i="2"/>
  <c r="CU49" i="2"/>
  <c r="CS392" i="2"/>
  <c r="CS388" i="2"/>
  <c r="CS384" i="2"/>
  <c r="CS380" i="2"/>
  <c r="CS376" i="2"/>
  <c r="CS372" i="2"/>
  <c r="CS368" i="2"/>
  <c r="CS364" i="2"/>
  <c r="CS362" i="2"/>
  <c r="CS358" i="2"/>
  <c r="CS354" i="2"/>
  <c r="CS350" i="2"/>
  <c r="CS346" i="2"/>
  <c r="CS342" i="2"/>
  <c r="CS338" i="2"/>
  <c r="CS334" i="2"/>
  <c r="CS330" i="2"/>
  <c r="CS326" i="2"/>
  <c r="CS322" i="2"/>
  <c r="CS318" i="2"/>
  <c r="CS314" i="2"/>
  <c r="CS310" i="2"/>
  <c r="CS306" i="2"/>
  <c r="CS302" i="2"/>
  <c r="CS298" i="2"/>
  <c r="CS294" i="2"/>
  <c r="CS290" i="2"/>
  <c r="CS286" i="2"/>
  <c r="CS282" i="2"/>
  <c r="CS278" i="2"/>
  <c r="CS274" i="2"/>
  <c r="CS270" i="2"/>
  <c r="CS266" i="2"/>
  <c r="CS262" i="2"/>
  <c r="CS258" i="2"/>
  <c r="CS254" i="2"/>
  <c r="CS250" i="2"/>
  <c r="CS246" i="2"/>
  <c r="CS242" i="2"/>
  <c r="CS238" i="2"/>
  <c r="CS234" i="2"/>
  <c r="CS230" i="2"/>
  <c r="CS226" i="2"/>
  <c r="CS222" i="2"/>
  <c r="CS218" i="2"/>
  <c r="CS214" i="2"/>
  <c r="CS210" i="2"/>
  <c r="CS206" i="2"/>
  <c r="CS202" i="2"/>
  <c r="CS198" i="2"/>
  <c r="CS194" i="2"/>
  <c r="CS190" i="2"/>
  <c r="CS186" i="2"/>
  <c r="CS182" i="2"/>
  <c r="CS178" i="2"/>
  <c r="CS174" i="2"/>
  <c r="CS170" i="2"/>
  <c r="CS166" i="2"/>
  <c r="CS162" i="2"/>
  <c r="CS158" i="2"/>
  <c r="CS154" i="2"/>
  <c r="CS150" i="2"/>
  <c r="CS146" i="2"/>
  <c r="CS142" i="2"/>
  <c r="CS138" i="2"/>
  <c r="CS134" i="2"/>
  <c r="CS130" i="2"/>
  <c r="CS126" i="2"/>
  <c r="CS122" i="2"/>
  <c r="CS118" i="2"/>
  <c r="CS114" i="2"/>
  <c r="CS110" i="2"/>
  <c r="CS106" i="2"/>
  <c r="CS102" i="2"/>
  <c r="CS98" i="2"/>
  <c r="CS94" i="2"/>
  <c r="CS90" i="2"/>
  <c r="CS86" i="2"/>
  <c r="CS82" i="2"/>
  <c r="CS78" i="2"/>
  <c r="CS75" i="2"/>
  <c r="CS71" i="2"/>
  <c r="CS67" i="2"/>
  <c r="CS63" i="2"/>
  <c r="CS59" i="2"/>
  <c r="CS55" i="2"/>
  <c r="CS51" i="2"/>
  <c r="CT47" i="2"/>
  <c r="CT390" i="2"/>
  <c r="CT386" i="2"/>
  <c r="CT382" i="2"/>
  <c r="CT378" i="2"/>
  <c r="CT374" i="2"/>
  <c r="CT370" i="2"/>
  <c r="CT366" i="2"/>
  <c r="CT360" i="2"/>
  <c r="CT356" i="2"/>
  <c r="CT352" i="2"/>
  <c r="CT348" i="2"/>
  <c r="CT344" i="2"/>
  <c r="CT340" i="2"/>
  <c r="CT336" i="2"/>
  <c r="CT332" i="2"/>
  <c r="CT328" i="2"/>
  <c r="CT324" i="2"/>
  <c r="CT320" i="2"/>
  <c r="CT316" i="2"/>
  <c r="CT312" i="2"/>
  <c r="CT308" i="2"/>
  <c r="CT304" i="2"/>
  <c r="CT300" i="2"/>
  <c r="CT296" i="2"/>
  <c r="CT292" i="2"/>
  <c r="CT288" i="2"/>
  <c r="CT284" i="2"/>
  <c r="CT280" i="2"/>
  <c r="CT276" i="2"/>
  <c r="CT272" i="2"/>
  <c r="CT268" i="2"/>
  <c r="CT264" i="2"/>
  <c r="CT260" i="2"/>
  <c r="CT256" i="2"/>
  <c r="CT252" i="2"/>
  <c r="CT248" i="2"/>
  <c r="CT244" i="2"/>
  <c r="CT240" i="2"/>
  <c r="CT236" i="2"/>
  <c r="CT232" i="2"/>
  <c r="CT228" i="2"/>
  <c r="CT224" i="2"/>
  <c r="CT220" i="2"/>
  <c r="CT216" i="2"/>
  <c r="CT212" i="2"/>
  <c r="CT208" i="2"/>
  <c r="CT204" i="2"/>
  <c r="CT200" i="2"/>
  <c r="CT196" i="2"/>
  <c r="CT192" i="2"/>
  <c r="CT188" i="2"/>
  <c r="CT184" i="2"/>
  <c r="CT180" i="2"/>
  <c r="CT176" i="2"/>
  <c r="CT172" i="2"/>
  <c r="CT168" i="2"/>
  <c r="CT164" i="2"/>
  <c r="CT160" i="2"/>
  <c r="CT156" i="2"/>
  <c r="CT152" i="2"/>
  <c r="CT148" i="2"/>
  <c r="CT144" i="2"/>
  <c r="CT132" i="2"/>
  <c r="CT124" i="2"/>
  <c r="CT116" i="2"/>
  <c r="CT108" i="2"/>
  <c r="CT100" i="2"/>
  <c r="CT92" i="2"/>
  <c r="CT84" i="2"/>
  <c r="CT77" i="2"/>
  <c r="CT69" i="2"/>
  <c r="CT61" i="2"/>
  <c r="CT53" i="2"/>
  <c r="CU392" i="2"/>
  <c r="CU384" i="2"/>
  <c r="CU376" i="2"/>
  <c r="CU368" i="2"/>
  <c r="CU362" i="2"/>
  <c r="CU354" i="2"/>
  <c r="CU346" i="2"/>
  <c r="CU338" i="2"/>
  <c r="CU330" i="2"/>
  <c r="CU322" i="2"/>
  <c r="CU314" i="2"/>
  <c r="CU306" i="2"/>
  <c r="CU298" i="2"/>
  <c r="CU290" i="2"/>
  <c r="CU282" i="2"/>
  <c r="CU274" i="2"/>
  <c r="CU266" i="2"/>
  <c r="CU258" i="2"/>
  <c r="CU250" i="2"/>
  <c r="CU242" i="2"/>
  <c r="CU234" i="2"/>
  <c r="CU226" i="2"/>
  <c r="CU218" i="2"/>
  <c r="CU210" i="2"/>
  <c r="CU202" i="2"/>
  <c r="CU194" i="2"/>
  <c r="CU186" i="2"/>
  <c r="CU165" i="2"/>
  <c r="CU154" i="2"/>
  <c r="CU133" i="2"/>
  <c r="CU122" i="2"/>
  <c r="CU101" i="2"/>
  <c r="CU90" i="2"/>
  <c r="CU70" i="2"/>
  <c r="CU59" i="2"/>
  <c r="CV388" i="2"/>
  <c r="CV368" i="2"/>
  <c r="CV338" i="2"/>
  <c r="CV306" i="2"/>
  <c r="CV269" i="2"/>
  <c r="CV226" i="2"/>
  <c r="CV184" i="2"/>
  <c r="CV141" i="2"/>
  <c r="CV98" i="2"/>
  <c r="CV57" i="2"/>
  <c r="CZ298" i="2"/>
  <c r="CZ126" i="2"/>
  <c r="CZ44" i="2" l="1"/>
  <c r="C44" i="2"/>
  <c r="B455" i="2"/>
  <c r="B454" i="2"/>
  <c r="B453" i="2"/>
  <c r="CV44" i="2"/>
  <c r="CW44" i="2"/>
  <c r="CS44" i="2"/>
  <c r="CU44" i="2"/>
  <c r="CY44" i="2"/>
  <c r="CT44" i="2"/>
  <c r="CX44" i="2"/>
  <c r="D47" i="2"/>
  <c r="CR51" i="2"/>
  <c r="B51" i="2" s="1"/>
  <c r="CR67" i="2"/>
  <c r="B67" i="2" s="1"/>
  <c r="CR82" i="2"/>
  <c r="B82" i="2" s="1"/>
  <c r="CR114" i="2"/>
  <c r="B114" i="2" s="1"/>
  <c r="CR130" i="2"/>
  <c r="B130" i="2" s="1"/>
  <c r="CR146" i="2"/>
  <c r="B146" i="2" s="1"/>
  <c r="CR162" i="2"/>
  <c r="B162" i="2" s="1"/>
  <c r="CR178" i="2"/>
  <c r="B178" i="2" s="1"/>
  <c r="CR194" i="2"/>
  <c r="B194" i="2" s="1"/>
  <c r="CR210" i="2"/>
  <c r="B210" i="2" s="1"/>
  <c r="CR226" i="2"/>
  <c r="B226" i="2" s="1"/>
  <c r="CR242" i="2"/>
  <c r="B242" i="2" s="1"/>
  <c r="CR258" i="2"/>
  <c r="B258" i="2" s="1"/>
  <c r="CR274" i="2"/>
  <c r="B274" i="2" s="1"/>
  <c r="CR290" i="2"/>
  <c r="B290" i="2" s="1"/>
  <c r="CR306" i="2"/>
  <c r="B306" i="2" s="1"/>
  <c r="CR322" i="2"/>
  <c r="B322" i="2" s="1"/>
  <c r="CR338" i="2"/>
  <c r="B338" i="2" s="1"/>
  <c r="CR354" i="2"/>
  <c r="B354" i="2" s="1"/>
  <c r="CR368" i="2"/>
  <c r="B368" i="2" s="1"/>
  <c r="CR384" i="2"/>
  <c r="B384" i="2" s="1"/>
  <c r="CR60" i="2"/>
  <c r="B60" i="2" s="1"/>
  <c r="CR76" i="2"/>
  <c r="B76" i="2" s="1"/>
  <c r="CR95" i="2"/>
  <c r="B95" i="2" s="1"/>
  <c r="CR143" i="2"/>
  <c r="B143" i="2" s="1"/>
  <c r="CR175" i="2"/>
  <c r="B175" i="2" s="1"/>
  <c r="CR251" i="2"/>
  <c r="B251" i="2" s="1"/>
  <c r="CR307" i="2"/>
  <c r="B307" i="2" s="1"/>
  <c r="CR339" i="2"/>
  <c r="B339" i="2" s="1"/>
  <c r="CR123" i="2"/>
  <c r="B123" i="2" s="1"/>
  <c r="CR147" i="2"/>
  <c r="B147" i="2" s="1"/>
  <c r="CR227" i="2"/>
  <c r="B227" i="2" s="1"/>
  <c r="CR275" i="2"/>
  <c r="B275" i="2" s="1"/>
  <c r="CR385" i="2"/>
  <c r="B385" i="2" s="1"/>
  <c r="CR97" i="2"/>
  <c r="B97" i="2" s="1"/>
  <c r="CR257" i="2"/>
  <c r="B257" i="2" s="1"/>
  <c r="CR324" i="2"/>
  <c r="B324" i="2" s="1"/>
  <c r="CR137" i="2"/>
  <c r="B137" i="2" s="1"/>
  <c r="CR153" i="2"/>
  <c r="B153" i="2" s="1"/>
  <c r="CR201" i="2"/>
  <c r="B201" i="2" s="1"/>
  <c r="CR281" i="2"/>
  <c r="B281" i="2" s="1"/>
  <c r="CR313" i="2"/>
  <c r="B313" i="2" s="1"/>
  <c r="CR345" i="2"/>
  <c r="B345" i="2" s="1"/>
  <c r="CR375" i="2"/>
  <c r="B375" i="2" s="1"/>
  <c r="CR236" i="2"/>
  <c r="B236" i="2" s="1"/>
  <c r="CR184" i="2"/>
  <c r="B184" i="2" s="1"/>
  <c r="CR216" i="2"/>
  <c r="B216" i="2" s="1"/>
  <c r="CR264" i="2"/>
  <c r="B264" i="2" s="1"/>
  <c r="CR328" i="2"/>
  <c r="B328" i="2" s="1"/>
  <c r="CR182" i="2"/>
  <c r="B182" i="2" s="1"/>
  <c r="CR295" i="2"/>
  <c r="B295" i="2" s="1"/>
  <c r="CR303" i="2"/>
  <c r="B303" i="2" s="1"/>
  <c r="D51" i="2"/>
  <c r="D59" i="2"/>
  <c r="D63" i="2"/>
  <c r="D146" i="2"/>
  <c r="D150" i="2"/>
  <c r="D154" i="2"/>
  <c r="D158" i="2"/>
  <c r="D194" i="2"/>
  <c r="D198" i="2"/>
  <c r="D202" i="2"/>
  <c r="D206" i="2"/>
  <c r="D242" i="2"/>
  <c r="D246" i="2"/>
  <c r="D250" i="2"/>
  <c r="D254" i="2"/>
  <c r="D187" i="2"/>
  <c r="D219" i="2"/>
  <c r="D66" i="2"/>
  <c r="D317" i="2"/>
  <c r="D349" i="2"/>
  <c r="D277" i="2"/>
  <c r="D455" i="2"/>
  <c r="CR96" i="2"/>
  <c r="B96" i="2" s="1"/>
  <c r="CR192" i="2"/>
  <c r="B192" i="2" s="1"/>
  <c r="CR145" i="2"/>
  <c r="B145" i="2" s="1"/>
  <c r="CR321" i="2"/>
  <c r="B321" i="2" s="1"/>
  <c r="CR196" i="2"/>
  <c r="B196" i="2" s="1"/>
  <c r="CR169" i="2"/>
  <c r="B169" i="2" s="1"/>
  <c r="CR217" i="2"/>
  <c r="B217" i="2" s="1"/>
  <c r="CR233" i="2"/>
  <c r="B233" i="2" s="1"/>
  <c r="CR297" i="2"/>
  <c r="B297" i="2" s="1"/>
  <c r="CR98" i="2"/>
  <c r="B98" i="2" s="1"/>
  <c r="CR183" i="2"/>
  <c r="B183" i="2" s="1"/>
  <c r="CR288" i="2"/>
  <c r="B288" i="2" s="1"/>
  <c r="CR209" i="2"/>
  <c r="B209" i="2" s="1"/>
  <c r="CR391" i="2"/>
  <c r="B391" i="2" s="1"/>
  <c r="CR69" i="2"/>
  <c r="B69" i="2" s="1"/>
  <c r="CR58" i="2"/>
  <c r="B58" i="2" s="1"/>
  <c r="CR74" i="2"/>
  <c r="B74" i="2" s="1"/>
  <c r="CR89" i="2"/>
  <c r="B89" i="2" s="1"/>
  <c r="CR105" i="2"/>
  <c r="B105" i="2" s="1"/>
  <c r="CR185" i="2"/>
  <c r="B185" i="2" s="1"/>
  <c r="CR265" i="2"/>
  <c r="B265" i="2" s="1"/>
  <c r="CR329" i="2"/>
  <c r="B329" i="2" s="1"/>
  <c r="CR148" i="2"/>
  <c r="B148" i="2" s="1"/>
  <c r="CR316" i="2"/>
  <c r="B316" i="2" s="1"/>
  <c r="CR104" i="2"/>
  <c r="B104" i="2" s="1"/>
  <c r="CR136" i="2"/>
  <c r="B136" i="2" s="1"/>
  <c r="CR144" i="2"/>
  <c r="B144" i="2" s="1"/>
  <c r="CR168" i="2"/>
  <c r="B168" i="2" s="1"/>
  <c r="CR200" i="2"/>
  <c r="B200" i="2" s="1"/>
  <c r="CR240" i="2"/>
  <c r="B240" i="2" s="1"/>
  <c r="CR296" i="2"/>
  <c r="B296" i="2" s="1"/>
  <c r="CR360" i="2"/>
  <c r="B360" i="2" s="1"/>
  <c r="CR228" i="2"/>
  <c r="B228" i="2" s="1"/>
  <c r="CR268" i="2"/>
  <c r="B268" i="2" s="1"/>
  <c r="CR308" i="2"/>
  <c r="B308" i="2" s="1"/>
  <c r="CR220" i="2"/>
  <c r="B220" i="2" s="1"/>
  <c r="CR47" i="2"/>
  <c r="CR59" i="2"/>
  <c r="B59" i="2" s="1"/>
  <c r="CR75" i="2"/>
  <c r="B75" i="2" s="1"/>
  <c r="CR90" i="2"/>
  <c r="B90" i="2" s="1"/>
  <c r="CR106" i="2"/>
  <c r="B106" i="2" s="1"/>
  <c r="CR122" i="2"/>
  <c r="B122" i="2" s="1"/>
  <c r="CR138" i="2"/>
  <c r="B138" i="2" s="1"/>
  <c r="CR154" i="2"/>
  <c r="B154" i="2" s="1"/>
  <c r="CR170" i="2"/>
  <c r="B170" i="2" s="1"/>
  <c r="CR186" i="2"/>
  <c r="B186" i="2" s="1"/>
  <c r="CR202" i="2"/>
  <c r="B202" i="2" s="1"/>
  <c r="CR218" i="2"/>
  <c r="B218" i="2" s="1"/>
  <c r="CR234" i="2"/>
  <c r="B234" i="2" s="1"/>
  <c r="CR250" i="2"/>
  <c r="B250" i="2" s="1"/>
  <c r="CR266" i="2"/>
  <c r="B266" i="2" s="1"/>
  <c r="CR282" i="2"/>
  <c r="B282" i="2" s="1"/>
  <c r="CR298" i="2"/>
  <c r="B298" i="2" s="1"/>
  <c r="CR314" i="2"/>
  <c r="B314" i="2" s="1"/>
  <c r="CR330" i="2"/>
  <c r="B330" i="2" s="1"/>
  <c r="CR346" i="2"/>
  <c r="B346" i="2" s="1"/>
  <c r="CR362" i="2"/>
  <c r="B362" i="2" s="1"/>
  <c r="CR376" i="2"/>
  <c r="B376" i="2" s="1"/>
  <c r="CR392" i="2"/>
  <c r="B392" i="2" s="1"/>
  <c r="CR52" i="2"/>
  <c r="B52" i="2" s="1"/>
  <c r="CR72" i="2"/>
  <c r="B72" i="2" s="1"/>
  <c r="CR163" i="2"/>
  <c r="B163" i="2" s="1"/>
  <c r="CR195" i="2"/>
  <c r="B195" i="2" s="1"/>
  <c r="CR287" i="2"/>
  <c r="B287" i="2" s="1"/>
  <c r="CR291" i="2"/>
  <c r="B291" i="2" s="1"/>
  <c r="CR323" i="2"/>
  <c r="B323" i="2" s="1"/>
  <c r="CR355" i="2"/>
  <c r="B355" i="2" s="1"/>
  <c r="CR64" i="2"/>
  <c r="B64" i="2" s="1"/>
  <c r="CR115" i="2"/>
  <c r="B115" i="2" s="1"/>
  <c r="CR131" i="2"/>
  <c r="B131" i="2" s="1"/>
  <c r="CR211" i="2"/>
  <c r="B211" i="2" s="1"/>
  <c r="CR247" i="2"/>
  <c r="B247" i="2" s="1"/>
  <c r="CR255" i="2"/>
  <c r="B255" i="2" s="1"/>
  <c r="CR259" i="2"/>
  <c r="B259" i="2" s="1"/>
  <c r="CR365" i="2"/>
  <c r="B365" i="2" s="1"/>
  <c r="CR369" i="2"/>
  <c r="B369" i="2" s="1"/>
  <c r="CR141" i="2"/>
  <c r="B141" i="2" s="1"/>
  <c r="CR65" i="2"/>
  <c r="B65" i="2" s="1"/>
  <c r="CR128" i="2"/>
  <c r="B128" i="2" s="1"/>
  <c r="CR248" i="2"/>
  <c r="B248" i="2" s="1"/>
  <c r="CR352" i="2"/>
  <c r="B352" i="2" s="1"/>
  <c r="CR66" i="2"/>
  <c r="B66" i="2" s="1"/>
  <c r="CR121" i="2"/>
  <c r="B121" i="2" s="1"/>
  <c r="CR177" i="2"/>
  <c r="B177" i="2" s="1"/>
  <c r="CR241" i="2"/>
  <c r="B241" i="2" s="1"/>
  <c r="CR289" i="2"/>
  <c r="B289" i="2" s="1"/>
  <c r="CR353" i="2"/>
  <c r="B353" i="2" s="1"/>
  <c r="CR132" i="2"/>
  <c r="B132" i="2" s="1"/>
  <c r="CR260" i="2"/>
  <c r="B260" i="2" s="1"/>
  <c r="CR386" i="2"/>
  <c r="B386" i="2" s="1"/>
  <c r="CR54" i="2"/>
  <c r="B54" i="2" s="1"/>
  <c r="CR62" i="2"/>
  <c r="B62" i="2" s="1"/>
  <c r="CR70" i="2"/>
  <c r="B70" i="2" s="1"/>
  <c r="CR93" i="2"/>
  <c r="B93" i="2" s="1"/>
  <c r="CR101" i="2"/>
  <c r="B101" i="2" s="1"/>
  <c r="CR109" i="2"/>
  <c r="B109" i="2" s="1"/>
  <c r="CR117" i="2"/>
  <c r="B117" i="2" s="1"/>
  <c r="CR125" i="2"/>
  <c r="B125" i="2" s="1"/>
  <c r="CR133" i="2"/>
  <c r="B133" i="2" s="1"/>
  <c r="CR149" i="2"/>
  <c r="B149" i="2" s="1"/>
  <c r="CR157" i="2"/>
  <c r="B157" i="2" s="1"/>
  <c r="CR165" i="2"/>
  <c r="B165" i="2" s="1"/>
  <c r="CR173" i="2"/>
  <c r="B173" i="2" s="1"/>
  <c r="CR181" i="2"/>
  <c r="B181" i="2" s="1"/>
  <c r="CR189" i="2"/>
  <c r="B189" i="2" s="1"/>
  <c r="CR197" i="2"/>
  <c r="B197" i="2" s="1"/>
  <c r="CR205" i="2"/>
  <c r="B205" i="2" s="1"/>
  <c r="CR213" i="2"/>
  <c r="B213" i="2" s="1"/>
  <c r="CR221" i="2"/>
  <c r="B221" i="2" s="1"/>
  <c r="CR229" i="2"/>
  <c r="B229" i="2" s="1"/>
  <c r="CR237" i="2"/>
  <c r="B237" i="2" s="1"/>
  <c r="CR245" i="2"/>
  <c r="B245" i="2" s="1"/>
  <c r="CR253" i="2"/>
  <c r="B253" i="2" s="1"/>
  <c r="CR261" i="2"/>
  <c r="B261" i="2" s="1"/>
  <c r="CR269" i="2"/>
  <c r="B269" i="2" s="1"/>
  <c r="CR277" i="2"/>
  <c r="B277" i="2" s="1"/>
  <c r="CR285" i="2"/>
  <c r="B285" i="2" s="1"/>
  <c r="CR293" i="2"/>
  <c r="B293" i="2" s="1"/>
  <c r="CR301" i="2"/>
  <c r="B301" i="2" s="1"/>
  <c r="CR309" i="2"/>
  <c r="B309" i="2" s="1"/>
  <c r="CR317" i="2"/>
  <c r="B317" i="2" s="1"/>
  <c r="CR325" i="2"/>
  <c r="B325" i="2" s="1"/>
  <c r="CR333" i="2"/>
  <c r="B333" i="2" s="1"/>
  <c r="CR341" i="2"/>
  <c r="B341" i="2" s="1"/>
  <c r="CR349" i="2"/>
  <c r="B349" i="2" s="1"/>
  <c r="CR357" i="2"/>
  <c r="B357" i="2" s="1"/>
  <c r="CR371" i="2"/>
  <c r="B371" i="2" s="1"/>
  <c r="CR379" i="2"/>
  <c r="B379" i="2" s="1"/>
  <c r="CR172" i="2"/>
  <c r="B172" i="2" s="1"/>
  <c r="CR300" i="2"/>
  <c r="B300" i="2" s="1"/>
  <c r="CR84" i="2"/>
  <c r="B84" i="2" s="1"/>
  <c r="CR212" i="2"/>
  <c r="B212" i="2" s="1"/>
  <c r="CR340" i="2"/>
  <c r="B340" i="2" s="1"/>
  <c r="CR124" i="2"/>
  <c r="B124" i="2" s="1"/>
  <c r="CR252" i="2"/>
  <c r="B252" i="2" s="1"/>
  <c r="CR378" i="2"/>
  <c r="B378" i="2" s="1"/>
  <c r="CR57" i="2"/>
  <c r="B57" i="2" s="1"/>
  <c r="CR73" i="2"/>
  <c r="B73" i="2" s="1"/>
  <c r="CR88" i="2"/>
  <c r="B88" i="2" s="1"/>
  <c r="CR152" i="2"/>
  <c r="B152" i="2" s="1"/>
  <c r="CR176" i="2"/>
  <c r="B176" i="2" s="1"/>
  <c r="CR208" i="2"/>
  <c r="B208" i="2" s="1"/>
  <c r="CR232" i="2"/>
  <c r="B232" i="2" s="1"/>
  <c r="CR272" i="2"/>
  <c r="B272" i="2" s="1"/>
  <c r="CR312" i="2"/>
  <c r="B312" i="2" s="1"/>
  <c r="CR344" i="2"/>
  <c r="B344" i="2" s="1"/>
  <c r="CR374" i="2"/>
  <c r="B374" i="2" s="1"/>
  <c r="CR390" i="2"/>
  <c r="B390" i="2" s="1"/>
  <c r="CR387" i="2"/>
  <c r="B387" i="2" s="1"/>
  <c r="CR361" i="2"/>
  <c r="B361" i="2" s="1"/>
  <c r="CR383" i="2"/>
  <c r="B383" i="2" s="1"/>
  <c r="CR108" i="2"/>
  <c r="B108" i="2" s="1"/>
  <c r="CR276" i="2"/>
  <c r="B276" i="2" s="1"/>
  <c r="CR61" i="2"/>
  <c r="B61" i="2" s="1"/>
  <c r="CR188" i="2"/>
  <c r="B188" i="2" s="1"/>
  <c r="CR120" i="2"/>
  <c r="B120" i="2" s="1"/>
  <c r="CR382" i="2"/>
  <c r="B382" i="2" s="1"/>
  <c r="CR55" i="2"/>
  <c r="B55" i="2" s="1"/>
  <c r="CR71" i="2"/>
  <c r="B71" i="2" s="1"/>
  <c r="CR86" i="2"/>
  <c r="B86" i="2" s="1"/>
  <c r="CR102" i="2"/>
  <c r="B102" i="2" s="1"/>
  <c r="CR118" i="2"/>
  <c r="B118" i="2" s="1"/>
  <c r="CR134" i="2"/>
  <c r="B134" i="2" s="1"/>
  <c r="CR150" i="2"/>
  <c r="B150" i="2" s="1"/>
  <c r="CR166" i="2"/>
  <c r="B166" i="2" s="1"/>
  <c r="CR198" i="2"/>
  <c r="B198" i="2" s="1"/>
  <c r="CR214" i="2"/>
  <c r="B214" i="2" s="1"/>
  <c r="CR230" i="2"/>
  <c r="B230" i="2" s="1"/>
  <c r="CR246" i="2"/>
  <c r="B246" i="2" s="1"/>
  <c r="CR262" i="2"/>
  <c r="B262" i="2" s="1"/>
  <c r="CR278" i="2"/>
  <c r="B278" i="2" s="1"/>
  <c r="CR294" i="2"/>
  <c r="B294" i="2" s="1"/>
  <c r="CR310" i="2"/>
  <c r="B310" i="2" s="1"/>
  <c r="CR326" i="2"/>
  <c r="B326" i="2" s="1"/>
  <c r="CR342" i="2"/>
  <c r="B342" i="2" s="1"/>
  <c r="CR358" i="2"/>
  <c r="B358" i="2" s="1"/>
  <c r="CR372" i="2"/>
  <c r="B372" i="2" s="1"/>
  <c r="CR388" i="2"/>
  <c r="B388" i="2" s="1"/>
  <c r="CR87" i="2"/>
  <c r="B87" i="2" s="1"/>
  <c r="CR103" i="2"/>
  <c r="B103" i="2" s="1"/>
  <c r="CR119" i="2"/>
  <c r="B119" i="2" s="1"/>
  <c r="CR135" i="2"/>
  <c r="B135" i="2" s="1"/>
  <c r="CR151" i="2"/>
  <c r="B151" i="2" s="1"/>
  <c r="CR187" i="2"/>
  <c r="B187" i="2" s="1"/>
  <c r="CR271" i="2"/>
  <c r="B271" i="2" s="1"/>
  <c r="CR283" i="2"/>
  <c r="B283" i="2" s="1"/>
  <c r="CR315" i="2"/>
  <c r="B315" i="2" s="1"/>
  <c r="CR347" i="2"/>
  <c r="B347" i="2" s="1"/>
  <c r="CR389" i="2"/>
  <c r="B389" i="2" s="1"/>
  <c r="CR48" i="2"/>
  <c r="B48" i="2" s="1"/>
  <c r="CR79" i="2"/>
  <c r="B79" i="2" s="1"/>
  <c r="CR91" i="2"/>
  <c r="B91" i="2" s="1"/>
  <c r="CR107" i="2"/>
  <c r="B107" i="2" s="1"/>
  <c r="CR155" i="2"/>
  <c r="B155" i="2" s="1"/>
  <c r="CR191" i="2"/>
  <c r="B191" i="2" s="1"/>
  <c r="CR203" i="2"/>
  <c r="B203" i="2" s="1"/>
  <c r="CR235" i="2"/>
  <c r="B235" i="2" s="1"/>
  <c r="CR279" i="2"/>
  <c r="B279" i="2" s="1"/>
  <c r="CR311" i="2"/>
  <c r="B311" i="2" s="1"/>
  <c r="CR319" i="2"/>
  <c r="B319" i="2" s="1"/>
  <c r="CR327" i="2"/>
  <c r="B327" i="2" s="1"/>
  <c r="CR335" i="2"/>
  <c r="B335" i="2" s="1"/>
  <c r="CR343" i="2"/>
  <c r="B343" i="2" s="1"/>
  <c r="CR351" i="2"/>
  <c r="B351" i="2" s="1"/>
  <c r="CR359" i="2"/>
  <c r="B359" i="2" s="1"/>
  <c r="CR363" i="2"/>
  <c r="B363" i="2" s="1"/>
  <c r="CR85" i="2"/>
  <c r="B85" i="2" s="1"/>
  <c r="CR49" i="2"/>
  <c r="B49" i="2" s="1"/>
  <c r="CR112" i="2"/>
  <c r="B112" i="2" s="1"/>
  <c r="CR224" i="2"/>
  <c r="B224" i="2" s="1"/>
  <c r="CR320" i="2"/>
  <c r="B320" i="2" s="1"/>
  <c r="CR50" i="2"/>
  <c r="B50" i="2" s="1"/>
  <c r="CR113" i="2"/>
  <c r="B113" i="2" s="1"/>
  <c r="CR161" i="2"/>
  <c r="B161" i="2" s="1"/>
  <c r="CR225" i="2"/>
  <c r="B225" i="2" s="1"/>
  <c r="CR273" i="2"/>
  <c r="B273" i="2" s="1"/>
  <c r="CR337" i="2"/>
  <c r="B337" i="2" s="1"/>
  <c r="CR100" i="2"/>
  <c r="B100" i="2" s="1"/>
  <c r="CR356" i="2"/>
  <c r="B356" i="2" s="1"/>
  <c r="CR140" i="2"/>
  <c r="B140" i="2" s="1"/>
  <c r="CR53" i="2"/>
  <c r="B53" i="2" s="1"/>
  <c r="CR180" i="2"/>
  <c r="B180" i="2" s="1"/>
  <c r="CR92" i="2"/>
  <c r="B92" i="2" s="1"/>
  <c r="CR348" i="2"/>
  <c r="B348" i="2" s="1"/>
  <c r="CR63" i="2"/>
  <c r="B63" i="2" s="1"/>
  <c r="CR78" i="2"/>
  <c r="B78" i="2" s="1"/>
  <c r="CR94" i="2"/>
  <c r="CR110" i="2"/>
  <c r="B110" i="2" s="1"/>
  <c r="CR126" i="2"/>
  <c r="B126" i="2" s="1"/>
  <c r="CR142" i="2"/>
  <c r="B142" i="2" s="1"/>
  <c r="CR158" i="2"/>
  <c r="B158" i="2" s="1"/>
  <c r="CR174" i="2"/>
  <c r="B174" i="2" s="1"/>
  <c r="CR190" i="2"/>
  <c r="B190" i="2" s="1"/>
  <c r="CR206" i="2"/>
  <c r="B206" i="2" s="1"/>
  <c r="CR222" i="2"/>
  <c r="B222" i="2" s="1"/>
  <c r="CR238" i="2"/>
  <c r="B238" i="2" s="1"/>
  <c r="CR254" i="2"/>
  <c r="B254" i="2" s="1"/>
  <c r="CR270" i="2"/>
  <c r="B270" i="2" s="1"/>
  <c r="CR286" i="2"/>
  <c r="B286" i="2" s="1"/>
  <c r="CR302" i="2"/>
  <c r="B302" i="2" s="1"/>
  <c r="CR318" i="2"/>
  <c r="B318" i="2" s="1"/>
  <c r="CR334" i="2"/>
  <c r="B334" i="2" s="1"/>
  <c r="CR350" i="2"/>
  <c r="B350" i="2" s="1"/>
  <c r="CR364" i="2"/>
  <c r="B364" i="2" s="1"/>
  <c r="CR380" i="2"/>
  <c r="B380" i="2" s="1"/>
  <c r="CR111" i="2"/>
  <c r="B111" i="2" s="1"/>
  <c r="CR127" i="2"/>
  <c r="B127" i="2" s="1"/>
  <c r="CR139" i="2"/>
  <c r="B139" i="2" s="1"/>
  <c r="CR167" i="2"/>
  <c r="B167" i="2" s="1"/>
  <c r="CR199" i="2"/>
  <c r="B199" i="2" s="1"/>
  <c r="CR207" i="2"/>
  <c r="B207" i="2" s="1"/>
  <c r="CR215" i="2"/>
  <c r="B215" i="2" s="1"/>
  <c r="CR223" i="2"/>
  <c r="B223" i="2" s="1"/>
  <c r="CR231" i="2"/>
  <c r="B231" i="2" s="1"/>
  <c r="CR239" i="2"/>
  <c r="B239" i="2" s="1"/>
  <c r="CR243" i="2"/>
  <c r="B243" i="2" s="1"/>
  <c r="CR299" i="2"/>
  <c r="B299" i="2" s="1"/>
  <c r="CR331" i="2"/>
  <c r="B331" i="2" s="1"/>
  <c r="CR373" i="2"/>
  <c r="B373" i="2" s="1"/>
  <c r="CR381" i="2"/>
  <c r="B381" i="2" s="1"/>
  <c r="CR56" i="2"/>
  <c r="B56" i="2" s="1"/>
  <c r="CR68" i="2"/>
  <c r="B68" i="2" s="1"/>
  <c r="CR83" i="2"/>
  <c r="B83" i="2" s="1"/>
  <c r="CR99" i="2"/>
  <c r="B99" i="2" s="1"/>
  <c r="CR159" i="2"/>
  <c r="B159" i="2" s="1"/>
  <c r="CR171" i="2"/>
  <c r="B171" i="2" s="1"/>
  <c r="CR179" i="2"/>
  <c r="B179" i="2" s="1"/>
  <c r="CR219" i="2"/>
  <c r="B219" i="2" s="1"/>
  <c r="CR263" i="2"/>
  <c r="B263" i="2" s="1"/>
  <c r="CR267" i="2"/>
  <c r="B267" i="2" s="1"/>
  <c r="CR377" i="2"/>
  <c r="B377" i="2" s="1"/>
  <c r="CR80" i="2"/>
  <c r="B80" i="2" s="1"/>
  <c r="CR160" i="2"/>
  <c r="B160" i="2" s="1"/>
  <c r="CR256" i="2"/>
  <c r="B256" i="2" s="1"/>
  <c r="CR81" i="2"/>
  <c r="B81" i="2" s="1"/>
  <c r="CR129" i="2"/>
  <c r="B129" i="2" s="1"/>
  <c r="CR193" i="2"/>
  <c r="B193" i="2" s="1"/>
  <c r="CR249" i="2"/>
  <c r="B249" i="2" s="1"/>
  <c r="CR305" i="2"/>
  <c r="B305" i="2" s="1"/>
  <c r="CR367" i="2"/>
  <c r="B367" i="2" s="1"/>
  <c r="CR164" i="2"/>
  <c r="B164" i="2" s="1"/>
  <c r="CR292" i="2"/>
  <c r="B292" i="2" s="1"/>
  <c r="CR280" i="2"/>
  <c r="B280" i="2" s="1"/>
  <c r="CR304" i="2"/>
  <c r="B304" i="2" s="1"/>
  <c r="CR336" i="2"/>
  <c r="B336" i="2" s="1"/>
  <c r="CR366" i="2"/>
  <c r="B366" i="2" s="1"/>
  <c r="CR77" i="2"/>
  <c r="B77" i="2" s="1"/>
  <c r="CR204" i="2"/>
  <c r="B204" i="2" s="1"/>
  <c r="CR332" i="2"/>
  <c r="B332" i="2" s="1"/>
  <c r="CR116" i="2"/>
  <c r="B116" i="2" s="1"/>
  <c r="CR244" i="2"/>
  <c r="B244" i="2" s="1"/>
  <c r="CR370" i="2"/>
  <c r="B370" i="2" s="1"/>
  <c r="CR156" i="2"/>
  <c r="B156" i="2" s="1"/>
  <c r="CR284" i="2"/>
  <c r="B284" i="2" s="1"/>
  <c r="B94" i="2"/>
  <c r="D82" i="2"/>
  <c r="D90" i="2"/>
  <c r="D94" i="2"/>
  <c r="D130" i="2"/>
  <c r="D134" i="2"/>
  <c r="D138" i="2"/>
  <c r="D142" i="2"/>
  <c r="D226" i="2"/>
  <c r="D230" i="2"/>
  <c r="D234" i="2"/>
  <c r="D238" i="2"/>
  <c r="D274" i="2"/>
  <c r="D76" i="2"/>
  <c r="D139" i="2"/>
  <c r="D57" i="2"/>
  <c r="D73" i="2"/>
  <c r="D88" i="2"/>
  <c r="D58" i="2"/>
  <c r="D74" i="2"/>
  <c r="D89" i="2"/>
  <c r="D105" i="2"/>
  <c r="D387" i="2"/>
  <c r="D293" i="2"/>
  <c r="D309" i="2"/>
  <c r="D341" i="2"/>
  <c r="D86" i="2"/>
  <c r="D107" i="2"/>
  <c r="D171" i="2"/>
  <c r="D235" i="2"/>
  <c r="D267" i="2"/>
  <c r="D292" i="2"/>
  <c r="D324" i="2"/>
  <c r="D356" i="2"/>
  <c r="D386" i="2"/>
  <c r="D128" i="2"/>
  <c r="D144" i="2"/>
  <c r="D192" i="2"/>
  <c r="D224" i="2"/>
  <c r="D240" i="2"/>
  <c r="D272" i="2"/>
  <c r="D62" i="2"/>
  <c r="D133" i="2"/>
  <c r="D157" i="2"/>
  <c r="D181" i="2"/>
  <c r="D213" i="2"/>
  <c r="D245" i="2"/>
  <c r="D261" i="2"/>
  <c r="D164" i="2"/>
  <c r="D67" i="2"/>
  <c r="D71" i="2"/>
  <c r="D75" i="2"/>
  <c r="D78" i="2"/>
  <c r="D114" i="2"/>
  <c r="D118" i="2"/>
  <c r="D122" i="2"/>
  <c r="D126" i="2"/>
  <c r="D162" i="2"/>
  <c r="D166" i="2"/>
  <c r="D170" i="2"/>
  <c r="D174" i="2"/>
  <c r="D210" i="2"/>
  <c r="D214" i="2"/>
  <c r="D218" i="2"/>
  <c r="D222" i="2"/>
  <c r="D258" i="2"/>
  <c r="D262" i="2"/>
  <c r="D266" i="2"/>
  <c r="D270" i="2"/>
  <c r="D83" i="2"/>
  <c r="D179" i="2"/>
  <c r="D211" i="2"/>
  <c r="D243" i="2"/>
  <c r="D249" i="2"/>
  <c r="D285" i="2"/>
  <c r="D48" i="2"/>
  <c r="D52" i="2"/>
  <c r="D115" i="2"/>
  <c r="D147" i="2"/>
  <c r="D136" i="2"/>
  <c r="D152" i="2"/>
  <c r="D168" i="2"/>
  <c r="D200" i="2"/>
  <c r="D93" i="2"/>
  <c r="D129" i="2"/>
  <c r="D165" i="2"/>
  <c r="D237" i="2"/>
  <c r="D217" i="2"/>
  <c r="D55" i="2"/>
  <c r="D91" i="2"/>
  <c r="D155" i="2"/>
  <c r="D276" i="2"/>
  <c r="D308" i="2"/>
  <c r="D340" i="2"/>
  <c r="D370" i="2"/>
  <c r="D112" i="2"/>
  <c r="D160" i="2"/>
  <c r="D176" i="2"/>
  <c r="D208" i="2"/>
  <c r="D256" i="2"/>
  <c r="D85" i="2"/>
  <c r="D125" i="2"/>
  <c r="D141" i="2"/>
  <c r="D229" i="2"/>
  <c r="D269" i="2"/>
  <c r="D189" i="2"/>
  <c r="D111" i="2"/>
  <c r="D79" i="2"/>
  <c r="D228" i="2"/>
  <c r="D248" i="2"/>
  <c r="D453" i="2"/>
  <c r="D109" i="2"/>
  <c r="D205" i="2"/>
  <c r="D140" i="2"/>
  <c r="D197" i="2"/>
  <c r="D233" i="2"/>
  <c r="D98" i="2"/>
  <c r="D102" i="2"/>
  <c r="D106" i="2"/>
  <c r="D110" i="2"/>
  <c r="D178" i="2"/>
  <c r="D182" i="2"/>
  <c r="D186" i="2"/>
  <c r="D190" i="2"/>
  <c r="D99" i="2"/>
  <c r="D163" i="2"/>
  <c r="D227" i="2"/>
  <c r="D259" i="2"/>
  <c r="D49" i="2"/>
  <c r="D65" i="2"/>
  <c r="D80" i="2"/>
  <c r="D96" i="2"/>
  <c r="D104" i="2"/>
  <c r="D120" i="2"/>
  <c r="D184" i="2"/>
  <c r="D216" i="2"/>
  <c r="D232" i="2"/>
  <c r="D264" i="2"/>
  <c r="D50" i="2"/>
  <c r="D81" i="2"/>
  <c r="D97" i="2"/>
  <c r="D113" i="2"/>
  <c r="D117" i="2"/>
  <c r="D121" i="2"/>
  <c r="D149" i="2"/>
  <c r="D221" i="2"/>
  <c r="D253" i="2"/>
  <c r="D325" i="2"/>
  <c r="D379" i="2"/>
  <c r="D173" i="2"/>
  <c r="D301" i="2"/>
  <c r="D333" i="2"/>
  <c r="D357" i="2"/>
  <c r="D371" i="2"/>
  <c r="AS367" i="2" l="1"/>
  <c r="CC367" i="2"/>
  <c r="CO367" i="2"/>
  <c r="BE367" i="2"/>
  <c r="BQ367" i="2"/>
  <c r="AG367" i="2"/>
  <c r="AS238" i="2"/>
  <c r="CO238" i="2"/>
  <c r="BQ238" i="2"/>
  <c r="BE238" i="2"/>
  <c r="CC238" i="2"/>
  <c r="AG238" i="2"/>
  <c r="AS49" i="2"/>
  <c r="CC49" i="2"/>
  <c r="CO49" i="2"/>
  <c r="AG49" i="2"/>
  <c r="BQ49" i="2"/>
  <c r="BE49" i="2"/>
  <c r="CO390" i="2"/>
  <c r="BQ390" i="2"/>
  <c r="BE390" i="2"/>
  <c r="CC390" i="2"/>
  <c r="AS390" i="2"/>
  <c r="AG390" i="2"/>
  <c r="CO212" i="2"/>
  <c r="BQ212" i="2"/>
  <c r="BE212" i="2"/>
  <c r="CC212" i="2"/>
  <c r="AS212" i="2"/>
  <c r="AG212" i="2"/>
  <c r="CC341" i="2"/>
  <c r="CO341" i="2"/>
  <c r="BQ341" i="2"/>
  <c r="BE341" i="2"/>
  <c r="AS341" i="2"/>
  <c r="AG341" i="2"/>
  <c r="CO245" i="2"/>
  <c r="BQ245" i="2"/>
  <c r="BE245" i="2"/>
  <c r="CC245" i="2"/>
  <c r="AS245" i="2"/>
  <c r="AG245" i="2"/>
  <c r="AS350" i="2"/>
  <c r="CO350" i="2"/>
  <c r="BQ350" i="2"/>
  <c r="BE350" i="2"/>
  <c r="AG350" i="2"/>
  <c r="CC350" i="2"/>
  <c r="CC158" i="2"/>
  <c r="CO158" i="2"/>
  <c r="BQ158" i="2"/>
  <c r="BE158" i="2"/>
  <c r="AS158" i="2"/>
  <c r="AG158" i="2"/>
  <c r="AS278" i="2"/>
  <c r="CO278" i="2"/>
  <c r="BQ278" i="2"/>
  <c r="BE278" i="2"/>
  <c r="CC278" i="2"/>
  <c r="AG278" i="2"/>
  <c r="CO84" i="2"/>
  <c r="BQ84" i="2"/>
  <c r="BE84" i="2"/>
  <c r="CC84" i="2"/>
  <c r="AS84" i="2"/>
  <c r="AG84" i="2"/>
  <c r="AS333" i="2"/>
  <c r="CC333" i="2"/>
  <c r="CO333" i="2"/>
  <c r="BQ333" i="2"/>
  <c r="BE333" i="2"/>
  <c r="AG333" i="2"/>
  <c r="CC277" i="2"/>
  <c r="CO277" i="2"/>
  <c r="BQ277" i="2"/>
  <c r="BE277" i="2"/>
  <c r="AS277" i="2"/>
  <c r="AG277" i="2"/>
  <c r="CC52" i="2"/>
  <c r="CO52" i="2"/>
  <c r="BQ52" i="2"/>
  <c r="BE52" i="2"/>
  <c r="AS52" i="2"/>
  <c r="AG52" i="2"/>
  <c r="CO321" i="2"/>
  <c r="BQ321" i="2"/>
  <c r="BE321" i="2"/>
  <c r="CC321" i="2"/>
  <c r="AS321" i="2"/>
  <c r="AG321" i="2"/>
  <c r="CC111" i="2"/>
  <c r="CO111" i="2"/>
  <c r="BQ111" i="2"/>
  <c r="BE111" i="2"/>
  <c r="AG111" i="2"/>
  <c r="AS111" i="2"/>
  <c r="AS142" i="2"/>
  <c r="CC142" i="2"/>
  <c r="BQ142" i="2"/>
  <c r="BE142" i="2"/>
  <c r="CO142" i="2"/>
  <c r="AG142" i="2"/>
  <c r="CC300" i="2"/>
  <c r="CO300" i="2"/>
  <c r="BQ300" i="2"/>
  <c r="BE300" i="2"/>
  <c r="AS300" i="2"/>
  <c r="AG300" i="2"/>
  <c r="CC229" i="2"/>
  <c r="CO229" i="2"/>
  <c r="BQ229" i="2"/>
  <c r="BE229" i="2"/>
  <c r="AG229" i="2"/>
  <c r="AS229" i="2"/>
  <c r="AS125" i="2"/>
  <c r="CO125" i="2"/>
  <c r="BQ125" i="2"/>
  <c r="BE125" i="2"/>
  <c r="CC125" i="2"/>
  <c r="AG125" i="2"/>
  <c r="CO289" i="2"/>
  <c r="BQ289" i="2"/>
  <c r="BE289" i="2"/>
  <c r="CC289" i="2"/>
  <c r="AS289" i="2"/>
  <c r="AG289" i="2"/>
  <c r="AS66" i="2"/>
  <c r="CO66" i="2"/>
  <c r="BQ66" i="2"/>
  <c r="BE66" i="2"/>
  <c r="CC66" i="2"/>
  <c r="AG66" i="2"/>
  <c r="AS186" i="2"/>
  <c r="CC186" i="2"/>
  <c r="CO186" i="2"/>
  <c r="BE186" i="2"/>
  <c r="AG186" i="2"/>
  <c r="BQ186" i="2"/>
  <c r="AS309" i="2"/>
  <c r="CO309" i="2"/>
  <c r="BQ309" i="2"/>
  <c r="BE309" i="2"/>
  <c r="CC309" i="2"/>
  <c r="AG309" i="2"/>
  <c r="AS164" i="2"/>
  <c r="CO164" i="2"/>
  <c r="BQ164" i="2"/>
  <c r="BE164" i="2"/>
  <c r="CC164" i="2"/>
  <c r="AG164" i="2"/>
  <c r="AS254" i="2"/>
  <c r="CC254" i="2"/>
  <c r="BQ254" i="2"/>
  <c r="BE254" i="2"/>
  <c r="CO254" i="2"/>
  <c r="AG254" i="2"/>
  <c r="CC190" i="2"/>
  <c r="CO190" i="2"/>
  <c r="BQ190" i="2"/>
  <c r="BE190" i="2"/>
  <c r="AS190" i="2"/>
  <c r="AG190" i="2"/>
  <c r="CO126" i="2"/>
  <c r="BQ126" i="2"/>
  <c r="BE126" i="2"/>
  <c r="CC126" i="2"/>
  <c r="AS126" i="2"/>
  <c r="AG126" i="2"/>
  <c r="CO359" i="2"/>
  <c r="BQ359" i="2"/>
  <c r="BE359" i="2"/>
  <c r="CC359" i="2"/>
  <c r="AS359" i="2"/>
  <c r="AG359" i="2"/>
  <c r="AS107" i="2"/>
  <c r="CC107" i="2"/>
  <c r="BQ107" i="2"/>
  <c r="BE107" i="2"/>
  <c r="CO107" i="2"/>
  <c r="AG107" i="2"/>
  <c r="AS389" i="2"/>
  <c r="CO389" i="2"/>
  <c r="BQ389" i="2"/>
  <c r="BE389" i="2"/>
  <c r="CC389" i="2"/>
  <c r="AG389" i="2"/>
  <c r="CC382" i="2"/>
  <c r="CO382" i="2"/>
  <c r="BQ382" i="2"/>
  <c r="BE382" i="2"/>
  <c r="AG382" i="2"/>
  <c r="AS382" i="2"/>
  <c r="CO176" i="2"/>
  <c r="BQ176" i="2"/>
  <c r="BE176" i="2"/>
  <c r="CC176" i="2"/>
  <c r="AS176" i="2"/>
  <c r="AG176" i="2"/>
  <c r="AS221" i="2"/>
  <c r="CC221" i="2"/>
  <c r="CO221" i="2"/>
  <c r="BQ221" i="2"/>
  <c r="BE221" i="2"/>
  <c r="AG221" i="2"/>
  <c r="AS291" i="2"/>
  <c r="CC291" i="2"/>
  <c r="BQ291" i="2"/>
  <c r="BE291" i="2"/>
  <c r="CO291" i="2"/>
  <c r="AG291" i="2"/>
  <c r="AS196" i="2"/>
  <c r="CO196" i="2"/>
  <c r="BQ196" i="2"/>
  <c r="BE196" i="2"/>
  <c r="CC196" i="2"/>
  <c r="AG196" i="2"/>
  <c r="D44" i="2"/>
  <c r="E204" i="2"/>
  <c r="E129" i="2"/>
  <c r="E99" i="2"/>
  <c r="E215" i="2"/>
  <c r="E302" i="2"/>
  <c r="E110" i="2"/>
  <c r="E273" i="2"/>
  <c r="E351" i="2"/>
  <c r="E319" i="2"/>
  <c r="E203" i="2"/>
  <c r="E91" i="2"/>
  <c r="E347" i="2"/>
  <c r="E187" i="2"/>
  <c r="E103" i="2"/>
  <c r="E230" i="2"/>
  <c r="E150" i="2"/>
  <c r="E86" i="2"/>
  <c r="E120" i="2"/>
  <c r="E108" i="2"/>
  <c r="E390" i="2"/>
  <c r="E272" i="2"/>
  <c r="E152" i="2"/>
  <c r="E378" i="2"/>
  <c r="E212" i="2"/>
  <c r="E379" i="2"/>
  <c r="E341" i="2"/>
  <c r="E309" i="2"/>
  <c r="E277" i="2"/>
  <c r="E245" i="2"/>
  <c r="E213" i="2"/>
  <c r="E181" i="2"/>
  <c r="E149" i="2"/>
  <c r="E109" i="2"/>
  <c r="E62" i="2"/>
  <c r="E132" i="2"/>
  <c r="E177" i="2"/>
  <c r="E248" i="2"/>
  <c r="E369" i="2"/>
  <c r="E247" i="2"/>
  <c r="E64" i="2"/>
  <c r="E287" i="2"/>
  <c r="E52" i="2"/>
  <c r="E346" i="2"/>
  <c r="E282" i="2"/>
  <c r="E218" i="2"/>
  <c r="E154" i="2"/>
  <c r="E90" i="2"/>
  <c r="E220" i="2"/>
  <c r="E360" i="2"/>
  <c r="E168" i="2"/>
  <c r="E316" i="2"/>
  <c r="E185" i="2"/>
  <c r="E58" i="2"/>
  <c r="E288" i="2"/>
  <c r="E233" i="2"/>
  <c r="E321" i="2"/>
  <c r="E182" i="2"/>
  <c r="E184" i="2"/>
  <c r="E313" i="2"/>
  <c r="E137" i="2"/>
  <c r="E385" i="2"/>
  <c r="E123" i="2"/>
  <c r="E175" i="2"/>
  <c r="E60" i="2"/>
  <c r="E338" i="2"/>
  <c r="E274" i="2"/>
  <c r="E210" i="2"/>
  <c r="E146" i="2"/>
  <c r="E67" i="2"/>
  <c r="E304" i="2"/>
  <c r="E219" i="2"/>
  <c r="E381" i="2"/>
  <c r="E139" i="2"/>
  <c r="E238" i="2"/>
  <c r="E348" i="2"/>
  <c r="E50" i="2"/>
  <c r="E294" i="2"/>
  <c r="E94" i="2"/>
  <c r="E244" i="2"/>
  <c r="E77" i="2"/>
  <c r="E280" i="2"/>
  <c r="E305" i="2"/>
  <c r="E81" i="2"/>
  <c r="E377" i="2"/>
  <c r="E179" i="2"/>
  <c r="E83" i="2"/>
  <c r="E373" i="2"/>
  <c r="E239" i="2"/>
  <c r="E207" i="2"/>
  <c r="E127" i="2"/>
  <c r="E350" i="2"/>
  <c r="E286" i="2"/>
  <c r="E222" i="2"/>
  <c r="E158" i="2"/>
  <c r="E92" i="2"/>
  <c r="E356" i="2"/>
  <c r="E225" i="2"/>
  <c r="E320" i="2"/>
  <c r="E85" i="2"/>
  <c r="E343" i="2"/>
  <c r="E311" i="2"/>
  <c r="E191" i="2"/>
  <c r="E79" i="2"/>
  <c r="E315" i="2"/>
  <c r="E151" i="2"/>
  <c r="E87" i="2"/>
  <c r="E342" i="2"/>
  <c r="E278" i="2"/>
  <c r="E214" i="2"/>
  <c r="E134" i="2"/>
  <c r="E71" i="2"/>
  <c r="E188" i="2"/>
  <c r="E383" i="2"/>
  <c r="E374" i="2"/>
  <c r="E232" i="2"/>
  <c r="E88" i="2"/>
  <c r="E252" i="2"/>
  <c r="E84" i="2"/>
  <c r="E371" i="2"/>
  <c r="E333" i="2"/>
  <c r="E301" i="2"/>
  <c r="E269" i="2"/>
  <c r="E237" i="2"/>
  <c r="E205" i="2"/>
  <c r="E173" i="2"/>
  <c r="E133" i="2"/>
  <c r="E101" i="2"/>
  <c r="E54" i="2"/>
  <c r="E353" i="2"/>
  <c r="E121" i="2"/>
  <c r="E128" i="2"/>
  <c r="E365" i="2"/>
  <c r="E211" i="2"/>
  <c r="E355" i="2"/>
  <c r="E195" i="2"/>
  <c r="E392" i="2"/>
  <c r="E330" i="2"/>
  <c r="E266" i="2"/>
  <c r="E202" i="2"/>
  <c r="E138" i="2"/>
  <c r="E75" i="2"/>
  <c r="E308" i="2"/>
  <c r="E296" i="2"/>
  <c r="E144" i="2"/>
  <c r="E148" i="2"/>
  <c r="E105" i="2"/>
  <c r="E69" i="2"/>
  <c r="E183" i="2"/>
  <c r="E217" i="2"/>
  <c r="E145" i="2"/>
  <c r="E328" i="2"/>
  <c r="E236" i="2"/>
  <c r="E281" i="2"/>
  <c r="E324" i="2"/>
  <c r="E275" i="2"/>
  <c r="E339" i="2"/>
  <c r="E143" i="2"/>
  <c r="E384" i="2"/>
  <c r="E322" i="2"/>
  <c r="E258" i="2"/>
  <c r="E194" i="2"/>
  <c r="E130" i="2"/>
  <c r="E51" i="2"/>
  <c r="E370" i="2"/>
  <c r="E367" i="2"/>
  <c r="E80" i="2"/>
  <c r="E243" i="2"/>
  <c r="E364" i="2"/>
  <c r="E174" i="2"/>
  <c r="E140" i="2"/>
  <c r="E49" i="2"/>
  <c r="E358" i="2"/>
  <c r="E284" i="2"/>
  <c r="E116" i="2"/>
  <c r="E366" i="2"/>
  <c r="E292" i="2"/>
  <c r="E249" i="2"/>
  <c r="E256" i="2"/>
  <c r="E267" i="2"/>
  <c r="E171" i="2"/>
  <c r="E68" i="2"/>
  <c r="E331" i="2"/>
  <c r="E231" i="2"/>
  <c r="E199" i="2"/>
  <c r="E111" i="2"/>
  <c r="E334" i="2"/>
  <c r="E270" i="2"/>
  <c r="E206" i="2"/>
  <c r="E142" i="2"/>
  <c r="E78" i="2"/>
  <c r="E180" i="2"/>
  <c r="E100" i="2"/>
  <c r="E161" i="2"/>
  <c r="E224" i="2"/>
  <c r="E363" i="2"/>
  <c r="E335" i="2"/>
  <c r="E279" i="2"/>
  <c r="E155" i="2"/>
  <c r="E48" i="2"/>
  <c r="E283" i="2"/>
  <c r="E135" i="2"/>
  <c r="E388" i="2"/>
  <c r="E326" i="2"/>
  <c r="E262" i="2"/>
  <c r="E198" i="2"/>
  <c r="E118" i="2"/>
  <c r="E55" i="2"/>
  <c r="E61" i="2"/>
  <c r="E361" i="2"/>
  <c r="E344" i="2"/>
  <c r="E208" i="2"/>
  <c r="E73" i="2"/>
  <c r="E124" i="2"/>
  <c r="E300" i="2"/>
  <c r="E357" i="2"/>
  <c r="E325" i="2"/>
  <c r="E293" i="2"/>
  <c r="E261" i="2"/>
  <c r="E229" i="2"/>
  <c r="E197" i="2"/>
  <c r="E165" i="2"/>
  <c r="E125" i="2"/>
  <c r="E93" i="2"/>
  <c r="E386" i="2"/>
  <c r="E289" i="2"/>
  <c r="E66" i="2"/>
  <c r="E65" i="2"/>
  <c r="E259" i="2"/>
  <c r="E131" i="2"/>
  <c r="E323" i="2"/>
  <c r="E163" i="2"/>
  <c r="E376" i="2"/>
  <c r="E314" i="2"/>
  <c r="E250" i="2"/>
  <c r="E186" i="2"/>
  <c r="E122" i="2"/>
  <c r="E59" i="2"/>
  <c r="E268" i="2"/>
  <c r="E240" i="2"/>
  <c r="E136" i="2"/>
  <c r="E329" i="2"/>
  <c r="E89" i="2"/>
  <c r="E391" i="2"/>
  <c r="E98" i="2"/>
  <c r="E169" i="2"/>
  <c r="E192" i="2"/>
  <c r="E303" i="2"/>
  <c r="E264" i="2"/>
  <c r="E375" i="2"/>
  <c r="E201" i="2"/>
  <c r="E257" i="2"/>
  <c r="E227" i="2"/>
  <c r="E307" i="2"/>
  <c r="E95" i="2"/>
  <c r="E368" i="2"/>
  <c r="E306" i="2"/>
  <c r="E242" i="2"/>
  <c r="E178" i="2"/>
  <c r="E114" i="2"/>
  <c r="E156" i="2"/>
  <c r="E332" i="2"/>
  <c r="E336" i="2"/>
  <c r="E164" i="2"/>
  <c r="E193" i="2"/>
  <c r="E160" i="2"/>
  <c r="E263" i="2"/>
  <c r="E159" i="2"/>
  <c r="E56" i="2"/>
  <c r="E299" i="2"/>
  <c r="E223" i="2"/>
  <c r="E167" i="2"/>
  <c r="E380" i="2"/>
  <c r="E318" i="2"/>
  <c r="E254" i="2"/>
  <c r="E190" i="2"/>
  <c r="E126" i="2"/>
  <c r="E63" i="2"/>
  <c r="E53" i="2"/>
  <c r="E337" i="2"/>
  <c r="E113" i="2"/>
  <c r="E112" i="2"/>
  <c r="E359" i="2"/>
  <c r="E327" i="2"/>
  <c r="E235" i="2"/>
  <c r="E107" i="2"/>
  <c r="E389" i="2"/>
  <c r="E271" i="2"/>
  <c r="E119" i="2"/>
  <c r="E372" i="2"/>
  <c r="E310" i="2"/>
  <c r="E246" i="2"/>
  <c r="E166" i="2"/>
  <c r="E102" i="2"/>
  <c r="E382" i="2"/>
  <c r="E276" i="2"/>
  <c r="E387" i="2"/>
  <c r="E312" i="2"/>
  <c r="E176" i="2"/>
  <c r="E57" i="2"/>
  <c r="E340" i="2"/>
  <c r="E172" i="2"/>
  <c r="E349" i="2"/>
  <c r="E317" i="2"/>
  <c r="E285" i="2"/>
  <c r="E253" i="2"/>
  <c r="E221" i="2"/>
  <c r="E189" i="2"/>
  <c r="E157" i="2"/>
  <c r="E117" i="2"/>
  <c r="E70" i="2"/>
  <c r="E260" i="2"/>
  <c r="E241" i="2"/>
  <c r="E352" i="2"/>
  <c r="E141" i="2"/>
  <c r="E255" i="2"/>
  <c r="E115" i="2"/>
  <c r="E291" i="2"/>
  <c r="E72" i="2"/>
  <c r="E362" i="2"/>
  <c r="E298" i="2"/>
  <c r="E234" i="2"/>
  <c r="E170" i="2"/>
  <c r="E106" i="2"/>
  <c r="E228" i="2"/>
  <c r="E200" i="2"/>
  <c r="E104" i="2"/>
  <c r="E265" i="2"/>
  <c r="E74" i="2"/>
  <c r="E209" i="2"/>
  <c r="E297" i="2"/>
  <c r="E196" i="2"/>
  <c r="E96" i="2"/>
  <c r="E295" i="2"/>
  <c r="E216" i="2"/>
  <c r="E345" i="2"/>
  <c r="E153" i="2"/>
  <c r="E97" i="2"/>
  <c r="E147" i="2"/>
  <c r="E251" i="2"/>
  <c r="E76" i="2"/>
  <c r="E354" i="2"/>
  <c r="E290" i="2"/>
  <c r="E226" i="2"/>
  <c r="E162" i="2"/>
  <c r="E82" i="2"/>
  <c r="U238" i="2"/>
  <c r="U49" i="2"/>
  <c r="U341" i="2"/>
  <c r="U309" i="2"/>
  <c r="U245" i="2"/>
  <c r="U52" i="2"/>
  <c r="U158" i="2"/>
  <c r="U333" i="2"/>
  <c r="U111" i="2"/>
  <c r="U142" i="2"/>
  <c r="U300" i="2"/>
  <c r="U229" i="2"/>
  <c r="J229" i="2" s="1"/>
  <c r="U125" i="2"/>
  <c r="U66" i="2"/>
  <c r="U186" i="2"/>
  <c r="U164" i="2"/>
  <c r="J164" i="2" s="1"/>
  <c r="U190" i="2"/>
  <c r="U126" i="2"/>
  <c r="U107" i="2"/>
  <c r="U389" i="2"/>
  <c r="U176" i="2"/>
  <c r="U221" i="2"/>
  <c r="U291" i="2"/>
  <c r="U367" i="2"/>
  <c r="U390" i="2"/>
  <c r="U212" i="2"/>
  <c r="U277" i="2"/>
  <c r="U321" i="2"/>
  <c r="U350" i="2"/>
  <c r="U278" i="2"/>
  <c r="U84" i="2"/>
  <c r="U289" i="2"/>
  <c r="U254" i="2"/>
  <c r="U359" i="2"/>
  <c r="U382" i="2"/>
  <c r="U196" i="2"/>
  <c r="B47" i="2"/>
  <c r="BK382" i="2" l="1"/>
  <c r="CI382" i="2"/>
  <c r="BW382" i="2"/>
  <c r="AY382" i="2"/>
  <c r="AM382" i="2"/>
  <c r="AA382" i="2"/>
  <c r="J382" i="2"/>
  <c r="BK291" i="2"/>
  <c r="CI291" i="2"/>
  <c r="BW291" i="2"/>
  <c r="AM291" i="2"/>
  <c r="AY291" i="2"/>
  <c r="AA291" i="2"/>
  <c r="J291" i="2"/>
  <c r="BK158" i="2"/>
  <c r="CI158" i="2"/>
  <c r="BW158" i="2"/>
  <c r="AY158" i="2"/>
  <c r="AM158" i="2"/>
  <c r="AA158" i="2"/>
  <c r="BK277" i="2"/>
  <c r="CI277" i="2"/>
  <c r="BW277" i="2"/>
  <c r="AY277" i="2"/>
  <c r="AA277" i="2"/>
  <c r="AM277" i="2"/>
  <c r="BK186" i="2"/>
  <c r="CI186" i="2"/>
  <c r="BW186" i="2"/>
  <c r="AY186" i="2"/>
  <c r="AM186" i="2"/>
  <c r="AA186" i="2"/>
  <c r="BK300" i="2"/>
  <c r="CI300" i="2"/>
  <c r="BW300" i="2"/>
  <c r="AY300" i="2"/>
  <c r="AM300" i="2"/>
  <c r="AA300" i="2"/>
  <c r="J300" i="2"/>
  <c r="BK84" i="2"/>
  <c r="CI84" i="2"/>
  <c r="BW84" i="2"/>
  <c r="AM84" i="2"/>
  <c r="AY84" i="2"/>
  <c r="AA84" i="2"/>
  <c r="J84" i="2"/>
  <c r="BK107" i="2"/>
  <c r="CI107" i="2"/>
  <c r="BW107" i="2"/>
  <c r="AY107" i="2"/>
  <c r="AA107" i="2"/>
  <c r="AM107" i="2"/>
  <c r="BK341" i="2"/>
  <c r="CI341" i="2"/>
  <c r="BW341" i="2"/>
  <c r="AY341" i="2"/>
  <c r="AM341" i="2"/>
  <c r="AA341" i="2"/>
  <c r="M382" i="2"/>
  <c r="M300" i="2"/>
  <c r="M84" i="2"/>
  <c r="J186" i="2"/>
  <c r="J341" i="2"/>
  <c r="BK196" i="2"/>
  <c r="CI196" i="2"/>
  <c r="BW196" i="2"/>
  <c r="AM196" i="2"/>
  <c r="AY196" i="2"/>
  <c r="AA196" i="2"/>
  <c r="J196" i="2"/>
  <c r="BK289" i="2"/>
  <c r="CI289" i="2"/>
  <c r="BW289" i="2"/>
  <c r="AY289" i="2"/>
  <c r="AM289" i="2"/>
  <c r="AA289" i="2"/>
  <c r="J289" i="2"/>
  <c r="BK321" i="2"/>
  <c r="CI321" i="2"/>
  <c r="BW321" i="2"/>
  <c r="AY321" i="2"/>
  <c r="AM321" i="2"/>
  <c r="AA321" i="2"/>
  <c r="J321" i="2"/>
  <c r="BK367" i="2"/>
  <c r="CI367" i="2"/>
  <c r="BW367" i="2"/>
  <c r="AY367" i="2"/>
  <c r="AM367" i="2"/>
  <c r="AA367" i="2"/>
  <c r="J367" i="2"/>
  <c r="BK389" i="2"/>
  <c r="CI389" i="2"/>
  <c r="BW389" i="2"/>
  <c r="AY389" i="2"/>
  <c r="AM389" i="2"/>
  <c r="AA389" i="2"/>
  <c r="J389" i="2"/>
  <c r="BK164" i="2"/>
  <c r="CI164" i="2"/>
  <c r="BW164" i="2"/>
  <c r="AY164" i="2"/>
  <c r="AA164" i="2"/>
  <c r="AM164" i="2"/>
  <c r="BK229" i="2"/>
  <c r="CI229" i="2"/>
  <c r="BW229" i="2"/>
  <c r="AY229" i="2"/>
  <c r="AM229" i="2"/>
  <c r="AA229" i="2"/>
  <c r="BK333" i="2"/>
  <c r="CI333" i="2"/>
  <c r="BW333" i="2"/>
  <c r="AM333" i="2"/>
  <c r="AY333" i="2"/>
  <c r="AA333" i="2"/>
  <c r="BK309" i="2"/>
  <c r="CI309" i="2"/>
  <c r="BW309" i="2"/>
  <c r="AY309" i="2"/>
  <c r="AM309" i="2"/>
  <c r="AA309" i="2"/>
  <c r="M289" i="2"/>
  <c r="M367" i="2"/>
  <c r="J309" i="2"/>
  <c r="M309" i="2" s="1"/>
  <c r="J277" i="2"/>
  <c r="J158" i="2"/>
  <c r="F158" i="2" s="1"/>
  <c r="J333" i="2"/>
  <c r="N333" i="2" s="1"/>
  <c r="J107" i="2"/>
  <c r="F229" i="2"/>
  <c r="M229" i="2"/>
  <c r="F309" i="2"/>
  <c r="F186" i="2"/>
  <c r="M186" i="2"/>
  <c r="F164" i="2"/>
  <c r="M164" i="2"/>
  <c r="M341" i="2"/>
  <c r="F341" i="2"/>
  <c r="F277" i="2"/>
  <c r="M277" i="2"/>
  <c r="F107" i="2"/>
  <c r="M107" i="2"/>
  <c r="N164" i="2"/>
  <c r="N158" i="2"/>
  <c r="N229" i="2"/>
  <c r="N277" i="2"/>
  <c r="N341" i="2"/>
  <c r="N107" i="2"/>
  <c r="N186" i="2"/>
  <c r="N309" i="2"/>
  <c r="B44" i="2"/>
  <c r="E47" i="2"/>
  <c r="E44" i="2" s="1"/>
  <c r="CS41" i="2"/>
  <c r="F333" i="2" l="1"/>
  <c r="M333" i="2"/>
  <c r="M158" i="2"/>
  <c r="N389" i="2"/>
  <c r="F389" i="2"/>
  <c r="N196" i="2"/>
  <c r="F196" i="2"/>
  <c r="BK238" i="2"/>
  <c r="CI238" i="2"/>
  <c r="BW238" i="2"/>
  <c r="AY238" i="2"/>
  <c r="AM238" i="2"/>
  <c r="AA238" i="2"/>
  <c r="J238" i="2"/>
  <c r="BK190" i="2"/>
  <c r="CI190" i="2"/>
  <c r="BW190" i="2"/>
  <c r="AY190" i="2"/>
  <c r="AM190" i="2"/>
  <c r="AA190" i="2"/>
  <c r="J190" i="2"/>
  <c r="BK254" i="2"/>
  <c r="CI254" i="2"/>
  <c r="BW254" i="2"/>
  <c r="AY254" i="2"/>
  <c r="AM254" i="2"/>
  <c r="AA254" i="2"/>
  <c r="J254" i="2"/>
  <c r="BK66" i="2"/>
  <c r="CI66" i="2"/>
  <c r="BW66" i="2"/>
  <c r="AY66" i="2"/>
  <c r="AM66" i="2"/>
  <c r="AA66" i="2"/>
  <c r="J66" i="2"/>
  <c r="BK278" i="2"/>
  <c r="CI278" i="2"/>
  <c r="BW278" i="2"/>
  <c r="AY278" i="2"/>
  <c r="AM278" i="2"/>
  <c r="AA278" i="2"/>
  <c r="J278" i="2"/>
  <c r="F289" i="2"/>
  <c r="N289" i="2"/>
  <c r="M389" i="2"/>
  <c r="BK245" i="2"/>
  <c r="CI245" i="2"/>
  <c r="BW245" i="2"/>
  <c r="AY245" i="2"/>
  <c r="AA245" i="2"/>
  <c r="AM245" i="2"/>
  <c r="J245" i="2"/>
  <c r="BK176" i="2"/>
  <c r="CI176" i="2"/>
  <c r="BW176" i="2"/>
  <c r="AY176" i="2"/>
  <c r="AM176" i="2"/>
  <c r="AA176" i="2"/>
  <c r="J176" i="2"/>
  <c r="N84" i="2"/>
  <c r="F84" i="2"/>
  <c r="BK49" i="2"/>
  <c r="CI49" i="2"/>
  <c r="BW49" i="2"/>
  <c r="AY49" i="2"/>
  <c r="AM49" i="2"/>
  <c r="AA49" i="2"/>
  <c r="J49" i="2"/>
  <c r="BK126" i="2"/>
  <c r="CI126" i="2"/>
  <c r="BW126" i="2"/>
  <c r="AY126" i="2"/>
  <c r="AM126" i="2"/>
  <c r="AA126" i="2"/>
  <c r="J126" i="2"/>
  <c r="BK359" i="2"/>
  <c r="CI359" i="2"/>
  <c r="BW359" i="2"/>
  <c r="AM359" i="2"/>
  <c r="AY359" i="2"/>
  <c r="AA359" i="2"/>
  <c r="J359" i="2"/>
  <c r="F382" i="2"/>
  <c r="N382" i="2"/>
  <c r="N321" i="2"/>
  <c r="F321" i="2"/>
  <c r="BK111" i="2"/>
  <c r="CI111" i="2"/>
  <c r="BW111" i="2"/>
  <c r="AY111" i="2"/>
  <c r="AA111" i="2"/>
  <c r="AM111" i="2"/>
  <c r="J111" i="2"/>
  <c r="BK390" i="2"/>
  <c r="CI390" i="2"/>
  <c r="BW390" i="2"/>
  <c r="AY390" i="2"/>
  <c r="AA390" i="2"/>
  <c r="AM390" i="2"/>
  <c r="J390" i="2"/>
  <c r="M196" i="2"/>
  <c r="BK52" i="2"/>
  <c r="CI52" i="2"/>
  <c r="BW52" i="2"/>
  <c r="AY52" i="2"/>
  <c r="AM52" i="2"/>
  <c r="AA52" i="2"/>
  <c r="J52" i="2"/>
  <c r="BK221" i="2"/>
  <c r="CI221" i="2"/>
  <c r="BW221" i="2"/>
  <c r="AY221" i="2"/>
  <c r="AM221" i="2"/>
  <c r="AA221" i="2"/>
  <c r="J221" i="2"/>
  <c r="M321" i="2"/>
  <c r="F300" i="2"/>
  <c r="N300" i="2"/>
  <c r="F291" i="2"/>
  <c r="N291" i="2"/>
  <c r="M291" i="2"/>
  <c r="F367" i="2"/>
  <c r="N367" i="2"/>
  <c r="BK125" i="2"/>
  <c r="BW125" i="2"/>
  <c r="CI125" i="2"/>
  <c r="AM125" i="2"/>
  <c r="AY125" i="2"/>
  <c r="AA125" i="2"/>
  <c r="J125" i="2"/>
  <c r="BK350" i="2"/>
  <c r="CI350" i="2"/>
  <c r="BW350" i="2"/>
  <c r="AY350" i="2"/>
  <c r="AM350" i="2"/>
  <c r="AA350" i="2"/>
  <c r="J350" i="2"/>
  <c r="BK142" i="2"/>
  <c r="CI142" i="2"/>
  <c r="AY142" i="2"/>
  <c r="AM142" i="2"/>
  <c r="BW142" i="2"/>
  <c r="AA142" i="2"/>
  <c r="J142" i="2"/>
  <c r="BK212" i="2"/>
  <c r="CI212" i="2"/>
  <c r="BW212" i="2"/>
  <c r="AY212" i="2"/>
  <c r="AM212" i="2"/>
  <c r="AA212" i="2"/>
  <c r="J212" i="2"/>
  <c r="BD34" i="2"/>
  <c r="BP34" i="2"/>
  <c r="CB34" i="2"/>
  <c r="AF34" i="2"/>
  <c r="CN34" i="2"/>
  <c r="AR34" i="2"/>
  <c r="T34" i="2"/>
  <c r="F212" i="2" l="1"/>
  <c r="N212" i="2"/>
  <c r="M212" i="2"/>
  <c r="N221" i="2"/>
  <c r="F221" i="2"/>
  <c r="M221" i="2"/>
  <c r="F126" i="2"/>
  <c r="N126" i="2"/>
  <c r="M126" i="2"/>
  <c r="M176" i="2"/>
  <c r="F176" i="2"/>
  <c r="N176" i="2"/>
  <c r="M66" i="2"/>
  <c r="N66" i="2"/>
  <c r="F66" i="2"/>
  <c r="F125" i="2"/>
  <c r="M125" i="2"/>
  <c r="N125" i="2"/>
  <c r="F359" i="2"/>
  <c r="N359" i="2"/>
  <c r="M359" i="2"/>
  <c r="N278" i="2"/>
  <c r="F278" i="2"/>
  <c r="M278" i="2"/>
  <c r="F238" i="2"/>
  <c r="N238" i="2"/>
  <c r="M238" i="2"/>
  <c r="F350" i="2"/>
  <c r="N350" i="2"/>
  <c r="M350" i="2"/>
  <c r="N111" i="2"/>
  <c r="F111" i="2"/>
  <c r="M111" i="2"/>
  <c r="F190" i="2"/>
  <c r="M190" i="2"/>
  <c r="N190" i="2"/>
  <c r="F142" i="2"/>
  <c r="M142" i="2"/>
  <c r="N142" i="2"/>
  <c r="M52" i="2"/>
  <c r="N52" i="2"/>
  <c r="F52" i="2"/>
  <c r="F390" i="2"/>
  <c r="N390" i="2"/>
  <c r="M390" i="2"/>
  <c r="M49" i="2"/>
  <c r="N49" i="2"/>
  <c r="F49" i="2"/>
  <c r="M245" i="2"/>
  <c r="F245" i="2"/>
  <c r="N245" i="2"/>
  <c r="M254" i="2"/>
  <c r="N254" i="2"/>
  <c r="F254" i="2"/>
  <c r="E455" i="2" l="1"/>
  <c r="E453" i="2"/>
  <c r="E454" i="2"/>
  <c r="O84" i="2" l="1"/>
  <c r="O254" i="2"/>
  <c r="O382" i="2"/>
  <c r="O359" i="2"/>
  <c r="O66" i="2"/>
  <c r="O186" i="2"/>
  <c r="O212" i="2"/>
  <c r="O229" i="2"/>
  <c r="O321" i="2"/>
  <c r="O300" i="2"/>
  <c r="O176" i="2"/>
  <c r="O190" i="2"/>
  <c r="O126" i="2"/>
  <c r="O125" i="2"/>
  <c r="O49" i="2"/>
  <c r="O238" i="2"/>
  <c r="O142" i="2"/>
  <c r="O277" i="2"/>
  <c r="O350" i="2"/>
  <c r="O52" i="2"/>
  <c r="O158" i="2"/>
  <c r="O164" i="2"/>
  <c r="O291" i="2"/>
  <c r="O196" i="2"/>
  <c r="O390" i="2"/>
  <c r="O309" i="2"/>
  <c r="O333" i="2"/>
  <c r="O278" i="2"/>
  <c r="O111" i="2"/>
  <c r="O221" i="2"/>
  <c r="O341" i="2"/>
  <c r="O245" i="2"/>
  <c r="O389" i="2"/>
  <c r="O367" i="2"/>
  <c r="O289" i="2"/>
  <c r="O107" i="2"/>
  <c r="O47" i="2"/>
  <c r="N371" i="2"/>
  <c r="J371" i="2"/>
  <c r="J171" i="2"/>
  <c r="M171" i="2" s="1"/>
  <c r="J76" i="2"/>
  <c r="M76" i="2"/>
  <c r="J187" i="2"/>
  <c r="N187" i="2" s="1"/>
  <c r="J237" i="2"/>
  <c r="N237" i="2" s="1"/>
  <c r="J267" i="2"/>
  <c r="M267" i="2" s="1"/>
  <c r="J163" i="2"/>
  <c r="M163" i="2" s="1"/>
  <c r="J246" i="2"/>
  <c r="N246" i="2" s="1"/>
  <c r="J210" i="2"/>
  <c r="N210" i="2" s="1"/>
  <c r="J235" i="2"/>
  <c r="M235" i="2" s="1"/>
  <c r="J79" i="2"/>
  <c r="N79" i="2" s="1"/>
  <c r="J208" i="2"/>
  <c r="N208" i="2" s="1"/>
  <c r="J308" i="2"/>
  <c r="N308" i="2" s="1"/>
  <c r="J200" i="2"/>
  <c r="J243" i="2"/>
  <c r="M243" i="2" s="1"/>
  <c r="J104" i="2"/>
  <c r="M104" i="2" s="1"/>
  <c r="J184" i="2"/>
  <c r="N184" i="2" s="1"/>
  <c r="J83" i="2"/>
  <c r="N83" i="2" s="1"/>
  <c r="J324" i="2"/>
  <c r="N324" i="2" s="1"/>
  <c r="J136" i="2"/>
  <c r="N136" i="2" s="1"/>
  <c r="J115" i="2"/>
  <c r="M115" i="2" s="1"/>
  <c r="J218" i="2"/>
  <c r="J248" i="2"/>
  <c r="M248" i="2" s="1"/>
  <c r="J48" i="2"/>
  <c r="N48" i="2" s="1"/>
  <c r="J242" i="2"/>
  <c r="N242" i="2" s="1"/>
  <c r="J129" i="2"/>
  <c r="J88" i="2"/>
  <c r="M88" i="2" s="1"/>
  <c r="J262" i="2"/>
  <c r="N262" i="2" s="1"/>
  <c r="J74" i="2"/>
  <c r="N74" i="2" s="1"/>
  <c r="J214" i="2"/>
  <c r="M214" i="2" s="1"/>
  <c r="J211" i="2"/>
  <c r="M211" i="2" s="1"/>
  <c r="J160" i="2"/>
  <c r="N160" i="2" s="1"/>
  <c r="J387" i="2"/>
  <c r="N387" i="2" s="1"/>
  <c r="J240" i="2"/>
  <c r="M240" i="2" s="1"/>
  <c r="J155" i="2"/>
  <c r="M155" i="2" s="1"/>
  <c r="J173" i="2"/>
  <c r="N173" i="2" s="1"/>
  <c r="J78" i="2"/>
  <c r="N78" i="2" s="1"/>
  <c r="J197" i="2"/>
  <c r="J165" i="2"/>
  <c r="M165" i="2" s="1"/>
  <c r="J81" i="2"/>
  <c r="N81" i="2" s="1"/>
  <c r="J67" i="2"/>
  <c r="N67" i="2" s="1"/>
  <c r="J230" i="2"/>
  <c r="N230" i="2" s="1"/>
  <c r="J258" i="2"/>
  <c r="M258" i="2" s="1"/>
  <c r="J105" i="2"/>
  <c r="M105" i="2" s="1"/>
  <c r="J269" i="2"/>
  <c r="N269" i="2" s="1"/>
  <c r="J109" i="2"/>
  <c r="M109" i="2" s="1"/>
  <c r="J51" i="2"/>
  <c r="F51" i="2" s="1"/>
  <c r="J198" i="2"/>
  <c r="N198" i="2" s="1"/>
  <c r="J386" i="2"/>
  <c r="N386" i="2" s="1"/>
  <c r="J57" i="2"/>
  <c r="M57" i="2" s="1"/>
  <c r="J228" i="2"/>
  <c r="N228" i="2" s="1"/>
  <c r="J140" i="2"/>
  <c r="J202" i="2"/>
  <c r="N202" i="2" s="1"/>
  <c r="J118" i="2"/>
  <c r="M118" i="2" s="1"/>
  <c r="J226" i="2"/>
  <c r="N226" i="2" s="1"/>
  <c r="J205" i="2"/>
  <c r="J292" i="2"/>
  <c r="M292" i="2" s="1"/>
  <c r="J117" i="2"/>
  <c r="J110" i="2"/>
  <c r="M110" i="2" s="1"/>
  <c r="J301" i="2"/>
  <c r="N301" i="2" s="1"/>
  <c r="J293" i="2"/>
  <c r="N293" i="2" s="1"/>
  <c r="J178" i="2"/>
  <c r="J59" i="2"/>
  <c r="M59" i="2" s="1"/>
  <c r="J85" i="2"/>
  <c r="M85" i="2" s="1"/>
  <c r="J146" i="2"/>
  <c r="N146" i="2" s="1"/>
  <c r="J63" i="2"/>
  <c r="J82" i="2"/>
  <c r="N82" i="2" s="1"/>
  <c r="J340" i="2"/>
  <c r="M340" i="2" s="1"/>
  <c r="J182" i="2"/>
  <c r="N182" i="2" s="1"/>
  <c r="J270" i="2"/>
  <c r="J65" i="2"/>
  <c r="M65" i="2" s="1"/>
  <c r="J162" i="2"/>
  <c r="J166" i="2"/>
  <c r="M166" i="2" s="1"/>
  <c r="J98" i="2"/>
  <c r="J379" i="2"/>
  <c r="N379" i="2" s="1"/>
  <c r="J55" i="2"/>
  <c r="F55" i="2" s="1"/>
  <c r="J147" i="2"/>
  <c r="J216" i="2"/>
  <c r="M216" i="2" s="1"/>
  <c r="N89" i="2"/>
  <c r="J89" i="2"/>
  <c r="M89" i="2" s="1"/>
  <c r="J217" i="2"/>
  <c r="M217" i="2" s="1"/>
  <c r="J128" i="2"/>
  <c r="J97" i="2"/>
  <c r="N97" i="2" s="1"/>
  <c r="J227" i="2"/>
  <c r="N227" i="2" s="1"/>
  <c r="M227" i="2"/>
  <c r="M276" i="2"/>
  <c r="J276" i="2"/>
  <c r="N276" i="2" s="1"/>
  <c r="F276" i="2"/>
  <c r="J150" i="2"/>
  <c r="N150" i="2" s="1"/>
  <c r="J152" i="2"/>
  <c r="M152" i="2" s="1"/>
  <c r="J133" i="2"/>
  <c r="M133" i="2" s="1"/>
  <c r="J206" i="2"/>
  <c r="M206" i="2" s="1"/>
  <c r="J253" i="2"/>
  <c r="N253" i="2" s="1"/>
  <c r="J121" i="2"/>
  <c r="M121" i="2" s="1"/>
  <c r="J168" i="2"/>
  <c r="N168" i="2" s="1"/>
  <c r="J91" i="2"/>
  <c r="M91" i="2" s="1"/>
  <c r="J134" i="2"/>
  <c r="M134" i="2" s="1"/>
  <c r="J266" i="2"/>
  <c r="M266" i="2" s="1"/>
  <c r="J249" i="2"/>
  <c r="M249" i="2" s="1"/>
  <c r="J73" i="2"/>
  <c r="N73" i="2" s="1"/>
  <c r="J259" i="2"/>
  <c r="M259" i="2" s="1"/>
  <c r="J114" i="2"/>
  <c r="J113" i="2"/>
  <c r="N113" i="2" s="1"/>
  <c r="J285" i="2"/>
  <c r="F285" i="2" s="1"/>
  <c r="J96" i="2"/>
  <c r="N96" i="2" s="1"/>
  <c r="J274" i="2"/>
  <c r="J71" i="2"/>
  <c r="J144" i="2"/>
  <c r="N144" i="2" s="1"/>
  <c r="J357" i="2"/>
  <c r="N357" i="2" s="1"/>
  <c r="J157" i="2"/>
  <c r="M157" i="2" s="1"/>
  <c r="J99" i="2"/>
  <c r="N99" i="2" s="1"/>
  <c r="J233" i="2"/>
  <c r="M233" i="2" s="1"/>
  <c r="J138" i="2"/>
  <c r="N138" i="2" s="1"/>
  <c r="J325" i="2"/>
  <c r="N325" i="2" s="1"/>
  <c r="J250" i="2"/>
  <c r="J170" i="2"/>
  <c r="M170" i="2" s="1"/>
  <c r="J86" i="2"/>
  <c r="N86" i="2" s="1"/>
  <c r="J93" i="2"/>
  <c r="M93" i="2" s="1"/>
  <c r="J272" i="2"/>
  <c r="J149" i="2"/>
  <c r="N149" i="2" s="1"/>
  <c r="J192" i="2"/>
  <c r="M192" i="2" s="1"/>
  <c r="J179" i="2"/>
  <c r="J349" i="2"/>
  <c r="J139" i="2"/>
  <c r="N139" i="2" s="1"/>
  <c r="J232" i="2"/>
  <c r="M232" i="2" s="1"/>
  <c r="J317" i="2"/>
  <c r="N317" i="2" s="1"/>
  <c r="J90" i="2"/>
  <c r="J181" i="2"/>
  <c r="M181" i="2" s="1"/>
  <c r="J264" i="2"/>
  <c r="N264" i="2" s="1"/>
  <c r="J106" i="2"/>
  <c r="N106" i="2" s="1"/>
  <c r="J154" i="2"/>
  <c r="J141" i="2"/>
  <c r="M141" i="2" s="1"/>
  <c r="J189" i="2"/>
  <c r="F189" i="2" s="1"/>
  <c r="J213" i="2"/>
  <c r="J122" i="2"/>
  <c r="M122" i="2" s="1"/>
  <c r="J80" i="2"/>
  <c r="F80" i="2" s="1"/>
  <c r="J256" i="2"/>
  <c r="J50" i="2"/>
  <c r="M50" i="2" s="1"/>
  <c r="J94" i="2"/>
  <c r="M94" i="2" s="1"/>
  <c r="J58" i="2"/>
  <c r="M58" i="2" s="1"/>
  <c r="J174" i="2"/>
  <c r="N174" i="2" s="1"/>
  <c r="J222" i="2"/>
  <c r="J120" i="2"/>
  <c r="F120" i="2" s="1"/>
  <c r="J194" i="2"/>
  <c r="N102" i="2"/>
  <c r="J102" i="2"/>
  <c r="M102" i="2" s="1"/>
  <c r="J219" i="2"/>
  <c r="N219" i="2" s="1"/>
  <c r="J75" i="2"/>
  <c r="M75" i="2" s="1"/>
  <c r="J224" i="2"/>
  <c r="M224" i="2" s="1"/>
  <c r="J234" i="2"/>
  <c r="N234" i="2" s="1"/>
  <c r="M234" i="2"/>
  <c r="J261" i="2"/>
  <c r="M261" i="2" s="1"/>
  <c r="J370" i="2"/>
  <c r="M370" i="2" s="1"/>
  <c r="J356" i="2"/>
  <c r="M356" i="2" s="1"/>
  <c r="N130" i="2"/>
  <c r="J130" i="2"/>
  <c r="M130" i="2" s="1"/>
  <c r="J112" i="2"/>
  <c r="N112" i="2" s="1"/>
  <c r="J62" i="2"/>
  <c r="J376" i="2"/>
  <c r="J279" i="2"/>
  <c r="N279" i="2" s="1"/>
  <c r="J384" i="2"/>
  <c r="J311" i="2"/>
  <c r="M311" i="2" s="1"/>
  <c r="J119" i="2"/>
  <c r="F119" i="2" s="1"/>
  <c r="J54" i="2"/>
  <c r="M54" i="2" s="1"/>
  <c r="J251" i="2"/>
  <c r="N251" i="2" s="1"/>
  <c r="J298" i="2"/>
  <c r="N298" i="2" s="1"/>
  <c r="J241" i="2"/>
  <c r="M241" i="2" s="1"/>
  <c r="J372" i="2"/>
  <c r="J299" i="2"/>
  <c r="N299" i="2" s="1"/>
  <c r="J332" i="2"/>
  <c r="N332" i="2" s="1"/>
  <c r="J201" i="2"/>
  <c r="M201" i="2" s="1"/>
  <c r="N201" i="2"/>
  <c r="J391" i="2"/>
  <c r="M391" i="2" s="1"/>
  <c r="J124" i="2"/>
  <c r="J135" i="2"/>
  <c r="N135" i="2" s="1"/>
  <c r="J180" i="2"/>
  <c r="M180" i="2" s="1"/>
  <c r="J68" i="2"/>
  <c r="N68" i="2" s="1"/>
  <c r="J322" i="2"/>
  <c r="N322" i="2" s="1"/>
  <c r="J236" i="2"/>
  <c r="N236" i="2" s="1"/>
  <c r="J69" i="2"/>
  <c r="M69" i="2" s="1"/>
  <c r="N69" i="2"/>
  <c r="J195" i="2"/>
  <c r="N195" i="2" s="1"/>
  <c r="J252" i="2"/>
  <c r="J87" i="2"/>
  <c r="N87" i="2" s="1"/>
  <c r="J305" i="2"/>
  <c r="M305" i="2" s="1"/>
  <c r="J137" i="2"/>
  <c r="N137" i="2" s="1"/>
  <c r="J316" i="2"/>
  <c r="N316" i="2" s="1"/>
  <c r="J346" i="2"/>
  <c r="N346" i="2" s="1"/>
  <c r="J369" i="2"/>
  <c r="M369" i="2" s="1"/>
  <c r="N369" i="2"/>
  <c r="J108" i="2"/>
  <c r="N108" i="2" s="1"/>
  <c r="J347" i="2"/>
  <c r="J215" i="2"/>
  <c r="J297" i="2"/>
  <c r="M297" i="2" s="1"/>
  <c r="J72" i="2"/>
  <c r="M72" i="2" s="1"/>
  <c r="J335" i="2"/>
  <c r="N335" i="2" s="1"/>
  <c r="J143" i="2"/>
  <c r="J188" i="2"/>
  <c r="M188" i="2" s="1"/>
  <c r="N188" i="2"/>
  <c r="J225" i="2"/>
  <c r="M225" i="2" s="1"/>
  <c r="J280" i="2"/>
  <c r="N280" i="2" s="1"/>
  <c r="J273" i="2"/>
  <c r="F273" i="2" s="1"/>
  <c r="J318" i="2"/>
  <c r="N318" i="2" s="1"/>
  <c r="J345" i="2"/>
  <c r="J362" i="2"/>
  <c r="M362" i="2" s="1"/>
  <c r="J70" i="2"/>
  <c r="N70" i="2" s="1"/>
  <c r="J380" i="2"/>
  <c r="N380" i="2" s="1"/>
  <c r="J263" i="2"/>
  <c r="J368" i="2"/>
  <c r="M368" i="2" s="1"/>
  <c r="J375" i="2"/>
  <c r="N375" i="2" s="1"/>
  <c r="J329" i="2"/>
  <c r="N329" i="2" s="1"/>
  <c r="J61" i="2"/>
  <c r="J283" i="2"/>
  <c r="M283" i="2" s="1"/>
  <c r="J199" i="2"/>
  <c r="J328" i="2"/>
  <c r="M328" i="2" s="1"/>
  <c r="J148" i="2"/>
  <c r="J365" i="2"/>
  <c r="N365" i="2" s="1"/>
  <c r="J374" i="2"/>
  <c r="J315" i="2"/>
  <c r="M315" i="2" s="1"/>
  <c r="J127" i="2"/>
  <c r="J313" i="2"/>
  <c r="M313" i="2" s="1"/>
  <c r="J360" i="2"/>
  <c r="F360" i="2" s="1"/>
  <c r="J287" i="2"/>
  <c r="M287" i="2" s="1"/>
  <c r="J177" i="2"/>
  <c r="N177" i="2" s="1"/>
  <c r="J294" i="2"/>
  <c r="N294" i="2" s="1"/>
  <c r="J203" i="2"/>
  <c r="M203" i="2" s="1"/>
  <c r="J348" i="2"/>
  <c r="M348" i="2" s="1"/>
  <c r="J381" i="2"/>
  <c r="N381" i="2" s="1"/>
  <c r="J260" i="2"/>
  <c r="N260" i="2" s="1"/>
  <c r="J56" i="2"/>
  <c r="N56" i="2" s="1"/>
  <c r="J307" i="2"/>
  <c r="J344" i="2"/>
  <c r="N344" i="2" s="1"/>
  <c r="J100" i="2"/>
  <c r="N100" i="2" s="1"/>
  <c r="J392" i="2"/>
  <c r="M392" i="2" s="1"/>
  <c r="J151" i="2"/>
  <c r="N151" i="2" s="1"/>
  <c r="J92" i="2"/>
  <c r="N92" i="2" s="1"/>
  <c r="J268" i="2"/>
  <c r="N268" i="2" s="1"/>
  <c r="J366" i="2"/>
  <c r="M366" i="2" s="1"/>
  <c r="J339" i="2"/>
  <c r="J373" i="2"/>
  <c r="N373" i="2" s="1"/>
  <c r="J271" i="2"/>
  <c r="M271" i="2" s="1"/>
  <c r="J175" i="2"/>
  <c r="M175" i="2" s="1"/>
  <c r="J77" i="2"/>
  <c r="M77" i="2" s="1"/>
  <c r="J290" i="2"/>
  <c r="N290" i="2" s="1"/>
  <c r="J255" i="2"/>
  <c r="J172" i="2"/>
  <c r="M172" i="2" s="1"/>
  <c r="J337" i="2"/>
  <c r="J167" i="2"/>
  <c r="N167" i="2" s="1"/>
  <c r="J193" i="2"/>
  <c r="J95" i="2"/>
  <c r="N95" i="2" s="1"/>
  <c r="J303" i="2"/>
  <c r="N303" i="2" s="1"/>
  <c r="J323" i="2"/>
  <c r="N323" i="2" s="1"/>
  <c r="J326" i="2"/>
  <c r="J363" i="2"/>
  <c r="M363" i="2" s="1"/>
  <c r="J231" i="2"/>
  <c r="J116" i="2"/>
  <c r="N116" i="2" s="1"/>
  <c r="J275" i="2"/>
  <c r="J145" i="2"/>
  <c r="M145" i="2" s="1"/>
  <c r="J296" i="2"/>
  <c r="M296" i="2" s="1"/>
  <c r="J353" i="2"/>
  <c r="N353" i="2" s="1"/>
  <c r="J383" i="2"/>
  <c r="J343" i="2"/>
  <c r="N343" i="2" s="1"/>
  <c r="J207" i="2"/>
  <c r="J123" i="2"/>
  <c r="N123" i="2" s="1"/>
  <c r="J288" i="2"/>
  <c r="J220" i="2"/>
  <c r="M220" i="2" s="1"/>
  <c r="J132" i="2"/>
  <c r="N132" i="2" s="1"/>
  <c r="J358" i="2"/>
  <c r="N358" i="2" s="1"/>
  <c r="J319" i="2"/>
  <c r="J302" i="2"/>
  <c r="M302" i="2" s="1"/>
  <c r="J304" i="2"/>
  <c r="J295" i="2"/>
  <c r="N295" i="2" s="1"/>
  <c r="J312" i="2"/>
  <c r="J159" i="2"/>
  <c r="M159" i="2" s="1"/>
  <c r="J314" i="2"/>
  <c r="M314" i="2" s="1"/>
  <c r="J361" i="2"/>
  <c r="N361" i="2" s="1"/>
  <c r="J334" i="2"/>
  <c r="J355" i="2"/>
  <c r="N355" i="2" s="1"/>
  <c r="J191" i="2"/>
  <c r="M191" i="2" s="1"/>
  <c r="J239" i="2"/>
  <c r="J244" i="2"/>
  <c r="M244" i="2" s="1"/>
  <c r="J60" i="2"/>
  <c r="N60" i="2" s="1"/>
  <c r="J286" i="2"/>
  <c r="J327" i="2"/>
  <c r="J156" i="2"/>
  <c r="M156" i="2" s="1"/>
  <c r="J209" i="2"/>
  <c r="M209" i="2" s="1"/>
  <c r="J64" i="2"/>
  <c r="F64" i="2" s="1"/>
  <c r="J306" i="2"/>
  <c r="N306" i="2" s="1"/>
  <c r="J153" i="2"/>
  <c r="J354" i="2"/>
  <c r="N354" i="2" s="1"/>
  <c r="J265" i="2"/>
  <c r="N265" i="2" s="1"/>
  <c r="J352" i="2"/>
  <c r="M352" i="2" s="1"/>
  <c r="J310" i="2"/>
  <c r="M310" i="2" s="1"/>
  <c r="J53" i="2"/>
  <c r="J223" i="2"/>
  <c r="N223" i="2" s="1"/>
  <c r="J336" i="2"/>
  <c r="N336" i="2" s="1"/>
  <c r="J257" i="2"/>
  <c r="J169" i="2"/>
  <c r="M169" i="2" s="1"/>
  <c r="J131" i="2"/>
  <c r="J388" i="2"/>
  <c r="M388" i="2" s="1"/>
  <c r="J161" i="2"/>
  <c r="M161" i="2" s="1"/>
  <c r="J331" i="2"/>
  <c r="J284" i="2"/>
  <c r="N284" i="2" s="1"/>
  <c r="J281" i="2"/>
  <c r="N281" i="2" s="1"/>
  <c r="J183" i="2"/>
  <c r="M183" i="2" s="1"/>
  <c r="J330" i="2"/>
  <c r="N330" i="2" s="1"/>
  <c r="J101" i="2"/>
  <c r="N101" i="2" s="1"/>
  <c r="J342" i="2"/>
  <c r="M342" i="2" s="1"/>
  <c r="J320" i="2"/>
  <c r="M320" i="2" s="1"/>
  <c r="J377" i="2"/>
  <c r="J338" i="2"/>
  <c r="N338" i="2" s="1"/>
  <c r="J385" i="2"/>
  <c r="N385" i="2" s="1"/>
  <c r="J185" i="2"/>
  <c r="M185" i="2" s="1"/>
  <c r="J282" i="2"/>
  <c r="N282" i="2" s="1"/>
  <c r="J247" i="2"/>
  <c r="J378" i="2"/>
  <c r="N378" i="2" s="1"/>
  <c r="J103" i="2"/>
  <c r="M103" i="2" s="1"/>
  <c r="N103" i="2"/>
  <c r="J351" i="2"/>
  <c r="N351" i="2" s="1"/>
  <c r="J364" i="2"/>
  <c r="N364" i="2" s="1"/>
  <c r="J204" i="2"/>
  <c r="N204" i="2" s="1"/>
  <c r="J399" i="2"/>
  <c r="N399" i="2" s="1"/>
  <c r="J398" i="2"/>
  <c r="M398" i="2" s="1"/>
  <c r="J393" i="2"/>
  <c r="M393" i="2" s="1"/>
  <c r="J410" i="2"/>
  <c r="N410" i="2" s="1"/>
  <c r="J411" i="2"/>
  <c r="M411" i="2" s="1"/>
  <c r="J407" i="2"/>
  <c r="F407" i="2" s="1"/>
  <c r="J406" i="2"/>
  <c r="N406" i="2" s="1"/>
  <c r="J395" i="2"/>
  <c r="M395" i="2" s="1"/>
  <c r="J413" i="2"/>
  <c r="F413" i="2" s="1"/>
  <c r="J401" i="2"/>
  <c r="F401" i="2" s="1"/>
  <c r="J396" i="2"/>
  <c r="N396" i="2" s="1"/>
  <c r="J394" i="2"/>
  <c r="N394" i="2" s="1"/>
  <c r="J400" i="2"/>
  <c r="F400" i="2" s="1"/>
  <c r="J397" i="2"/>
  <c r="F397" i="2" s="1"/>
  <c r="J402" i="2"/>
  <c r="N402" i="2" s="1"/>
  <c r="J404" i="2"/>
  <c r="N404" i="2" s="1"/>
  <c r="J408" i="2"/>
  <c r="M408" i="2" s="1"/>
  <c r="J405" i="2"/>
  <c r="F405" i="2" s="1"/>
  <c r="J412" i="2"/>
  <c r="N412" i="2" s="1"/>
  <c r="J409" i="2"/>
  <c r="N409" i="2" s="1"/>
  <c r="AA47" i="2"/>
  <c r="CI47" i="2"/>
  <c r="AY47" i="2"/>
  <c r="AM47" i="2"/>
  <c r="BW47" i="2"/>
  <c r="BK47" i="2"/>
  <c r="O413" i="2"/>
  <c r="AA413" i="2"/>
  <c r="AM413" i="2"/>
  <c r="AY413" i="2"/>
  <c r="CI413" i="2"/>
  <c r="BW413" i="2"/>
  <c r="BK413" i="2"/>
  <c r="O373" i="2"/>
  <c r="AM373" i="2"/>
  <c r="AA373" i="2"/>
  <c r="AY373" i="2"/>
  <c r="BW373" i="2"/>
  <c r="CI373" i="2"/>
  <c r="BK373" i="2"/>
  <c r="O305" i="2"/>
  <c r="AA305" i="2"/>
  <c r="AM305" i="2"/>
  <c r="AY305" i="2"/>
  <c r="BW305" i="2"/>
  <c r="CI305" i="2"/>
  <c r="BK305" i="2"/>
  <c r="O273" i="2"/>
  <c r="AA273" i="2"/>
  <c r="AY273" i="2"/>
  <c r="AM273" i="2"/>
  <c r="BW273" i="2"/>
  <c r="CI273" i="2"/>
  <c r="BK273" i="2"/>
  <c r="O241" i="2"/>
  <c r="AA241" i="2"/>
  <c r="AY241" i="2"/>
  <c r="AM241" i="2"/>
  <c r="BW241" i="2"/>
  <c r="CI241" i="2"/>
  <c r="BK241" i="2"/>
  <c r="O209" i="2"/>
  <c r="AA209" i="2"/>
  <c r="AY209" i="2"/>
  <c r="AM209" i="2"/>
  <c r="BW209" i="2"/>
  <c r="CI209" i="2"/>
  <c r="BK209" i="2"/>
  <c r="O177" i="2"/>
  <c r="AA177" i="2"/>
  <c r="AM177" i="2"/>
  <c r="AY177" i="2"/>
  <c r="BW177" i="2"/>
  <c r="CI177" i="2"/>
  <c r="BK177" i="2"/>
  <c r="O157" i="2"/>
  <c r="AA157" i="2"/>
  <c r="AM157" i="2"/>
  <c r="AY157" i="2"/>
  <c r="CI157" i="2"/>
  <c r="BW157" i="2"/>
  <c r="BK157" i="2"/>
  <c r="O409" i="2"/>
  <c r="AA409" i="2"/>
  <c r="AY409" i="2"/>
  <c r="BW409" i="2"/>
  <c r="AM409" i="2"/>
  <c r="CI409" i="2"/>
  <c r="BK409" i="2"/>
  <c r="O365" i="2"/>
  <c r="AA365" i="2"/>
  <c r="AM365" i="2"/>
  <c r="AY365" i="2"/>
  <c r="CI365" i="2"/>
  <c r="BW365" i="2"/>
  <c r="BK365" i="2"/>
  <c r="O297" i="2"/>
  <c r="AM297" i="2"/>
  <c r="AA297" i="2"/>
  <c r="BW297" i="2"/>
  <c r="AY297" i="2"/>
  <c r="CI297" i="2"/>
  <c r="BK297" i="2"/>
  <c r="O265" i="2"/>
  <c r="AA265" i="2"/>
  <c r="AM265" i="2"/>
  <c r="AY265" i="2"/>
  <c r="BW265" i="2"/>
  <c r="CI265" i="2"/>
  <c r="BK265" i="2"/>
  <c r="O233" i="2"/>
  <c r="AA233" i="2"/>
  <c r="AM233" i="2"/>
  <c r="AY233" i="2"/>
  <c r="BW233" i="2"/>
  <c r="CI233" i="2"/>
  <c r="BK233" i="2"/>
  <c r="O201" i="2"/>
  <c r="AM201" i="2"/>
  <c r="AA201" i="2"/>
  <c r="BW201" i="2"/>
  <c r="AY201" i="2"/>
  <c r="CI201" i="2"/>
  <c r="BK201" i="2"/>
  <c r="O173" i="2"/>
  <c r="AA173" i="2"/>
  <c r="AM173" i="2"/>
  <c r="AY173" i="2"/>
  <c r="CI173" i="2"/>
  <c r="BW173" i="2"/>
  <c r="BK173" i="2"/>
  <c r="O149" i="2"/>
  <c r="AM149" i="2"/>
  <c r="AA149" i="2"/>
  <c r="AY149" i="2"/>
  <c r="BW149" i="2"/>
  <c r="CI149" i="2"/>
  <c r="BK149" i="2"/>
  <c r="O393" i="2"/>
  <c r="AA393" i="2"/>
  <c r="AM393" i="2"/>
  <c r="AY393" i="2"/>
  <c r="BW393" i="2"/>
  <c r="CI393" i="2"/>
  <c r="BK393" i="2"/>
  <c r="O353" i="2"/>
  <c r="AA353" i="2"/>
  <c r="AM353" i="2"/>
  <c r="AY353" i="2"/>
  <c r="BW353" i="2"/>
  <c r="CI353" i="2"/>
  <c r="BK353" i="2"/>
  <c r="O325" i="2"/>
  <c r="AA325" i="2"/>
  <c r="AM325" i="2"/>
  <c r="AY325" i="2"/>
  <c r="BW325" i="2"/>
  <c r="CI325" i="2"/>
  <c r="BK325" i="2"/>
  <c r="O257" i="2"/>
  <c r="AA257" i="2"/>
  <c r="AM257" i="2"/>
  <c r="AY257" i="2"/>
  <c r="BW257" i="2"/>
  <c r="CI257" i="2"/>
  <c r="BK257" i="2"/>
  <c r="O225" i="2"/>
  <c r="AA225" i="2"/>
  <c r="AY225" i="2"/>
  <c r="AM225" i="2"/>
  <c r="BW225" i="2"/>
  <c r="CI225" i="2"/>
  <c r="BK225" i="2"/>
  <c r="O193" i="2"/>
  <c r="AA193" i="2"/>
  <c r="AM193" i="2"/>
  <c r="AY193" i="2"/>
  <c r="BW193" i="2"/>
  <c r="CI193" i="2"/>
  <c r="BK193" i="2"/>
  <c r="O165" i="2"/>
  <c r="AM165" i="2"/>
  <c r="AA165" i="2"/>
  <c r="AY165" i="2"/>
  <c r="BW165" i="2"/>
  <c r="CI165" i="2"/>
  <c r="BK165" i="2"/>
  <c r="O145" i="2"/>
  <c r="AA145" i="2"/>
  <c r="AY145" i="2"/>
  <c r="AM145" i="2"/>
  <c r="BW145" i="2"/>
  <c r="CI145" i="2"/>
  <c r="BK145" i="2"/>
  <c r="O421" i="2"/>
  <c r="AM421" i="2"/>
  <c r="AA421" i="2"/>
  <c r="AY421" i="2"/>
  <c r="BW421" i="2"/>
  <c r="CI421" i="2"/>
  <c r="BK421" i="2"/>
  <c r="O381" i="2"/>
  <c r="AA381" i="2"/>
  <c r="AY381" i="2"/>
  <c r="AM381" i="2"/>
  <c r="CI381" i="2"/>
  <c r="BW381" i="2"/>
  <c r="BK381" i="2"/>
  <c r="O349" i="2"/>
  <c r="AA349" i="2"/>
  <c r="AM349" i="2"/>
  <c r="AY349" i="2"/>
  <c r="BW349" i="2"/>
  <c r="CI349" i="2"/>
  <c r="BK349" i="2"/>
  <c r="O313" i="2"/>
  <c r="AA313" i="2"/>
  <c r="AY313" i="2"/>
  <c r="BW313" i="2"/>
  <c r="AM313" i="2"/>
  <c r="CI313" i="2"/>
  <c r="BK313" i="2"/>
  <c r="O281" i="2"/>
  <c r="AA281" i="2"/>
  <c r="AY281" i="2"/>
  <c r="BW281" i="2"/>
  <c r="AM281" i="2"/>
  <c r="CI281" i="2"/>
  <c r="BK281" i="2"/>
  <c r="O249" i="2"/>
  <c r="AA249" i="2"/>
  <c r="AM249" i="2"/>
  <c r="AY249" i="2"/>
  <c r="BW249" i="2"/>
  <c r="CI249" i="2"/>
  <c r="BK249" i="2"/>
  <c r="O217" i="2"/>
  <c r="AA217" i="2"/>
  <c r="AM217" i="2"/>
  <c r="AY217" i="2"/>
  <c r="BW217" i="2"/>
  <c r="CI217" i="2"/>
  <c r="BK217" i="2"/>
  <c r="O185" i="2"/>
  <c r="AA185" i="2"/>
  <c r="AM185" i="2"/>
  <c r="AY185" i="2"/>
  <c r="BW185" i="2"/>
  <c r="CI185" i="2"/>
  <c r="BK185" i="2"/>
  <c r="O161" i="2"/>
  <c r="AA161" i="2"/>
  <c r="AY161" i="2"/>
  <c r="AM161" i="2"/>
  <c r="BW161" i="2"/>
  <c r="CI161" i="2"/>
  <c r="BK161" i="2"/>
  <c r="O141" i="2"/>
  <c r="AA141" i="2"/>
  <c r="AY141" i="2"/>
  <c r="AM141" i="2"/>
  <c r="BW141" i="2"/>
  <c r="CI141" i="2"/>
  <c r="BK141" i="2"/>
  <c r="O133" i="2"/>
  <c r="AA133" i="2"/>
  <c r="AM133" i="2"/>
  <c r="AY133" i="2"/>
  <c r="BW133" i="2"/>
  <c r="CI133" i="2"/>
  <c r="BK133" i="2"/>
  <c r="O117" i="2"/>
  <c r="AA117" i="2"/>
  <c r="AM117" i="2"/>
  <c r="AY117" i="2"/>
  <c r="BW117" i="2"/>
  <c r="CI117" i="2"/>
  <c r="BK117" i="2"/>
  <c r="O101" i="2"/>
  <c r="AM101" i="2"/>
  <c r="AA101" i="2"/>
  <c r="AY101" i="2"/>
  <c r="BW101" i="2"/>
  <c r="CI101" i="2"/>
  <c r="BK101" i="2"/>
  <c r="O85" i="2"/>
  <c r="AM85" i="2"/>
  <c r="AA85" i="2"/>
  <c r="AY85" i="2"/>
  <c r="BW85" i="2"/>
  <c r="CI85" i="2"/>
  <c r="BK85" i="2"/>
  <c r="O69" i="2"/>
  <c r="AA69" i="2"/>
  <c r="AM69" i="2"/>
  <c r="AY69" i="2"/>
  <c r="BW69" i="2"/>
  <c r="CI69" i="2"/>
  <c r="BK69" i="2"/>
  <c r="O412" i="2"/>
  <c r="AA412" i="2"/>
  <c r="AM412" i="2"/>
  <c r="AY412" i="2"/>
  <c r="BW412" i="2"/>
  <c r="CI412" i="2"/>
  <c r="BK412" i="2"/>
  <c r="O396" i="2"/>
  <c r="AA396" i="2"/>
  <c r="AM396" i="2"/>
  <c r="AY396" i="2"/>
  <c r="BW396" i="2"/>
  <c r="CI396" i="2"/>
  <c r="BK396" i="2"/>
  <c r="O380" i="2"/>
  <c r="AA380" i="2"/>
  <c r="AM380" i="2"/>
  <c r="AY380" i="2"/>
  <c r="BW380" i="2"/>
  <c r="CI380" i="2"/>
  <c r="BK380" i="2"/>
  <c r="O364" i="2"/>
  <c r="AA364" i="2"/>
  <c r="AM364" i="2"/>
  <c r="AY364" i="2"/>
  <c r="BW364" i="2"/>
  <c r="CI364" i="2"/>
  <c r="BK364" i="2"/>
  <c r="O348" i="2"/>
  <c r="AA348" i="2"/>
  <c r="AY348" i="2"/>
  <c r="AM348" i="2"/>
  <c r="BW348" i="2"/>
  <c r="CI348" i="2"/>
  <c r="BK348" i="2"/>
  <c r="O332" i="2"/>
  <c r="AA332" i="2"/>
  <c r="AY332" i="2"/>
  <c r="AM332" i="2"/>
  <c r="BW332" i="2"/>
  <c r="CI332" i="2"/>
  <c r="BK332" i="2"/>
  <c r="O316" i="2"/>
  <c r="AA316" i="2"/>
  <c r="AM316" i="2"/>
  <c r="AY316" i="2"/>
  <c r="BW316" i="2"/>
  <c r="CI316" i="2"/>
  <c r="BK316" i="2"/>
  <c r="O284" i="2"/>
  <c r="AA284" i="2"/>
  <c r="AM284" i="2"/>
  <c r="AY284" i="2"/>
  <c r="BW284" i="2"/>
  <c r="CI284" i="2"/>
  <c r="BK284" i="2"/>
  <c r="O268" i="2"/>
  <c r="AA268" i="2"/>
  <c r="AY268" i="2"/>
  <c r="AM268" i="2"/>
  <c r="BW268" i="2"/>
  <c r="CI268" i="2"/>
  <c r="BK268" i="2"/>
  <c r="O252" i="2"/>
  <c r="AA252" i="2"/>
  <c r="AM252" i="2"/>
  <c r="AY252" i="2"/>
  <c r="BW252" i="2"/>
  <c r="CI252" i="2"/>
  <c r="BK252" i="2"/>
  <c r="O236" i="2"/>
  <c r="AA236" i="2"/>
  <c r="AM236" i="2"/>
  <c r="AY236" i="2"/>
  <c r="BW236" i="2"/>
  <c r="CI236" i="2"/>
  <c r="BK236" i="2"/>
  <c r="O220" i="2"/>
  <c r="AA220" i="2"/>
  <c r="AM220" i="2"/>
  <c r="AY220" i="2"/>
  <c r="BW220" i="2"/>
  <c r="CI220" i="2"/>
  <c r="BK220" i="2"/>
  <c r="O204" i="2"/>
  <c r="AA204" i="2"/>
  <c r="AY204" i="2"/>
  <c r="AM204" i="2"/>
  <c r="BW204" i="2"/>
  <c r="CI204" i="2"/>
  <c r="BK204" i="2"/>
  <c r="O188" i="2"/>
  <c r="AA188" i="2"/>
  <c r="AM188" i="2"/>
  <c r="AY188" i="2"/>
  <c r="BW188" i="2"/>
  <c r="CI188" i="2"/>
  <c r="BK188" i="2"/>
  <c r="O172" i="2"/>
  <c r="AA172" i="2"/>
  <c r="AM172" i="2"/>
  <c r="AY172" i="2"/>
  <c r="BW172" i="2"/>
  <c r="CI172" i="2"/>
  <c r="BK172" i="2"/>
  <c r="O156" i="2"/>
  <c r="AA156" i="2"/>
  <c r="AY156" i="2"/>
  <c r="AM156" i="2"/>
  <c r="BW156" i="2"/>
  <c r="CI156" i="2"/>
  <c r="BK156" i="2"/>
  <c r="O140" i="2"/>
  <c r="AA140" i="2"/>
  <c r="AM140" i="2"/>
  <c r="AY140" i="2"/>
  <c r="BW140" i="2"/>
  <c r="CI140" i="2"/>
  <c r="BK140" i="2"/>
  <c r="O124" i="2"/>
  <c r="AA124" i="2"/>
  <c r="AM124" i="2"/>
  <c r="AY124" i="2"/>
  <c r="BW124" i="2"/>
  <c r="CI124" i="2"/>
  <c r="BK124" i="2"/>
  <c r="O108" i="2"/>
  <c r="AA108" i="2"/>
  <c r="AM108" i="2"/>
  <c r="AY108" i="2"/>
  <c r="BW108" i="2"/>
  <c r="CI108" i="2"/>
  <c r="BK108" i="2"/>
  <c r="O92" i="2"/>
  <c r="AM92" i="2"/>
  <c r="AA92" i="2"/>
  <c r="AY92" i="2"/>
  <c r="BW92" i="2"/>
  <c r="CI92" i="2"/>
  <c r="BK92" i="2"/>
  <c r="O76" i="2"/>
  <c r="AA76" i="2"/>
  <c r="AM76" i="2"/>
  <c r="AY76" i="2"/>
  <c r="BW76" i="2"/>
  <c r="CI76" i="2"/>
  <c r="BK76" i="2"/>
  <c r="O60" i="2"/>
  <c r="AA60" i="2"/>
  <c r="AM60" i="2"/>
  <c r="AY60" i="2"/>
  <c r="BW60" i="2"/>
  <c r="CI60" i="2"/>
  <c r="BK60" i="2"/>
  <c r="O417" i="2"/>
  <c r="AA417" i="2"/>
  <c r="AY417" i="2"/>
  <c r="AM417" i="2"/>
  <c r="BW417" i="2"/>
  <c r="CI417" i="2"/>
  <c r="BK417" i="2"/>
  <c r="O317" i="2"/>
  <c r="AA317" i="2"/>
  <c r="AY317" i="2"/>
  <c r="AM317" i="2"/>
  <c r="CI317" i="2"/>
  <c r="BW317" i="2"/>
  <c r="BK317" i="2"/>
  <c r="O415" i="2"/>
  <c r="AA415" i="2"/>
  <c r="AM415" i="2"/>
  <c r="AY415" i="2"/>
  <c r="BW415" i="2"/>
  <c r="CI415" i="2"/>
  <c r="BK415" i="2"/>
  <c r="O399" i="2"/>
  <c r="AA399" i="2"/>
  <c r="AM399" i="2"/>
  <c r="AY399" i="2"/>
  <c r="BW399" i="2"/>
  <c r="CI399" i="2"/>
  <c r="BK399" i="2"/>
  <c r="O383" i="2"/>
  <c r="AA383" i="2"/>
  <c r="AM383" i="2"/>
  <c r="AY383" i="2"/>
  <c r="BW383" i="2"/>
  <c r="CI383" i="2"/>
  <c r="BK383" i="2"/>
  <c r="O351" i="2"/>
  <c r="AA351" i="2"/>
  <c r="AM351" i="2"/>
  <c r="AY351" i="2"/>
  <c r="BW351" i="2"/>
  <c r="CI351" i="2"/>
  <c r="BK351" i="2"/>
  <c r="O335" i="2"/>
  <c r="AA335" i="2"/>
  <c r="AM335" i="2"/>
  <c r="AY335" i="2"/>
  <c r="BW335" i="2"/>
  <c r="CI335" i="2"/>
  <c r="BK335" i="2"/>
  <c r="O319" i="2"/>
  <c r="AA319" i="2"/>
  <c r="AM319" i="2"/>
  <c r="AY319" i="2"/>
  <c r="BW319" i="2"/>
  <c r="CI319" i="2"/>
  <c r="BK319" i="2"/>
  <c r="O303" i="2"/>
  <c r="AA303" i="2"/>
  <c r="AM303" i="2"/>
  <c r="AY303" i="2"/>
  <c r="BW303" i="2"/>
  <c r="CI303" i="2"/>
  <c r="BK303" i="2"/>
  <c r="O287" i="2"/>
  <c r="AM287" i="2"/>
  <c r="AA287" i="2"/>
  <c r="AY287" i="2"/>
  <c r="BW287" i="2"/>
  <c r="CI287" i="2"/>
  <c r="BK287" i="2"/>
  <c r="O271" i="2"/>
  <c r="AA271" i="2"/>
  <c r="AY271" i="2"/>
  <c r="AM271" i="2"/>
  <c r="BW271" i="2"/>
  <c r="CI271" i="2"/>
  <c r="BK271" i="2"/>
  <c r="O255" i="2"/>
  <c r="AA255" i="2"/>
  <c r="AM255" i="2"/>
  <c r="AY255" i="2"/>
  <c r="BW255" i="2"/>
  <c r="CI255" i="2"/>
  <c r="BK255" i="2"/>
  <c r="O239" i="2"/>
  <c r="AA239" i="2"/>
  <c r="AM239" i="2"/>
  <c r="AY239" i="2"/>
  <c r="BW239" i="2"/>
  <c r="CI239" i="2"/>
  <c r="BK239" i="2"/>
  <c r="O223" i="2"/>
  <c r="AA223" i="2"/>
  <c r="AM223" i="2"/>
  <c r="AY223" i="2"/>
  <c r="BW223" i="2"/>
  <c r="CI223" i="2"/>
  <c r="BK223" i="2"/>
  <c r="O207" i="2"/>
  <c r="AA207" i="2"/>
  <c r="AM207" i="2"/>
  <c r="AY207" i="2"/>
  <c r="BW207" i="2"/>
  <c r="CI207" i="2"/>
  <c r="BK207" i="2"/>
  <c r="O191" i="2"/>
  <c r="AA191" i="2"/>
  <c r="AM191" i="2"/>
  <c r="AY191" i="2"/>
  <c r="BW191" i="2"/>
  <c r="CI191" i="2"/>
  <c r="BK191" i="2"/>
  <c r="O175" i="2"/>
  <c r="AA175" i="2"/>
  <c r="AM175" i="2"/>
  <c r="AY175" i="2"/>
  <c r="BW175" i="2"/>
  <c r="CI175" i="2"/>
  <c r="BK175" i="2"/>
  <c r="O159" i="2"/>
  <c r="AA159" i="2"/>
  <c r="AY159" i="2"/>
  <c r="AM159" i="2"/>
  <c r="BW159" i="2"/>
  <c r="CI159" i="2"/>
  <c r="BK159" i="2"/>
  <c r="O143" i="2"/>
  <c r="AM143" i="2"/>
  <c r="AA143" i="2"/>
  <c r="AY143" i="2"/>
  <c r="BW143" i="2"/>
  <c r="CI143" i="2"/>
  <c r="BK143" i="2"/>
  <c r="O127" i="2"/>
  <c r="AA127" i="2"/>
  <c r="AY127" i="2"/>
  <c r="AM127" i="2"/>
  <c r="BW127" i="2"/>
  <c r="CI127" i="2"/>
  <c r="BK127" i="2"/>
  <c r="O95" i="2"/>
  <c r="AA95" i="2"/>
  <c r="AM95" i="2"/>
  <c r="AY95" i="2"/>
  <c r="BW95" i="2"/>
  <c r="CI95" i="2"/>
  <c r="BK95" i="2"/>
  <c r="O79" i="2"/>
  <c r="AA79" i="2"/>
  <c r="AM79" i="2"/>
  <c r="AY79" i="2"/>
  <c r="BW79" i="2"/>
  <c r="CI79" i="2"/>
  <c r="BK79" i="2"/>
  <c r="O63" i="2"/>
  <c r="AA63" i="2"/>
  <c r="AM63" i="2"/>
  <c r="AY63" i="2"/>
  <c r="BW63" i="2"/>
  <c r="CI63" i="2"/>
  <c r="BK63" i="2"/>
  <c r="O405" i="2"/>
  <c r="AA405" i="2"/>
  <c r="AM405" i="2"/>
  <c r="AY405" i="2"/>
  <c r="BW405" i="2"/>
  <c r="CI405" i="2"/>
  <c r="BK405" i="2"/>
  <c r="O369" i="2"/>
  <c r="AA369" i="2"/>
  <c r="AM369" i="2"/>
  <c r="AY369" i="2"/>
  <c r="BW369" i="2"/>
  <c r="CI369" i="2"/>
  <c r="BK369" i="2"/>
  <c r="O329" i="2"/>
  <c r="AM329" i="2"/>
  <c r="AA329" i="2"/>
  <c r="AY329" i="2"/>
  <c r="BW329" i="2"/>
  <c r="CI329" i="2"/>
  <c r="BK329" i="2"/>
  <c r="O293" i="2"/>
  <c r="AA293" i="2"/>
  <c r="AM293" i="2"/>
  <c r="AY293" i="2"/>
  <c r="BW293" i="2"/>
  <c r="CI293" i="2"/>
  <c r="BK293" i="2"/>
  <c r="O261" i="2"/>
  <c r="AA261" i="2"/>
  <c r="AM261" i="2"/>
  <c r="AY261" i="2"/>
  <c r="BW261" i="2"/>
  <c r="CI261" i="2"/>
  <c r="BK261" i="2"/>
  <c r="O197" i="2"/>
  <c r="AA197" i="2"/>
  <c r="AM197" i="2"/>
  <c r="AY197" i="2"/>
  <c r="BW197" i="2"/>
  <c r="CI197" i="2"/>
  <c r="BK197" i="2"/>
  <c r="O153" i="2"/>
  <c r="AA153" i="2"/>
  <c r="AY153" i="2"/>
  <c r="BW153" i="2"/>
  <c r="AM153" i="2"/>
  <c r="CI153" i="2"/>
  <c r="BK153" i="2"/>
  <c r="O410" i="2"/>
  <c r="AA410" i="2"/>
  <c r="AY410" i="2"/>
  <c r="AM410" i="2"/>
  <c r="BW410" i="2"/>
  <c r="CI410" i="2"/>
  <c r="BK410" i="2"/>
  <c r="O394" i="2"/>
  <c r="AA394" i="2"/>
  <c r="AM394" i="2"/>
  <c r="AY394" i="2"/>
  <c r="BW394" i="2"/>
  <c r="CI394" i="2"/>
  <c r="BK394" i="2"/>
  <c r="O378" i="2"/>
  <c r="AA378" i="2"/>
  <c r="AM378" i="2"/>
  <c r="AY378" i="2"/>
  <c r="BW378" i="2"/>
  <c r="CI378" i="2"/>
  <c r="BK378" i="2"/>
  <c r="O362" i="2"/>
  <c r="AA362" i="2"/>
  <c r="AM362" i="2"/>
  <c r="AY362" i="2"/>
  <c r="BW362" i="2"/>
  <c r="CI362" i="2"/>
  <c r="BK362" i="2"/>
  <c r="O346" i="2"/>
  <c r="AA346" i="2"/>
  <c r="AM346" i="2"/>
  <c r="AY346" i="2"/>
  <c r="BW346" i="2"/>
  <c r="CI346" i="2"/>
  <c r="BK346" i="2"/>
  <c r="O330" i="2"/>
  <c r="AA330" i="2"/>
  <c r="AM330" i="2"/>
  <c r="AY330" i="2"/>
  <c r="BW330" i="2"/>
  <c r="CI330" i="2"/>
  <c r="BK330" i="2"/>
  <c r="O314" i="2"/>
  <c r="AM314" i="2"/>
  <c r="AA314" i="2"/>
  <c r="AY314" i="2"/>
  <c r="BW314" i="2"/>
  <c r="CI314" i="2"/>
  <c r="BK314" i="2"/>
  <c r="O298" i="2"/>
  <c r="AM298" i="2"/>
  <c r="AA298" i="2"/>
  <c r="AY298" i="2"/>
  <c r="BW298" i="2"/>
  <c r="CI298" i="2"/>
  <c r="BK298" i="2"/>
  <c r="O282" i="2"/>
  <c r="AA282" i="2"/>
  <c r="AY282" i="2"/>
  <c r="AM282" i="2"/>
  <c r="BW282" i="2"/>
  <c r="CI282" i="2"/>
  <c r="BK282" i="2"/>
  <c r="O266" i="2"/>
  <c r="AM266" i="2"/>
  <c r="AA266" i="2"/>
  <c r="AY266" i="2"/>
  <c r="BW266" i="2"/>
  <c r="CI266" i="2"/>
  <c r="BK266" i="2"/>
  <c r="O250" i="2"/>
  <c r="AA250" i="2"/>
  <c r="AM250" i="2"/>
  <c r="AY250" i="2"/>
  <c r="BW250" i="2"/>
  <c r="CI250" i="2"/>
  <c r="BK250" i="2"/>
  <c r="O234" i="2"/>
  <c r="AA234" i="2"/>
  <c r="AM234" i="2"/>
  <c r="AY234" i="2"/>
  <c r="BW234" i="2"/>
  <c r="CI234" i="2"/>
  <c r="BK234" i="2"/>
  <c r="O218" i="2"/>
  <c r="AA218" i="2"/>
  <c r="AM218" i="2"/>
  <c r="AY218" i="2"/>
  <c r="BW218" i="2"/>
  <c r="CI218" i="2"/>
  <c r="BK218" i="2"/>
  <c r="O202" i="2"/>
  <c r="AA202" i="2"/>
  <c r="AM202" i="2"/>
  <c r="AY202" i="2"/>
  <c r="BW202" i="2"/>
  <c r="CI202" i="2"/>
  <c r="BK202" i="2"/>
  <c r="O170" i="2"/>
  <c r="AA170" i="2"/>
  <c r="AM170" i="2"/>
  <c r="AY170" i="2"/>
  <c r="BW170" i="2"/>
  <c r="CI170" i="2"/>
  <c r="BK170" i="2"/>
  <c r="O154" i="2"/>
  <c r="AM154" i="2"/>
  <c r="AA154" i="2"/>
  <c r="AY154" i="2"/>
  <c r="BW154" i="2"/>
  <c r="CI154" i="2"/>
  <c r="BK154" i="2"/>
  <c r="O138" i="2"/>
  <c r="AM138" i="2"/>
  <c r="AA138" i="2"/>
  <c r="AY138" i="2"/>
  <c r="BW138" i="2"/>
  <c r="CI138" i="2"/>
  <c r="BK138" i="2"/>
  <c r="O122" i="2"/>
  <c r="AA122" i="2"/>
  <c r="AM122" i="2"/>
  <c r="AY122" i="2"/>
  <c r="BW122" i="2"/>
  <c r="CI122" i="2"/>
  <c r="BK122" i="2"/>
  <c r="O106" i="2"/>
  <c r="AA106" i="2"/>
  <c r="AM106" i="2"/>
  <c r="AY106" i="2"/>
  <c r="BW106" i="2"/>
  <c r="CI106" i="2"/>
  <c r="BK106" i="2"/>
  <c r="O90" i="2"/>
  <c r="AA90" i="2"/>
  <c r="AY90" i="2"/>
  <c r="AM90" i="2"/>
  <c r="BW90" i="2"/>
  <c r="CI90" i="2"/>
  <c r="BK90" i="2"/>
  <c r="O74" i="2"/>
  <c r="AA74" i="2"/>
  <c r="AM74" i="2"/>
  <c r="AY74" i="2"/>
  <c r="BW74" i="2"/>
  <c r="CI74" i="2"/>
  <c r="BK74" i="2"/>
  <c r="O58" i="2"/>
  <c r="AA58" i="2"/>
  <c r="AM58" i="2"/>
  <c r="AY58" i="2"/>
  <c r="BW58" i="2"/>
  <c r="CI58" i="2"/>
  <c r="BK58" i="2"/>
  <c r="O129" i="2"/>
  <c r="AA129" i="2"/>
  <c r="AM129" i="2"/>
  <c r="AY129" i="2"/>
  <c r="BW129" i="2"/>
  <c r="CI129" i="2"/>
  <c r="BK129" i="2"/>
  <c r="O113" i="2"/>
  <c r="AA113" i="2"/>
  <c r="AM113" i="2"/>
  <c r="AY113" i="2"/>
  <c r="BW113" i="2"/>
  <c r="CI113" i="2"/>
  <c r="BK113" i="2"/>
  <c r="O97" i="2"/>
  <c r="AA97" i="2"/>
  <c r="AM97" i="2"/>
  <c r="AY97" i="2"/>
  <c r="BW97" i="2"/>
  <c r="CI97" i="2"/>
  <c r="BK97" i="2"/>
  <c r="O81" i="2"/>
  <c r="AA81" i="2"/>
  <c r="AM81" i="2"/>
  <c r="AY81" i="2"/>
  <c r="BW81" i="2"/>
  <c r="CI81" i="2"/>
  <c r="BK81" i="2"/>
  <c r="O65" i="2"/>
  <c r="AA65" i="2"/>
  <c r="AM65" i="2"/>
  <c r="AY65" i="2"/>
  <c r="BW65" i="2"/>
  <c r="CI65" i="2"/>
  <c r="BK65" i="2"/>
  <c r="O424" i="2"/>
  <c r="AA424" i="2"/>
  <c r="AY424" i="2"/>
  <c r="AM424" i="2"/>
  <c r="BW424" i="2"/>
  <c r="CI424" i="2"/>
  <c r="BK424" i="2"/>
  <c r="O408" i="2"/>
  <c r="AA408" i="2"/>
  <c r="AM408" i="2"/>
  <c r="AY408" i="2"/>
  <c r="BW408" i="2"/>
  <c r="CI408" i="2"/>
  <c r="BK408" i="2"/>
  <c r="O392" i="2"/>
  <c r="AM392" i="2"/>
  <c r="AA392" i="2"/>
  <c r="AY392" i="2"/>
  <c r="BW392" i="2"/>
  <c r="CI392" i="2"/>
  <c r="BK392" i="2"/>
  <c r="O376" i="2"/>
  <c r="AM376" i="2"/>
  <c r="AA376" i="2"/>
  <c r="AY376" i="2"/>
  <c r="BW376" i="2"/>
  <c r="CI376" i="2"/>
  <c r="BK376" i="2"/>
  <c r="O360" i="2"/>
  <c r="AA360" i="2"/>
  <c r="AM360" i="2"/>
  <c r="AY360" i="2"/>
  <c r="BW360" i="2"/>
  <c r="CI360" i="2"/>
  <c r="BK360" i="2"/>
  <c r="O344" i="2"/>
  <c r="AA344" i="2"/>
  <c r="AY344" i="2"/>
  <c r="AM344" i="2"/>
  <c r="BW344" i="2"/>
  <c r="CI344" i="2"/>
  <c r="BK344" i="2"/>
  <c r="O328" i="2"/>
  <c r="AA328" i="2"/>
  <c r="AM328" i="2"/>
  <c r="AY328" i="2"/>
  <c r="BW328" i="2"/>
  <c r="CI328" i="2"/>
  <c r="BK328" i="2"/>
  <c r="O312" i="2"/>
  <c r="AA312" i="2"/>
  <c r="AM312" i="2"/>
  <c r="AY312" i="2"/>
  <c r="BW312" i="2"/>
  <c r="CI312" i="2"/>
  <c r="BK312" i="2"/>
  <c r="O296" i="2"/>
  <c r="AA296" i="2"/>
  <c r="AY296" i="2"/>
  <c r="AM296" i="2"/>
  <c r="BW296" i="2"/>
  <c r="CI296" i="2"/>
  <c r="BK296" i="2"/>
  <c r="O280" i="2"/>
  <c r="AA280" i="2"/>
  <c r="AY280" i="2"/>
  <c r="AM280" i="2"/>
  <c r="BW280" i="2"/>
  <c r="CI280" i="2"/>
  <c r="BK280" i="2"/>
  <c r="O264" i="2"/>
  <c r="AA264" i="2"/>
  <c r="AM264" i="2"/>
  <c r="AY264" i="2"/>
  <c r="BW264" i="2"/>
  <c r="CI264" i="2"/>
  <c r="BK264" i="2"/>
  <c r="O248" i="2"/>
  <c r="AA248" i="2"/>
  <c r="AY248" i="2"/>
  <c r="AM248" i="2"/>
  <c r="BW248" i="2"/>
  <c r="CI248" i="2"/>
  <c r="BK248" i="2"/>
  <c r="O232" i="2"/>
  <c r="AA232" i="2"/>
  <c r="AY232" i="2"/>
  <c r="AM232" i="2"/>
  <c r="BW232" i="2"/>
  <c r="CI232" i="2"/>
  <c r="BK232" i="2"/>
  <c r="O216" i="2"/>
  <c r="AA216" i="2"/>
  <c r="AY216" i="2"/>
  <c r="AM216" i="2"/>
  <c r="BW216" i="2"/>
  <c r="CI216" i="2"/>
  <c r="BK216" i="2"/>
  <c r="O200" i="2"/>
  <c r="AA200" i="2"/>
  <c r="AM200" i="2"/>
  <c r="AY200" i="2"/>
  <c r="BW200" i="2"/>
  <c r="CI200" i="2"/>
  <c r="BK200" i="2"/>
  <c r="O184" i="2"/>
  <c r="AA184" i="2"/>
  <c r="AM184" i="2"/>
  <c r="AY184" i="2"/>
  <c r="BW184" i="2"/>
  <c r="CI184" i="2"/>
  <c r="BK184" i="2"/>
  <c r="O168" i="2"/>
  <c r="AA168" i="2"/>
  <c r="AM168" i="2"/>
  <c r="AY168" i="2"/>
  <c r="BW168" i="2"/>
  <c r="CI168" i="2"/>
  <c r="BK168" i="2"/>
  <c r="O152" i="2"/>
  <c r="AA152" i="2"/>
  <c r="AM152" i="2"/>
  <c r="AY152" i="2"/>
  <c r="BW152" i="2"/>
  <c r="CI152" i="2"/>
  <c r="BK152" i="2"/>
  <c r="O136" i="2"/>
  <c r="AA136" i="2"/>
  <c r="AM136" i="2"/>
  <c r="AY136" i="2"/>
  <c r="BW136" i="2"/>
  <c r="CI136" i="2"/>
  <c r="BK136" i="2"/>
  <c r="O120" i="2"/>
  <c r="AA120" i="2"/>
  <c r="AY120" i="2"/>
  <c r="AM120" i="2"/>
  <c r="BW120" i="2"/>
  <c r="CI120" i="2"/>
  <c r="BK120" i="2"/>
  <c r="O104" i="2"/>
  <c r="AA104" i="2"/>
  <c r="AY104" i="2"/>
  <c r="AM104" i="2"/>
  <c r="BW104" i="2"/>
  <c r="CI104" i="2"/>
  <c r="BK104" i="2"/>
  <c r="O88" i="2"/>
  <c r="AA88" i="2"/>
  <c r="AM88" i="2"/>
  <c r="AY88" i="2"/>
  <c r="BW88" i="2"/>
  <c r="CI88" i="2"/>
  <c r="BK88" i="2"/>
  <c r="O72" i="2"/>
  <c r="AA72" i="2"/>
  <c r="AM72" i="2"/>
  <c r="AY72" i="2"/>
  <c r="BW72" i="2"/>
  <c r="CI72" i="2"/>
  <c r="BK72" i="2"/>
  <c r="O56" i="2"/>
  <c r="AM56" i="2"/>
  <c r="AA56" i="2"/>
  <c r="AY56" i="2"/>
  <c r="BW56" i="2"/>
  <c r="CI56" i="2"/>
  <c r="BK56" i="2"/>
  <c r="O401" i="2"/>
  <c r="AA401" i="2"/>
  <c r="AM401" i="2"/>
  <c r="AY401" i="2"/>
  <c r="BW401" i="2"/>
  <c r="CI401" i="2"/>
  <c r="BK401" i="2"/>
  <c r="O57" i="2"/>
  <c r="AA57" i="2"/>
  <c r="AM57" i="2"/>
  <c r="AY57" i="2"/>
  <c r="BW57" i="2"/>
  <c r="CI57" i="2"/>
  <c r="BK57" i="2"/>
  <c r="O411" i="2"/>
  <c r="AA411" i="2"/>
  <c r="AM411" i="2"/>
  <c r="AY411" i="2"/>
  <c r="BW411" i="2"/>
  <c r="CI411" i="2"/>
  <c r="BK411" i="2"/>
  <c r="O395" i="2"/>
  <c r="AM395" i="2"/>
  <c r="AA395" i="2"/>
  <c r="AY395" i="2"/>
  <c r="BW395" i="2"/>
  <c r="CI395" i="2"/>
  <c r="BK395" i="2"/>
  <c r="O379" i="2"/>
  <c r="AA379" i="2"/>
  <c r="AM379" i="2"/>
  <c r="AY379" i="2"/>
  <c r="BW379" i="2"/>
  <c r="CI379" i="2"/>
  <c r="BK379" i="2"/>
  <c r="O363" i="2"/>
  <c r="AM363" i="2"/>
  <c r="AA363" i="2"/>
  <c r="AY363" i="2"/>
  <c r="BW363" i="2"/>
  <c r="CI363" i="2"/>
  <c r="BK363" i="2"/>
  <c r="O347" i="2"/>
  <c r="AA347" i="2"/>
  <c r="AM347" i="2"/>
  <c r="AY347" i="2"/>
  <c r="BW347" i="2"/>
  <c r="CI347" i="2"/>
  <c r="BK347" i="2"/>
  <c r="O331" i="2"/>
  <c r="AM331" i="2"/>
  <c r="AA331" i="2"/>
  <c r="AY331" i="2"/>
  <c r="BW331" i="2"/>
  <c r="CI331" i="2"/>
  <c r="BK331" i="2"/>
  <c r="O315" i="2"/>
  <c r="AA315" i="2"/>
  <c r="AM315" i="2"/>
  <c r="AY315" i="2"/>
  <c r="BW315" i="2"/>
  <c r="CI315" i="2"/>
  <c r="BK315" i="2"/>
  <c r="O299" i="2"/>
  <c r="AA299" i="2"/>
  <c r="AM299" i="2"/>
  <c r="AY299" i="2"/>
  <c r="BW299" i="2"/>
  <c r="CI299" i="2"/>
  <c r="BK299" i="2"/>
  <c r="O283" i="2"/>
  <c r="AA283" i="2"/>
  <c r="AM283" i="2"/>
  <c r="AY283" i="2"/>
  <c r="BW283" i="2"/>
  <c r="CI283" i="2"/>
  <c r="BK283" i="2"/>
  <c r="O267" i="2"/>
  <c r="AM267" i="2"/>
  <c r="AA267" i="2"/>
  <c r="AY267" i="2"/>
  <c r="BW267" i="2"/>
  <c r="CI267" i="2"/>
  <c r="BK267" i="2"/>
  <c r="O251" i="2"/>
  <c r="AM251" i="2"/>
  <c r="AA251" i="2"/>
  <c r="AY251" i="2"/>
  <c r="BW251" i="2"/>
  <c r="CI251" i="2"/>
  <c r="BK251" i="2"/>
  <c r="O235" i="2"/>
  <c r="AM235" i="2"/>
  <c r="AA235" i="2"/>
  <c r="AY235" i="2"/>
  <c r="BW235" i="2"/>
  <c r="CI235" i="2"/>
  <c r="BK235" i="2"/>
  <c r="O219" i="2"/>
  <c r="AA219" i="2"/>
  <c r="AM219" i="2"/>
  <c r="AY219" i="2"/>
  <c r="BW219" i="2"/>
  <c r="CI219" i="2"/>
  <c r="BK219" i="2"/>
  <c r="O203" i="2"/>
  <c r="AM203" i="2"/>
  <c r="AA203" i="2"/>
  <c r="AY203" i="2"/>
  <c r="BW203" i="2"/>
  <c r="CI203" i="2"/>
  <c r="BK203" i="2"/>
  <c r="O187" i="2"/>
  <c r="AA187" i="2"/>
  <c r="AM187" i="2"/>
  <c r="AY187" i="2"/>
  <c r="BW187" i="2"/>
  <c r="CI187" i="2"/>
  <c r="BK187" i="2"/>
  <c r="O171" i="2"/>
  <c r="AA171" i="2"/>
  <c r="AM171" i="2"/>
  <c r="AY171" i="2"/>
  <c r="BW171" i="2"/>
  <c r="CI171" i="2"/>
  <c r="BK171" i="2"/>
  <c r="O155" i="2"/>
  <c r="AA155" i="2"/>
  <c r="AM155" i="2"/>
  <c r="AY155" i="2"/>
  <c r="BW155" i="2"/>
  <c r="CI155" i="2"/>
  <c r="BK155" i="2"/>
  <c r="O139" i="2"/>
  <c r="AM139" i="2"/>
  <c r="AA139" i="2"/>
  <c r="AY139" i="2"/>
  <c r="BW139" i="2"/>
  <c r="CI139" i="2"/>
  <c r="BK139" i="2"/>
  <c r="O123" i="2"/>
  <c r="AM123" i="2"/>
  <c r="AA123" i="2"/>
  <c r="AY123" i="2"/>
  <c r="BW123" i="2"/>
  <c r="CI123" i="2"/>
  <c r="BK123" i="2"/>
  <c r="O91" i="2"/>
  <c r="AA91" i="2"/>
  <c r="AM91" i="2"/>
  <c r="AY91" i="2"/>
  <c r="BW91" i="2"/>
  <c r="CI91" i="2"/>
  <c r="BK91" i="2"/>
  <c r="O75" i="2"/>
  <c r="AM75" i="2"/>
  <c r="AA75" i="2"/>
  <c r="AY75" i="2"/>
  <c r="BW75" i="2"/>
  <c r="CI75" i="2"/>
  <c r="BK75" i="2"/>
  <c r="O59" i="2"/>
  <c r="AA59" i="2"/>
  <c r="AM59" i="2"/>
  <c r="AY59" i="2"/>
  <c r="BW59" i="2"/>
  <c r="CI59" i="2"/>
  <c r="BK59" i="2"/>
  <c r="O397" i="2"/>
  <c r="AA397" i="2"/>
  <c r="AM397" i="2"/>
  <c r="AY397" i="2"/>
  <c r="BW397" i="2"/>
  <c r="CI397" i="2"/>
  <c r="BK397" i="2"/>
  <c r="O357" i="2"/>
  <c r="AM357" i="2"/>
  <c r="AA357" i="2"/>
  <c r="AY357" i="2"/>
  <c r="BW357" i="2"/>
  <c r="CI357" i="2"/>
  <c r="BK357" i="2"/>
  <c r="O285" i="2"/>
  <c r="AA285" i="2"/>
  <c r="AM285" i="2"/>
  <c r="AY285" i="2"/>
  <c r="BW285" i="2"/>
  <c r="CI285" i="2"/>
  <c r="BK285" i="2"/>
  <c r="O253" i="2"/>
  <c r="AA253" i="2"/>
  <c r="AM253" i="2"/>
  <c r="AY253" i="2"/>
  <c r="CI253" i="2"/>
  <c r="BW253" i="2"/>
  <c r="BK253" i="2"/>
  <c r="O189" i="2"/>
  <c r="AA189" i="2"/>
  <c r="AM189" i="2"/>
  <c r="AY189" i="2"/>
  <c r="BW189" i="2"/>
  <c r="CI189" i="2"/>
  <c r="BK189" i="2"/>
  <c r="O422" i="2"/>
  <c r="AM422" i="2"/>
  <c r="AA422" i="2"/>
  <c r="AY422" i="2"/>
  <c r="BW422" i="2"/>
  <c r="CI422" i="2"/>
  <c r="BK422" i="2"/>
  <c r="O406" i="2"/>
  <c r="AA406" i="2"/>
  <c r="AM406" i="2"/>
  <c r="AY406" i="2"/>
  <c r="BW406" i="2"/>
  <c r="CI406" i="2"/>
  <c r="BK406" i="2"/>
  <c r="O374" i="2"/>
  <c r="AA374" i="2"/>
  <c r="AM374" i="2"/>
  <c r="AY374" i="2"/>
  <c r="BW374" i="2"/>
  <c r="CI374" i="2"/>
  <c r="BK374" i="2"/>
  <c r="O358" i="2"/>
  <c r="AM358" i="2"/>
  <c r="AA358" i="2"/>
  <c r="AY358" i="2"/>
  <c r="BW358" i="2"/>
  <c r="CI358" i="2"/>
  <c r="BK358" i="2"/>
  <c r="O342" i="2"/>
  <c r="AA342" i="2"/>
  <c r="AM342" i="2"/>
  <c r="AY342" i="2"/>
  <c r="BW342" i="2"/>
  <c r="CI342" i="2"/>
  <c r="BK342" i="2"/>
  <c r="O326" i="2"/>
  <c r="AM326" i="2"/>
  <c r="AA326" i="2"/>
  <c r="AY326" i="2"/>
  <c r="BW326" i="2"/>
  <c r="CI326" i="2"/>
  <c r="BK326" i="2"/>
  <c r="O310" i="2"/>
  <c r="AM310" i="2"/>
  <c r="AA310" i="2"/>
  <c r="AY310" i="2"/>
  <c r="BW310" i="2"/>
  <c r="CI310" i="2"/>
  <c r="BK310" i="2"/>
  <c r="O294" i="2"/>
  <c r="AA294" i="2"/>
  <c r="AM294" i="2"/>
  <c r="AY294" i="2"/>
  <c r="BW294" i="2"/>
  <c r="CI294" i="2"/>
  <c r="BK294" i="2"/>
  <c r="O262" i="2"/>
  <c r="AA262" i="2"/>
  <c r="AM262" i="2"/>
  <c r="AY262" i="2"/>
  <c r="BW262" i="2"/>
  <c r="CI262" i="2"/>
  <c r="BK262" i="2"/>
  <c r="O246" i="2"/>
  <c r="AM246" i="2"/>
  <c r="AA246" i="2"/>
  <c r="AY246" i="2"/>
  <c r="BW246" i="2"/>
  <c r="CI246" i="2"/>
  <c r="BK246" i="2"/>
  <c r="O230" i="2"/>
  <c r="AM230" i="2"/>
  <c r="AA230" i="2"/>
  <c r="AY230" i="2"/>
  <c r="BW230" i="2"/>
  <c r="CI230" i="2"/>
  <c r="BK230" i="2"/>
  <c r="O214" i="2"/>
  <c r="AA214" i="2"/>
  <c r="AM214" i="2"/>
  <c r="AY214" i="2"/>
  <c r="BW214" i="2"/>
  <c r="CI214" i="2"/>
  <c r="BK214" i="2"/>
  <c r="O198" i="2"/>
  <c r="AM198" i="2"/>
  <c r="AA198" i="2"/>
  <c r="AY198" i="2"/>
  <c r="BW198" i="2"/>
  <c r="CI198" i="2"/>
  <c r="BK198" i="2"/>
  <c r="O182" i="2"/>
  <c r="AM182" i="2"/>
  <c r="AA182" i="2"/>
  <c r="AY182" i="2"/>
  <c r="BW182" i="2"/>
  <c r="CI182" i="2"/>
  <c r="BK182" i="2"/>
  <c r="O166" i="2"/>
  <c r="AM166" i="2"/>
  <c r="AA166" i="2"/>
  <c r="AY166" i="2"/>
  <c r="BW166" i="2"/>
  <c r="CI166" i="2"/>
  <c r="BK166" i="2"/>
  <c r="O150" i="2"/>
  <c r="AA150" i="2"/>
  <c r="AM150" i="2"/>
  <c r="AY150" i="2"/>
  <c r="BW150" i="2"/>
  <c r="CI150" i="2"/>
  <c r="BK150" i="2"/>
  <c r="O134" i="2"/>
  <c r="AM134" i="2"/>
  <c r="AA134" i="2"/>
  <c r="AY134" i="2"/>
  <c r="BW134" i="2"/>
  <c r="CI134" i="2"/>
  <c r="BK134" i="2"/>
  <c r="O118" i="2"/>
  <c r="AA118" i="2"/>
  <c r="AM118" i="2"/>
  <c r="AY118" i="2"/>
  <c r="BW118" i="2"/>
  <c r="CI118" i="2"/>
  <c r="BK118" i="2"/>
  <c r="O102" i="2"/>
  <c r="AM102" i="2"/>
  <c r="AA102" i="2"/>
  <c r="AY102" i="2"/>
  <c r="BW102" i="2"/>
  <c r="CI102" i="2"/>
  <c r="BK102" i="2"/>
  <c r="O86" i="2"/>
  <c r="AA86" i="2"/>
  <c r="AM86" i="2"/>
  <c r="AY86" i="2"/>
  <c r="BW86" i="2"/>
  <c r="CI86" i="2"/>
  <c r="BK86" i="2"/>
  <c r="O70" i="2"/>
  <c r="AM70" i="2"/>
  <c r="AA70" i="2"/>
  <c r="AY70" i="2"/>
  <c r="BW70" i="2"/>
  <c r="CI70" i="2"/>
  <c r="BK70" i="2"/>
  <c r="O54" i="2"/>
  <c r="AA54" i="2"/>
  <c r="AM54" i="2"/>
  <c r="AY54" i="2"/>
  <c r="BW54" i="2"/>
  <c r="CI54" i="2"/>
  <c r="BK54" i="2"/>
  <c r="O109" i="2"/>
  <c r="AA109" i="2"/>
  <c r="AM109" i="2"/>
  <c r="AY109" i="2"/>
  <c r="BW109" i="2"/>
  <c r="CI109" i="2"/>
  <c r="BK109" i="2"/>
  <c r="O93" i="2"/>
  <c r="AA93" i="2"/>
  <c r="AM93" i="2"/>
  <c r="AY93" i="2"/>
  <c r="BW93" i="2"/>
  <c r="CI93" i="2"/>
  <c r="BK93" i="2"/>
  <c r="O77" i="2"/>
  <c r="AA77" i="2"/>
  <c r="AY77" i="2"/>
  <c r="AM77" i="2"/>
  <c r="BW77" i="2"/>
  <c r="CI77" i="2"/>
  <c r="BK77" i="2"/>
  <c r="O61" i="2"/>
  <c r="AA61" i="2"/>
  <c r="AY61" i="2"/>
  <c r="AM61" i="2"/>
  <c r="CI61" i="2"/>
  <c r="BW61" i="2"/>
  <c r="BK61" i="2"/>
  <c r="O420" i="2"/>
  <c r="AA420" i="2"/>
  <c r="AM420" i="2"/>
  <c r="AY420" i="2"/>
  <c r="BW420" i="2"/>
  <c r="CI420" i="2"/>
  <c r="BK420" i="2"/>
  <c r="O404" i="2"/>
  <c r="AA404" i="2"/>
  <c r="AM404" i="2"/>
  <c r="AY404" i="2"/>
  <c r="BW404" i="2"/>
  <c r="CI404" i="2"/>
  <c r="BK404" i="2"/>
  <c r="O388" i="2"/>
  <c r="AA388" i="2"/>
  <c r="AM388" i="2"/>
  <c r="AY388" i="2"/>
  <c r="BW388" i="2"/>
  <c r="CI388" i="2"/>
  <c r="BK388" i="2"/>
  <c r="O372" i="2"/>
  <c r="AA372" i="2"/>
  <c r="AM372" i="2"/>
  <c r="AY372" i="2"/>
  <c r="BW372" i="2"/>
  <c r="CI372" i="2"/>
  <c r="BK372" i="2"/>
  <c r="O356" i="2"/>
  <c r="AA356" i="2"/>
  <c r="AM356" i="2"/>
  <c r="AY356" i="2"/>
  <c r="BW356" i="2"/>
  <c r="CI356" i="2"/>
  <c r="BK356" i="2"/>
  <c r="O340" i="2"/>
  <c r="AM340" i="2"/>
  <c r="AA340" i="2"/>
  <c r="AY340" i="2"/>
  <c r="BW340" i="2"/>
  <c r="CI340" i="2"/>
  <c r="BK340" i="2"/>
  <c r="O324" i="2"/>
  <c r="AA324" i="2"/>
  <c r="AM324" i="2"/>
  <c r="AY324" i="2"/>
  <c r="BW324" i="2"/>
  <c r="CI324" i="2"/>
  <c r="BK324" i="2"/>
  <c r="O308" i="2"/>
  <c r="AM308" i="2"/>
  <c r="AA308" i="2"/>
  <c r="AY308" i="2"/>
  <c r="BW308" i="2"/>
  <c r="CI308" i="2"/>
  <c r="BK308" i="2"/>
  <c r="O292" i="2"/>
  <c r="AM292" i="2"/>
  <c r="AA292" i="2"/>
  <c r="AY292" i="2"/>
  <c r="BW292" i="2"/>
  <c r="CI292" i="2"/>
  <c r="BK292" i="2"/>
  <c r="O276" i="2"/>
  <c r="AM276" i="2"/>
  <c r="AA276" i="2"/>
  <c r="AY276" i="2"/>
  <c r="BW276" i="2"/>
  <c r="CI276" i="2"/>
  <c r="BK276" i="2"/>
  <c r="O260" i="2"/>
  <c r="AA260" i="2"/>
  <c r="AM260" i="2"/>
  <c r="AY260" i="2"/>
  <c r="BW260" i="2"/>
  <c r="CI260" i="2"/>
  <c r="BK260" i="2"/>
  <c r="O244" i="2"/>
  <c r="AA244" i="2"/>
  <c r="AM244" i="2"/>
  <c r="AY244" i="2"/>
  <c r="BW244" i="2"/>
  <c r="CI244" i="2"/>
  <c r="BK244" i="2"/>
  <c r="O228" i="2"/>
  <c r="AA228" i="2"/>
  <c r="AM228" i="2"/>
  <c r="AY228" i="2"/>
  <c r="BW228" i="2"/>
  <c r="CI228" i="2"/>
  <c r="BK228" i="2"/>
  <c r="O180" i="2"/>
  <c r="AA180" i="2"/>
  <c r="AM180" i="2"/>
  <c r="AY180" i="2"/>
  <c r="BW180" i="2"/>
  <c r="CI180" i="2"/>
  <c r="BK180" i="2"/>
  <c r="O148" i="2"/>
  <c r="AM148" i="2"/>
  <c r="AA148" i="2"/>
  <c r="AY148" i="2"/>
  <c r="BW148" i="2"/>
  <c r="CI148" i="2"/>
  <c r="BK148" i="2"/>
  <c r="O132" i="2"/>
  <c r="AM132" i="2"/>
  <c r="AA132" i="2"/>
  <c r="AY132" i="2"/>
  <c r="BW132" i="2"/>
  <c r="CI132" i="2"/>
  <c r="BK132" i="2"/>
  <c r="O116" i="2"/>
  <c r="AA116" i="2"/>
  <c r="AM116" i="2"/>
  <c r="AY116" i="2"/>
  <c r="BW116" i="2"/>
  <c r="CI116" i="2"/>
  <c r="BK116" i="2"/>
  <c r="O100" i="2"/>
  <c r="AA100" i="2"/>
  <c r="AY100" i="2"/>
  <c r="AM100" i="2"/>
  <c r="BW100" i="2"/>
  <c r="CI100" i="2"/>
  <c r="BK100" i="2"/>
  <c r="O68" i="2"/>
  <c r="AA68" i="2"/>
  <c r="AM68" i="2"/>
  <c r="AY68" i="2"/>
  <c r="BW68" i="2"/>
  <c r="CI68" i="2"/>
  <c r="BK68" i="2"/>
  <c r="O423" i="2"/>
  <c r="AA423" i="2"/>
  <c r="AY423" i="2"/>
  <c r="BW423" i="2"/>
  <c r="AM423" i="2"/>
  <c r="CI423" i="2"/>
  <c r="BK423" i="2"/>
  <c r="O407" i="2"/>
  <c r="AA407" i="2"/>
  <c r="AM407" i="2"/>
  <c r="AY407" i="2"/>
  <c r="BW407" i="2"/>
  <c r="CI407" i="2"/>
  <c r="BK407" i="2"/>
  <c r="O391" i="2"/>
  <c r="AM391" i="2"/>
  <c r="AA391" i="2"/>
  <c r="AY391" i="2"/>
  <c r="BW391" i="2"/>
  <c r="CI391" i="2"/>
  <c r="BK391" i="2"/>
  <c r="O375" i="2"/>
  <c r="AA375" i="2"/>
  <c r="AM375" i="2"/>
  <c r="AY375" i="2"/>
  <c r="BW375" i="2"/>
  <c r="CI375" i="2"/>
  <c r="BK375" i="2"/>
  <c r="O343" i="2"/>
  <c r="AA343" i="2"/>
  <c r="AM343" i="2"/>
  <c r="AY343" i="2"/>
  <c r="BW343" i="2"/>
  <c r="CI343" i="2"/>
  <c r="BK343" i="2"/>
  <c r="O327" i="2"/>
  <c r="AA327" i="2"/>
  <c r="AM327" i="2"/>
  <c r="AY327" i="2"/>
  <c r="BW327" i="2"/>
  <c r="CI327" i="2"/>
  <c r="BK327" i="2"/>
  <c r="O311" i="2"/>
  <c r="AA311" i="2"/>
  <c r="AM311" i="2"/>
  <c r="AY311" i="2"/>
  <c r="BW311" i="2"/>
  <c r="CI311" i="2"/>
  <c r="BK311" i="2"/>
  <c r="O295" i="2"/>
  <c r="AA295" i="2"/>
  <c r="AY295" i="2"/>
  <c r="AM295" i="2"/>
  <c r="BW295" i="2"/>
  <c r="CI295" i="2"/>
  <c r="BK295" i="2"/>
  <c r="O279" i="2"/>
  <c r="AA279" i="2"/>
  <c r="AM279" i="2"/>
  <c r="AY279" i="2"/>
  <c r="BW279" i="2"/>
  <c r="CI279" i="2"/>
  <c r="BK279" i="2"/>
  <c r="O263" i="2"/>
  <c r="AA263" i="2"/>
  <c r="AM263" i="2"/>
  <c r="AY263" i="2"/>
  <c r="BW263" i="2"/>
  <c r="CI263" i="2"/>
  <c r="BK263" i="2"/>
  <c r="O247" i="2"/>
  <c r="AA247" i="2"/>
  <c r="AY247" i="2"/>
  <c r="AM247" i="2"/>
  <c r="BW247" i="2"/>
  <c r="CI247" i="2"/>
  <c r="BK247" i="2"/>
  <c r="O231" i="2"/>
  <c r="AA231" i="2"/>
  <c r="AY231" i="2"/>
  <c r="AM231" i="2"/>
  <c r="BW231" i="2"/>
  <c r="CI231" i="2"/>
  <c r="BK231" i="2"/>
  <c r="O215" i="2"/>
  <c r="AA215" i="2"/>
  <c r="AM215" i="2"/>
  <c r="AY215" i="2"/>
  <c r="BW215" i="2"/>
  <c r="CI215" i="2"/>
  <c r="BK215" i="2"/>
  <c r="O199" i="2"/>
  <c r="AA199" i="2"/>
  <c r="AM199" i="2"/>
  <c r="AY199" i="2"/>
  <c r="BW199" i="2"/>
  <c r="CI199" i="2"/>
  <c r="BK199" i="2"/>
  <c r="O183" i="2"/>
  <c r="AA183" i="2"/>
  <c r="AM183" i="2"/>
  <c r="AY183" i="2"/>
  <c r="BW183" i="2"/>
  <c r="CI183" i="2"/>
  <c r="BK183" i="2"/>
  <c r="O167" i="2"/>
  <c r="AA167" i="2"/>
  <c r="AM167" i="2"/>
  <c r="AY167" i="2"/>
  <c r="BW167" i="2"/>
  <c r="CI167" i="2"/>
  <c r="BK167" i="2"/>
  <c r="O151" i="2"/>
  <c r="AA151" i="2"/>
  <c r="AM151" i="2"/>
  <c r="AY151" i="2"/>
  <c r="BW151" i="2"/>
  <c r="CI151" i="2"/>
  <c r="BK151" i="2"/>
  <c r="O135" i="2"/>
  <c r="AA135" i="2"/>
  <c r="AM135" i="2"/>
  <c r="AY135" i="2"/>
  <c r="BW135" i="2"/>
  <c r="CI135" i="2"/>
  <c r="BK135" i="2"/>
  <c r="O119" i="2"/>
  <c r="AA119" i="2"/>
  <c r="AM119" i="2"/>
  <c r="AY119" i="2"/>
  <c r="BW119" i="2"/>
  <c r="CI119" i="2"/>
  <c r="BK119" i="2"/>
  <c r="O103" i="2"/>
  <c r="AA103" i="2"/>
  <c r="AY103" i="2"/>
  <c r="AM103" i="2"/>
  <c r="BW103" i="2"/>
  <c r="CI103" i="2"/>
  <c r="BK103" i="2"/>
  <c r="O87" i="2"/>
  <c r="AA87" i="2"/>
  <c r="AM87" i="2"/>
  <c r="AY87" i="2"/>
  <c r="BW87" i="2"/>
  <c r="CI87" i="2"/>
  <c r="BK87" i="2"/>
  <c r="O71" i="2"/>
  <c r="AA71" i="2"/>
  <c r="AY71" i="2"/>
  <c r="AM71" i="2"/>
  <c r="BW71" i="2"/>
  <c r="CI71" i="2"/>
  <c r="BK71" i="2"/>
  <c r="O55" i="2"/>
  <c r="AA55" i="2"/>
  <c r="AY55" i="2"/>
  <c r="AM55" i="2"/>
  <c r="BW55" i="2"/>
  <c r="CI55" i="2"/>
  <c r="BK55" i="2"/>
  <c r="O385" i="2"/>
  <c r="AA385" i="2"/>
  <c r="AM385" i="2"/>
  <c r="AY385" i="2"/>
  <c r="BW385" i="2"/>
  <c r="CI385" i="2"/>
  <c r="BK385" i="2"/>
  <c r="O345" i="2"/>
  <c r="AA345" i="2"/>
  <c r="AM345" i="2"/>
  <c r="BW345" i="2"/>
  <c r="AY345" i="2"/>
  <c r="CI345" i="2"/>
  <c r="BK345" i="2"/>
  <c r="O213" i="2"/>
  <c r="AA213" i="2"/>
  <c r="AM213" i="2"/>
  <c r="AY213" i="2"/>
  <c r="BW213" i="2"/>
  <c r="CI213" i="2"/>
  <c r="BK213" i="2"/>
  <c r="O181" i="2"/>
  <c r="AM181" i="2"/>
  <c r="AA181" i="2"/>
  <c r="AY181" i="2"/>
  <c r="BW181" i="2"/>
  <c r="CI181" i="2"/>
  <c r="BK181" i="2"/>
  <c r="O418" i="2"/>
  <c r="AA418" i="2"/>
  <c r="AY418" i="2"/>
  <c r="AM418" i="2"/>
  <c r="BW418" i="2"/>
  <c r="CI418" i="2"/>
  <c r="BK418" i="2"/>
  <c r="O402" i="2"/>
  <c r="AA402" i="2"/>
  <c r="AM402" i="2"/>
  <c r="AY402" i="2"/>
  <c r="BW402" i="2"/>
  <c r="CI402" i="2"/>
  <c r="BK402" i="2"/>
  <c r="O386" i="2"/>
  <c r="AA386" i="2"/>
  <c r="AM386" i="2"/>
  <c r="AY386" i="2"/>
  <c r="BW386" i="2"/>
  <c r="CI386" i="2"/>
  <c r="BK386" i="2"/>
  <c r="O370" i="2"/>
  <c r="AA370" i="2"/>
  <c r="AM370" i="2"/>
  <c r="AY370" i="2"/>
  <c r="BW370" i="2"/>
  <c r="CI370" i="2"/>
  <c r="BK370" i="2"/>
  <c r="O354" i="2"/>
  <c r="AA354" i="2"/>
  <c r="AM354" i="2"/>
  <c r="AY354" i="2"/>
  <c r="BW354" i="2"/>
  <c r="CI354" i="2"/>
  <c r="BK354" i="2"/>
  <c r="O338" i="2"/>
  <c r="AA338" i="2"/>
  <c r="AM338" i="2"/>
  <c r="AY338" i="2"/>
  <c r="BW338" i="2"/>
  <c r="CI338" i="2"/>
  <c r="BK338" i="2"/>
  <c r="O322" i="2"/>
  <c r="AA322" i="2"/>
  <c r="AM322" i="2"/>
  <c r="AY322" i="2"/>
  <c r="BW322" i="2"/>
  <c r="CI322" i="2"/>
  <c r="BK322" i="2"/>
  <c r="O306" i="2"/>
  <c r="AA306" i="2"/>
  <c r="AM306" i="2"/>
  <c r="AY306" i="2"/>
  <c r="BW306" i="2"/>
  <c r="CI306" i="2"/>
  <c r="BK306" i="2"/>
  <c r="O290" i="2"/>
  <c r="AA290" i="2"/>
  <c r="AM290" i="2"/>
  <c r="AY290" i="2"/>
  <c r="BW290" i="2"/>
  <c r="CI290" i="2"/>
  <c r="BK290" i="2"/>
  <c r="O274" i="2"/>
  <c r="AA274" i="2"/>
  <c r="AM274" i="2"/>
  <c r="AY274" i="2"/>
  <c r="BW274" i="2"/>
  <c r="CI274" i="2"/>
  <c r="BK274" i="2"/>
  <c r="O258" i="2"/>
  <c r="AA258" i="2"/>
  <c r="AM258" i="2"/>
  <c r="AY258" i="2"/>
  <c r="BW258" i="2"/>
  <c r="CI258" i="2"/>
  <c r="BK258" i="2"/>
  <c r="O242" i="2"/>
  <c r="AA242" i="2"/>
  <c r="AM242" i="2"/>
  <c r="AY242" i="2"/>
  <c r="BW242" i="2"/>
  <c r="CI242" i="2"/>
  <c r="BK242" i="2"/>
  <c r="O226" i="2"/>
  <c r="AA226" i="2"/>
  <c r="AM226" i="2"/>
  <c r="AY226" i="2"/>
  <c r="BW226" i="2"/>
  <c r="CI226" i="2"/>
  <c r="BK226" i="2"/>
  <c r="O210" i="2"/>
  <c r="AA210" i="2"/>
  <c r="AM210" i="2"/>
  <c r="AY210" i="2"/>
  <c r="BW210" i="2"/>
  <c r="CI210" i="2"/>
  <c r="BK210" i="2"/>
  <c r="O194" i="2"/>
  <c r="AA194" i="2"/>
  <c r="AM194" i="2"/>
  <c r="AY194" i="2"/>
  <c r="BW194" i="2"/>
  <c r="CI194" i="2"/>
  <c r="BK194" i="2"/>
  <c r="O178" i="2"/>
  <c r="AA178" i="2"/>
  <c r="AM178" i="2"/>
  <c r="AY178" i="2"/>
  <c r="BW178" i="2"/>
  <c r="CI178" i="2"/>
  <c r="BK178" i="2"/>
  <c r="O162" i="2"/>
  <c r="AA162" i="2"/>
  <c r="AM162" i="2"/>
  <c r="AY162" i="2"/>
  <c r="BW162" i="2"/>
  <c r="CI162" i="2"/>
  <c r="BK162" i="2"/>
  <c r="O146" i="2"/>
  <c r="AA146" i="2"/>
  <c r="AM146" i="2"/>
  <c r="AY146" i="2"/>
  <c r="BW146" i="2"/>
  <c r="CI146" i="2"/>
  <c r="BK146" i="2"/>
  <c r="O130" i="2"/>
  <c r="AA130" i="2"/>
  <c r="AM130" i="2"/>
  <c r="AY130" i="2"/>
  <c r="BW130" i="2"/>
  <c r="CI130" i="2"/>
  <c r="BK130" i="2"/>
  <c r="O114" i="2"/>
  <c r="AA114" i="2"/>
  <c r="AM114" i="2"/>
  <c r="AY114" i="2"/>
  <c r="BW114" i="2"/>
  <c r="CI114" i="2"/>
  <c r="BK114" i="2"/>
  <c r="O98" i="2"/>
  <c r="AA98" i="2"/>
  <c r="AM98" i="2"/>
  <c r="AY98" i="2"/>
  <c r="BW98" i="2"/>
  <c r="CI98" i="2"/>
  <c r="BK98" i="2"/>
  <c r="O82" i="2"/>
  <c r="AA82" i="2"/>
  <c r="AM82" i="2"/>
  <c r="AY82" i="2"/>
  <c r="BW82" i="2"/>
  <c r="CI82" i="2"/>
  <c r="BK82" i="2"/>
  <c r="O50" i="2"/>
  <c r="AA50" i="2"/>
  <c r="AM50" i="2"/>
  <c r="AY50" i="2"/>
  <c r="BW50" i="2"/>
  <c r="CI50" i="2"/>
  <c r="BK50" i="2"/>
  <c r="O137" i="2"/>
  <c r="AM137" i="2"/>
  <c r="AA137" i="2"/>
  <c r="AY137" i="2"/>
  <c r="BW137" i="2"/>
  <c r="CI137" i="2"/>
  <c r="BK137" i="2"/>
  <c r="O121" i="2"/>
  <c r="AA121" i="2"/>
  <c r="AM121" i="2"/>
  <c r="AY121" i="2"/>
  <c r="BW121" i="2"/>
  <c r="CI121" i="2"/>
  <c r="BK121" i="2"/>
  <c r="O105" i="2"/>
  <c r="AA105" i="2"/>
  <c r="AM105" i="2"/>
  <c r="AY105" i="2"/>
  <c r="BW105" i="2"/>
  <c r="CI105" i="2"/>
  <c r="BK105" i="2"/>
  <c r="O89" i="2"/>
  <c r="AA89" i="2"/>
  <c r="AM89" i="2"/>
  <c r="BW89" i="2"/>
  <c r="AY89" i="2"/>
  <c r="CI89" i="2"/>
  <c r="BK89" i="2"/>
  <c r="O73" i="2"/>
  <c r="AM73" i="2"/>
  <c r="AA73" i="2"/>
  <c r="BW73" i="2"/>
  <c r="AY73" i="2"/>
  <c r="CI73" i="2"/>
  <c r="BK73" i="2"/>
  <c r="O53" i="2"/>
  <c r="AM53" i="2"/>
  <c r="AA53" i="2"/>
  <c r="AY53" i="2"/>
  <c r="BW53" i="2"/>
  <c r="CI53" i="2"/>
  <c r="BK53" i="2"/>
  <c r="O416" i="2"/>
  <c r="AA416" i="2"/>
  <c r="AY416" i="2"/>
  <c r="AM416" i="2"/>
  <c r="BW416" i="2"/>
  <c r="CI416" i="2"/>
  <c r="BK416" i="2"/>
  <c r="O400" i="2"/>
  <c r="AA400" i="2"/>
  <c r="AM400" i="2"/>
  <c r="AY400" i="2"/>
  <c r="BW400" i="2"/>
  <c r="CI400" i="2"/>
  <c r="BK400" i="2"/>
  <c r="O384" i="2"/>
  <c r="AA384" i="2"/>
  <c r="AM384" i="2"/>
  <c r="AY384" i="2"/>
  <c r="BW384" i="2"/>
  <c r="CI384" i="2"/>
  <c r="BK384" i="2"/>
  <c r="O368" i="2"/>
  <c r="AA368" i="2"/>
  <c r="AY368" i="2"/>
  <c r="AM368" i="2"/>
  <c r="BW368" i="2"/>
  <c r="CI368" i="2"/>
  <c r="BK368" i="2"/>
  <c r="O352" i="2"/>
  <c r="AA352" i="2"/>
  <c r="AM352" i="2"/>
  <c r="AY352" i="2"/>
  <c r="BW352" i="2"/>
  <c r="CI352" i="2"/>
  <c r="BK352" i="2"/>
  <c r="O336" i="2"/>
  <c r="AA336" i="2"/>
  <c r="AY336" i="2"/>
  <c r="AM336" i="2"/>
  <c r="BW336" i="2"/>
  <c r="CI336" i="2"/>
  <c r="BK336" i="2"/>
  <c r="O320" i="2"/>
  <c r="AA320" i="2"/>
  <c r="AM320" i="2"/>
  <c r="AY320" i="2"/>
  <c r="BW320" i="2"/>
  <c r="CI320" i="2"/>
  <c r="BK320" i="2"/>
  <c r="O304" i="2"/>
  <c r="AA304" i="2"/>
  <c r="AM304" i="2"/>
  <c r="AY304" i="2"/>
  <c r="BW304" i="2"/>
  <c r="CI304" i="2"/>
  <c r="BK304" i="2"/>
  <c r="O288" i="2"/>
  <c r="AA288" i="2"/>
  <c r="AM288" i="2"/>
  <c r="AY288" i="2"/>
  <c r="BW288" i="2"/>
  <c r="CI288" i="2"/>
  <c r="BK288" i="2"/>
  <c r="O272" i="2"/>
  <c r="AA272" i="2"/>
  <c r="AM272" i="2"/>
  <c r="AY272" i="2"/>
  <c r="BW272" i="2"/>
  <c r="CI272" i="2"/>
  <c r="BK272" i="2"/>
  <c r="O256" i="2"/>
  <c r="AM256" i="2"/>
  <c r="AA256" i="2"/>
  <c r="AY256" i="2"/>
  <c r="BW256" i="2"/>
  <c r="CI256" i="2"/>
  <c r="BK256" i="2"/>
  <c r="O240" i="2"/>
  <c r="AA240" i="2"/>
  <c r="AM240" i="2"/>
  <c r="AY240" i="2"/>
  <c r="BW240" i="2"/>
  <c r="CI240" i="2"/>
  <c r="BK240" i="2"/>
  <c r="O224" i="2"/>
  <c r="AA224" i="2"/>
  <c r="AY224" i="2"/>
  <c r="AM224" i="2"/>
  <c r="BW224" i="2"/>
  <c r="CI224" i="2"/>
  <c r="BK224" i="2"/>
  <c r="O208" i="2"/>
  <c r="AA208" i="2"/>
  <c r="AY208" i="2"/>
  <c r="AM208" i="2"/>
  <c r="BW208" i="2"/>
  <c r="CI208" i="2"/>
  <c r="BK208" i="2"/>
  <c r="O192" i="2"/>
  <c r="AM192" i="2"/>
  <c r="AA192" i="2"/>
  <c r="AY192" i="2"/>
  <c r="BW192" i="2"/>
  <c r="CI192" i="2"/>
  <c r="BK192" i="2"/>
  <c r="O160" i="2"/>
  <c r="AA160" i="2"/>
  <c r="AY160" i="2"/>
  <c r="AM160" i="2"/>
  <c r="BW160" i="2"/>
  <c r="CI160" i="2"/>
  <c r="BK160" i="2"/>
  <c r="O144" i="2"/>
  <c r="AA144" i="2"/>
  <c r="AM144" i="2"/>
  <c r="AY144" i="2"/>
  <c r="BW144" i="2"/>
  <c r="CI144" i="2"/>
  <c r="BK144" i="2"/>
  <c r="O128" i="2"/>
  <c r="AA128" i="2"/>
  <c r="AM128" i="2"/>
  <c r="AY128" i="2"/>
  <c r="BW128" i="2"/>
  <c r="CI128" i="2"/>
  <c r="BK128" i="2"/>
  <c r="O112" i="2"/>
  <c r="AA112" i="2"/>
  <c r="AM112" i="2"/>
  <c r="AY112" i="2"/>
  <c r="BW112" i="2"/>
  <c r="CI112" i="2"/>
  <c r="BK112" i="2"/>
  <c r="O96" i="2"/>
  <c r="AM96" i="2"/>
  <c r="AA96" i="2"/>
  <c r="AY96" i="2"/>
  <c r="BW96" i="2"/>
  <c r="CI96" i="2"/>
  <c r="BK96" i="2"/>
  <c r="O80" i="2"/>
  <c r="AA80" i="2"/>
  <c r="AY80" i="2"/>
  <c r="AM80" i="2"/>
  <c r="BW80" i="2"/>
  <c r="CI80" i="2"/>
  <c r="BK80" i="2"/>
  <c r="O64" i="2"/>
  <c r="AA64" i="2"/>
  <c r="AM64" i="2"/>
  <c r="AY64" i="2"/>
  <c r="BW64" i="2"/>
  <c r="CI64" i="2"/>
  <c r="BK64" i="2"/>
  <c r="O48" i="2"/>
  <c r="AM48" i="2"/>
  <c r="AA48" i="2"/>
  <c r="AY48" i="2"/>
  <c r="BW48" i="2"/>
  <c r="CI48" i="2"/>
  <c r="BK48" i="2"/>
  <c r="O361" i="2"/>
  <c r="AA361" i="2"/>
  <c r="AM361" i="2"/>
  <c r="AY361" i="2"/>
  <c r="BW361" i="2"/>
  <c r="CI361" i="2"/>
  <c r="BK361" i="2"/>
  <c r="O419" i="2"/>
  <c r="AA419" i="2"/>
  <c r="BW419" i="2"/>
  <c r="AM419" i="2"/>
  <c r="AY419" i="2"/>
  <c r="CI419" i="2"/>
  <c r="BK419" i="2"/>
  <c r="O403" i="2"/>
  <c r="AA403" i="2"/>
  <c r="AY403" i="2"/>
  <c r="AM403" i="2"/>
  <c r="BW403" i="2"/>
  <c r="CI403" i="2"/>
  <c r="BK403" i="2"/>
  <c r="O387" i="2"/>
  <c r="AA387" i="2"/>
  <c r="AM387" i="2"/>
  <c r="AY387" i="2"/>
  <c r="BW387" i="2"/>
  <c r="CI387" i="2"/>
  <c r="BK387" i="2"/>
  <c r="O371" i="2"/>
  <c r="AA371" i="2"/>
  <c r="AM371" i="2"/>
  <c r="AY371" i="2"/>
  <c r="BW371" i="2"/>
  <c r="CI371" i="2"/>
  <c r="BK371" i="2"/>
  <c r="O355" i="2"/>
  <c r="AA355" i="2"/>
  <c r="AY355" i="2"/>
  <c r="AM355" i="2"/>
  <c r="BW355" i="2"/>
  <c r="CI355" i="2"/>
  <c r="BK355" i="2"/>
  <c r="O339" i="2"/>
  <c r="AA339" i="2"/>
  <c r="AY339" i="2"/>
  <c r="BW339" i="2"/>
  <c r="AM339" i="2"/>
  <c r="CI339" i="2"/>
  <c r="BK339" i="2"/>
  <c r="O323" i="2"/>
  <c r="AA323" i="2"/>
  <c r="AM323" i="2"/>
  <c r="AY323" i="2"/>
  <c r="BW323" i="2"/>
  <c r="CI323" i="2"/>
  <c r="BK323" i="2"/>
  <c r="O307" i="2"/>
  <c r="AA307" i="2"/>
  <c r="AY307" i="2"/>
  <c r="AM307" i="2"/>
  <c r="BW307" i="2"/>
  <c r="CI307" i="2"/>
  <c r="BK307" i="2"/>
  <c r="O275" i="2"/>
  <c r="AA275" i="2"/>
  <c r="AY275" i="2"/>
  <c r="BW275" i="2"/>
  <c r="AM275" i="2"/>
  <c r="CI275" i="2"/>
  <c r="BK275" i="2"/>
  <c r="O259" i="2"/>
  <c r="AA259" i="2"/>
  <c r="AM259" i="2"/>
  <c r="BW259" i="2"/>
  <c r="AY259" i="2"/>
  <c r="CI259" i="2"/>
  <c r="BK259" i="2"/>
  <c r="O243" i="2"/>
  <c r="AA243" i="2"/>
  <c r="AY243" i="2"/>
  <c r="AM243" i="2"/>
  <c r="BW243" i="2"/>
  <c r="CI243" i="2"/>
  <c r="BK243" i="2"/>
  <c r="O227" i="2"/>
  <c r="AA227" i="2"/>
  <c r="BW227" i="2"/>
  <c r="AM227" i="2"/>
  <c r="AY227" i="2"/>
  <c r="CI227" i="2"/>
  <c r="BK227" i="2"/>
  <c r="O211" i="2"/>
  <c r="AA211" i="2"/>
  <c r="BW211" i="2"/>
  <c r="AY211" i="2"/>
  <c r="AM211" i="2"/>
  <c r="CI211" i="2"/>
  <c r="BK211" i="2"/>
  <c r="O195" i="2"/>
  <c r="AA195" i="2"/>
  <c r="AM195" i="2"/>
  <c r="AY195" i="2"/>
  <c r="BW195" i="2"/>
  <c r="CI195" i="2"/>
  <c r="BK195" i="2"/>
  <c r="O179" i="2"/>
  <c r="AA179" i="2"/>
  <c r="BW179" i="2"/>
  <c r="AM179" i="2"/>
  <c r="AY179" i="2"/>
  <c r="CI179" i="2"/>
  <c r="BK179" i="2"/>
  <c r="O163" i="2"/>
  <c r="AA163" i="2"/>
  <c r="BW163" i="2"/>
  <c r="AY163" i="2"/>
  <c r="AM163" i="2"/>
  <c r="CI163" i="2"/>
  <c r="BK163" i="2"/>
  <c r="O147" i="2"/>
  <c r="AA147" i="2"/>
  <c r="AY147" i="2"/>
  <c r="AM147" i="2"/>
  <c r="BW147" i="2"/>
  <c r="CI147" i="2"/>
  <c r="BK147" i="2"/>
  <c r="O131" i="2"/>
  <c r="AA131" i="2"/>
  <c r="AM131" i="2"/>
  <c r="AY131" i="2"/>
  <c r="BW131" i="2"/>
  <c r="CI131" i="2"/>
  <c r="BK131" i="2"/>
  <c r="O115" i="2"/>
  <c r="AA115" i="2"/>
  <c r="AM115" i="2"/>
  <c r="AY115" i="2"/>
  <c r="BW115" i="2"/>
  <c r="CI115" i="2"/>
  <c r="BK115" i="2"/>
  <c r="O99" i="2"/>
  <c r="AA99" i="2"/>
  <c r="AM99" i="2"/>
  <c r="AY99" i="2"/>
  <c r="BW99" i="2"/>
  <c r="CI99" i="2"/>
  <c r="BK99" i="2"/>
  <c r="O83" i="2"/>
  <c r="AA83" i="2"/>
  <c r="AY83" i="2"/>
  <c r="BW83" i="2"/>
  <c r="AM83" i="2"/>
  <c r="CI83" i="2"/>
  <c r="BK83" i="2"/>
  <c r="O67" i="2"/>
  <c r="AA67" i="2"/>
  <c r="AM67" i="2"/>
  <c r="AY67" i="2"/>
  <c r="BW67" i="2"/>
  <c r="CI67" i="2"/>
  <c r="BK67" i="2"/>
  <c r="O51" i="2"/>
  <c r="AA51" i="2"/>
  <c r="AM51" i="2"/>
  <c r="BW51" i="2"/>
  <c r="AY51" i="2"/>
  <c r="CI51" i="2"/>
  <c r="BK51" i="2"/>
  <c r="O377" i="2"/>
  <c r="AA377" i="2"/>
  <c r="AM377" i="2"/>
  <c r="AY377" i="2"/>
  <c r="BW377" i="2"/>
  <c r="CI377" i="2"/>
  <c r="BK377" i="2"/>
  <c r="O337" i="2"/>
  <c r="AA337" i="2"/>
  <c r="AM337" i="2"/>
  <c r="AY337" i="2"/>
  <c r="BW337" i="2"/>
  <c r="CI337" i="2"/>
  <c r="BK337" i="2"/>
  <c r="O301" i="2"/>
  <c r="AA301" i="2"/>
  <c r="AM301" i="2"/>
  <c r="AY301" i="2"/>
  <c r="BW301" i="2"/>
  <c r="CI301" i="2"/>
  <c r="BK301" i="2"/>
  <c r="O269" i="2"/>
  <c r="AA269" i="2"/>
  <c r="AY269" i="2"/>
  <c r="AM269" i="2"/>
  <c r="BW269" i="2"/>
  <c r="CI269" i="2"/>
  <c r="BK269" i="2"/>
  <c r="O237" i="2"/>
  <c r="AA237" i="2"/>
  <c r="AM237" i="2"/>
  <c r="AY237" i="2"/>
  <c r="BW237" i="2"/>
  <c r="CI237" i="2"/>
  <c r="BK237" i="2"/>
  <c r="O205" i="2"/>
  <c r="AA205" i="2"/>
  <c r="AM205" i="2"/>
  <c r="AY205" i="2"/>
  <c r="BW205" i="2"/>
  <c r="CI205" i="2"/>
  <c r="BK205" i="2"/>
  <c r="O169" i="2"/>
  <c r="AA169" i="2"/>
  <c r="AM169" i="2"/>
  <c r="AY169" i="2"/>
  <c r="BW169" i="2"/>
  <c r="CI169" i="2"/>
  <c r="BK169" i="2"/>
  <c r="O414" i="2"/>
  <c r="AA414" i="2"/>
  <c r="BW414" i="2"/>
  <c r="AY414" i="2"/>
  <c r="AM414" i="2"/>
  <c r="CI414" i="2"/>
  <c r="BK414" i="2"/>
  <c r="O398" i="2"/>
  <c r="AA398" i="2"/>
  <c r="AY398" i="2"/>
  <c r="BW398" i="2"/>
  <c r="AM398" i="2"/>
  <c r="CI398" i="2"/>
  <c r="BK398" i="2"/>
  <c r="O366" i="2"/>
  <c r="AA366" i="2"/>
  <c r="BW366" i="2"/>
  <c r="AM366" i="2"/>
  <c r="AY366" i="2"/>
  <c r="CI366" i="2"/>
  <c r="BK366" i="2"/>
  <c r="O334" i="2"/>
  <c r="AA334" i="2"/>
  <c r="BW334" i="2"/>
  <c r="AM334" i="2"/>
  <c r="AY334" i="2"/>
  <c r="CI334" i="2"/>
  <c r="BK334" i="2"/>
  <c r="O318" i="2"/>
  <c r="AA318" i="2"/>
  <c r="AM318" i="2"/>
  <c r="AY318" i="2"/>
  <c r="BW318" i="2"/>
  <c r="CI318" i="2"/>
  <c r="BK318" i="2"/>
  <c r="O302" i="2"/>
  <c r="AA302" i="2"/>
  <c r="AM302" i="2"/>
  <c r="AY302" i="2"/>
  <c r="BW302" i="2"/>
  <c r="CI302" i="2"/>
  <c r="BK302" i="2"/>
  <c r="O286" i="2"/>
  <c r="AA286" i="2"/>
  <c r="AM286" i="2"/>
  <c r="AY286" i="2"/>
  <c r="BW286" i="2"/>
  <c r="CI286" i="2"/>
  <c r="BK286" i="2"/>
  <c r="O270" i="2"/>
  <c r="AA270" i="2"/>
  <c r="AM270" i="2"/>
  <c r="AY270" i="2"/>
  <c r="BW270" i="2"/>
  <c r="CI270" i="2"/>
  <c r="BK270" i="2"/>
  <c r="O222" i="2"/>
  <c r="AA222" i="2"/>
  <c r="AM222" i="2"/>
  <c r="AY222" i="2"/>
  <c r="BW222" i="2"/>
  <c r="CI222" i="2"/>
  <c r="BK222" i="2"/>
  <c r="O206" i="2"/>
  <c r="AA206" i="2"/>
  <c r="BW206" i="2"/>
  <c r="AM206" i="2"/>
  <c r="AY206" i="2"/>
  <c r="CI206" i="2"/>
  <c r="BK206" i="2"/>
  <c r="O174" i="2"/>
  <c r="AA174" i="2"/>
  <c r="AM174" i="2"/>
  <c r="AY174" i="2"/>
  <c r="BW174" i="2"/>
  <c r="CI174" i="2"/>
  <c r="BK174" i="2"/>
  <c r="O110" i="2"/>
  <c r="AA110" i="2"/>
  <c r="BW110" i="2"/>
  <c r="AM110" i="2"/>
  <c r="AY110" i="2"/>
  <c r="CI110" i="2"/>
  <c r="BK110" i="2"/>
  <c r="O94" i="2"/>
  <c r="AA94" i="2"/>
  <c r="BW94" i="2"/>
  <c r="AM94" i="2"/>
  <c r="AY94" i="2"/>
  <c r="CI94" i="2"/>
  <c r="BK94" i="2"/>
  <c r="O78" i="2"/>
  <c r="AA78" i="2"/>
  <c r="BW78" i="2"/>
  <c r="AM78" i="2"/>
  <c r="AY78" i="2"/>
  <c r="CI78" i="2"/>
  <c r="BK78" i="2"/>
  <c r="O62" i="2"/>
  <c r="AA62" i="2"/>
  <c r="AM62" i="2"/>
  <c r="AY62" i="2"/>
  <c r="BW62" i="2"/>
  <c r="CI62" i="2"/>
  <c r="BK62" i="2"/>
  <c r="I44" i="2"/>
  <c r="J423" i="2"/>
  <c r="M423" i="2" s="1"/>
  <c r="J419" i="2"/>
  <c r="F419" i="2" s="1"/>
  <c r="J415" i="2"/>
  <c r="M415" i="2" s="1"/>
  <c r="J422" i="2"/>
  <c r="N422" i="2" s="1"/>
  <c r="J414" i="2"/>
  <c r="M414" i="2" s="1"/>
  <c r="J418" i="2"/>
  <c r="F418" i="2" s="1"/>
  <c r="J421" i="2"/>
  <c r="N421" i="2" s="1"/>
  <c r="J417" i="2"/>
  <c r="F417" i="2" s="1"/>
  <c r="M417" i="2"/>
  <c r="J403" i="2"/>
  <c r="M403" i="2" s="1"/>
  <c r="J424" i="2"/>
  <c r="M424" i="2" s="1"/>
  <c r="J420" i="2"/>
  <c r="F420" i="2"/>
  <c r="J47" i="2"/>
  <c r="N47" i="2" s="1"/>
  <c r="J416" i="2"/>
  <c r="N416" i="2" s="1"/>
  <c r="N414" i="2" l="1"/>
  <c r="N57" i="2"/>
  <c r="N417" i="2"/>
  <c r="F412" i="2"/>
  <c r="F408" i="2"/>
  <c r="M402" i="2"/>
  <c r="M400" i="2"/>
  <c r="M396" i="2"/>
  <c r="N413" i="2"/>
  <c r="M406" i="2"/>
  <c r="F411" i="2"/>
  <c r="F393" i="2"/>
  <c r="M399" i="2"/>
  <c r="N185" i="2"/>
  <c r="M64" i="2"/>
  <c r="N297" i="2"/>
  <c r="N305" i="2"/>
  <c r="N180" i="2"/>
  <c r="N109" i="2"/>
  <c r="M412" i="2"/>
  <c r="N400" i="2"/>
  <c r="M413" i="2"/>
  <c r="F399" i="2"/>
  <c r="N64" i="2"/>
  <c r="M386" i="2"/>
  <c r="M67" i="2"/>
  <c r="N104" i="2"/>
  <c r="M208" i="2"/>
  <c r="N342" i="2"/>
  <c r="M281" i="2"/>
  <c r="N388" i="2"/>
  <c r="M336" i="2"/>
  <c r="N352" i="2"/>
  <c r="N209" i="2"/>
  <c r="M60" i="2"/>
  <c r="M355" i="2"/>
  <c r="N159" i="2"/>
  <c r="M343" i="2"/>
  <c r="M373" i="2"/>
  <c r="N366" i="2"/>
  <c r="M56" i="2"/>
  <c r="N315" i="2"/>
  <c r="M365" i="2"/>
  <c r="M318" i="2"/>
  <c r="F58" i="2"/>
  <c r="N122" i="2"/>
  <c r="N189" i="2"/>
  <c r="M264" i="2"/>
  <c r="N232" i="2"/>
  <c r="N192" i="2"/>
  <c r="M86" i="2"/>
  <c r="M138" i="2"/>
  <c r="M357" i="2"/>
  <c r="M96" i="2"/>
  <c r="M246" i="2"/>
  <c r="M269" i="2"/>
  <c r="M95" i="2"/>
  <c r="N175" i="2"/>
  <c r="N328" i="2"/>
  <c r="N119" i="2"/>
  <c r="N80" i="2"/>
  <c r="M189" i="2"/>
  <c r="M97" i="2"/>
  <c r="N217" i="2"/>
  <c r="N55" i="2"/>
  <c r="F409" i="2"/>
  <c r="N405" i="2"/>
  <c r="F404" i="2"/>
  <c r="M397" i="2"/>
  <c r="M394" i="2"/>
  <c r="M401" i="2"/>
  <c r="N395" i="2"/>
  <c r="N407" i="2"/>
  <c r="M410" i="2"/>
  <c r="F398" i="2"/>
  <c r="M351" i="2"/>
  <c r="M282" i="2"/>
  <c r="M131" i="2"/>
  <c r="N131" i="2"/>
  <c r="M286" i="2"/>
  <c r="N286" i="2"/>
  <c r="M312" i="2"/>
  <c r="N312" i="2"/>
  <c r="F312" i="2"/>
  <c r="N288" i="2"/>
  <c r="M288" i="2"/>
  <c r="N275" i="2"/>
  <c r="M275" i="2"/>
  <c r="N193" i="2"/>
  <c r="M193" i="2"/>
  <c r="M127" i="2"/>
  <c r="N127" i="2"/>
  <c r="M61" i="2"/>
  <c r="N61" i="2"/>
  <c r="M345" i="2"/>
  <c r="N345" i="2"/>
  <c r="N179" i="2"/>
  <c r="M179" i="2"/>
  <c r="N274" i="2"/>
  <c r="M274" i="2"/>
  <c r="F416" i="2"/>
  <c r="F422" i="2"/>
  <c r="N423" i="2"/>
  <c r="M143" i="2"/>
  <c r="N143" i="2"/>
  <c r="N98" i="2"/>
  <c r="M98" i="2"/>
  <c r="N270" i="2"/>
  <c r="M270" i="2"/>
  <c r="M63" i="2"/>
  <c r="N63" i="2"/>
  <c r="M178" i="2"/>
  <c r="N178" i="2"/>
  <c r="N117" i="2"/>
  <c r="M117" i="2"/>
  <c r="M404" i="2"/>
  <c r="N401" i="2"/>
  <c r="F395" i="2"/>
  <c r="F410" i="2"/>
  <c r="N257" i="2"/>
  <c r="M257" i="2"/>
  <c r="F153" i="2"/>
  <c r="N153" i="2"/>
  <c r="M334" i="2"/>
  <c r="N334" i="2"/>
  <c r="N319" i="2"/>
  <c r="M319" i="2"/>
  <c r="N383" i="2"/>
  <c r="M383" i="2"/>
  <c r="N326" i="2"/>
  <c r="M326" i="2"/>
  <c r="N255" i="2"/>
  <c r="M255" i="2"/>
  <c r="M148" i="2"/>
  <c r="N148" i="2"/>
  <c r="M263" i="2"/>
  <c r="N263" i="2"/>
  <c r="M384" i="2"/>
  <c r="N384" i="2"/>
  <c r="N213" i="2"/>
  <c r="M213" i="2"/>
  <c r="N403" i="2"/>
  <c r="M421" i="2"/>
  <c r="M215" i="2"/>
  <c r="N215" i="2"/>
  <c r="N194" i="2"/>
  <c r="M194" i="2"/>
  <c r="N271" i="2"/>
  <c r="M268" i="2"/>
  <c r="M100" i="2"/>
  <c r="M260" i="2"/>
  <c r="M294" i="2"/>
  <c r="M108" i="2"/>
  <c r="M137" i="2"/>
  <c r="M195" i="2"/>
  <c r="M68" i="2"/>
  <c r="M298" i="2"/>
  <c r="N261" i="2"/>
  <c r="N58" i="2"/>
  <c r="N94" i="2"/>
  <c r="M285" i="2"/>
  <c r="M73" i="2"/>
  <c r="N91" i="2"/>
  <c r="N206" i="2"/>
  <c r="N118" i="2"/>
  <c r="N248" i="2"/>
  <c r="N115" i="2"/>
  <c r="M79" i="2"/>
  <c r="F81" i="2"/>
  <c r="M173" i="2"/>
  <c r="M160" i="2"/>
  <c r="M262" i="2"/>
  <c r="M48" i="2"/>
  <c r="M136" i="2"/>
  <c r="M187" i="2"/>
  <c r="N170" i="2"/>
  <c r="M144" i="2"/>
  <c r="N285" i="2"/>
  <c r="N65" i="2"/>
  <c r="M182" i="2"/>
  <c r="M228" i="2"/>
  <c r="M81" i="2"/>
  <c r="AY43" i="2"/>
  <c r="BD36" i="2" s="1"/>
  <c r="BD37" i="2" s="1"/>
  <c r="F424" i="2"/>
  <c r="N424" i="2"/>
  <c r="M418" i="2"/>
  <c r="N418" i="2"/>
  <c r="M419" i="2"/>
  <c r="N419" i="2"/>
  <c r="BK43" i="2"/>
  <c r="BP36" i="2" s="1"/>
  <c r="BP37" i="2" s="1"/>
  <c r="CI43" i="2"/>
  <c r="CN36" i="2" s="1"/>
  <c r="CN37" i="2" s="1"/>
  <c r="O43" i="2"/>
  <c r="T36" i="2" s="1"/>
  <c r="T37" i="2" s="1"/>
  <c r="BW43" i="2"/>
  <c r="CB36" i="2" s="1"/>
  <c r="CB37" i="2" s="1"/>
  <c r="AA43" i="2"/>
  <c r="AF36" i="2" s="1"/>
  <c r="AF37" i="2" s="1"/>
  <c r="AM43" i="2"/>
  <c r="AR36" i="2" s="1"/>
  <c r="AR37" i="2" s="1"/>
  <c r="M420" i="2"/>
  <c r="F421" i="2"/>
  <c r="F415" i="2"/>
  <c r="M364" i="2"/>
  <c r="M247" i="2"/>
  <c r="F338" i="2"/>
  <c r="M377" i="2"/>
  <c r="M330" i="2"/>
  <c r="M331" i="2"/>
  <c r="M53" i="2"/>
  <c r="M354" i="2"/>
  <c r="M153" i="2"/>
  <c r="N327" i="2"/>
  <c r="M239" i="2"/>
  <c r="M361" i="2"/>
  <c r="M304" i="2"/>
  <c r="M132" i="2"/>
  <c r="M207" i="2"/>
  <c r="M231" i="2"/>
  <c r="M303" i="2"/>
  <c r="M337" i="2"/>
  <c r="N77" i="2"/>
  <c r="N339" i="2"/>
  <c r="M151" i="2"/>
  <c r="M307" i="2"/>
  <c r="M360" i="2"/>
  <c r="M374" i="2"/>
  <c r="M199" i="2"/>
  <c r="M375" i="2"/>
  <c r="M70" i="2"/>
  <c r="N273" i="2"/>
  <c r="M280" i="2"/>
  <c r="M335" i="2"/>
  <c r="M347" i="2"/>
  <c r="M316" i="2"/>
  <c r="M252" i="2"/>
  <c r="M322" i="2"/>
  <c r="M124" i="2"/>
  <c r="F299" i="2"/>
  <c r="M372" i="2"/>
  <c r="N54" i="2"/>
  <c r="M119" i="2"/>
  <c r="M376" i="2"/>
  <c r="N62" i="2"/>
  <c r="N370" i="2"/>
  <c r="N75" i="2"/>
  <c r="N120" i="2"/>
  <c r="N222" i="2"/>
  <c r="N256" i="2"/>
  <c r="M80" i="2"/>
  <c r="N154" i="2"/>
  <c r="N90" i="2"/>
  <c r="M349" i="2"/>
  <c r="M272" i="2"/>
  <c r="M250" i="2"/>
  <c r="M99" i="2"/>
  <c r="N71" i="2"/>
  <c r="N114" i="2"/>
  <c r="N121" i="2"/>
  <c r="N152" i="2"/>
  <c r="N128" i="2"/>
  <c r="N147" i="2"/>
  <c r="M55" i="2"/>
  <c r="N162" i="2"/>
  <c r="N340" i="2"/>
  <c r="M301" i="2"/>
  <c r="N205" i="2"/>
  <c r="M140" i="2"/>
  <c r="M198" i="2"/>
  <c r="M51" i="2"/>
  <c r="N258" i="2"/>
  <c r="N197" i="2"/>
  <c r="N240" i="2"/>
  <c r="N214" i="2"/>
  <c r="M129" i="2"/>
  <c r="M218" i="2"/>
  <c r="M83" i="2"/>
  <c r="N200" i="2"/>
  <c r="N235" i="2"/>
  <c r="N267" i="2"/>
  <c r="N171" i="2"/>
  <c r="M416" i="2"/>
  <c r="N420" i="2"/>
  <c r="M422" i="2"/>
  <c r="N415" i="2"/>
  <c r="M409" i="2"/>
  <c r="M405" i="2"/>
  <c r="N408" i="2"/>
  <c r="F402" i="2"/>
  <c r="N397" i="2"/>
  <c r="F394" i="2"/>
  <c r="F396" i="2"/>
  <c r="F406" i="2"/>
  <c r="M407" i="2"/>
  <c r="N411" i="2"/>
  <c r="N393" i="2"/>
  <c r="N398" i="2"/>
  <c r="M204" i="2"/>
  <c r="M378" i="2"/>
  <c r="M385" i="2"/>
  <c r="M338" i="2"/>
  <c r="N320" i="2"/>
  <c r="M101" i="2"/>
  <c r="N183" i="2"/>
  <c r="M284" i="2"/>
  <c r="N161" i="2"/>
  <c r="M223" i="2"/>
  <c r="N310" i="2"/>
  <c r="M265" i="2"/>
  <c r="M306" i="2"/>
  <c r="N156" i="2"/>
  <c r="N244" i="2"/>
  <c r="N191" i="2"/>
  <c r="N314" i="2"/>
  <c r="M295" i="2"/>
  <c r="N302" i="2"/>
  <c r="M358" i="2"/>
  <c r="N220" i="2"/>
  <c r="M123" i="2"/>
  <c r="M353" i="2"/>
  <c r="N145" i="2"/>
  <c r="M116" i="2"/>
  <c r="N363" i="2"/>
  <c r="M323" i="2"/>
  <c r="M167" i="2"/>
  <c r="N172" i="2"/>
  <c r="M290" i="2"/>
  <c r="M92" i="2"/>
  <c r="N392" i="2"/>
  <c r="M344" i="2"/>
  <c r="M381" i="2"/>
  <c r="N203" i="2"/>
  <c r="M177" i="2"/>
  <c r="N360" i="2"/>
  <c r="N313" i="2"/>
  <c r="N283" i="2"/>
  <c r="M329" i="2"/>
  <c r="N368" i="2"/>
  <c r="M380" i="2"/>
  <c r="N362" i="2"/>
  <c r="M273" i="2"/>
  <c r="N225" i="2"/>
  <c r="N72" i="2"/>
  <c r="M346" i="2"/>
  <c r="M87" i="2"/>
  <c r="M236" i="2"/>
  <c r="M135" i="2"/>
  <c r="N391" i="2"/>
  <c r="M332" i="2"/>
  <c r="M299" i="2"/>
  <c r="N241" i="2"/>
  <c r="M251" i="2"/>
  <c r="N311" i="2"/>
  <c r="M279" i="2"/>
  <c r="J44" i="2"/>
  <c r="M112" i="2"/>
  <c r="N356" i="2"/>
  <c r="N224" i="2"/>
  <c r="M219" i="2"/>
  <c r="M120" i="2"/>
  <c r="M174" i="2"/>
  <c r="N50" i="2"/>
  <c r="N141" i="2"/>
  <c r="M106" i="2"/>
  <c r="N181" i="2"/>
  <c r="M317" i="2"/>
  <c r="M139" i="2"/>
  <c r="M149" i="2"/>
  <c r="N93" i="2"/>
  <c r="M325" i="2"/>
  <c r="N233" i="2"/>
  <c r="N157" i="2"/>
  <c r="M113" i="2"/>
  <c r="N259" i="2"/>
  <c r="N249" i="2"/>
  <c r="N134" i="2"/>
  <c r="M168" i="2"/>
  <c r="M253" i="2"/>
  <c r="N133" i="2"/>
  <c r="M150" i="2"/>
  <c r="N216" i="2"/>
  <c r="M379" i="2"/>
  <c r="N166" i="2"/>
  <c r="M82" i="2"/>
  <c r="M146" i="2"/>
  <c r="N59" i="2"/>
  <c r="M293" i="2"/>
  <c r="N110" i="2"/>
  <c r="N292" i="2"/>
  <c r="M226" i="2"/>
  <c r="M202" i="2"/>
  <c r="N51" i="2"/>
  <c r="N105" i="2"/>
  <c r="M230" i="2"/>
  <c r="N165" i="2"/>
  <c r="M78" i="2"/>
  <c r="N155" i="2"/>
  <c r="M387" i="2"/>
  <c r="N211" i="2"/>
  <c r="M74" i="2"/>
  <c r="N88" i="2"/>
  <c r="M242" i="2"/>
  <c r="M324" i="2"/>
  <c r="M184" i="2"/>
  <c r="N243" i="2"/>
  <c r="M308" i="2"/>
  <c r="M210" i="2"/>
  <c r="N163" i="2"/>
  <c r="M237" i="2"/>
  <c r="N76" i="2"/>
  <c r="M371" i="2"/>
  <c r="F403" i="2"/>
  <c r="F423" i="2"/>
  <c r="N247" i="2"/>
  <c r="N377" i="2"/>
  <c r="N331" i="2"/>
  <c r="N169" i="2"/>
  <c r="N53" i="2"/>
  <c r="M327" i="2"/>
  <c r="N239" i="2"/>
  <c r="N304" i="2"/>
  <c r="N207" i="2"/>
  <c r="N296" i="2"/>
  <c r="N231" i="2"/>
  <c r="N337" i="2"/>
  <c r="M339" i="2"/>
  <c r="N307" i="2"/>
  <c r="N348" i="2"/>
  <c r="N287" i="2"/>
  <c r="N374" i="2"/>
  <c r="N199" i="2"/>
  <c r="N347" i="2"/>
  <c r="N252" i="2"/>
  <c r="N124" i="2"/>
  <c r="N372" i="2"/>
  <c r="N376" i="2"/>
  <c r="M62" i="2"/>
  <c r="M222" i="2"/>
  <c r="M256" i="2"/>
  <c r="M154" i="2"/>
  <c r="M90" i="2"/>
  <c r="N349" i="2"/>
  <c r="N272" i="2"/>
  <c r="N250" i="2"/>
  <c r="M71" i="2"/>
  <c r="M114" i="2"/>
  <c r="N266" i="2"/>
  <c r="M128" i="2"/>
  <c r="M147" i="2"/>
  <c r="M162" i="2"/>
  <c r="N85" i="2"/>
  <c r="M205" i="2"/>
  <c r="N140" i="2"/>
  <c r="M197" i="2"/>
  <c r="N129" i="2"/>
  <c r="N218" i="2"/>
  <c r="M200" i="2"/>
  <c r="M47" i="2"/>
  <c r="M43" i="2" l="1"/>
  <c r="DE74" i="2" s="1"/>
  <c r="N43" i="2"/>
  <c r="P150" i="2" l="1"/>
  <c r="Q150" i="2" s="1"/>
  <c r="P349" i="2"/>
  <c r="Q349" i="2" s="1"/>
  <c r="P206" i="2"/>
  <c r="Q206" i="2" s="1"/>
  <c r="P215" i="2"/>
  <c r="Q215" i="2" s="1"/>
  <c r="P284" i="2"/>
  <c r="Q284" i="2" s="1"/>
  <c r="P358" i="2"/>
  <c r="Q358" i="2" s="1"/>
  <c r="P105" i="2"/>
  <c r="Q105" i="2" s="1"/>
  <c r="P203" i="2"/>
  <c r="Q203" i="2" s="1"/>
  <c r="P87" i="2"/>
  <c r="Q87" i="2" s="1"/>
  <c r="P306" i="2"/>
  <c r="Q306" i="2" s="1"/>
  <c r="P250" i="2"/>
  <c r="Q250" i="2" s="1"/>
  <c r="P318" i="2"/>
  <c r="Q318" i="2" s="1"/>
  <c r="P98" i="2"/>
  <c r="Q98" i="2" s="1"/>
  <c r="P320" i="2"/>
  <c r="Q320" i="2" s="1"/>
  <c r="P191" i="2"/>
  <c r="Q191" i="2" s="1"/>
  <c r="P362" i="2"/>
  <c r="Q362" i="2" s="1"/>
  <c r="P137" i="2"/>
  <c r="Q137" i="2" s="1"/>
  <c r="P321" i="2"/>
  <c r="Q321" i="2" s="1"/>
  <c r="P136" i="2"/>
  <c r="Q136" i="2" s="1"/>
  <c r="P66" i="2"/>
  <c r="Q66" i="2" s="1"/>
  <c r="P106" i="2"/>
  <c r="Q106" i="2" s="1"/>
  <c r="P108" i="2"/>
  <c r="Q108" i="2" s="1"/>
  <c r="P350" i="2"/>
  <c r="Q350" i="2" s="1"/>
  <c r="P377" i="2"/>
  <c r="Q377" i="2" s="1"/>
  <c r="P82" i="2"/>
  <c r="Q82" i="2" s="1"/>
  <c r="P122" i="2"/>
  <c r="Q122" i="2" s="1"/>
  <c r="P325" i="2"/>
  <c r="Q325" i="2" s="1"/>
  <c r="P368" i="2"/>
  <c r="Q368" i="2" s="1"/>
  <c r="P49" i="2"/>
  <c r="Q49" i="2" s="1"/>
  <c r="P57" i="2"/>
  <c r="Q57" i="2" s="1"/>
  <c r="P118" i="2"/>
  <c r="Q118" i="2" s="1"/>
  <c r="P346" i="2"/>
  <c r="Q346" i="2" s="1"/>
  <c r="P332" i="2"/>
  <c r="Q332" i="2" s="1"/>
  <c r="P173" i="2"/>
  <c r="Q173" i="2" s="1"/>
  <c r="P104" i="2"/>
  <c r="Q104" i="2" s="1"/>
  <c r="P292" i="2"/>
  <c r="Q292" i="2" s="1"/>
  <c r="P375" i="2"/>
  <c r="Q375" i="2" s="1"/>
  <c r="P99" i="2"/>
  <c r="Q99" i="2" s="1"/>
  <c r="P201" i="2"/>
  <c r="Q201" i="2" s="1"/>
  <c r="P85" i="2"/>
  <c r="Q85" i="2" s="1"/>
  <c r="P185" i="2"/>
  <c r="Q185" i="2" s="1"/>
  <c r="P223" i="2"/>
  <c r="Q223" i="2" s="1"/>
  <c r="P94" i="2"/>
  <c r="Q94" i="2" s="1"/>
  <c r="P235" i="2"/>
  <c r="Q235" i="2" s="1"/>
  <c r="P95" i="2"/>
  <c r="Q95" i="2" s="1"/>
  <c r="P336" i="2"/>
  <c r="Q336" i="2" s="1"/>
  <c r="P214" i="2"/>
  <c r="Q214" i="2" s="1"/>
  <c r="P103" i="2"/>
  <c r="Q103" i="2" s="1"/>
  <c r="P76" i="2"/>
  <c r="Q76" i="2" s="1"/>
  <c r="P128" i="2"/>
  <c r="Q128" i="2" s="1"/>
  <c r="P296" i="2"/>
  <c r="Q296" i="2" s="1"/>
  <c r="P162" i="2"/>
  <c r="Q162" i="2" s="1"/>
  <c r="P170" i="2"/>
  <c r="Q170" i="2" s="1"/>
  <c r="P268" i="2"/>
  <c r="Q268" i="2" s="1"/>
  <c r="P199" i="2"/>
  <c r="Q199" i="2" s="1"/>
  <c r="P355" i="2"/>
  <c r="Q355" i="2" s="1"/>
  <c r="P242" i="2"/>
  <c r="Q242" i="2" s="1"/>
  <c r="P186" i="2"/>
  <c r="Q186" i="2" s="1"/>
  <c r="P241" i="2"/>
  <c r="Q241" i="2" s="1"/>
  <c r="P164" i="2"/>
  <c r="Q164" i="2" s="1"/>
  <c r="P212" i="2"/>
  <c r="Q212" i="2" s="1"/>
  <c r="P232" i="2"/>
  <c r="Q232" i="2" s="1"/>
  <c r="P198" i="2"/>
  <c r="Q198" i="2" s="1"/>
  <c r="P174" i="2"/>
  <c r="Q174" i="2" s="1"/>
  <c r="P61" i="2"/>
  <c r="Q61" i="2" s="1"/>
  <c r="P257" i="2"/>
  <c r="Q257" i="2" s="1"/>
  <c r="P264" i="2"/>
  <c r="Q264" i="2" s="1"/>
  <c r="P328" i="2"/>
  <c r="Q328" i="2" s="1"/>
  <c r="P298" i="2"/>
  <c r="Q298" i="2" s="1"/>
  <c r="P204" i="2"/>
  <c r="Q204" i="2" s="1"/>
  <c r="P295" i="2"/>
  <c r="Q295" i="2" s="1"/>
  <c r="P340" i="2"/>
  <c r="Q340" i="2" s="1"/>
  <c r="P280" i="2"/>
  <c r="Q280" i="2" s="1"/>
  <c r="P55" i="2"/>
  <c r="Q55" i="2" s="1"/>
  <c r="P403" i="2"/>
  <c r="Q403" i="2" s="1"/>
  <c r="P338" i="2"/>
  <c r="Q338" i="2" s="1"/>
  <c r="P420" i="2"/>
  <c r="Q420" i="2" s="1"/>
  <c r="P189" i="2"/>
  <c r="Q189" i="2" s="1"/>
  <c r="P153" i="2"/>
  <c r="Q153" i="2" s="1"/>
  <c r="P151" i="2"/>
  <c r="Q151" i="2" s="1"/>
  <c r="P308" i="2"/>
  <c r="Q308" i="2" s="1"/>
  <c r="P109" i="2"/>
  <c r="Q109" i="2" s="1"/>
  <c r="P205" i="2"/>
  <c r="Q205" i="2" s="1"/>
  <c r="P65" i="2"/>
  <c r="Q65" i="2" s="1"/>
  <c r="P397" i="2"/>
  <c r="Q397" i="2" s="1"/>
  <c r="P408" i="2"/>
  <c r="Q408" i="2" s="1"/>
  <c r="P401" i="2"/>
  <c r="Q401" i="2" s="1"/>
  <c r="P416" i="2"/>
  <c r="Q416" i="2" s="1"/>
  <c r="P285" i="2"/>
  <c r="Q285" i="2" s="1"/>
  <c r="P419" i="2"/>
  <c r="Q419" i="2" s="1"/>
  <c r="P247" i="2"/>
  <c r="Q247" i="2" s="1"/>
  <c r="P135" i="2"/>
  <c r="Q135" i="2" s="1"/>
  <c r="P237" i="2"/>
  <c r="Q237" i="2" s="1"/>
  <c r="P145" i="2"/>
  <c r="Q145" i="2" s="1"/>
  <c r="P116" i="2"/>
  <c r="Q116" i="2" s="1"/>
  <c r="P413" i="2"/>
  <c r="Q413" i="2" s="1"/>
  <c r="P412" i="2"/>
  <c r="Q412" i="2" s="1"/>
  <c r="P417" i="2"/>
  <c r="Q417" i="2" s="1"/>
  <c r="P409" i="2"/>
  <c r="Q409" i="2" s="1"/>
  <c r="P405" i="2"/>
  <c r="Q405" i="2" s="1"/>
  <c r="P396" i="2"/>
  <c r="Q396" i="2" s="1"/>
  <c r="P331" i="2"/>
  <c r="Q331" i="2" s="1"/>
  <c r="P319" i="2"/>
  <c r="Q319" i="2" s="1"/>
  <c r="P168" i="2"/>
  <c r="Q168" i="2" s="1"/>
  <c r="P156" i="2"/>
  <c r="Q156" i="2" s="1"/>
  <c r="P228" i="2"/>
  <c r="Q228" i="2" s="1"/>
  <c r="P415" i="2"/>
  <c r="Q415" i="2" s="1"/>
  <c r="P51" i="2"/>
  <c r="Q51" i="2" s="1"/>
  <c r="P273" i="2"/>
  <c r="Q273" i="2" s="1"/>
  <c r="P407" i="2"/>
  <c r="Q407" i="2" s="1"/>
  <c r="P421" i="2"/>
  <c r="Q421" i="2" s="1"/>
  <c r="P424" i="2"/>
  <c r="Q424" i="2" s="1"/>
  <c r="P47" i="2"/>
  <c r="P123" i="2"/>
  <c r="Q123" i="2" s="1"/>
  <c r="P126" i="2"/>
  <c r="Q126" i="2" s="1"/>
  <c r="P77" i="2"/>
  <c r="Q77" i="2" s="1"/>
  <c r="P248" i="2"/>
  <c r="Q248" i="2" s="1"/>
  <c r="P262" i="2"/>
  <c r="Q262" i="2" s="1"/>
  <c r="P169" i="2"/>
  <c r="Q169" i="2" s="1"/>
  <c r="P255" i="2"/>
  <c r="Q255" i="2" s="1"/>
  <c r="P307" i="2"/>
  <c r="Q307" i="2" s="1"/>
  <c r="P287" i="2"/>
  <c r="Q287" i="2" s="1"/>
  <c r="P157" i="2"/>
  <c r="Q157" i="2" s="1"/>
  <c r="P294" i="2"/>
  <c r="Q294" i="2" s="1"/>
  <c r="P178" i="2"/>
  <c r="Q178" i="2" s="1"/>
  <c r="P344" i="2"/>
  <c r="Q344" i="2" s="1"/>
  <c r="P383" i="2"/>
  <c r="Q383" i="2" s="1"/>
  <c r="P243" i="2"/>
  <c r="Q243" i="2" s="1"/>
  <c r="P112" i="2"/>
  <c r="Q112" i="2" s="1"/>
  <c r="P48" i="2"/>
  <c r="Q48" i="2" s="1"/>
  <c r="P266" i="2"/>
  <c r="Q266" i="2" s="1"/>
  <c r="P309" i="2"/>
  <c r="Q309" i="2" s="1"/>
  <c r="P83" i="2"/>
  <c r="Q83" i="2" s="1"/>
  <c r="P217" i="2"/>
  <c r="Q217" i="2" s="1"/>
  <c r="P209" i="2"/>
  <c r="Q209" i="2" s="1"/>
  <c r="P72" i="2"/>
  <c r="Q72" i="2" s="1"/>
  <c r="P239" i="2"/>
  <c r="Q239" i="2" s="1"/>
  <c r="P274" i="2"/>
  <c r="Q274" i="2" s="1"/>
  <c r="P154" i="2"/>
  <c r="Q154" i="2" s="1"/>
  <c r="P389" i="2"/>
  <c r="Q389" i="2" s="1"/>
  <c r="P315" i="2"/>
  <c r="Q315" i="2" s="1"/>
  <c r="P53" i="2"/>
  <c r="Q53" i="2" s="1"/>
  <c r="P158" i="2"/>
  <c r="Q158" i="2" s="1"/>
  <c r="P163" i="2"/>
  <c r="Q163" i="2" s="1"/>
  <c r="P52" i="2"/>
  <c r="Q52" i="2" s="1"/>
  <c r="P68" i="2"/>
  <c r="Q68" i="2" s="1"/>
  <c r="P180" i="2"/>
  <c r="Q180" i="2" s="1"/>
  <c r="P327" i="2"/>
  <c r="Q327" i="2" s="1"/>
  <c r="P246" i="2"/>
  <c r="Q246" i="2" s="1"/>
  <c r="P69" i="2"/>
  <c r="Q69" i="2" s="1"/>
  <c r="P343" i="2"/>
  <c r="Q343" i="2" s="1"/>
  <c r="P60" i="2"/>
  <c r="Q60" i="2" s="1"/>
  <c r="P117" i="2"/>
  <c r="Q117" i="2" s="1"/>
  <c r="P159" i="2"/>
  <c r="Q159" i="2" s="1"/>
  <c r="P74" i="2"/>
  <c r="Q74" i="2" s="1"/>
  <c r="P88" i="2"/>
  <c r="Q88" i="2" s="1"/>
  <c r="P107" i="2"/>
  <c r="Q107" i="2" s="1"/>
  <c r="P149" i="2"/>
  <c r="Q149" i="2" s="1"/>
  <c r="P89" i="2"/>
  <c r="Q89" i="2" s="1"/>
  <c r="P354" i="2"/>
  <c r="Q354" i="2" s="1"/>
  <c r="P352" i="2"/>
  <c r="Q352" i="2" s="1"/>
  <c r="P263" i="2"/>
  <c r="Q263" i="2" s="1"/>
  <c r="P369" i="2"/>
  <c r="Q369" i="2" s="1"/>
  <c r="P316" i="2"/>
  <c r="Q316" i="2" s="1"/>
  <c r="P230" i="2"/>
  <c r="Q230" i="2" s="1"/>
  <c r="P379" i="2"/>
  <c r="Q379" i="2" s="1"/>
  <c r="P373" i="2"/>
  <c r="Q373" i="2" s="1"/>
  <c r="P365" i="2"/>
  <c r="Q365" i="2" s="1"/>
  <c r="P259" i="2"/>
  <c r="Q259" i="2" s="1"/>
  <c r="P101" i="2"/>
  <c r="Q101" i="2" s="1"/>
  <c r="P90" i="2"/>
  <c r="Q90" i="2" s="1"/>
  <c r="P302" i="2"/>
  <c r="Q302" i="2" s="1"/>
  <c r="P337" i="2"/>
  <c r="Q337" i="2" s="1"/>
  <c r="P219" i="2"/>
  <c r="Q219" i="2" s="1"/>
  <c r="P127" i="2"/>
  <c r="Q127" i="2" s="1"/>
  <c r="P378" i="2"/>
  <c r="Q378" i="2" s="1"/>
  <c r="P301" i="2"/>
  <c r="Q301" i="2" s="1"/>
  <c r="P297" i="2"/>
  <c r="Q297" i="2" s="1"/>
  <c r="P96" i="2"/>
  <c r="Q96" i="2" s="1"/>
  <c r="P310" i="2"/>
  <c r="Q310" i="2" s="1"/>
  <c r="P253" i="2"/>
  <c r="Q253" i="2" s="1"/>
  <c r="P361" i="2"/>
  <c r="Q361" i="2" s="1"/>
  <c r="P131" i="2"/>
  <c r="Q131" i="2" s="1"/>
  <c r="P50" i="2"/>
  <c r="Q50" i="2" s="1"/>
  <c r="P147" i="2"/>
  <c r="Q147" i="2" s="1"/>
  <c r="P251" i="2"/>
  <c r="Q251" i="2" s="1"/>
  <c r="P364" i="2"/>
  <c r="Q364" i="2" s="1"/>
  <c r="P353" i="2"/>
  <c r="Q353" i="2" s="1"/>
  <c r="P289" i="2"/>
  <c r="Q289" i="2" s="1"/>
  <c r="P370" i="2"/>
  <c r="Q370" i="2" s="1"/>
  <c r="P314" i="2"/>
  <c r="Q314" i="2" s="1"/>
  <c r="P221" i="2"/>
  <c r="Q221" i="2" s="1"/>
  <c r="P121" i="2"/>
  <c r="Q121" i="2" s="1"/>
  <c r="P391" i="2"/>
  <c r="Q391" i="2" s="1"/>
  <c r="P143" i="2"/>
  <c r="Q143" i="2" s="1"/>
  <c r="P71" i="2"/>
  <c r="Q71" i="2" s="1"/>
  <c r="P265" i="2"/>
  <c r="Q265" i="2" s="1"/>
  <c r="P59" i="2"/>
  <c r="Q59" i="2" s="1"/>
  <c r="P208" i="2"/>
  <c r="Q208" i="2" s="1"/>
  <c r="P194" i="2"/>
  <c r="Q194" i="2" s="1"/>
  <c r="P326" i="2"/>
  <c r="Q326" i="2" s="1"/>
  <c r="P229" i="2"/>
  <c r="Q229" i="2" s="1"/>
  <c r="P144" i="2"/>
  <c r="Q144" i="2" s="1"/>
  <c r="P62" i="2"/>
  <c r="Q62" i="2" s="1"/>
  <c r="P78" i="2"/>
  <c r="Q78" i="2" s="1"/>
  <c r="P240" i="2"/>
  <c r="Q240" i="2" s="1"/>
  <c r="P313" i="2"/>
  <c r="Q313" i="2" s="1"/>
  <c r="P183" i="2"/>
  <c r="Q183" i="2" s="1"/>
  <c r="P110" i="2"/>
  <c r="Q110" i="2" s="1"/>
  <c r="P356" i="2"/>
  <c r="Q356" i="2" s="1"/>
  <c r="P56" i="2"/>
  <c r="Q56" i="2" s="1"/>
  <c r="P278" i="2"/>
  <c r="Q278" i="2" s="1"/>
  <c r="P236" i="2"/>
  <c r="Q236" i="2" s="1"/>
  <c r="P226" i="2"/>
  <c r="Q226" i="2" s="1"/>
  <c r="P155" i="2"/>
  <c r="Q155" i="2" s="1"/>
  <c r="P63" i="2"/>
  <c r="Q63" i="2" s="1"/>
  <c r="P190" i="2"/>
  <c r="Q190" i="2" s="1"/>
  <c r="P390" i="2"/>
  <c r="Q390" i="2" s="1"/>
  <c r="P317" i="2"/>
  <c r="Q317" i="2" s="1"/>
  <c r="P382" i="2"/>
  <c r="Q382" i="2" s="1"/>
  <c r="P124" i="2"/>
  <c r="Q124" i="2" s="1"/>
  <c r="P290" i="2"/>
  <c r="Q290" i="2" s="1"/>
  <c r="P335" i="2"/>
  <c r="Q335" i="2" s="1"/>
  <c r="P193" i="2"/>
  <c r="Q193" i="2" s="1"/>
  <c r="P148" i="2"/>
  <c r="Q148" i="2" s="1"/>
  <c r="P161" i="2"/>
  <c r="Q161" i="2" s="1"/>
  <c r="P270" i="2"/>
  <c r="Q270" i="2" s="1"/>
  <c r="P323" i="2"/>
  <c r="Q323" i="2" s="1"/>
  <c r="P304" i="2"/>
  <c r="Q304" i="2" s="1"/>
  <c r="P282" i="2"/>
  <c r="Q282" i="2" s="1"/>
  <c r="P341" i="2"/>
  <c r="Q341" i="2" s="1"/>
  <c r="P216" i="2"/>
  <c r="Q216" i="2" s="1"/>
  <c r="P196" i="2"/>
  <c r="Q196" i="2" s="1"/>
  <c r="P197" i="2"/>
  <c r="Q197" i="2" s="1"/>
  <c r="P277" i="2"/>
  <c r="Q277" i="2" s="1"/>
  <c r="P329" i="2"/>
  <c r="Q329" i="2" s="1"/>
  <c r="P73" i="2"/>
  <c r="Q73" i="2" s="1"/>
  <c r="P339" i="2"/>
  <c r="Q339" i="2" s="1"/>
  <c r="P218" i="2"/>
  <c r="Q218" i="2" s="1"/>
  <c r="P269" i="2"/>
  <c r="Q269" i="2" s="1"/>
  <c r="P233" i="2"/>
  <c r="Q233" i="2" s="1"/>
  <c r="P172" i="2"/>
  <c r="Q172" i="2" s="1"/>
  <c r="P86" i="2"/>
  <c r="Q86" i="2" s="1"/>
  <c r="P91" i="2"/>
  <c r="Q91" i="2" s="1"/>
  <c r="P385" i="2"/>
  <c r="Q385" i="2" s="1"/>
  <c r="P348" i="2"/>
  <c r="Q348" i="2" s="1"/>
  <c r="P244" i="2"/>
  <c r="Q244" i="2" s="1"/>
  <c r="P115" i="2"/>
  <c r="Q115" i="2" s="1"/>
  <c r="P231" i="2"/>
  <c r="Q231" i="2" s="1"/>
  <c r="P388" i="2"/>
  <c r="Q388" i="2" s="1"/>
  <c r="P275" i="2"/>
  <c r="Q275" i="2" s="1"/>
  <c r="P130" i="2"/>
  <c r="Q130" i="2" s="1"/>
  <c r="P227" i="2"/>
  <c r="Q227" i="2" s="1"/>
  <c r="P363" i="2"/>
  <c r="Q363" i="2" s="1"/>
  <c r="P176" i="2"/>
  <c r="Q176" i="2" s="1"/>
  <c r="P129" i="2"/>
  <c r="Q129" i="2" s="1"/>
  <c r="P249" i="2"/>
  <c r="Q249" i="2" s="1"/>
  <c r="P207" i="2"/>
  <c r="Q207" i="2" s="1"/>
  <c r="P167" i="2"/>
  <c r="Q167" i="2" s="1"/>
  <c r="P225" i="2"/>
  <c r="Q225" i="2" s="1"/>
  <c r="P160" i="2"/>
  <c r="Q160" i="2" s="1"/>
  <c r="P188" i="2"/>
  <c r="Q188" i="2" s="1"/>
  <c r="P102" i="2"/>
  <c r="Q102" i="2" s="1"/>
  <c r="P171" i="2"/>
  <c r="Q171" i="2" s="1"/>
  <c r="P140" i="2"/>
  <c r="Q140" i="2" s="1"/>
  <c r="P351" i="2"/>
  <c r="Q351" i="2" s="1"/>
  <c r="P100" i="2"/>
  <c r="Q100" i="2" s="1"/>
  <c r="P258" i="2"/>
  <c r="Q258" i="2" s="1"/>
  <c r="P67" i="2"/>
  <c r="Q67" i="2" s="1"/>
  <c r="P357" i="2"/>
  <c r="Q357" i="2" s="1"/>
  <c r="P260" i="2"/>
  <c r="Q260" i="2" s="1"/>
  <c r="P366" i="2"/>
  <c r="Q366" i="2" s="1"/>
  <c r="P286" i="2"/>
  <c r="Q286" i="2" s="1"/>
  <c r="P132" i="2"/>
  <c r="Q132" i="2" s="1"/>
  <c r="P166" i="2"/>
  <c r="Q166" i="2" s="1"/>
  <c r="P283" i="2"/>
  <c r="Q283" i="2" s="1"/>
  <c r="P345" i="2"/>
  <c r="Q345" i="2" s="1"/>
  <c r="P303" i="2"/>
  <c r="Q303" i="2" s="1"/>
  <c r="P387" i="2"/>
  <c r="Q387" i="2" s="1"/>
  <c r="P195" i="2"/>
  <c r="Q195" i="2" s="1"/>
  <c r="P141" i="2"/>
  <c r="Q141" i="2" s="1"/>
  <c r="P222" i="2"/>
  <c r="Q222" i="2" s="1"/>
  <c r="P138" i="2"/>
  <c r="Q138" i="2" s="1"/>
  <c r="P210" i="2"/>
  <c r="Q210" i="2" s="1"/>
  <c r="P291" i="2"/>
  <c r="Q291" i="2" s="1"/>
  <c r="P133" i="2"/>
  <c r="Q133" i="2" s="1"/>
  <c r="P139" i="2"/>
  <c r="Q139" i="2" s="1"/>
  <c r="P75" i="2"/>
  <c r="Q75" i="2" s="1"/>
  <c r="P200" i="2"/>
  <c r="Q200" i="2" s="1"/>
  <c r="P271" i="2"/>
  <c r="Q271" i="2" s="1"/>
  <c r="P293" i="2"/>
  <c r="Q293" i="2" s="1"/>
  <c r="P272" i="2"/>
  <c r="Q272" i="2" s="1"/>
  <c r="P384" i="2"/>
  <c r="Q384" i="2" s="1"/>
  <c r="P252" i="2"/>
  <c r="Q252" i="2" s="1"/>
  <c r="P182" i="2"/>
  <c r="Q182" i="2" s="1"/>
  <c r="P311" i="2"/>
  <c r="Q311" i="2" s="1"/>
  <c r="P300" i="2"/>
  <c r="Q300" i="2" s="1"/>
  <c r="P333" i="2"/>
  <c r="Q333" i="2" s="1"/>
  <c r="P371" i="2"/>
  <c r="Q371" i="2" s="1"/>
  <c r="P322" i="2"/>
  <c r="Q322" i="2" s="1"/>
  <c r="P211" i="2"/>
  <c r="Q211" i="2" s="1"/>
  <c r="P305" i="2"/>
  <c r="Q305" i="2" s="1"/>
  <c r="P254" i="2"/>
  <c r="Q254" i="2" s="1"/>
  <c r="P267" i="2"/>
  <c r="Q267" i="2" s="1"/>
  <c r="P359" i="2"/>
  <c r="Q359" i="2" s="1"/>
  <c r="P125" i="2"/>
  <c r="Q125" i="2" s="1"/>
  <c r="P213" i="2"/>
  <c r="Q213" i="2" s="1"/>
  <c r="P372" i="2"/>
  <c r="Q372" i="2" s="1"/>
  <c r="P256" i="2"/>
  <c r="Q256" i="2" s="1"/>
  <c r="P134" i="2"/>
  <c r="Q134" i="2" s="1"/>
  <c r="P146" i="2"/>
  <c r="Q146" i="2" s="1"/>
  <c r="P120" i="2"/>
  <c r="Q120" i="2" s="1"/>
  <c r="P312" i="2"/>
  <c r="Q312" i="2" s="1"/>
  <c r="P423" i="2"/>
  <c r="Q423" i="2" s="1"/>
  <c r="P81" i="2"/>
  <c r="Q81" i="2" s="1"/>
  <c r="P399" i="2"/>
  <c r="Q399" i="2" s="1"/>
  <c r="P393" i="2"/>
  <c r="Q393" i="2" s="1"/>
  <c r="P177" i="2"/>
  <c r="Q177" i="2" s="1"/>
  <c r="P114" i="2"/>
  <c r="Q114" i="2" s="1"/>
  <c r="P376" i="2"/>
  <c r="Q376" i="2" s="1"/>
  <c r="P386" i="2"/>
  <c r="Q386" i="2" s="1"/>
  <c r="P187" i="2"/>
  <c r="Q187" i="2" s="1"/>
  <c r="P360" i="2"/>
  <c r="Q360" i="2" s="1"/>
  <c r="P398" i="2"/>
  <c r="Q398" i="2" s="1"/>
  <c r="P406" i="2"/>
  <c r="Q406" i="2" s="1"/>
  <c r="P404" i="2"/>
  <c r="Q404" i="2" s="1"/>
  <c r="P64" i="2"/>
  <c r="Q64" i="2" s="1"/>
  <c r="P80" i="2"/>
  <c r="Q80" i="2" s="1"/>
  <c r="P224" i="2"/>
  <c r="Q224" i="2" s="1"/>
  <c r="P79" i="2"/>
  <c r="Q79" i="2" s="1"/>
  <c r="P113" i="2"/>
  <c r="Q113" i="2" s="1"/>
  <c r="P179" i="2"/>
  <c r="Q179" i="2" s="1"/>
  <c r="P192" i="2"/>
  <c r="Q192" i="2" s="1"/>
  <c r="P402" i="2"/>
  <c r="Q402" i="2" s="1"/>
  <c r="P395" i="2"/>
  <c r="Q395" i="2" s="1"/>
  <c r="P422" i="2"/>
  <c r="Q422" i="2" s="1"/>
  <c r="P119" i="2"/>
  <c r="Q119" i="2" s="1"/>
  <c r="P394" i="2"/>
  <c r="Q394" i="2" s="1"/>
  <c r="P414" i="2"/>
  <c r="Q414" i="2" s="1"/>
  <c r="P97" i="2"/>
  <c r="Q97" i="2" s="1"/>
  <c r="P175" i="2"/>
  <c r="Q175" i="2" s="1"/>
  <c r="P220" i="2"/>
  <c r="Q220" i="2" s="1"/>
  <c r="P184" i="2"/>
  <c r="Q184" i="2" s="1"/>
  <c r="P58" i="2"/>
  <c r="Q58" i="2" s="1"/>
  <c r="P418" i="2"/>
  <c r="Q418" i="2" s="1"/>
  <c r="P400" i="2"/>
  <c r="Q400" i="2" s="1"/>
  <c r="P411" i="2"/>
  <c r="Q411" i="2" s="1"/>
  <c r="P299" i="2"/>
  <c r="Q299" i="2" s="1"/>
  <c r="P410" i="2"/>
  <c r="Q410" i="2" s="1"/>
  <c r="P276" i="2"/>
  <c r="Q276" i="2" s="1"/>
  <c r="P279" i="2"/>
  <c r="Q279" i="2" s="1"/>
  <c r="P92" i="2"/>
  <c r="Q92" i="2" s="1"/>
  <c r="P238" i="2"/>
  <c r="Q238" i="2" s="1"/>
  <c r="P380" i="2"/>
  <c r="Q380" i="2" s="1"/>
  <c r="P234" i="2"/>
  <c r="Q234" i="2" s="1"/>
  <c r="P245" i="2"/>
  <c r="Q245" i="2" s="1"/>
  <c r="P330" i="2"/>
  <c r="Q330" i="2" s="1"/>
  <c r="P381" i="2"/>
  <c r="Q381" i="2" s="1"/>
  <c r="P347" i="2"/>
  <c r="Q347" i="2" s="1"/>
  <c r="P84" i="2"/>
  <c r="Q84" i="2" s="1"/>
  <c r="P261" i="2"/>
  <c r="Q261" i="2" s="1"/>
  <c r="P281" i="2"/>
  <c r="Q281" i="2" s="1"/>
  <c r="P324" i="2"/>
  <c r="Q324" i="2" s="1"/>
  <c r="P70" i="2"/>
  <c r="Q70" i="2" s="1"/>
  <c r="P334" i="2"/>
  <c r="Q334" i="2" s="1"/>
  <c r="P165" i="2"/>
  <c r="Q165" i="2" s="1"/>
  <c r="P202" i="2"/>
  <c r="Q202" i="2" s="1"/>
  <c r="P392" i="2"/>
  <c r="Q392" i="2" s="1"/>
  <c r="P111" i="2"/>
  <c r="Q111" i="2" s="1"/>
  <c r="P152" i="2"/>
  <c r="Q152" i="2" s="1"/>
  <c r="P93" i="2"/>
  <c r="Q93" i="2" s="1"/>
  <c r="P142" i="2"/>
  <c r="Q142" i="2" s="1"/>
  <c r="P374" i="2"/>
  <c r="Q374" i="2" s="1"/>
  <c r="P288" i="2"/>
  <c r="Q288" i="2" s="1"/>
  <c r="P54" i="2"/>
  <c r="Q54" i="2" s="1"/>
  <c r="P367" i="2"/>
  <c r="Q367" i="2" s="1"/>
  <c r="P342" i="2"/>
  <c r="Q342" i="2" s="1"/>
  <c r="P181" i="2"/>
  <c r="Q181" i="2" s="1"/>
  <c r="T39" i="2"/>
  <c r="F25" i="2" s="1"/>
  <c r="Q47" i="2" l="1"/>
  <c r="Q43" i="2" s="1"/>
  <c r="P43" i="2"/>
  <c r="S373" i="2" l="1"/>
  <c r="T373" i="2" s="1"/>
  <c r="S209" i="2"/>
  <c r="T209" i="2" s="1"/>
  <c r="S157" i="2"/>
  <c r="T157" i="2" s="1"/>
  <c r="S365" i="2"/>
  <c r="T365" i="2" s="1"/>
  <c r="S201" i="2"/>
  <c r="T201" i="2" s="1"/>
  <c r="S193" i="2"/>
  <c r="T193" i="2" s="1"/>
  <c r="S344" i="2"/>
  <c r="T344" i="2" s="1"/>
  <c r="S56" i="2"/>
  <c r="T56" i="2" s="1"/>
  <c r="S235" i="2"/>
  <c r="T235" i="2" s="1"/>
  <c r="S203" i="2"/>
  <c r="T203" i="2" s="1"/>
  <c r="S253" i="2"/>
  <c r="T253" i="2" s="1"/>
  <c r="S244" i="2"/>
  <c r="T244" i="2" s="1"/>
  <c r="S354" i="2"/>
  <c r="T354" i="2" s="1"/>
  <c r="S290" i="2"/>
  <c r="T290" i="2" s="1"/>
  <c r="S98" i="2"/>
  <c r="T98" i="2" s="1"/>
  <c r="S334" i="2"/>
  <c r="T334" i="2" s="1"/>
  <c r="S302" i="2"/>
  <c r="T302" i="2" s="1"/>
  <c r="S270" i="2"/>
  <c r="T270" i="2" s="1"/>
  <c r="S110" i="2"/>
  <c r="T110" i="2" s="1"/>
  <c r="S313" i="2"/>
  <c r="T313" i="2" s="1"/>
  <c r="S185" i="2"/>
  <c r="T185" i="2" s="1"/>
  <c r="S85" i="2"/>
  <c r="T85" i="2" s="1"/>
  <c r="S348" i="2"/>
  <c r="T348" i="2" s="1"/>
  <c r="S316" i="2"/>
  <c r="T316" i="2" s="1"/>
  <c r="S172" i="2"/>
  <c r="T172" i="2" s="1"/>
  <c r="S287" i="2"/>
  <c r="T287" i="2" s="1"/>
  <c r="S255" i="2"/>
  <c r="T255" i="2" s="1"/>
  <c r="S223" i="2"/>
  <c r="T223" i="2" s="1"/>
  <c r="S127" i="2"/>
  <c r="T127" i="2" s="1"/>
  <c r="S261" i="2"/>
  <c r="T261" i="2" s="1"/>
  <c r="S202" i="2"/>
  <c r="T202" i="2" s="1"/>
  <c r="S342" i="2"/>
  <c r="T342" i="2" s="1"/>
  <c r="S310" i="2"/>
  <c r="T310" i="2" s="1"/>
  <c r="S230" i="2"/>
  <c r="T230" i="2" s="1"/>
  <c r="S166" i="2"/>
  <c r="T166" i="2" s="1"/>
  <c r="S70" i="2"/>
  <c r="T70" i="2" s="1"/>
  <c r="S279" i="2"/>
  <c r="T279" i="2" s="1"/>
  <c r="S183" i="2"/>
  <c r="T183" i="2" s="1"/>
  <c r="S87" i="2"/>
  <c r="T87" i="2" s="1"/>
  <c r="S345" i="2"/>
  <c r="T345" i="2" s="1"/>
  <c r="S181" i="2"/>
  <c r="T181" i="2" s="1"/>
  <c r="S336" i="2"/>
  <c r="T336" i="2" s="1"/>
  <c r="S304" i="2"/>
  <c r="T304" i="2" s="1"/>
  <c r="S96" i="2"/>
  <c r="T96" i="2" s="1"/>
  <c r="S387" i="2"/>
  <c r="T387" i="2" s="1"/>
  <c r="S323" i="2"/>
  <c r="T323" i="2" s="1"/>
  <c r="S275" i="2"/>
  <c r="T275" i="2" s="1"/>
  <c r="S115" i="2"/>
  <c r="T115" i="2" s="1"/>
  <c r="S83" i="2"/>
  <c r="T83" i="2" s="1"/>
  <c r="S337" i="2"/>
  <c r="T337" i="2" s="1"/>
  <c r="S269" i="2"/>
  <c r="T269" i="2" s="1"/>
  <c r="S349" i="2"/>
  <c r="T349" i="2" s="1"/>
  <c r="S297" i="2"/>
  <c r="T297" i="2" s="1"/>
  <c r="S233" i="2"/>
  <c r="T233" i="2" s="1"/>
  <c r="S392" i="2"/>
  <c r="T392" i="2" s="1"/>
  <c r="S72" i="2"/>
  <c r="T72" i="2" s="1"/>
  <c r="S379" i="2"/>
  <c r="T379" i="2" s="1"/>
  <c r="S283" i="2"/>
  <c r="T283" i="2" s="1"/>
  <c r="S219" i="2"/>
  <c r="T219" i="2" s="1"/>
  <c r="S123" i="2"/>
  <c r="T123" i="2" s="1"/>
  <c r="S388" i="2"/>
  <c r="T388" i="2" s="1"/>
  <c r="S356" i="2"/>
  <c r="T356" i="2" s="1"/>
  <c r="S324" i="2"/>
  <c r="T324" i="2" s="1"/>
  <c r="S148" i="2"/>
  <c r="T148" i="2" s="1"/>
  <c r="S306" i="2"/>
  <c r="T306" i="2" s="1"/>
  <c r="S105" i="2"/>
  <c r="T105" i="2" s="1"/>
  <c r="S318" i="2"/>
  <c r="T318" i="2" s="1"/>
  <c r="S222" i="2"/>
  <c r="T222" i="2" s="1"/>
  <c r="S94" i="2"/>
  <c r="T94" i="2" s="1"/>
  <c r="S281" i="2"/>
  <c r="T281" i="2" s="1"/>
  <c r="S161" i="2"/>
  <c r="T161" i="2" s="1"/>
  <c r="S101" i="2"/>
  <c r="T101" i="2" s="1"/>
  <c r="S335" i="2"/>
  <c r="T335" i="2" s="1"/>
  <c r="S303" i="2"/>
  <c r="T303" i="2" s="1"/>
  <c r="S239" i="2"/>
  <c r="T239" i="2" s="1"/>
  <c r="S95" i="2"/>
  <c r="T95" i="2" s="1"/>
  <c r="S369" i="2"/>
  <c r="T369" i="2" s="1"/>
  <c r="S378" i="2"/>
  <c r="T378" i="2" s="1"/>
  <c r="S250" i="2"/>
  <c r="T250" i="2" s="1"/>
  <c r="S218" i="2"/>
  <c r="T218" i="2" s="1"/>
  <c r="S138" i="2"/>
  <c r="T138" i="2" s="1"/>
  <c r="S358" i="2"/>
  <c r="T358" i="2" s="1"/>
  <c r="S294" i="2"/>
  <c r="T294" i="2" s="1"/>
  <c r="S150" i="2"/>
  <c r="T150" i="2" s="1"/>
  <c r="S375" i="2"/>
  <c r="T375" i="2" s="1"/>
  <c r="S263" i="2"/>
  <c r="T263" i="2" s="1"/>
  <c r="S231" i="2"/>
  <c r="T231" i="2" s="1"/>
  <c r="S385" i="2"/>
  <c r="T385" i="2" s="1"/>
  <c r="S352" i="2"/>
  <c r="T352" i="2" s="1"/>
  <c r="S320" i="2"/>
  <c r="T320" i="2" s="1"/>
  <c r="S124" i="2"/>
  <c r="T124" i="2" s="1"/>
  <c r="S92" i="2"/>
  <c r="T92" i="2" s="1"/>
  <c r="S339" i="2"/>
  <c r="T339" i="2" s="1"/>
  <c r="S259" i="2"/>
  <c r="T259" i="2" s="1"/>
  <c r="S99" i="2"/>
  <c r="T99" i="2" s="1"/>
  <c r="S301" i="2"/>
  <c r="T301" i="2" s="1"/>
  <c r="S307" i="2"/>
  <c r="T307" i="2" s="1"/>
  <c r="S131" i="2"/>
  <c r="T131" i="2" s="1"/>
  <c r="R147" i="2"/>
  <c r="S147" i="2" s="1"/>
  <c r="T147" i="2" s="1"/>
  <c r="R132" i="2"/>
  <c r="S132" i="2" s="1"/>
  <c r="T132" i="2" s="1"/>
  <c r="R99" i="2"/>
  <c r="R355" i="2"/>
  <c r="S355" i="2" s="1"/>
  <c r="T355" i="2" s="1"/>
  <c r="R276" i="2"/>
  <c r="S276" i="2" s="1"/>
  <c r="T276" i="2" s="1"/>
  <c r="R193" i="2"/>
  <c r="R290" i="2"/>
  <c r="R126" i="2"/>
  <c r="S126" i="2" s="1"/>
  <c r="T126" i="2" s="1"/>
  <c r="R63" i="2"/>
  <c r="S63" i="2" s="1"/>
  <c r="T63" i="2" s="1"/>
  <c r="R167" i="2"/>
  <c r="S167" i="2" s="1"/>
  <c r="T167" i="2" s="1"/>
  <c r="R88" i="2"/>
  <c r="S88" i="2" s="1"/>
  <c r="T88" i="2" s="1"/>
  <c r="R344" i="2"/>
  <c r="R261" i="2"/>
  <c r="R54" i="2"/>
  <c r="S54" i="2" s="1"/>
  <c r="T54" i="2" s="1"/>
  <c r="R79" i="2"/>
  <c r="S79" i="2" s="1"/>
  <c r="T79" i="2" s="1"/>
  <c r="R139" i="2"/>
  <c r="S139" i="2" s="1"/>
  <c r="T139" i="2" s="1"/>
  <c r="R60" i="2"/>
  <c r="S60" i="2" s="1"/>
  <c r="T60" i="2" s="1"/>
  <c r="R316" i="2"/>
  <c r="R233" i="2"/>
  <c r="R401" i="2"/>
  <c r="S401" i="2" s="1"/>
  <c r="T401" i="2" s="1"/>
  <c r="R407" i="2"/>
  <c r="S407" i="2" s="1"/>
  <c r="T407" i="2" s="1"/>
  <c r="R157" i="2"/>
  <c r="R317" i="2"/>
  <c r="S317" i="2" s="1"/>
  <c r="T317" i="2" s="1"/>
  <c r="R338" i="2"/>
  <c r="S338" i="2" s="1"/>
  <c r="T338" i="2" s="1"/>
  <c r="R301" i="2"/>
  <c r="R421" i="2"/>
  <c r="S421" i="2" s="1"/>
  <c r="T421" i="2" s="1"/>
  <c r="R81" i="2"/>
  <c r="S81" i="2" s="1"/>
  <c r="T81" i="2" s="1"/>
  <c r="R354" i="2"/>
  <c r="R382" i="2"/>
  <c r="S382" i="2" s="1"/>
  <c r="T382" i="2" s="1"/>
  <c r="R159" i="2"/>
  <c r="S159" i="2" s="1"/>
  <c r="T159" i="2" s="1"/>
  <c r="R183" i="2"/>
  <c r="R104" i="2"/>
  <c r="S104" i="2" s="1"/>
  <c r="T104" i="2" s="1"/>
  <c r="R360" i="2"/>
  <c r="S360" i="2" s="1"/>
  <c r="T360" i="2" s="1"/>
  <c r="R277" i="2"/>
  <c r="S277" i="2" s="1"/>
  <c r="T277" i="2" s="1"/>
  <c r="R118" i="2"/>
  <c r="S118" i="2" s="1"/>
  <c r="T118" i="2" s="1"/>
  <c r="R95" i="2"/>
  <c r="R155" i="2"/>
  <c r="S155" i="2" s="1"/>
  <c r="T155" i="2" s="1"/>
  <c r="R76" i="2"/>
  <c r="S76" i="2" s="1"/>
  <c r="T76" i="2" s="1"/>
  <c r="R332" i="2"/>
  <c r="S332" i="2" s="1"/>
  <c r="T332" i="2" s="1"/>
  <c r="R249" i="2"/>
  <c r="S249" i="2" s="1"/>
  <c r="T249" i="2" s="1"/>
  <c r="R417" i="2"/>
  <c r="S417" i="2" s="1"/>
  <c r="T417" i="2" s="1"/>
  <c r="R423" i="2"/>
  <c r="S423" i="2" s="1"/>
  <c r="T423" i="2" s="1"/>
  <c r="R221" i="2"/>
  <c r="S221" i="2" s="1"/>
  <c r="T221" i="2" s="1"/>
  <c r="R274" i="2"/>
  <c r="S274" i="2" s="1"/>
  <c r="T274" i="2" s="1"/>
  <c r="R86" i="2"/>
  <c r="S86" i="2" s="1"/>
  <c r="T86" i="2" s="1"/>
  <c r="R365" i="2"/>
  <c r="R422" i="2"/>
  <c r="S422" i="2" s="1"/>
  <c r="T422" i="2" s="1"/>
  <c r="R228" i="2"/>
  <c r="S228" i="2" s="1"/>
  <c r="T228" i="2" s="1"/>
  <c r="R122" i="2"/>
  <c r="S122" i="2" s="1"/>
  <c r="T122" i="2" s="1"/>
  <c r="R259" i="2"/>
  <c r="R180" i="2"/>
  <c r="S180" i="2" s="1"/>
  <c r="T180" i="2" s="1"/>
  <c r="R97" i="2"/>
  <c r="S97" i="2" s="1"/>
  <c r="T97" i="2" s="1"/>
  <c r="R353" i="2"/>
  <c r="S353" i="2" s="1"/>
  <c r="T353" i="2" s="1"/>
  <c r="R394" i="2"/>
  <c r="S394" i="2" s="1"/>
  <c r="T394" i="2" s="1"/>
  <c r="R392" i="2"/>
  <c r="R303" i="2"/>
  <c r="R263" i="2"/>
  <c r="R184" i="2"/>
  <c r="S184" i="2" s="1"/>
  <c r="T184" i="2" s="1"/>
  <c r="R101" i="2"/>
  <c r="R357" i="2"/>
  <c r="S357" i="2" s="1"/>
  <c r="T357" i="2" s="1"/>
  <c r="R398" i="2"/>
  <c r="S398" i="2" s="1"/>
  <c r="T398" i="2" s="1"/>
  <c r="R207" i="2"/>
  <c r="S207" i="2" s="1"/>
  <c r="T207" i="2" s="1"/>
  <c r="R235" i="2"/>
  <c r="R156" i="2"/>
  <c r="S156" i="2" s="1"/>
  <c r="T156" i="2" s="1"/>
  <c r="R73" i="2"/>
  <c r="S73" i="2" s="1"/>
  <c r="T73" i="2" s="1"/>
  <c r="R329" i="2"/>
  <c r="S329" i="2" s="1"/>
  <c r="T329" i="2" s="1"/>
  <c r="R326" i="2"/>
  <c r="S326" i="2" s="1"/>
  <c r="T326" i="2" s="1"/>
  <c r="R412" i="2"/>
  <c r="S412" i="2" s="1"/>
  <c r="T412" i="2" s="1"/>
  <c r="R150" i="2"/>
  <c r="R160" i="2"/>
  <c r="S160" i="2" s="1"/>
  <c r="T160" i="2" s="1"/>
  <c r="R94" i="2"/>
  <c r="R234" i="2"/>
  <c r="S234" i="2" s="1"/>
  <c r="T234" i="2" s="1"/>
  <c r="R51" i="2"/>
  <c r="S51" i="2" s="1"/>
  <c r="T51" i="2" s="1"/>
  <c r="R177" i="2"/>
  <c r="S177" i="2" s="1"/>
  <c r="T177" i="2" s="1"/>
  <c r="R226" i="2"/>
  <c r="S226" i="2" s="1"/>
  <c r="T226" i="2" s="1"/>
  <c r="R250" i="2"/>
  <c r="R190" i="2"/>
  <c r="S190" i="2" s="1"/>
  <c r="T190" i="2" s="1"/>
  <c r="R87" i="2"/>
  <c r="R343" i="2"/>
  <c r="S343" i="2" s="1"/>
  <c r="T343" i="2" s="1"/>
  <c r="R264" i="2"/>
  <c r="S264" i="2" s="1"/>
  <c r="T264" i="2" s="1"/>
  <c r="R181" i="2"/>
  <c r="R242" i="2"/>
  <c r="S242" i="2" s="1"/>
  <c r="T242" i="2" s="1"/>
  <c r="R387" i="2"/>
  <c r="R59" i="2"/>
  <c r="S59" i="2" s="1"/>
  <c r="T59" i="2" s="1"/>
  <c r="R315" i="2"/>
  <c r="S315" i="2" s="1"/>
  <c r="T315" i="2" s="1"/>
  <c r="R236" i="2"/>
  <c r="S236" i="2" s="1"/>
  <c r="T236" i="2" s="1"/>
  <c r="R153" i="2"/>
  <c r="S153" i="2" s="1"/>
  <c r="T153" i="2" s="1"/>
  <c r="R130" i="2"/>
  <c r="S130" i="2" s="1"/>
  <c r="T130" i="2" s="1"/>
  <c r="R154" i="2"/>
  <c r="S154" i="2" s="1"/>
  <c r="T154" i="2" s="1"/>
  <c r="R176" i="2"/>
  <c r="S176" i="2" s="1"/>
  <c r="T176" i="2" s="1"/>
  <c r="R350" i="2"/>
  <c r="S350" i="2" s="1"/>
  <c r="T350" i="2" s="1"/>
  <c r="R141" i="2"/>
  <c r="S141" i="2" s="1"/>
  <c r="T141" i="2" s="1"/>
  <c r="R320" i="2"/>
  <c r="R272" i="2"/>
  <c r="S272" i="2" s="1"/>
  <c r="T272" i="2" s="1"/>
  <c r="R388" i="2"/>
  <c r="R376" i="2"/>
  <c r="S376" i="2" s="1"/>
  <c r="T376" i="2" s="1"/>
  <c r="R369" i="2"/>
  <c r="R251" i="2"/>
  <c r="S251" i="2" s="1"/>
  <c r="T251" i="2" s="1"/>
  <c r="R224" i="2"/>
  <c r="S224" i="2" s="1"/>
  <c r="T224" i="2" s="1"/>
  <c r="R115" i="2"/>
  <c r="R211" i="2"/>
  <c r="S211" i="2" s="1"/>
  <c r="T211" i="2" s="1"/>
  <c r="R260" i="2"/>
  <c r="S260" i="2" s="1"/>
  <c r="T260" i="2" s="1"/>
  <c r="R163" i="2"/>
  <c r="S163" i="2" s="1"/>
  <c r="T163" i="2" s="1"/>
  <c r="R84" i="2"/>
  <c r="S84" i="2" s="1"/>
  <c r="T84" i="2" s="1"/>
  <c r="R340" i="2"/>
  <c r="S340" i="2" s="1"/>
  <c r="T340" i="2" s="1"/>
  <c r="R257" i="2"/>
  <c r="S257" i="2" s="1"/>
  <c r="T257" i="2" s="1"/>
  <c r="R294" i="2"/>
  <c r="R174" i="2"/>
  <c r="S174" i="2" s="1"/>
  <c r="T174" i="2" s="1"/>
  <c r="R255" i="2"/>
  <c r="R231" i="2"/>
  <c r="R152" i="2"/>
  <c r="S152" i="2" s="1"/>
  <c r="T152" i="2" s="1"/>
  <c r="R69" i="2"/>
  <c r="S69" i="2" s="1"/>
  <c r="T69" i="2" s="1"/>
  <c r="R325" i="2"/>
  <c r="S325" i="2" s="1"/>
  <c r="T325" i="2" s="1"/>
  <c r="R310" i="2"/>
  <c r="R143" i="2"/>
  <c r="S143" i="2" s="1"/>
  <c r="T143" i="2" s="1"/>
  <c r="R203" i="2"/>
  <c r="R124" i="2"/>
  <c r="R380" i="2"/>
  <c r="S380" i="2" s="1"/>
  <c r="T380" i="2" s="1"/>
  <c r="R297" i="2"/>
  <c r="R198" i="2"/>
  <c r="S198" i="2" s="1"/>
  <c r="T198" i="2" s="1"/>
  <c r="R206" i="2"/>
  <c r="S206" i="2" s="1"/>
  <c r="T206" i="2" s="1"/>
  <c r="R146" i="2"/>
  <c r="S146" i="2" s="1"/>
  <c r="T146" i="2" s="1"/>
  <c r="R420" i="2"/>
  <c r="S420" i="2" s="1"/>
  <c r="T420" i="2" s="1"/>
  <c r="R362" i="2"/>
  <c r="S362" i="2" s="1"/>
  <c r="T362" i="2" s="1"/>
  <c r="R214" i="2"/>
  <c r="S214" i="2" s="1"/>
  <c r="T214" i="2" s="1"/>
  <c r="R243" i="2"/>
  <c r="S243" i="2" s="1"/>
  <c r="T243" i="2" s="1"/>
  <c r="R209" i="2"/>
  <c r="R102" i="2"/>
  <c r="S102" i="2" s="1"/>
  <c r="T102" i="2" s="1"/>
  <c r="R158" i="2"/>
  <c r="S158" i="2" s="1"/>
  <c r="T158" i="2" s="1"/>
  <c r="R287" i="2"/>
  <c r="R247" i="2"/>
  <c r="S247" i="2" s="1"/>
  <c r="T247" i="2" s="1"/>
  <c r="R168" i="2"/>
  <c r="S168" i="2" s="1"/>
  <c r="T168" i="2" s="1"/>
  <c r="R85" i="2"/>
  <c r="R341" i="2"/>
  <c r="S341" i="2" s="1"/>
  <c r="T341" i="2" s="1"/>
  <c r="R374" i="2"/>
  <c r="S374" i="2" s="1"/>
  <c r="T374" i="2" s="1"/>
  <c r="R175" i="2"/>
  <c r="S175" i="2" s="1"/>
  <c r="T175" i="2" s="1"/>
  <c r="R219" i="2"/>
  <c r="R140" i="2"/>
  <c r="S140" i="2" s="1"/>
  <c r="T140" i="2" s="1"/>
  <c r="R57" i="2"/>
  <c r="S57" i="2" s="1"/>
  <c r="T57" i="2" s="1"/>
  <c r="R313" i="2"/>
  <c r="R262" i="2"/>
  <c r="S262" i="2" s="1"/>
  <c r="T262" i="2" s="1"/>
  <c r="R404" i="2"/>
  <c r="S404" i="2" s="1"/>
  <c r="T404" i="2" s="1"/>
  <c r="R389" i="2"/>
  <c r="S389" i="2" s="1"/>
  <c r="T389" i="2" s="1"/>
  <c r="R96" i="2"/>
  <c r="R318" i="2"/>
  <c r="R406" i="2"/>
  <c r="S406" i="2" s="1"/>
  <c r="T406" i="2" s="1"/>
  <c r="R179" i="2"/>
  <c r="S179" i="2" s="1"/>
  <c r="T179" i="2" s="1"/>
  <c r="R356" i="2"/>
  <c r="R67" i="2"/>
  <c r="S67" i="2" s="1"/>
  <c r="T67" i="2" s="1"/>
  <c r="R323" i="2"/>
  <c r="R244" i="2"/>
  <c r="R161" i="2"/>
  <c r="R162" i="2"/>
  <c r="S162" i="2" s="1"/>
  <c r="T162" i="2" s="1"/>
  <c r="R186" i="2"/>
  <c r="S186" i="2" s="1"/>
  <c r="T186" i="2" s="1"/>
  <c r="R403" i="2"/>
  <c r="S403" i="2" s="1"/>
  <c r="T403" i="2" s="1"/>
  <c r="R71" i="2"/>
  <c r="S71" i="2" s="1"/>
  <c r="T71" i="2" s="1"/>
  <c r="R327" i="2"/>
  <c r="S327" i="2" s="1"/>
  <c r="T327" i="2" s="1"/>
  <c r="R248" i="2"/>
  <c r="S248" i="2" s="1"/>
  <c r="T248" i="2" s="1"/>
  <c r="R165" i="2"/>
  <c r="S165" i="2" s="1"/>
  <c r="T165" i="2" s="1"/>
  <c r="R178" i="2"/>
  <c r="S178" i="2" s="1"/>
  <c r="T178" i="2" s="1"/>
  <c r="R266" i="2"/>
  <c r="S266" i="2" s="1"/>
  <c r="T266" i="2" s="1"/>
  <c r="R351" i="2"/>
  <c r="S351" i="2" s="1"/>
  <c r="T351" i="2" s="1"/>
  <c r="R299" i="2"/>
  <c r="S299" i="2" s="1"/>
  <c r="T299" i="2" s="1"/>
  <c r="R220" i="2"/>
  <c r="S220" i="2" s="1"/>
  <c r="T220" i="2" s="1"/>
  <c r="R137" i="2"/>
  <c r="S137" i="2" s="1"/>
  <c r="T137" i="2" s="1"/>
  <c r="R66" i="2"/>
  <c r="S66" i="2" s="1"/>
  <c r="T66" i="2" s="1"/>
  <c r="R90" i="2"/>
  <c r="S90" i="2" s="1"/>
  <c r="T90" i="2" s="1"/>
  <c r="R112" i="2"/>
  <c r="S112" i="2" s="1"/>
  <c r="T112" i="2" s="1"/>
  <c r="R238" i="2"/>
  <c r="S238" i="2" s="1"/>
  <c r="T238" i="2" s="1"/>
  <c r="R77" i="2"/>
  <c r="S77" i="2" s="1"/>
  <c r="T77" i="2" s="1"/>
  <c r="R256" i="2"/>
  <c r="S256" i="2" s="1"/>
  <c r="T256" i="2" s="1"/>
  <c r="R144" i="2"/>
  <c r="S144" i="2" s="1"/>
  <c r="T144" i="2" s="1"/>
  <c r="R275" i="2"/>
  <c r="R241" i="2"/>
  <c r="S241" i="2" s="1"/>
  <c r="T241" i="2" s="1"/>
  <c r="R409" i="2"/>
  <c r="S409" i="2" s="1"/>
  <c r="T409" i="2" s="1"/>
  <c r="R415" i="2"/>
  <c r="S415" i="2" s="1"/>
  <c r="T415" i="2" s="1"/>
  <c r="R408" i="2"/>
  <c r="S408" i="2" s="1"/>
  <c r="T408" i="2" s="1"/>
  <c r="R151" i="2"/>
  <c r="S151" i="2" s="1"/>
  <c r="T151" i="2" s="1"/>
  <c r="R72" i="2"/>
  <c r="R328" i="2"/>
  <c r="S328" i="2" s="1"/>
  <c r="T328" i="2" s="1"/>
  <c r="R245" i="2"/>
  <c r="S245" i="2" s="1"/>
  <c r="T245" i="2" s="1"/>
  <c r="R413" i="2"/>
  <c r="S413" i="2" s="1"/>
  <c r="T413" i="2" s="1"/>
  <c r="R396" i="2"/>
  <c r="S396" i="2" s="1"/>
  <c r="T396" i="2" s="1"/>
  <c r="R123" i="2"/>
  <c r="R379" i="2"/>
  <c r="R300" i="2"/>
  <c r="S300" i="2" s="1"/>
  <c r="T300" i="2" s="1"/>
  <c r="R217" i="2"/>
  <c r="S217" i="2" s="1"/>
  <c r="T217" i="2" s="1"/>
  <c r="R383" i="2"/>
  <c r="S383" i="2" s="1"/>
  <c r="T383" i="2" s="1"/>
  <c r="R391" i="2"/>
  <c r="S391" i="2" s="1"/>
  <c r="T391" i="2" s="1"/>
  <c r="R93" i="2"/>
  <c r="S93" i="2" s="1"/>
  <c r="T93" i="2" s="1"/>
  <c r="R189" i="2"/>
  <c r="S189" i="2" s="1"/>
  <c r="T189" i="2" s="1"/>
  <c r="R82" i="2"/>
  <c r="S82" i="2" s="1"/>
  <c r="T82" i="2" s="1"/>
  <c r="R237" i="2"/>
  <c r="S237" i="2" s="1"/>
  <c r="T237" i="2" s="1"/>
  <c r="R68" i="2"/>
  <c r="S68" i="2" s="1"/>
  <c r="T68" i="2" s="1"/>
  <c r="R291" i="2"/>
  <c r="S291" i="2" s="1"/>
  <c r="T291" i="2" s="1"/>
  <c r="R129" i="2"/>
  <c r="S129" i="2" s="1"/>
  <c r="T129" i="2" s="1"/>
  <c r="R314" i="2"/>
  <c r="S314" i="2" s="1"/>
  <c r="T314" i="2" s="1"/>
  <c r="R103" i="2"/>
  <c r="S103" i="2" s="1"/>
  <c r="T103" i="2" s="1"/>
  <c r="R280" i="2"/>
  <c r="S280" i="2" s="1"/>
  <c r="T280" i="2" s="1"/>
  <c r="R306" i="2"/>
  <c r="R75" i="2"/>
  <c r="S75" i="2" s="1"/>
  <c r="T75" i="2" s="1"/>
  <c r="R252" i="2"/>
  <c r="S252" i="2" s="1"/>
  <c r="T252" i="2" s="1"/>
  <c r="R194" i="2"/>
  <c r="S194" i="2" s="1"/>
  <c r="T194" i="2" s="1"/>
  <c r="R240" i="2"/>
  <c r="S240" i="2" s="1"/>
  <c r="T240" i="2" s="1"/>
  <c r="R205" i="2"/>
  <c r="S205" i="2" s="1"/>
  <c r="T205" i="2" s="1"/>
  <c r="R336" i="2"/>
  <c r="R98" i="2"/>
  <c r="R119" i="2"/>
  <c r="S119" i="2" s="1"/>
  <c r="T119" i="2" s="1"/>
  <c r="R296" i="2"/>
  <c r="S296" i="2" s="1"/>
  <c r="T296" i="2" s="1"/>
  <c r="R370" i="2"/>
  <c r="S370" i="2" s="1"/>
  <c r="T370" i="2" s="1"/>
  <c r="R91" i="2"/>
  <c r="S91" i="2" s="1"/>
  <c r="T91" i="2" s="1"/>
  <c r="R268" i="2"/>
  <c r="S268" i="2" s="1"/>
  <c r="T268" i="2" s="1"/>
  <c r="R258" i="2"/>
  <c r="S258" i="2" s="1"/>
  <c r="T258" i="2" s="1"/>
  <c r="R304" i="2"/>
  <c r="R269" i="2"/>
  <c r="R125" i="2"/>
  <c r="S125" i="2" s="1"/>
  <c r="T125" i="2" s="1"/>
  <c r="R337" i="2"/>
  <c r="R116" i="2"/>
  <c r="S116" i="2" s="1"/>
  <c r="T116" i="2" s="1"/>
  <c r="R289" i="2"/>
  <c r="S289" i="2" s="1"/>
  <c r="T289" i="2" s="1"/>
  <c r="R78" i="2"/>
  <c r="S78" i="2" s="1"/>
  <c r="T78" i="2" s="1"/>
  <c r="R199" i="2"/>
  <c r="S199" i="2" s="1"/>
  <c r="T199" i="2" s="1"/>
  <c r="R293" i="2"/>
  <c r="S293" i="2" s="1"/>
  <c r="T293" i="2" s="1"/>
  <c r="R111" i="2"/>
  <c r="S111" i="2" s="1"/>
  <c r="T111" i="2" s="1"/>
  <c r="R92" i="2"/>
  <c r="R265" i="2"/>
  <c r="S265" i="2" s="1"/>
  <c r="T265" i="2" s="1"/>
  <c r="R254" i="2"/>
  <c r="S254" i="2" s="1"/>
  <c r="T254" i="2" s="1"/>
  <c r="R278" i="2"/>
  <c r="S278" i="2" s="1"/>
  <c r="T278" i="2" s="1"/>
  <c r="R210" i="2"/>
  <c r="S210" i="2" s="1"/>
  <c r="T210" i="2" s="1"/>
  <c r="R49" i="2"/>
  <c r="S49" i="2" s="1"/>
  <c r="T49" i="2" s="1"/>
  <c r="R302" i="2"/>
  <c r="R279" i="2"/>
  <c r="R117" i="2"/>
  <c r="S117" i="2" s="1"/>
  <c r="T117" i="2" s="1"/>
  <c r="R414" i="2"/>
  <c r="S414" i="2" s="1"/>
  <c r="T414" i="2" s="1"/>
  <c r="R172" i="2"/>
  <c r="R345" i="2"/>
  <c r="R286" i="2"/>
  <c r="S286" i="2" s="1"/>
  <c r="T286" i="2" s="1"/>
  <c r="R64" i="2"/>
  <c r="S64" i="2" s="1"/>
  <c r="T64" i="2" s="1"/>
  <c r="R381" i="2"/>
  <c r="S381" i="2" s="1"/>
  <c r="T381" i="2" s="1"/>
  <c r="R47" i="2"/>
  <c r="R307" i="2"/>
  <c r="R339" i="2"/>
  <c r="R324" i="2"/>
  <c r="R227" i="2"/>
  <c r="S227" i="2" s="1"/>
  <c r="T227" i="2" s="1"/>
  <c r="R148" i="2"/>
  <c r="R65" i="2"/>
  <c r="S65" i="2" s="1"/>
  <c r="T65" i="2" s="1"/>
  <c r="R321" i="2"/>
  <c r="S321" i="2" s="1"/>
  <c r="T321" i="2" s="1"/>
  <c r="R58" i="2"/>
  <c r="S58" i="2" s="1"/>
  <c r="T58" i="2" s="1"/>
  <c r="R138" i="2"/>
  <c r="R367" i="2"/>
  <c r="S367" i="2" s="1"/>
  <c r="T367" i="2" s="1"/>
  <c r="R295" i="2"/>
  <c r="S295" i="2" s="1"/>
  <c r="T295" i="2" s="1"/>
  <c r="R216" i="2"/>
  <c r="S216" i="2" s="1"/>
  <c r="T216" i="2" s="1"/>
  <c r="R133" i="2"/>
  <c r="S133" i="2" s="1"/>
  <c r="T133" i="2" s="1"/>
  <c r="R50" i="2"/>
  <c r="S50" i="2" s="1"/>
  <c r="T50" i="2" s="1"/>
  <c r="R74" i="2"/>
  <c r="S74" i="2" s="1"/>
  <c r="T74" i="2" s="1"/>
  <c r="R271" i="2"/>
  <c r="S271" i="2" s="1"/>
  <c r="T271" i="2" s="1"/>
  <c r="R267" i="2"/>
  <c r="S267" i="2" s="1"/>
  <c r="T267" i="2" s="1"/>
  <c r="R188" i="2"/>
  <c r="S188" i="2" s="1"/>
  <c r="T188" i="2" s="1"/>
  <c r="R105" i="2"/>
  <c r="R361" i="2"/>
  <c r="S361" i="2" s="1"/>
  <c r="T361" i="2" s="1"/>
  <c r="R402" i="2"/>
  <c r="S402" i="2" s="1"/>
  <c r="T402" i="2" s="1"/>
  <c r="R424" i="2"/>
  <c r="S424" i="2" s="1"/>
  <c r="T424" i="2" s="1"/>
  <c r="R170" i="2"/>
  <c r="S170" i="2" s="1"/>
  <c r="T170" i="2" s="1"/>
  <c r="R288" i="2"/>
  <c r="S288" i="2" s="1"/>
  <c r="T288" i="2" s="1"/>
  <c r="R128" i="2"/>
  <c r="S128" i="2" s="1"/>
  <c r="T128" i="2" s="1"/>
  <c r="R270" i="2"/>
  <c r="R100" i="2"/>
  <c r="S100" i="2" s="1"/>
  <c r="T100" i="2" s="1"/>
  <c r="R273" i="2"/>
  <c r="S273" i="2" s="1"/>
  <c r="T273" i="2" s="1"/>
  <c r="R358" i="2"/>
  <c r="R330" i="2"/>
  <c r="S330" i="2" s="1"/>
  <c r="T330" i="2" s="1"/>
  <c r="R55" i="2"/>
  <c r="S55" i="2" s="1"/>
  <c r="T55" i="2" s="1"/>
  <c r="R311" i="2"/>
  <c r="S311" i="2" s="1"/>
  <c r="T311" i="2" s="1"/>
  <c r="R232" i="2"/>
  <c r="S232" i="2" s="1"/>
  <c r="T232" i="2" s="1"/>
  <c r="R149" i="2"/>
  <c r="S149" i="2" s="1"/>
  <c r="T149" i="2" s="1"/>
  <c r="R114" i="2"/>
  <c r="S114" i="2" s="1"/>
  <c r="T114" i="2" s="1"/>
  <c r="R202" i="2"/>
  <c r="R319" i="2"/>
  <c r="S319" i="2" s="1"/>
  <c r="T319" i="2" s="1"/>
  <c r="R283" i="2"/>
  <c r="R204" i="2"/>
  <c r="S204" i="2" s="1"/>
  <c r="T204" i="2" s="1"/>
  <c r="R121" i="2"/>
  <c r="S121" i="2" s="1"/>
  <c r="T121" i="2" s="1"/>
  <c r="R377" i="2"/>
  <c r="S377" i="2" s="1"/>
  <c r="T377" i="2" s="1"/>
  <c r="R418" i="2"/>
  <c r="S418" i="2" s="1"/>
  <c r="T418" i="2" s="1"/>
  <c r="R48" i="2"/>
  <c r="S48" i="2" s="1"/>
  <c r="T48" i="2" s="1"/>
  <c r="R395" i="2"/>
  <c r="S395" i="2" s="1"/>
  <c r="T395" i="2" s="1"/>
  <c r="R352" i="2"/>
  <c r="R192" i="2"/>
  <c r="S192" i="2" s="1"/>
  <c r="T192" i="2" s="1"/>
  <c r="R110" i="2"/>
  <c r="R371" i="2"/>
  <c r="S371" i="2" s="1"/>
  <c r="T371" i="2" s="1"/>
  <c r="R145" i="2"/>
  <c r="S145" i="2" s="1"/>
  <c r="T145" i="2" s="1"/>
  <c r="R131" i="2"/>
  <c r="R52" i="2"/>
  <c r="S52" i="2" s="1"/>
  <c r="T52" i="2" s="1"/>
  <c r="R308" i="2"/>
  <c r="S308" i="2" s="1"/>
  <c r="T308" i="2" s="1"/>
  <c r="R225" i="2"/>
  <c r="S225" i="2" s="1"/>
  <c r="T225" i="2" s="1"/>
  <c r="R393" i="2"/>
  <c r="S393" i="2" s="1"/>
  <c r="T393" i="2" s="1"/>
  <c r="R399" i="2"/>
  <c r="S399" i="2" s="1"/>
  <c r="T399" i="2" s="1"/>
  <c r="R222" i="2"/>
  <c r="R135" i="2"/>
  <c r="S135" i="2" s="1"/>
  <c r="T135" i="2" s="1"/>
  <c r="R56" i="2"/>
  <c r="R312" i="2"/>
  <c r="S312" i="2" s="1"/>
  <c r="T312" i="2" s="1"/>
  <c r="R229" i="2"/>
  <c r="S229" i="2" s="1"/>
  <c r="T229" i="2" s="1"/>
  <c r="R397" i="2"/>
  <c r="S397" i="2" s="1"/>
  <c r="T397" i="2" s="1"/>
  <c r="R366" i="2"/>
  <c r="S366" i="2" s="1"/>
  <c r="T366" i="2" s="1"/>
  <c r="R107" i="2"/>
  <c r="S107" i="2" s="1"/>
  <c r="T107" i="2" s="1"/>
  <c r="R363" i="2"/>
  <c r="S363" i="2" s="1"/>
  <c r="T363" i="2" s="1"/>
  <c r="R284" i="2"/>
  <c r="S284" i="2" s="1"/>
  <c r="T284" i="2" s="1"/>
  <c r="R201" i="2"/>
  <c r="R322" i="2"/>
  <c r="S322" i="2" s="1"/>
  <c r="T322" i="2" s="1"/>
  <c r="R346" i="2"/>
  <c r="S346" i="2" s="1"/>
  <c r="T346" i="2" s="1"/>
  <c r="R368" i="2"/>
  <c r="S368" i="2" s="1"/>
  <c r="T368" i="2" s="1"/>
  <c r="R61" i="2"/>
  <c r="S61" i="2" s="1"/>
  <c r="T61" i="2" s="1"/>
  <c r="R333" i="2"/>
  <c r="S333" i="2" s="1"/>
  <c r="T333" i="2" s="1"/>
  <c r="R173" i="2"/>
  <c r="S173" i="2" s="1"/>
  <c r="T173" i="2" s="1"/>
  <c r="R253" i="2"/>
  <c r="R196" i="2"/>
  <c r="S196" i="2" s="1"/>
  <c r="T196" i="2" s="1"/>
  <c r="R305" i="2"/>
  <c r="S305" i="2" s="1"/>
  <c r="T305" i="2" s="1"/>
  <c r="R230" i="2"/>
  <c r="R334" i="2"/>
  <c r="R223" i="2"/>
  <c r="R215" i="2"/>
  <c r="S215" i="2" s="1"/>
  <c r="T215" i="2" s="1"/>
  <c r="R136" i="2"/>
  <c r="S136" i="2" s="1"/>
  <c r="T136" i="2" s="1"/>
  <c r="R53" i="2"/>
  <c r="S53" i="2" s="1"/>
  <c r="T53" i="2" s="1"/>
  <c r="R309" i="2"/>
  <c r="S309" i="2" s="1"/>
  <c r="T309" i="2" s="1"/>
  <c r="R246" i="2"/>
  <c r="S246" i="2" s="1"/>
  <c r="T246" i="2" s="1"/>
  <c r="R127" i="2"/>
  <c r="R187" i="2"/>
  <c r="S187" i="2" s="1"/>
  <c r="T187" i="2" s="1"/>
  <c r="R108" i="2"/>
  <c r="S108" i="2" s="1"/>
  <c r="T108" i="2" s="1"/>
  <c r="R364" i="2"/>
  <c r="S364" i="2" s="1"/>
  <c r="T364" i="2" s="1"/>
  <c r="R281" i="2"/>
  <c r="R134" i="2"/>
  <c r="S134" i="2" s="1"/>
  <c r="T134" i="2" s="1"/>
  <c r="R416" i="2"/>
  <c r="S416" i="2" s="1"/>
  <c r="T416" i="2" s="1"/>
  <c r="R349" i="2"/>
  <c r="R298" i="2"/>
  <c r="S298" i="2" s="1"/>
  <c r="T298" i="2" s="1"/>
  <c r="R106" i="2"/>
  <c r="S106" i="2" s="1"/>
  <c r="T106" i="2" s="1"/>
  <c r="R405" i="2"/>
  <c r="S405" i="2" s="1"/>
  <c r="T405" i="2" s="1"/>
  <c r="R83" i="2"/>
  <c r="R113" i="2"/>
  <c r="S113" i="2" s="1"/>
  <c r="T113" i="2" s="1"/>
  <c r="R212" i="2"/>
  <c r="S212" i="2" s="1"/>
  <c r="T212" i="2" s="1"/>
  <c r="R385" i="2"/>
  <c r="R400" i="2"/>
  <c r="S400" i="2" s="1"/>
  <c r="T400" i="2" s="1"/>
  <c r="R359" i="2"/>
  <c r="S359" i="2" s="1"/>
  <c r="T359" i="2" s="1"/>
  <c r="R197" i="2"/>
  <c r="S197" i="2" s="1"/>
  <c r="T197" i="2" s="1"/>
  <c r="R419" i="2"/>
  <c r="S419" i="2" s="1"/>
  <c r="T419" i="2" s="1"/>
  <c r="R331" i="2"/>
  <c r="S331" i="2" s="1"/>
  <c r="T331" i="2" s="1"/>
  <c r="R169" i="2"/>
  <c r="S169" i="2" s="1"/>
  <c r="T169" i="2" s="1"/>
  <c r="R218" i="2"/>
  <c r="R80" i="2"/>
  <c r="S80" i="2" s="1"/>
  <c r="T80" i="2" s="1"/>
  <c r="R384" i="2"/>
  <c r="S384" i="2" s="1"/>
  <c r="T384" i="2" s="1"/>
  <c r="R292" i="2"/>
  <c r="S292" i="2" s="1"/>
  <c r="T292" i="2" s="1"/>
  <c r="R378" i="2"/>
  <c r="R375" i="2"/>
  <c r="R213" i="2"/>
  <c r="S213" i="2" s="1"/>
  <c r="T213" i="2" s="1"/>
  <c r="R142" i="2"/>
  <c r="S142" i="2" s="1"/>
  <c r="T142" i="2" s="1"/>
  <c r="R347" i="2"/>
  <c r="S347" i="2" s="1"/>
  <c r="T347" i="2" s="1"/>
  <c r="R185" i="2"/>
  <c r="R282" i="2"/>
  <c r="S282" i="2" s="1"/>
  <c r="T282" i="2" s="1"/>
  <c r="R208" i="2"/>
  <c r="S208" i="2" s="1"/>
  <c r="T208" i="2" s="1"/>
  <c r="R109" i="2"/>
  <c r="S109" i="2" s="1"/>
  <c r="T109" i="2" s="1"/>
  <c r="R164" i="2"/>
  <c r="S164" i="2" s="1"/>
  <c r="T164" i="2" s="1"/>
  <c r="R195" i="2"/>
  <c r="S195" i="2" s="1"/>
  <c r="T195" i="2" s="1"/>
  <c r="R372" i="2"/>
  <c r="S372" i="2" s="1"/>
  <c r="T372" i="2" s="1"/>
  <c r="R166" i="2"/>
  <c r="R191" i="2"/>
  <c r="S191" i="2" s="1"/>
  <c r="T191" i="2" s="1"/>
  <c r="R120" i="2"/>
  <c r="S120" i="2" s="1"/>
  <c r="T120" i="2" s="1"/>
  <c r="R182" i="2"/>
  <c r="S182" i="2" s="1"/>
  <c r="T182" i="2" s="1"/>
  <c r="R171" i="2"/>
  <c r="S171" i="2" s="1"/>
  <c r="T171" i="2" s="1"/>
  <c r="R348" i="2"/>
  <c r="R70" i="2"/>
  <c r="R285" i="2"/>
  <c r="S285" i="2" s="1"/>
  <c r="T285" i="2" s="1"/>
  <c r="R342" i="2"/>
  <c r="R62" i="2"/>
  <c r="S62" i="2" s="1"/>
  <c r="T62" i="2" s="1"/>
  <c r="R410" i="2"/>
  <c r="S410" i="2" s="1"/>
  <c r="T410" i="2" s="1"/>
  <c r="R335" i="2"/>
  <c r="R200" i="2"/>
  <c r="S200" i="2" s="1"/>
  <c r="T200" i="2" s="1"/>
  <c r="R373" i="2"/>
  <c r="R239" i="2"/>
  <c r="R89" i="2"/>
  <c r="S89" i="2" s="1"/>
  <c r="T89" i="2" s="1"/>
  <c r="R386" i="2"/>
  <c r="S386" i="2" s="1"/>
  <c r="T386" i="2" s="1"/>
  <c r="R390" i="2"/>
  <c r="S390" i="2" s="1"/>
  <c r="T390" i="2" s="1"/>
  <c r="R411" i="2"/>
  <c r="S411" i="2" s="1"/>
  <c r="T411" i="2" s="1"/>
  <c r="U282" i="2" l="1"/>
  <c r="V282" i="2"/>
  <c r="U400" i="2"/>
  <c r="V400" i="2"/>
  <c r="U215" i="2"/>
  <c r="V215" i="2"/>
  <c r="U322" i="2"/>
  <c r="V322" i="2"/>
  <c r="U62" i="2"/>
  <c r="V62" i="2"/>
  <c r="U191" i="2"/>
  <c r="V191" i="2"/>
  <c r="U80" i="2"/>
  <c r="V80" i="2"/>
  <c r="U405" i="2"/>
  <c r="V405" i="2"/>
  <c r="V309" i="2"/>
  <c r="U61" i="2"/>
  <c r="V61" i="2"/>
  <c r="U418" i="2"/>
  <c r="V418" i="2"/>
  <c r="U330" i="2"/>
  <c r="V330" i="2"/>
  <c r="U188" i="2"/>
  <c r="V188" i="2"/>
  <c r="U64" i="2"/>
  <c r="V64" i="2"/>
  <c r="U199" i="2"/>
  <c r="V199" i="2"/>
  <c r="U75" i="2"/>
  <c r="V75" i="2"/>
  <c r="U89" i="2"/>
  <c r="V89" i="2"/>
  <c r="U285" i="2"/>
  <c r="V285" i="2"/>
  <c r="U182" i="2"/>
  <c r="V182" i="2"/>
  <c r="U208" i="2"/>
  <c r="V208" i="2"/>
  <c r="V142" i="2"/>
  <c r="U292" i="2"/>
  <c r="V292" i="2"/>
  <c r="U169" i="2"/>
  <c r="V169" i="2"/>
  <c r="V359" i="2"/>
  <c r="U136" i="2"/>
  <c r="V136" i="2"/>
  <c r="U173" i="2"/>
  <c r="V173" i="2"/>
  <c r="U346" i="2"/>
  <c r="V346" i="2"/>
  <c r="U363" i="2"/>
  <c r="V363" i="2"/>
  <c r="V229" i="2"/>
  <c r="U395" i="2"/>
  <c r="V395" i="2"/>
  <c r="U121" i="2"/>
  <c r="V121" i="2"/>
  <c r="U311" i="2"/>
  <c r="V311" i="2"/>
  <c r="U273" i="2"/>
  <c r="V273" i="2"/>
  <c r="U288" i="2"/>
  <c r="V288" i="2"/>
  <c r="U361" i="2"/>
  <c r="V361" i="2"/>
  <c r="U271" i="2"/>
  <c r="V271" i="2"/>
  <c r="U216" i="2"/>
  <c r="V216" i="2"/>
  <c r="U58" i="2"/>
  <c r="V58" i="2"/>
  <c r="U227" i="2"/>
  <c r="V227" i="2"/>
  <c r="V278" i="2"/>
  <c r="V111" i="2"/>
  <c r="V289" i="2"/>
  <c r="U91" i="2"/>
  <c r="V91" i="2"/>
  <c r="U194" i="2"/>
  <c r="V194" i="2"/>
  <c r="V291" i="2"/>
  <c r="U189" i="2"/>
  <c r="V189" i="2"/>
  <c r="U217" i="2"/>
  <c r="V217" i="2"/>
  <c r="U396" i="2"/>
  <c r="V396" i="2"/>
  <c r="U409" i="2"/>
  <c r="V409" i="2"/>
  <c r="U90" i="2"/>
  <c r="V90" i="2"/>
  <c r="U299" i="2"/>
  <c r="V299" i="2"/>
  <c r="U165" i="2"/>
  <c r="V165" i="2"/>
  <c r="U403" i="2"/>
  <c r="V403" i="2"/>
  <c r="V389" i="2"/>
  <c r="U57" i="2"/>
  <c r="V57" i="2"/>
  <c r="U374" i="2"/>
  <c r="V374" i="2"/>
  <c r="U420" i="2"/>
  <c r="V420" i="2"/>
  <c r="U143" i="2"/>
  <c r="V143" i="2"/>
  <c r="U152" i="2"/>
  <c r="V152" i="2"/>
  <c r="V350" i="2"/>
  <c r="U153" i="2"/>
  <c r="V153" i="2"/>
  <c r="U343" i="2"/>
  <c r="V343" i="2"/>
  <c r="U226" i="2"/>
  <c r="V226" i="2"/>
  <c r="U326" i="2"/>
  <c r="V326" i="2"/>
  <c r="U180" i="2"/>
  <c r="V180" i="2"/>
  <c r="U422" i="2"/>
  <c r="V422" i="2"/>
  <c r="V221" i="2"/>
  <c r="U332" i="2"/>
  <c r="V332" i="2"/>
  <c r="U118" i="2"/>
  <c r="V118" i="2"/>
  <c r="U81" i="2"/>
  <c r="V81" i="2"/>
  <c r="U317" i="2"/>
  <c r="V317" i="2"/>
  <c r="U88" i="2"/>
  <c r="V88" i="2"/>
  <c r="U120" i="2"/>
  <c r="V120" i="2"/>
  <c r="U246" i="2"/>
  <c r="V246" i="2"/>
  <c r="V333" i="2"/>
  <c r="V107" i="2"/>
  <c r="U312" i="2"/>
  <c r="V312" i="2"/>
  <c r="U399" i="2"/>
  <c r="V399" i="2"/>
  <c r="V52" i="2"/>
  <c r="U48" i="2"/>
  <c r="V48" i="2"/>
  <c r="U55" i="2"/>
  <c r="V55" i="2"/>
  <c r="U100" i="2"/>
  <c r="V100" i="2"/>
  <c r="U170" i="2"/>
  <c r="V170" i="2"/>
  <c r="U74" i="2"/>
  <c r="V74" i="2"/>
  <c r="V321" i="2"/>
  <c r="U381" i="2"/>
  <c r="V381" i="2"/>
  <c r="V254" i="2"/>
  <c r="U293" i="2"/>
  <c r="V293" i="2"/>
  <c r="U370" i="2"/>
  <c r="V370" i="2"/>
  <c r="U252" i="2"/>
  <c r="V252" i="2"/>
  <c r="U103" i="2"/>
  <c r="V103" i="2"/>
  <c r="U68" i="2"/>
  <c r="V68" i="2"/>
  <c r="U93" i="2"/>
  <c r="V93" i="2"/>
  <c r="V300" i="2"/>
  <c r="U413" i="2"/>
  <c r="V413" i="2"/>
  <c r="U241" i="2"/>
  <c r="V241" i="2"/>
  <c r="U77" i="2"/>
  <c r="V77" i="2"/>
  <c r="V66" i="2"/>
  <c r="U351" i="2"/>
  <c r="V351" i="2"/>
  <c r="U248" i="2"/>
  <c r="V248" i="2"/>
  <c r="V186" i="2"/>
  <c r="U406" i="2"/>
  <c r="V406" i="2"/>
  <c r="U404" i="2"/>
  <c r="V404" i="2"/>
  <c r="U140" i="2"/>
  <c r="V140" i="2"/>
  <c r="V341" i="2"/>
  <c r="U243" i="2"/>
  <c r="V243" i="2"/>
  <c r="U380" i="2"/>
  <c r="V380" i="2"/>
  <c r="U257" i="2"/>
  <c r="V257" i="2"/>
  <c r="U260" i="2"/>
  <c r="V260" i="2"/>
  <c r="U251" i="2"/>
  <c r="V251" i="2"/>
  <c r="U272" i="2"/>
  <c r="V272" i="2"/>
  <c r="V176" i="2"/>
  <c r="U236" i="2"/>
  <c r="V236" i="2"/>
  <c r="U242" i="2"/>
  <c r="V242" i="2"/>
  <c r="U160" i="2"/>
  <c r="V160" i="2"/>
  <c r="U329" i="2"/>
  <c r="V329" i="2"/>
  <c r="U207" i="2"/>
  <c r="V207" i="2"/>
  <c r="U394" i="2"/>
  <c r="V394" i="2"/>
  <c r="U423" i="2"/>
  <c r="V423" i="2"/>
  <c r="U76" i="2"/>
  <c r="V76" i="2"/>
  <c r="V277" i="2"/>
  <c r="U159" i="2"/>
  <c r="V159" i="2"/>
  <c r="U421" i="2"/>
  <c r="V421" i="2"/>
  <c r="U54" i="2"/>
  <c r="V54" i="2"/>
  <c r="U167" i="2"/>
  <c r="V167" i="2"/>
  <c r="U132" i="2"/>
  <c r="V132" i="2"/>
  <c r="U411" i="2"/>
  <c r="V411" i="2"/>
  <c r="U410" i="2"/>
  <c r="V410" i="2"/>
  <c r="U416" i="2"/>
  <c r="V416" i="2"/>
  <c r="U366" i="2"/>
  <c r="V366" i="2"/>
  <c r="U424" i="2"/>
  <c r="V424" i="2"/>
  <c r="V367" i="2"/>
  <c r="V49" i="2"/>
  <c r="U296" i="2"/>
  <c r="V296" i="2"/>
  <c r="U314" i="2"/>
  <c r="V314" i="2"/>
  <c r="U391" i="2"/>
  <c r="V391" i="2"/>
  <c r="V245" i="2"/>
  <c r="U408" i="2"/>
  <c r="V408" i="2"/>
  <c r="V238" i="2"/>
  <c r="U137" i="2"/>
  <c r="V137" i="2"/>
  <c r="U266" i="2"/>
  <c r="V266" i="2"/>
  <c r="U162" i="2"/>
  <c r="V162" i="2"/>
  <c r="U67" i="2"/>
  <c r="V67" i="2"/>
  <c r="U262" i="2"/>
  <c r="V262" i="2"/>
  <c r="V158" i="2"/>
  <c r="U214" i="2"/>
  <c r="V214" i="2"/>
  <c r="U206" i="2"/>
  <c r="V206" i="2"/>
  <c r="U325" i="2"/>
  <c r="V325" i="2"/>
  <c r="U211" i="2"/>
  <c r="V211" i="2"/>
  <c r="U154" i="2"/>
  <c r="V154" i="2"/>
  <c r="U315" i="2"/>
  <c r="V315" i="2"/>
  <c r="V190" i="2"/>
  <c r="U51" i="2"/>
  <c r="V51" i="2"/>
  <c r="U73" i="2"/>
  <c r="V73" i="2"/>
  <c r="U398" i="2"/>
  <c r="V398" i="2"/>
  <c r="U353" i="2"/>
  <c r="V353" i="2"/>
  <c r="U122" i="2"/>
  <c r="V122" i="2"/>
  <c r="U86" i="2"/>
  <c r="V86" i="2"/>
  <c r="U155" i="2"/>
  <c r="V155" i="2"/>
  <c r="U360" i="2"/>
  <c r="V360" i="2"/>
  <c r="V382" i="2"/>
  <c r="U407" i="2"/>
  <c r="V407" i="2"/>
  <c r="U60" i="2"/>
  <c r="V60" i="2"/>
  <c r="U63" i="2"/>
  <c r="V63" i="2"/>
  <c r="U276" i="2"/>
  <c r="V276" i="2"/>
  <c r="U147" i="2"/>
  <c r="V147" i="2"/>
  <c r="U195" i="2"/>
  <c r="V195" i="2"/>
  <c r="U384" i="2"/>
  <c r="V384" i="2"/>
  <c r="U364" i="2"/>
  <c r="V364" i="2"/>
  <c r="U305" i="2"/>
  <c r="V305" i="2"/>
  <c r="V390" i="2"/>
  <c r="V164" i="2"/>
  <c r="U419" i="2"/>
  <c r="V419" i="2"/>
  <c r="U108" i="2"/>
  <c r="V108" i="2"/>
  <c r="V196" i="2"/>
  <c r="U393" i="2"/>
  <c r="V393" i="2"/>
  <c r="U149" i="2"/>
  <c r="V149" i="2"/>
  <c r="U50" i="2"/>
  <c r="V50" i="2"/>
  <c r="U414" i="2"/>
  <c r="V414" i="2"/>
  <c r="U265" i="2"/>
  <c r="V265" i="2"/>
  <c r="U258" i="2"/>
  <c r="V258" i="2"/>
  <c r="U200" i="2"/>
  <c r="V200" i="2"/>
  <c r="U171" i="2"/>
  <c r="V171" i="2"/>
  <c r="U347" i="2"/>
  <c r="V347" i="2"/>
  <c r="U197" i="2"/>
  <c r="V197" i="2"/>
  <c r="V212" i="2"/>
  <c r="U106" i="2"/>
  <c r="V106" i="2"/>
  <c r="U53" i="2"/>
  <c r="V53" i="2"/>
  <c r="U368" i="2"/>
  <c r="V368" i="2"/>
  <c r="U284" i="2"/>
  <c r="V284" i="2"/>
  <c r="U397" i="2"/>
  <c r="V397" i="2"/>
  <c r="U225" i="2"/>
  <c r="V225" i="2"/>
  <c r="U377" i="2"/>
  <c r="V377" i="2"/>
  <c r="U232" i="2"/>
  <c r="V232" i="2"/>
  <c r="U128" i="2"/>
  <c r="V128" i="2"/>
  <c r="U402" i="2"/>
  <c r="V402" i="2"/>
  <c r="U267" i="2"/>
  <c r="V267" i="2"/>
  <c r="U133" i="2"/>
  <c r="V133" i="2"/>
  <c r="U286" i="2"/>
  <c r="V286" i="2"/>
  <c r="U117" i="2"/>
  <c r="V117" i="2"/>
  <c r="U210" i="2"/>
  <c r="V210" i="2"/>
  <c r="U78" i="2"/>
  <c r="V78" i="2"/>
  <c r="V125" i="2"/>
  <c r="U268" i="2"/>
  <c r="V268" i="2"/>
  <c r="U119" i="2"/>
  <c r="V119" i="2"/>
  <c r="U240" i="2"/>
  <c r="V240" i="2"/>
  <c r="U129" i="2"/>
  <c r="V129" i="2"/>
  <c r="U82" i="2"/>
  <c r="V82" i="2"/>
  <c r="U383" i="2"/>
  <c r="V383" i="2"/>
  <c r="U328" i="2"/>
  <c r="V328" i="2"/>
  <c r="U415" i="2"/>
  <c r="V415" i="2"/>
  <c r="U144" i="2"/>
  <c r="V144" i="2"/>
  <c r="U112" i="2"/>
  <c r="V112" i="2"/>
  <c r="U178" i="2"/>
  <c r="V178" i="2"/>
  <c r="U102" i="2"/>
  <c r="V102" i="2"/>
  <c r="U362" i="2"/>
  <c r="V362" i="2"/>
  <c r="U198" i="2"/>
  <c r="V198" i="2"/>
  <c r="U69" i="2"/>
  <c r="V69" i="2"/>
  <c r="V84" i="2"/>
  <c r="U141" i="2"/>
  <c r="V141" i="2"/>
  <c r="U130" i="2"/>
  <c r="V130" i="2"/>
  <c r="U59" i="2"/>
  <c r="V59" i="2"/>
  <c r="U264" i="2"/>
  <c r="V264" i="2"/>
  <c r="U234" i="2"/>
  <c r="V234" i="2"/>
  <c r="U412" i="2"/>
  <c r="V412" i="2"/>
  <c r="U357" i="2"/>
  <c r="V357" i="2"/>
  <c r="U274" i="2"/>
  <c r="V274" i="2"/>
  <c r="U249" i="2"/>
  <c r="V249" i="2"/>
  <c r="U401" i="2"/>
  <c r="V401" i="2"/>
  <c r="U139" i="2"/>
  <c r="V139" i="2"/>
  <c r="V126" i="2"/>
  <c r="U355" i="2"/>
  <c r="V355" i="2"/>
  <c r="U163" i="2"/>
  <c r="V163" i="2"/>
  <c r="U371" i="2"/>
  <c r="V371" i="2"/>
  <c r="U224" i="2"/>
  <c r="V224" i="2"/>
  <c r="U352" i="2"/>
  <c r="V352" i="2"/>
  <c r="U71" i="2"/>
  <c r="V71" i="2"/>
  <c r="U327" i="2"/>
  <c r="V327" i="2"/>
  <c r="U150" i="2"/>
  <c r="V150" i="2"/>
  <c r="U294" i="2"/>
  <c r="V294" i="2"/>
  <c r="U65" i="2"/>
  <c r="V65" i="2"/>
  <c r="U250" i="2"/>
  <c r="V250" i="2"/>
  <c r="U378" i="2"/>
  <c r="V378" i="2"/>
  <c r="U369" i="2"/>
  <c r="V369" i="2"/>
  <c r="U175" i="2"/>
  <c r="V175" i="2"/>
  <c r="U303" i="2"/>
  <c r="V303" i="2"/>
  <c r="U417" i="2"/>
  <c r="V417" i="2"/>
  <c r="U174" i="2"/>
  <c r="V174" i="2"/>
  <c r="U338" i="2"/>
  <c r="V338" i="2"/>
  <c r="U116" i="2"/>
  <c r="V116" i="2"/>
  <c r="U123" i="2"/>
  <c r="V123" i="2"/>
  <c r="U379" i="2"/>
  <c r="V379" i="2"/>
  <c r="U104" i="2"/>
  <c r="V104" i="2"/>
  <c r="U297" i="2"/>
  <c r="V297" i="2"/>
  <c r="U337" i="2"/>
  <c r="V337" i="2"/>
  <c r="U275" i="2"/>
  <c r="V275" i="2"/>
  <c r="U304" i="2"/>
  <c r="V304" i="2"/>
  <c r="U181" i="2"/>
  <c r="V181" i="2"/>
  <c r="U247" i="2"/>
  <c r="V247" i="2"/>
  <c r="U230" i="2"/>
  <c r="V230" i="2"/>
  <c r="U287" i="2"/>
  <c r="V287" i="2"/>
  <c r="U204" i="2"/>
  <c r="V204" i="2"/>
  <c r="U348" i="2"/>
  <c r="V348" i="2"/>
  <c r="U313" i="2"/>
  <c r="V313" i="2"/>
  <c r="U308" i="2"/>
  <c r="V308" i="2"/>
  <c r="U253" i="2"/>
  <c r="V253" i="2"/>
  <c r="U376" i="2"/>
  <c r="V376" i="2"/>
  <c r="U193" i="2"/>
  <c r="V193" i="2"/>
  <c r="U201" i="2"/>
  <c r="V201" i="2"/>
  <c r="U209" i="2"/>
  <c r="V209" i="2"/>
  <c r="U237" i="2"/>
  <c r="V237" i="2"/>
  <c r="U307" i="2"/>
  <c r="V307" i="2"/>
  <c r="U301" i="2"/>
  <c r="V301" i="2"/>
  <c r="U220" i="2"/>
  <c r="V220" i="2"/>
  <c r="U256" i="2"/>
  <c r="V256" i="2"/>
  <c r="U231" i="2"/>
  <c r="V231" i="2"/>
  <c r="U375" i="2"/>
  <c r="V375" i="2"/>
  <c r="U97" i="2"/>
  <c r="V97" i="2"/>
  <c r="U138" i="2"/>
  <c r="V138" i="2"/>
  <c r="U335" i="2"/>
  <c r="V335" i="2"/>
  <c r="U101" i="2"/>
  <c r="V101" i="2"/>
  <c r="U281" i="2"/>
  <c r="V281" i="2"/>
  <c r="U222" i="2"/>
  <c r="V222" i="2"/>
  <c r="U114" i="2"/>
  <c r="V114" i="2"/>
  <c r="U148" i="2"/>
  <c r="V148" i="2"/>
  <c r="U324" i="2"/>
  <c r="V324" i="2"/>
  <c r="U283" i="2"/>
  <c r="V283" i="2"/>
  <c r="U392" i="2"/>
  <c r="V392" i="2"/>
  <c r="U349" i="2"/>
  <c r="V349" i="2"/>
  <c r="U179" i="2"/>
  <c r="V179" i="2"/>
  <c r="U323" i="2"/>
  <c r="V323" i="2"/>
  <c r="U336" i="2"/>
  <c r="V336" i="2"/>
  <c r="U345" i="2"/>
  <c r="V345" i="2"/>
  <c r="U151" i="2"/>
  <c r="V151" i="2"/>
  <c r="U279" i="2"/>
  <c r="V279" i="2"/>
  <c r="U134" i="2"/>
  <c r="V134" i="2"/>
  <c r="U319" i="2"/>
  <c r="V319" i="2"/>
  <c r="U270" i="2"/>
  <c r="V270" i="2"/>
  <c r="U98" i="2"/>
  <c r="V98" i="2"/>
  <c r="U354" i="2"/>
  <c r="V354" i="2"/>
  <c r="U340" i="2"/>
  <c r="V340" i="2"/>
  <c r="U280" i="2"/>
  <c r="V280" i="2"/>
  <c r="U156" i="2"/>
  <c r="V156" i="2"/>
  <c r="U259" i="2"/>
  <c r="V259" i="2"/>
  <c r="U92" i="2"/>
  <c r="V92" i="2"/>
  <c r="U213" i="2"/>
  <c r="V213" i="2"/>
  <c r="U135" i="2"/>
  <c r="V135" i="2"/>
  <c r="U263" i="2"/>
  <c r="V263" i="2"/>
  <c r="U358" i="2"/>
  <c r="V358" i="2"/>
  <c r="U95" i="2"/>
  <c r="V95" i="2"/>
  <c r="U239" i="2"/>
  <c r="V239" i="2"/>
  <c r="U105" i="2"/>
  <c r="V105" i="2"/>
  <c r="U146" i="2"/>
  <c r="V146" i="2"/>
  <c r="U228" i="2"/>
  <c r="V228" i="2"/>
  <c r="U356" i="2"/>
  <c r="V356" i="2"/>
  <c r="U187" i="2"/>
  <c r="V187" i="2"/>
  <c r="U168" i="2"/>
  <c r="V168" i="2"/>
  <c r="U177" i="2"/>
  <c r="V177" i="2"/>
  <c r="U205" i="2"/>
  <c r="V205" i="2"/>
  <c r="U83" i="2"/>
  <c r="V83" i="2"/>
  <c r="U96" i="2"/>
  <c r="V96" i="2"/>
  <c r="U183" i="2"/>
  <c r="V183" i="2"/>
  <c r="U109" i="2"/>
  <c r="V109" i="2"/>
  <c r="U166" i="2"/>
  <c r="V166" i="2"/>
  <c r="U310" i="2"/>
  <c r="V310" i="2"/>
  <c r="U113" i="2"/>
  <c r="V113" i="2"/>
  <c r="U298" i="2"/>
  <c r="V298" i="2"/>
  <c r="U79" i="2"/>
  <c r="V79" i="2"/>
  <c r="U223" i="2"/>
  <c r="V223" i="2"/>
  <c r="U185" i="2"/>
  <c r="V185" i="2"/>
  <c r="U302" i="2"/>
  <c r="V302" i="2"/>
  <c r="U386" i="2"/>
  <c r="V386" i="2"/>
  <c r="U244" i="2"/>
  <c r="V244" i="2"/>
  <c r="U372" i="2"/>
  <c r="V372" i="2"/>
  <c r="U203" i="2"/>
  <c r="V203" i="2"/>
  <c r="U331" i="2"/>
  <c r="V331" i="2"/>
  <c r="U56" i="2"/>
  <c r="V56" i="2"/>
  <c r="U184" i="2"/>
  <c r="V184" i="2"/>
  <c r="U365" i="2"/>
  <c r="V365" i="2"/>
  <c r="U373" i="2"/>
  <c r="V373" i="2"/>
  <c r="R43" i="2"/>
  <c r="U131" i="2"/>
  <c r="V131" i="2"/>
  <c r="U99" i="2"/>
  <c r="V99" i="2"/>
  <c r="U339" i="2"/>
  <c r="V339" i="2"/>
  <c r="U124" i="2"/>
  <c r="V124" i="2"/>
  <c r="U192" i="2"/>
  <c r="V192" i="2"/>
  <c r="U320" i="2"/>
  <c r="V320" i="2"/>
  <c r="U385" i="2"/>
  <c r="V385" i="2"/>
  <c r="U295" i="2"/>
  <c r="V295" i="2"/>
  <c r="U218" i="2"/>
  <c r="V218" i="2"/>
  <c r="U161" i="2"/>
  <c r="V161" i="2"/>
  <c r="S47" i="2"/>
  <c r="U94" i="2"/>
  <c r="V94" i="2"/>
  <c r="U318" i="2"/>
  <c r="V318" i="2"/>
  <c r="U306" i="2"/>
  <c r="V306" i="2"/>
  <c r="U388" i="2"/>
  <c r="V388" i="2"/>
  <c r="U219" i="2"/>
  <c r="V219" i="2"/>
  <c r="U72" i="2"/>
  <c r="V72" i="2"/>
  <c r="U233" i="2"/>
  <c r="V233" i="2"/>
  <c r="U269" i="2"/>
  <c r="V269" i="2"/>
  <c r="U115" i="2"/>
  <c r="V115" i="2"/>
  <c r="U387" i="2"/>
  <c r="V387" i="2"/>
  <c r="U87" i="2"/>
  <c r="V87" i="2"/>
  <c r="U70" i="2"/>
  <c r="V70" i="2"/>
  <c r="U342" i="2"/>
  <c r="V342" i="2"/>
  <c r="U202" i="2"/>
  <c r="V202" i="2"/>
  <c r="U261" i="2"/>
  <c r="V261" i="2"/>
  <c r="U127" i="2"/>
  <c r="V127" i="2"/>
  <c r="U255" i="2"/>
  <c r="V255" i="2"/>
  <c r="U172" i="2"/>
  <c r="V172" i="2"/>
  <c r="U316" i="2"/>
  <c r="V316" i="2"/>
  <c r="U85" i="2"/>
  <c r="V85" i="2"/>
  <c r="U110" i="2"/>
  <c r="V110" i="2"/>
  <c r="U334" i="2"/>
  <c r="V334" i="2"/>
  <c r="U290" i="2"/>
  <c r="V290" i="2"/>
  <c r="U235" i="2"/>
  <c r="V235" i="2"/>
  <c r="U344" i="2"/>
  <c r="V344" i="2"/>
  <c r="U145" i="2"/>
  <c r="V145" i="2"/>
  <c r="U157" i="2"/>
  <c r="V157" i="2"/>
  <c r="Z72" i="2" l="1"/>
  <c r="Y72" i="2"/>
  <c r="Y261" i="2"/>
  <c r="Z261" i="2"/>
  <c r="Y87" i="2"/>
  <c r="Z87" i="2"/>
  <c r="Z233" i="2"/>
  <c r="Y233" i="2"/>
  <c r="Z295" i="2"/>
  <c r="Y295" i="2"/>
  <c r="Y124" i="2"/>
  <c r="Z124" i="2"/>
  <c r="Z365" i="2"/>
  <c r="Y365" i="2"/>
  <c r="Z203" i="2"/>
  <c r="Y203" i="2"/>
  <c r="Z302" i="2"/>
  <c r="Y302" i="2"/>
  <c r="Y235" i="2"/>
  <c r="Z235" i="2"/>
  <c r="Z85" i="2"/>
  <c r="Y85" i="2"/>
  <c r="Z127" i="2"/>
  <c r="Y127" i="2"/>
  <c r="Z70" i="2"/>
  <c r="Y70" i="2"/>
  <c r="Z269" i="2"/>
  <c r="Y269" i="2"/>
  <c r="Z388" i="2"/>
  <c r="Y388" i="2"/>
  <c r="S43" i="2"/>
  <c r="T47" i="2"/>
  <c r="Y218" i="2"/>
  <c r="Z218" i="2"/>
  <c r="Z192" i="2"/>
  <c r="Y192" i="2"/>
  <c r="Y131" i="2"/>
  <c r="Z131" i="2"/>
  <c r="Y373" i="2"/>
  <c r="Z373" i="2"/>
  <c r="Y331" i="2"/>
  <c r="Z331" i="2"/>
  <c r="Y386" i="2"/>
  <c r="Z386" i="2"/>
  <c r="Y79" i="2"/>
  <c r="Z79" i="2"/>
  <c r="Y166" i="2"/>
  <c r="Z166" i="2"/>
  <c r="Z83" i="2"/>
  <c r="Y83" i="2"/>
  <c r="Z187" i="2"/>
  <c r="Y187" i="2"/>
  <c r="Z105" i="2"/>
  <c r="Y105" i="2"/>
  <c r="Y263" i="2"/>
  <c r="Z263" i="2"/>
  <c r="Y259" i="2"/>
  <c r="Z259" i="2"/>
  <c r="Z354" i="2"/>
  <c r="Y354" i="2"/>
  <c r="Y134" i="2"/>
  <c r="Z134" i="2"/>
  <c r="Y336" i="2"/>
  <c r="Z336" i="2"/>
  <c r="Y392" i="2"/>
  <c r="Z392" i="2"/>
  <c r="Y114" i="2"/>
  <c r="Z114" i="2"/>
  <c r="Z335" i="2"/>
  <c r="Y335" i="2"/>
  <c r="Z231" i="2"/>
  <c r="Y231" i="2"/>
  <c r="Y307" i="2"/>
  <c r="Z307" i="2"/>
  <c r="Y193" i="2"/>
  <c r="Z193" i="2"/>
  <c r="Y313" i="2"/>
  <c r="Z313" i="2"/>
  <c r="Y230" i="2"/>
  <c r="Z230" i="2"/>
  <c r="Z275" i="2"/>
  <c r="Y275" i="2"/>
  <c r="Y379" i="2"/>
  <c r="Z379" i="2"/>
  <c r="Y174" i="2"/>
  <c r="Z174" i="2"/>
  <c r="Z369" i="2"/>
  <c r="Y369" i="2"/>
  <c r="Y294" i="2"/>
  <c r="Z294" i="2"/>
  <c r="Y352" i="2"/>
  <c r="Z352" i="2"/>
  <c r="Y355" i="2"/>
  <c r="Z355" i="2"/>
  <c r="Z126" i="2"/>
  <c r="Y126" i="2"/>
  <c r="Z401" i="2"/>
  <c r="Y401" i="2"/>
  <c r="Z412" i="2"/>
  <c r="Y412" i="2"/>
  <c r="Y130" i="2"/>
  <c r="Z130" i="2"/>
  <c r="Y69" i="2"/>
  <c r="Z69" i="2"/>
  <c r="Y178" i="2"/>
  <c r="Z178" i="2"/>
  <c r="Y328" i="2"/>
  <c r="Z328" i="2"/>
  <c r="Y240" i="2"/>
  <c r="Z240" i="2"/>
  <c r="Z286" i="2"/>
  <c r="Y286" i="2"/>
  <c r="Y128" i="2"/>
  <c r="Z128" i="2"/>
  <c r="Y397" i="2"/>
  <c r="Z397" i="2"/>
  <c r="Y106" i="2"/>
  <c r="Z106" i="2"/>
  <c r="Y347" i="2"/>
  <c r="Z347" i="2"/>
  <c r="Z265" i="2"/>
  <c r="Y265" i="2"/>
  <c r="Z393" i="2"/>
  <c r="Y393" i="2"/>
  <c r="Z419" i="2"/>
  <c r="Y419" i="2"/>
  <c r="Z164" i="2"/>
  <c r="Y164" i="2"/>
  <c r="Y195" i="2"/>
  <c r="Z195" i="2"/>
  <c r="Z60" i="2"/>
  <c r="Y60" i="2"/>
  <c r="Z360" i="2"/>
  <c r="Y360" i="2"/>
  <c r="Z353" i="2"/>
  <c r="Y353" i="2"/>
  <c r="Z190" i="2"/>
  <c r="Y190" i="2"/>
  <c r="Z211" i="2"/>
  <c r="Y211" i="2"/>
  <c r="Z158" i="2"/>
  <c r="Y158" i="2"/>
  <c r="Z162" i="2"/>
  <c r="Y162" i="2"/>
  <c r="Y391" i="2"/>
  <c r="Z391" i="2"/>
  <c r="Z366" i="2"/>
  <c r="Y366" i="2"/>
  <c r="Z132" i="2"/>
  <c r="Y132" i="2"/>
  <c r="Z159" i="2"/>
  <c r="Y159" i="2"/>
  <c r="Y277" i="2"/>
  <c r="Z277" i="2"/>
  <c r="Z423" i="2"/>
  <c r="Y423" i="2"/>
  <c r="Y160" i="2"/>
  <c r="Z160" i="2"/>
  <c r="Y257" i="2"/>
  <c r="Z257" i="2"/>
  <c r="Y66" i="2"/>
  <c r="Z66" i="2"/>
  <c r="Z413" i="2"/>
  <c r="Y413" i="2"/>
  <c r="Z68" i="2"/>
  <c r="Y68" i="2"/>
  <c r="Z293" i="2"/>
  <c r="Y293" i="2"/>
  <c r="Z100" i="2"/>
  <c r="Y100" i="2"/>
  <c r="Z120" i="2"/>
  <c r="Y120" i="2"/>
  <c r="Z118" i="2"/>
  <c r="Y118" i="2"/>
  <c r="Y422" i="2"/>
  <c r="Z422" i="2"/>
  <c r="Z343" i="2"/>
  <c r="Y343" i="2"/>
  <c r="Y152" i="2"/>
  <c r="Z152" i="2"/>
  <c r="Y57" i="2"/>
  <c r="Z57" i="2"/>
  <c r="Z389" i="2"/>
  <c r="Y389" i="2"/>
  <c r="Y165" i="2"/>
  <c r="Z165" i="2"/>
  <c r="Y396" i="2"/>
  <c r="Z396" i="2"/>
  <c r="Y111" i="2"/>
  <c r="Z111" i="2"/>
  <c r="Y271" i="2"/>
  <c r="Z271" i="2"/>
  <c r="Z311" i="2"/>
  <c r="Y311" i="2"/>
  <c r="Z136" i="2"/>
  <c r="Y136" i="2"/>
  <c r="Y359" i="2"/>
  <c r="Z359" i="2"/>
  <c r="Z292" i="2"/>
  <c r="Y292" i="2"/>
  <c r="Y142" i="2"/>
  <c r="Z142" i="2"/>
  <c r="Y182" i="2"/>
  <c r="Z182" i="2"/>
  <c r="Y199" i="2"/>
  <c r="Z199" i="2"/>
  <c r="Z418" i="2"/>
  <c r="Y418" i="2"/>
  <c r="Y405" i="2"/>
  <c r="Z405" i="2"/>
  <c r="Z322" i="2"/>
  <c r="Y322" i="2"/>
  <c r="Z344" i="2"/>
  <c r="Y344" i="2"/>
  <c r="Z110" i="2"/>
  <c r="Y110" i="2"/>
  <c r="Z255" i="2"/>
  <c r="Y255" i="2"/>
  <c r="Z342" i="2"/>
  <c r="Y342" i="2"/>
  <c r="Y115" i="2"/>
  <c r="Z115" i="2"/>
  <c r="Z219" i="2"/>
  <c r="Y219" i="2"/>
  <c r="Y94" i="2"/>
  <c r="Z94" i="2"/>
  <c r="Y161" i="2"/>
  <c r="Z161" i="2"/>
  <c r="Y320" i="2"/>
  <c r="Z320" i="2"/>
  <c r="Z99" i="2"/>
  <c r="Y99" i="2"/>
  <c r="Z56" i="2"/>
  <c r="Y56" i="2"/>
  <c r="Y244" i="2"/>
  <c r="Z244" i="2"/>
  <c r="Y223" i="2"/>
  <c r="Z223" i="2"/>
  <c r="Z310" i="2"/>
  <c r="Y310" i="2"/>
  <c r="Z96" i="2"/>
  <c r="Y96" i="2"/>
  <c r="Z168" i="2"/>
  <c r="Y168" i="2"/>
  <c r="Y146" i="2"/>
  <c r="Z146" i="2"/>
  <c r="Z358" i="2"/>
  <c r="Y358" i="2"/>
  <c r="Y92" i="2"/>
  <c r="Z92" i="2"/>
  <c r="Z340" i="2"/>
  <c r="Y340" i="2"/>
  <c r="Y319" i="2"/>
  <c r="Z319" i="2"/>
  <c r="Y345" i="2"/>
  <c r="Z345" i="2"/>
  <c r="Z349" i="2"/>
  <c r="Y349" i="2"/>
  <c r="Z148" i="2"/>
  <c r="Y148" i="2"/>
  <c r="Y101" i="2"/>
  <c r="Z101" i="2"/>
  <c r="Z375" i="2"/>
  <c r="Y375" i="2"/>
  <c r="Z301" i="2"/>
  <c r="Y301" i="2"/>
  <c r="Y201" i="2"/>
  <c r="Z201" i="2"/>
  <c r="Z308" i="2"/>
  <c r="Y308" i="2"/>
  <c r="Z287" i="2"/>
  <c r="Y287" i="2"/>
  <c r="Z304" i="2"/>
  <c r="Y304" i="2"/>
  <c r="Y104" i="2"/>
  <c r="Z104" i="2"/>
  <c r="Y338" i="2"/>
  <c r="Z338" i="2"/>
  <c r="Y175" i="2"/>
  <c r="Z175" i="2"/>
  <c r="Y65" i="2"/>
  <c r="Z65" i="2"/>
  <c r="Y71" i="2"/>
  <c r="Z71" i="2"/>
  <c r="Y163" i="2"/>
  <c r="Z163" i="2"/>
  <c r="Y139" i="2"/>
  <c r="Z139" i="2"/>
  <c r="Y357" i="2"/>
  <c r="Z357" i="2"/>
  <c r="Z59" i="2"/>
  <c r="Y59" i="2"/>
  <c r="Y102" i="2"/>
  <c r="Z102" i="2"/>
  <c r="Z415" i="2"/>
  <c r="Y415" i="2"/>
  <c r="Y129" i="2"/>
  <c r="Z129" i="2"/>
  <c r="Z117" i="2"/>
  <c r="Y117" i="2"/>
  <c r="Y402" i="2"/>
  <c r="Z402" i="2"/>
  <c r="Y225" i="2"/>
  <c r="Z225" i="2"/>
  <c r="Y53" i="2"/>
  <c r="Z53" i="2"/>
  <c r="Z197" i="2"/>
  <c r="Y197" i="2"/>
  <c r="Z258" i="2"/>
  <c r="Y258" i="2"/>
  <c r="Z149" i="2"/>
  <c r="Y149" i="2"/>
  <c r="Z108" i="2"/>
  <c r="Y108" i="2"/>
  <c r="Y390" i="2"/>
  <c r="Z390" i="2"/>
  <c r="Z384" i="2"/>
  <c r="Y384" i="2"/>
  <c r="Z63" i="2"/>
  <c r="Y63" i="2"/>
  <c r="Y122" i="2"/>
  <c r="Z122" i="2"/>
  <c r="Z51" i="2"/>
  <c r="Y51" i="2"/>
  <c r="Z154" i="2"/>
  <c r="Y154" i="2"/>
  <c r="Z214" i="2"/>
  <c r="Y214" i="2"/>
  <c r="Z67" i="2"/>
  <c r="Y67" i="2"/>
  <c r="Y424" i="2"/>
  <c r="Z424" i="2"/>
  <c r="Z411" i="2"/>
  <c r="Y411" i="2"/>
  <c r="Z421" i="2"/>
  <c r="Y421" i="2"/>
  <c r="Z76" i="2"/>
  <c r="Y76" i="2"/>
  <c r="Z329" i="2"/>
  <c r="Y329" i="2"/>
  <c r="Z176" i="2"/>
  <c r="Y176" i="2"/>
  <c r="Y260" i="2"/>
  <c r="Z260" i="2"/>
  <c r="Z406" i="2"/>
  <c r="Y406" i="2"/>
  <c r="Y186" i="2"/>
  <c r="Z186" i="2"/>
  <c r="Z351" i="2"/>
  <c r="Y351" i="2"/>
  <c r="Y241" i="2"/>
  <c r="Z241" i="2"/>
  <c r="Z93" i="2"/>
  <c r="Y93" i="2"/>
  <c r="Y370" i="2"/>
  <c r="Z370" i="2"/>
  <c r="Y381" i="2"/>
  <c r="Z381" i="2"/>
  <c r="Z321" i="2"/>
  <c r="Y321" i="2"/>
  <c r="Z170" i="2"/>
  <c r="Y170" i="2"/>
  <c r="Z52" i="2"/>
  <c r="Y52" i="2"/>
  <c r="Y246" i="2"/>
  <c r="Z246" i="2"/>
  <c r="Z81" i="2"/>
  <c r="Y81" i="2"/>
  <c r="Z226" i="2"/>
  <c r="Y226" i="2"/>
  <c r="Y374" i="2"/>
  <c r="Z374" i="2"/>
  <c r="Y403" i="2"/>
  <c r="Z403" i="2"/>
  <c r="Y409" i="2"/>
  <c r="Z409" i="2"/>
  <c r="Y291" i="2"/>
  <c r="Z291" i="2"/>
  <c r="Y216" i="2"/>
  <c r="Z216" i="2"/>
  <c r="Z273" i="2"/>
  <c r="Y273" i="2"/>
  <c r="Y173" i="2"/>
  <c r="Z173" i="2"/>
  <c r="Y169" i="2"/>
  <c r="Z169" i="2"/>
  <c r="Y208" i="2"/>
  <c r="Z208" i="2"/>
  <c r="Y75" i="2"/>
  <c r="Z75" i="2"/>
  <c r="Z330" i="2"/>
  <c r="Y330" i="2"/>
  <c r="Y62" i="2"/>
  <c r="Z62" i="2"/>
  <c r="Z282" i="2"/>
  <c r="Y282" i="2"/>
  <c r="Y145" i="2"/>
  <c r="Z145" i="2"/>
  <c r="Z334" i="2"/>
  <c r="Y334" i="2"/>
  <c r="Y172" i="2"/>
  <c r="Z172" i="2"/>
  <c r="Y202" i="2"/>
  <c r="Z202" i="2"/>
  <c r="Y387" i="2"/>
  <c r="Z387" i="2"/>
  <c r="Y318" i="2"/>
  <c r="Z318" i="2"/>
  <c r="Y385" i="2"/>
  <c r="Z385" i="2"/>
  <c r="Y339" i="2"/>
  <c r="Z339" i="2"/>
  <c r="Y184" i="2"/>
  <c r="Z184" i="2"/>
  <c r="Y372" i="2"/>
  <c r="Z372" i="2"/>
  <c r="Y185" i="2"/>
  <c r="Z185" i="2"/>
  <c r="Y113" i="2"/>
  <c r="Z113" i="2"/>
  <c r="Y183" i="2"/>
  <c r="Z183" i="2"/>
  <c r="Y177" i="2"/>
  <c r="Z177" i="2"/>
  <c r="Y228" i="2"/>
  <c r="Z228" i="2"/>
  <c r="Z95" i="2"/>
  <c r="Y95" i="2"/>
  <c r="Z213" i="2"/>
  <c r="Y213" i="2"/>
  <c r="Z280" i="2"/>
  <c r="Y280" i="2"/>
  <c r="Z270" i="2"/>
  <c r="Y270" i="2"/>
  <c r="Y151" i="2"/>
  <c r="Z151" i="2"/>
  <c r="Y179" i="2"/>
  <c r="Z179" i="2"/>
  <c r="Z324" i="2"/>
  <c r="Y324" i="2"/>
  <c r="Z281" i="2"/>
  <c r="Y281" i="2"/>
  <c r="Y97" i="2"/>
  <c r="Z97" i="2"/>
  <c r="Z220" i="2"/>
  <c r="Y220" i="2"/>
  <c r="Y209" i="2"/>
  <c r="Z209" i="2"/>
  <c r="Z253" i="2"/>
  <c r="Y253" i="2"/>
  <c r="Z204" i="2"/>
  <c r="Y204" i="2"/>
  <c r="Z181" i="2"/>
  <c r="Y181" i="2"/>
  <c r="Y297" i="2"/>
  <c r="Z297" i="2"/>
  <c r="Z116" i="2"/>
  <c r="Y116" i="2"/>
  <c r="Z303" i="2"/>
  <c r="Y303" i="2"/>
  <c r="Y250" i="2"/>
  <c r="Z250" i="2"/>
  <c r="Y327" i="2"/>
  <c r="Z327" i="2"/>
  <c r="Z371" i="2"/>
  <c r="Y371" i="2"/>
  <c r="Z274" i="2"/>
  <c r="Y274" i="2"/>
  <c r="Z264" i="2"/>
  <c r="Y264" i="2"/>
  <c r="Y84" i="2"/>
  <c r="Z84" i="2"/>
  <c r="Z362" i="2"/>
  <c r="Y362" i="2"/>
  <c r="Y144" i="2"/>
  <c r="Z144" i="2"/>
  <c r="Z82" i="2"/>
  <c r="Y82" i="2"/>
  <c r="Y268" i="2"/>
  <c r="Z268" i="2"/>
  <c r="Z125" i="2"/>
  <c r="Y125" i="2"/>
  <c r="Y210" i="2"/>
  <c r="Z210" i="2"/>
  <c r="Y267" i="2"/>
  <c r="Z267" i="2"/>
  <c r="Y377" i="2"/>
  <c r="Z377" i="2"/>
  <c r="Z368" i="2"/>
  <c r="Y368" i="2"/>
  <c r="Y200" i="2"/>
  <c r="Z200" i="2"/>
  <c r="Z50" i="2"/>
  <c r="Y50" i="2"/>
  <c r="Z364" i="2"/>
  <c r="Y364" i="2"/>
  <c r="Z276" i="2"/>
  <c r="Y276" i="2"/>
  <c r="Z86" i="2"/>
  <c r="Y86" i="2"/>
  <c r="Z73" i="2"/>
  <c r="Y73" i="2"/>
  <c r="Z315" i="2"/>
  <c r="Y315" i="2"/>
  <c r="Y206" i="2"/>
  <c r="Z206" i="2"/>
  <c r="Y262" i="2"/>
  <c r="Z262" i="2"/>
  <c r="Y137" i="2"/>
  <c r="Z137" i="2"/>
  <c r="Z238" i="2"/>
  <c r="Y238" i="2"/>
  <c r="Y245" i="2"/>
  <c r="Z245" i="2"/>
  <c r="Y296" i="2"/>
  <c r="Z296" i="2"/>
  <c r="Z49" i="2"/>
  <c r="Y49" i="2"/>
  <c r="Z410" i="2"/>
  <c r="Y410" i="2"/>
  <c r="Z54" i="2"/>
  <c r="Y54" i="2"/>
  <c r="Z207" i="2"/>
  <c r="Y207" i="2"/>
  <c r="Z236" i="2"/>
  <c r="Y236" i="2"/>
  <c r="Y251" i="2"/>
  <c r="Z251" i="2"/>
  <c r="Y243" i="2"/>
  <c r="Z243" i="2"/>
  <c r="Z341" i="2"/>
  <c r="Y341" i="2"/>
  <c r="Y404" i="2"/>
  <c r="Z404" i="2"/>
  <c r="Y248" i="2"/>
  <c r="Z248" i="2"/>
  <c r="Y77" i="2"/>
  <c r="Z77" i="2"/>
  <c r="Y252" i="2"/>
  <c r="Z252" i="2"/>
  <c r="Z74" i="2"/>
  <c r="Y74" i="2"/>
  <c r="Z48" i="2"/>
  <c r="Y48" i="2"/>
  <c r="Y312" i="2"/>
  <c r="Z312" i="2"/>
  <c r="Z107" i="2"/>
  <c r="Y107" i="2"/>
  <c r="Y317" i="2"/>
  <c r="Z317" i="2"/>
  <c r="Y221" i="2"/>
  <c r="Z221" i="2"/>
  <c r="Y326" i="2"/>
  <c r="Z326" i="2"/>
  <c r="Z420" i="2"/>
  <c r="Y420" i="2"/>
  <c r="Z90" i="2"/>
  <c r="Y90" i="2"/>
  <c r="Z189" i="2"/>
  <c r="Y189" i="2"/>
  <c r="Y91" i="2"/>
  <c r="Z91" i="2"/>
  <c r="Z289" i="2"/>
  <c r="Y289" i="2"/>
  <c r="Y278" i="2"/>
  <c r="Z278" i="2"/>
  <c r="Y58" i="2"/>
  <c r="Z58" i="2"/>
  <c r="Z288" i="2"/>
  <c r="Y288" i="2"/>
  <c r="Y395" i="2"/>
  <c r="Z395" i="2"/>
  <c r="Y229" i="2"/>
  <c r="Z229" i="2"/>
  <c r="Y346" i="2"/>
  <c r="Z346" i="2"/>
  <c r="Z89" i="2"/>
  <c r="Y89" i="2"/>
  <c r="Y188" i="2"/>
  <c r="Z188" i="2"/>
  <c r="Z309" i="2"/>
  <c r="Y309" i="2"/>
  <c r="Y191" i="2"/>
  <c r="Z191" i="2"/>
  <c r="Y400" i="2"/>
  <c r="Z400" i="2"/>
  <c r="Z157" i="2"/>
  <c r="Y157" i="2"/>
  <c r="Z290" i="2"/>
  <c r="Y290" i="2"/>
  <c r="Z316" i="2"/>
  <c r="Y316" i="2"/>
  <c r="Z306" i="2"/>
  <c r="Y306" i="2"/>
  <c r="Z298" i="2"/>
  <c r="Y298" i="2"/>
  <c r="Y109" i="2"/>
  <c r="Z109" i="2"/>
  <c r="Z205" i="2"/>
  <c r="Y205" i="2"/>
  <c r="Z356" i="2"/>
  <c r="Y356" i="2"/>
  <c r="Y239" i="2"/>
  <c r="Z239" i="2"/>
  <c r="Y135" i="2"/>
  <c r="Z135" i="2"/>
  <c r="Y156" i="2"/>
  <c r="Z156" i="2"/>
  <c r="Y98" i="2"/>
  <c r="Z98" i="2"/>
  <c r="Y279" i="2"/>
  <c r="Z279" i="2"/>
  <c r="Y323" i="2"/>
  <c r="Z323" i="2"/>
  <c r="Y283" i="2"/>
  <c r="Z283" i="2"/>
  <c r="Y222" i="2"/>
  <c r="Z222" i="2"/>
  <c r="Z138" i="2"/>
  <c r="Y138" i="2"/>
  <c r="Z256" i="2"/>
  <c r="Y256" i="2"/>
  <c r="Y237" i="2"/>
  <c r="Z237" i="2"/>
  <c r="Y376" i="2"/>
  <c r="Z376" i="2"/>
  <c r="Y348" i="2"/>
  <c r="Z348" i="2"/>
  <c r="Z247" i="2"/>
  <c r="Y247" i="2"/>
  <c r="Y337" i="2"/>
  <c r="Z337" i="2"/>
  <c r="Y123" i="2"/>
  <c r="Z123" i="2"/>
  <c r="Y417" i="2"/>
  <c r="Z417" i="2"/>
  <c r="Z378" i="2"/>
  <c r="Y378" i="2"/>
  <c r="Z150" i="2"/>
  <c r="Y150" i="2"/>
  <c r="Z224" i="2"/>
  <c r="Y224" i="2"/>
  <c r="Z249" i="2"/>
  <c r="Y249" i="2"/>
  <c r="Z234" i="2"/>
  <c r="Y234" i="2"/>
  <c r="Z141" i="2"/>
  <c r="Y141" i="2"/>
  <c r="Z198" i="2"/>
  <c r="Y198" i="2"/>
  <c r="Z112" i="2"/>
  <c r="Y112" i="2"/>
  <c r="Z383" i="2"/>
  <c r="Y383" i="2"/>
  <c r="Y119" i="2"/>
  <c r="Z119" i="2"/>
  <c r="Z78" i="2"/>
  <c r="Y78" i="2"/>
  <c r="Y133" i="2"/>
  <c r="Z133" i="2"/>
  <c r="Z232" i="2"/>
  <c r="Y232" i="2"/>
  <c r="Z284" i="2"/>
  <c r="Y284" i="2"/>
  <c r="Y212" i="2"/>
  <c r="Z212" i="2"/>
  <c r="Y171" i="2"/>
  <c r="Z171" i="2"/>
  <c r="Y414" i="2"/>
  <c r="Z414" i="2"/>
  <c r="Y196" i="2"/>
  <c r="Z196" i="2"/>
  <c r="Z305" i="2"/>
  <c r="Y305" i="2"/>
  <c r="Y147" i="2"/>
  <c r="Z147" i="2"/>
  <c r="Z407" i="2"/>
  <c r="Y407" i="2"/>
  <c r="Y382" i="2"/>
  <c r="Z382" i="2"/>
  <c r="Z155" i="2"/>
  <c r="Y155" i="2"/>
  <c r="Z398" i="2"/>
  <c r="Y398" i="2"/>
  <c r="Y325" i="2"/>
  <c r="Z325" i="2"/>
  <c r="Z266" i="2"/>
  <c r="Y266" i="2"/>
  <c r="Y408" i="2"/>
  <c r="Z408" i="2"/>
  <c r="Z314" i="2"/>
  <c r="Y314" i="2"/>
  <c r="Z367" i="2"/>
  <c r="Y367" i="2"/>
  <c r="Y416" i="2"/>
  <c r="Z416" i="2"/>
  <c r="Z167" i="2"/>
  <c r="Y167" i="2"/>
  <c r="Y394" i="2"/>
  <c r="Z394" i="2"/>
  <c r="Y242" i="2"/>
  <c r="Z242" i="2"/>
  <c r="Y272" i="2"/>
  <c r="Z272" i="2"/>
  <c r="Z380" i="2"/>
  <c r="Y380" i="2"/>
  <c r="Y140" i="2"/>
  <c r="Z140" i="2"/>
  <c r="Z300" i="2"/>
  <c r="Y300" i="2"/>
  <c r="Z103" i="2"/>
  <c r="Y103" i="2"/>
  <c r="Z254" i="2"/>
  <c r="Y254" i="2"/>
  <c r="Y55" i="2"/>
  <c r="Z55" i="2"/>
  <c r="Z399" i="2"/>
  <c r="Y399" i="2"/>
  <c r="Y333" i="2"/>
  <c r="Z333" i="2"/>
  <c r="Y88" i="2"/>
  <c r="Z88" i="2"/>
  <c r="Y332" i="2"/>
  <c r="Z332" i="2"/>
  <c r="Y180" i="2"/>
  <c r="Z180" i="2"/>
  <c r="Z153" i="2"/>
  <c r="Y153" i="2"/>
  <c r="Z350" i="2"/>
  <c r="Y350" i="2"/>
  <c r="Z143" i="2"/>
  <c r="Y143" i="2"/>
  <c r="Y299" i="2"/>
  <c r="Z299" i="2"/>
  <c r="Z217" i="2"/>
  <c r="Y217" i="2"/>
  <c r="Z194" i="2"/>
  <c r="Y194" i="2"/>
  <c r="Y227" i="2"/>
  <c r="Z227" i="2"/>
  <c r="Z361" i="2"/>
  <c r="Y361" i="2"/>
  <c r="Y121" i="2"/>
  <c r="Z121" i="2"/>
  <c r="Z363" i="2"/>
  <c r="Y363" i="2"/>
  <c r="Y285" i="2"/>
  <c r="Z285" i="2"/>
  <c r="Z64" i="2"/>
  <c r="Y64" i="2"/>
  <c r="Z61" i="2"/>
  <c r="Y61" i="2"/>
  <c r="Z80" i="2"/>
  <c r="Y80" i="2"/>
  <c r="Z215" i="2"/>
  <c r="Y215" i="2"/>
  <c r="U47" i="2" l="1"/>
  <c r="T43" i="2"/>
  <c r="V47" i="2"/>
  <c r="Z47" i="2" l="1"/>
  <c r="Z43" i="2" s="1"/>
  <c r="Y47" i="2"/>
  <c r="Y43" i="2" s="1"/>
  <c r="V43" i="2"/>
  <c r="AF39" i="2" l="1"/>
  <c r="F26" i="2" s="1"/>
  <c r="AB47" i="2"/>
  <c r="AB49" i="2"/>
  <c r="AC49" i="2" s="1"/>
  <c r="AB344" i="2"/>
  <c r="AC344" i="2" s="1"/>
  <c r="AB94" i="2"/>
  <c r="AC94" i="2" s="1"/>
  <c r="AB376" i="2"/>
  <c r="AC376" i="2" s="1"/>
  <c r="AB109" i="2"/>
  <c r="AC109" i="2" s="1"/>
  <c r="AB112" i="2"/>
  <c r="AC112" i="2" s="1"/>
  <c r="AB73" i="2"/>
  <c r="AC73" i="2" s="1"/>
  <c r="AB208" i="2"/>
  <c r="AC208" i="2" s="1"/>
  <c r="AB312" i="2"/>
  <c r="AC312" i="2" s="1"/>
  <c r="AB52" i="2"/>
  <c r="AC52" i="2" s="1"/>
  <c r="AB167" i="2"/>
  <c r="AC167" i="2" s="1"/>
  <c r="AB184" i="2"/>
  <c r="AC184" i="2" s="1"/>
  <c r="AB289" i="2"/>
  <c r="AC289" i="2" s="1"/>
  <c r="AB67" i="2"/>
  <c r="AC67" i="2" s="1"/>
  <c r="AB121" i="2"/>
  <c r="AC121" i="2" s="1"/>
  <c r="AB407" i="2"/>
  <c r="AC407" i="2" s="1"/>
  <c r="AB101" i="2"/>
  <c r="AC101" i="2" s="1"/>
  <c r="AB371" i="2"/>
  <c r="AC371" i="2" s="1"/>
  <c r="AB125" i="2"/>
  <c r="AC125" i="2" s="1"/>
  <c r="AB331" i="2"/>
  <c r="AC331" i="2" s="1"/>
  <c r="AB64" i="2"/>
  <c r="AC64" i="2" s="1"/>
  <c r="AB251" i="2"/>
  <c r="AC251" i="2" s="1"/>
  <c r="AB137" i="2"/>
  <c r="AC137" i="2" s="1"/>
  <c r="AB259" i="2"/>
  <c r="AC259" i="2" s="1"/>
  <c r="AB267" i="2"/>
  <c r="AC267" i="2" s="1"/>
  <c r="AB340" i="2"/>
  <c r="AC340" i="2" s="1"/>
  <c r="AB131" i="2"/>
  <c r="AC131" i="2" s="1"/>
  <c r="AB236" i="2"/>
  <c r="AC236" i="2" s="1"/>
  <c r="AB60" i="2"/>
  <c r="AC60" i="2" s="1"/>
  <c r="AB179" i="2"/>
  <c r="AC179" i="2" s="1"/>
  <c r="AB366" i="2"/>
  <c r="AC366" i="2" s="1"/>
  <c r="AB299" i="2"/>
  <c r="AC299" i="2" s="1"/>
  <c r="AB149" i="2"/>
  <c r="AC149" i="2" s="1"/>
  <c r="AB83" i="2"/>
  <c r="AC83" i="2" s="1"/>
  <c r="AB404" i="2"/>
  <c r="AC404" i="2" s="1"/>
  <c r="AB77" i="2"/>
  <c r="AC77" i="2" s="1"/>
  <c r="AB95" i="2"/>
  <c r="AC95" i="2" s="1"/>
  <c r="AB413" i="2"/>
  <c r="AC413" i="2" s="1"/>
  <c r="AB174" i="2"/>
  <c r="AC174" i="2" s="1"/>
  <c r="AB279" i="2"/>
  <c r="AC279" i="2" s="1"/>
  <c r="AB405" i="2"/>
  <c r="AC405" i="2" s="1"/>
  <c r="AB316" i="2"/>
  <c r="AC316" i="2" s="1"/>
  <c r="AB252" i="2"/>
  <c r="AC252" i="2" s="1"/>
  <c r="AB220" i="2"/>
  <c r="AC220" i="2" s="1"/>
  <c r="AB195" i="2"/>
  <c r="AC195" i="2" s="1"/>
  <c r="AB128" i="2"/>
  <c r="AC128" i="2" s="1"/>
  <c r="AB359" i="2"/>
  <c r="AC359" i="2" s="1"/>
  <c r="AB263" i="2"/>
  <c r="AC263" i="2" s="1"/>
  <c r="AB375" i="2"/>
  <c r="AC375" i="2" s="1"/>
  <c r="AB133" i="2"/>
  <c r="AC133" i="2" s="1"/>
  <c r="AB385" i="2"/>
  <c r="AC385" i="2" s="1"/>
  <c r="AB233" i="2"/>
  <c r="AC233" i="2" s="1"/>
  <c r="AB235" i="2"/>
  <c r="AC235" i="2" s="1"/>
  <c r="AB117" i="2"/>
  <c r="AC117" i="2" s="1"/>
  <c r="AB57" i="2"/>
  <c r="AC57" i="2" s="1"/>
  <c r="AB256" i="2"/>
  <c r="AC256" i="2" s="1"/>
  <c r="AB355" i="2"/>
  <c r="AC355" i="2" s="1"/>
  <c r="AB140" i="2"/>
  <c r="AC140" i="2" s="1"/>
  <c r="AB224" i="2"/>
  <c r="AC224" i="2" s="1"/>
  <c r="AB86" i="2"/>
  <c r="AC86" i="2" s="1"/>
  <c r="AB168" i="2"/>
  <c r="AC168" i="2" s="1"/>
  <c r="AB51" i="2"/>
  <c r="AC51" i="2" s="1"/>
  <c r="AB138" i="2"/>
  <c r="AC138" i="2" s="1"/>
  <c r="AB395" i="2"/>
  <c r="AC395" i="2" s="1"/>
  <c r="AB181" i="2"/>
  <c r="AC181" i="2" s="1"/>
  <c r="AB283" i="2"/>
  <c r="AC283" i="2" s="1"/>
  <c r="AB240" i="2"/>
  <c r="AC240" i="2" s="1"/>
  <c r="AB291" i="2"/>
  <c r="AC291" i="2" s="1"/>
  <c r="AB330" i="2"/>
  <c r="AC330" i="2" s="1"/>
  <c r="AB388" i="2"/>
  <c r="AC388" i="2" s="1"/>
  <c r="AB93" i="2"/>
  <c r="AC93" i="2" s="1"/>
  <c r="AB268" i="2"/>
  <c r="AC268" i="2" s="1"/>
  <c r="AB116" i="2"/>
  <c r="AC116" i="2" s="1"/>
  <c r="AB211" i="2"/>
  <c r="AC211" i="2" s="1"/>
  <c r="AB305" i="2"/>
  <c r="AC305" i="2" s="1"/>
  <c r="AB309" i="2"/>
  <c r="AC309" i="2" s="1"/>
  <c r="AB158" i="2"/>
  <c r="AC158" i="2" s="1"/>
  <c r="AB215" i="2"/>
  <c r="AC215" i="2" s="1"/>
  <c r="AB48" i="2"/>
  <c r="AC48" i="2" s="1"/>
  <c r="AB90" i="2"/>
  <c r="AC90" i="2" s="1"/>
  <c r="AB185" i="2"/>
  <c r="AC185" i="2" s="1"/>
  <c r="AB143" i="2"/>
  <c r="AC143" i="2" s="1"/>
  <c r="AB246" i="2"/>
  <c r="AC246" i="2" s="1"/>
  <c r="AB345" i="2"/>
  <c r="AC345" i="2" s="1"/>
  <c r="AB362" i="2"/>
  <c r="AC362" i="2" s="1"/>
  <c r="AB132" i="2"/>
  <c r="AC132" i="2" s="1"/>
  <c r="AB372" i="2"/>
  <c r="AC372" i="2" s="1"/>
  <c r="AB151" i="2"/>
  <c r="AC151" i="2" s="1"/>
  <c r="AB353" i="2"/>
  <c r="AC353" i="2" s="1"/>
  <c r="AB134" i="2"/>
  <c r="AC134" i="2" s="1"/>
  <c r="AB222" i="2"/>
  <c r="AC222" i="2" s="1"/>
  <c r="AB242" i="2"/>
  <c r="AC242" i="2" s="1"/>
  <c r="AB406" i="2"/>
  <c r="AC406" i="2" s="1"/>
  <c r="AB287" i="2"/>
  <c r="AC287" i="2" s="1"/>
  <c r="AB414" i="2"/>
  <c r="AC414" i="2" s="1"/>
  <c r="AB136" i="2"/>
  <c r="AC136" i="2" s="1"/>
  <c r="AB393" i="2"/>
  <c r="AC393" i="2" s="1"/>
  <c r="AB165" i="2"/>
  <c r="AC165" i="2" s="1"/>
  <c r="AB392" i="2"/>
  <c r="AC392" i="2" s="1"/>
  <c r="AB336" i="2"/>
  <c r="AC336" i="2" s="1"/>
  <c r="AB175" i="2"/>
  <c r="AC175" i="2" s="1"/>
  <c r="AB297" i="2"/>
  <c r="AC297" i="2" s="1"/>
  <c r="AB226" i="2"/>
  <c r="AC226" i="2" s="1"/>
  <c r="AB250" i="2"/>
  <c r="AC250" i="2" s="1"/>
  <c r="AB349" i="2"/>
  <c r="AC349" i="2" s="1"/>
  <c r="AB258" i="2"/>
  <c r="AC258" i="2" s="1"/>
  <c r="AB207" i="2"/>
  <c r="AC207" i="2" s="1"/>
  <c r="AB411" i="2"/>
  <c r="AC411" i="2" s="1"/>
  <c r="AB56" i="2"/>
  <c r="AC56" i="2" s="1"/>
  <c r="AB177" i="2"/>
  <c r="AC177" i="2" s="1"/>
  <c r="AB419" i="2"/>
  <c r="AC419" i="2" s="1"/>
  <c r="AB198" i="2"/>
  <c r="AC198" i="2" s="1"/>
  <c r="AB302" i="2"/>
  <c r="AC302" i="2" s="1"/>
  <c r="AB394" i="2"/>
  <c r="AC394" i="2" s="1"/>
  <c r="AB53" i="2"/>
  <c r="AC53" i="2" s="1"/>
  <c r="AB332" i="2"/>
  <c r="AC332" i="2" s="1"/>
  <c r="AB341" i="2"/>
  <c r="AC341" i="2" s="1"/>
  <c r="AB399" i="2"/>
  <c r="AC399" i="2" s="1"/>
  <c r="AB172" i="2"/>
  <c r="AC172" i="2" s="1"/>
  <c r="AB308" i="2"/>
  <c r="AC308" i="2" s="1"/>
  <c r="AB119" i="2"/>
  <c r="AC119" i="2" s="1"/>
  <c r="AB278" i="2"/>
  <c r="AC278" i="2" s="1"/>
  <c r="AB377" i="2"/>
  <c r="AC377" i="2" s="1"/>
  <c r="AB357" i="2"/>
  <c r="AC357" i="2" s="1"/>
  <c r="AB212" i="2"/>
  <c r="AC212" i="2" s="1"/>
  <c r="AB61" i="2"/>
  <c r="AC61" i="2" s="1"/>
  <c r="AB160" i="2"/>
  <c r="AC160" i="2" s="1"/>
  <c r="AB400" i="2"/>
  <c r="AC400" i="2" s="1"/>
  <c r="AB169" i="2"/>
  <c r="AC169" i="2" s="1"/>
  <c r="AB203" i="2"/>
  <c r="AC203" i="2" s="1"/>
  <c r="AB325" i="2"/>
  <c r="AC325" i="2" s="1"/>
  <c r="AB87" i="2"/>
  <c r="AC87" i="2" s="1"/>
  <c r="AB350" i="2"/>
  <c r="AC350" i="2" s="1"/>
  <c r="AB88" i="2"/>
  <c r="AC88" i="2" s="1"/>
  <c r="AB190" i="2"/>
  <c r="AC190" i="2" s="1"/>
  <c r="AB403" i="2"/>
  <c r="AC403" i="2" s="1"/>
  <c r="AB280" i="2"/>
  <c r="AC280" i="2" s="1"/>
  <c r="AB153" i="2"/>
  <c r="AC153" i="2" s="1"/>
  <c r="AB402" i="2"/>
  <c r="AC402" i="2" s="1"/>
  <c r="AB89" i="2"/>
  <c r="AC89" i="2" s="1"/>
  <c r="AB387" i="2"/>
  <c r="AC387" i="2" s="1"/>
  <c r="AB139" i="2"/>
  <c r="AC139" i="2" s="1"/>
  <c r="AB176" i="2"/>
  <c r="AC176" i="2" s="1"/>
  <c r="AB281" i="2"/>
  <c r="AC281" i="2" s="1"/>
  <c r="AB59" i="2"/>
  <c r="AC59" i="2" s="1"/>
  <c r="AB218" i="2"/>
  <c r="AC218" i="2" s="1"/>
  <c r="AB91" i="2"/>
  <c r="AC91" i="2" s="1"/>
  <c r="AB257" i="2"/>
  <c r="AC257" i="2" s="1"/>
  <c r="AB410" i="2"/>
  <c r="AC410" i="2" s="1"/>
  <c r="AB194" i="2"/>
  <c r="AC194" i="2" s="1"/>
  <c r="AB264" i="2"/>
  <c r="AC264" i="2" s="1"/>
  <c r="AB148" i="2"/>
  <c r="AC148" i="2" s="1"/>
  <c r="AB213" i="2"/>
  <c r="AC213" i="2" s="1"/>
  <c r="AB147" i="2"/>
  <c r="AC147" i="2" s="1"/>
  <c r="AB173" i="2"/>
  <c r="AC173" i="2" s="1"/>
  <c r="AB120" i="2"/>
  <c r="AC120" i="2" s="1"/>
  <c r="AB68" i="2"/>
  <c r="AC68" i="2" s="1"/>
  <c r="AB346" i="2"/>
  <c r="AC346" i="2" s="1"/>
  <c r="AB126" i="2"/>
  <c r="AC126" i="2" s="1"/>
  <c r="AB354" i="2"/>
  <c r="AC354" i="2" s="1"/>
  <c r="AB333" i="2"/>
  <c r="AC333" i="2" s="1"/>
  <c r="AB391" i="2"/>
  <c r="AC391" i="2" s="1"/>
  <c r="AB164" i="2"/>
  <c r="AC164" i="2" s="1"/>
  <c r="AB293" i="2"/>
  <c r="AC293" i="2" s="1"/>
  <c r="AB97" i="2"/>
  <c r="AC97" i="2" s="1"/>
  <c r="AB270" i="2"/>
  <c r="AC270" i="2" s="1"/>
  <c r="AB369" i="2"/>
  <c r="AC369" i="2" s="1"/>
  <c r="AB292" i="2"/>
  <c r="AC292" i="2" s="1"/>
  <c r="AB161" i="2"/>
  <c r="AC161" i="2" s="1"/>
  <c r="AB275" i="2"/>
  <c r="AC275" i="2" s="1"/>
  <c r="AB348" i="2"/>
  <c r="AC348" i="2" s="1"/>
  <c r="AB141" i="2"/>
  <c r="AC141" i="2" s="1"/>
  <c r="AB244" i="2"/>
  <c r="AC244" i="2" s="1"/>
  <c r="AB92" i="2"/>
  <c r="AC92" i="2" s="1"/>
  <c r="AB187" i="2"/>
  <c r="AC187" i="2" s="1"/>
  <c r="AB374" i="2"/>
  <c r="AC374" i="2" s="1"/>
  <c r="AB234" i="2"/>
  <c r="AC234" i="2" s="1"/>
  <c r="AB85" i="2"/>
  <c r="AC85" i="2" s="1"/>
  <c r="AB306" i="2"/>
  <c r="AC306" i="2" s="1"/>
  <c r="AB55" i="2"/>
  <c r="AC55" i="2" s="1"/>
  <c r="AB318" i="2"/>
  <c r="AC318" i="2" s="1"/>
  <c r="AB327" i="2"/>
  <c r="AC327" i="2" s="1"/>
  <c r="AB159" i="2"/>
  <c r="AC159" i="2" s="1"/>
  <c r="AB361" i="2"/>
  <c r="AC361" i="2" s="1"/>
  <c r="AB201" i="2"/>
  <c r="AC201" i="2" s="1"/>
  <c r="AB227" i="2"/>
  <c r="AC227" i="2" s="1"/>
  <c r="AB365" i="2"/>
  <c r="AC365" i="2" s="1"/>
  <c r="AB74" i="2"/>
  <c r="AC74" i="2" s="1"/>
  <c r="AB123" i="2"/>
  <c r="AC123" i="2" s="1"/>
  <c r="AB99" i="2"/>
  <c r="AC99" i="2" s="1"/>
  <c r="AB249" i="2"/>
  <c r="AC249" i="2" s="1"/>
  <c r="AB84" i="2"/>
  <c r="AC84" i="2" s="1"/>
  <c r="AB352" i="2"/>
  <c r="AC352" i="2" s="1"/>
  <c r="AB205" i="2"/>
  <c r="AC205" i="2" s="1"/>
  <c r="AB145" i="2"/>
  <c r="AC145" i="2" s="1"/>
  <c r="AB248" i="2"/>
  <c r="AC248" i="2" s="1"/>
  <c r="AB347" i="2"/>
  <c r="AC347" i="2" s="1"/>
  <c r="AB127" i="2"/>
  <c r="AC127" i="2" s="1"/>
  <c r="AB80" i="2"/>
  <c r="AC80" i="2" s="1"/>
  <c r="AB229" i="2"/>
  <c r="AC229" i="2" s="1"/>
  <c r="AB323" i="2"/>
  <c r="AC323" i="2" s="1"/>
  <c r="AB66" i="2"/>
  <c r="AC66" i="2" s="1"/>
  <c r="AB265" i="2"/>
  <c r="AC265" i="2" s="1"/>
  <c r="AB202" i="2"/>
  <c r="AC202" i="2" s="1"/>
  <c r="AB272" i="2"/>
  <c r="AC272" i="2" s="1"/>
  <c r="AB156" i="2"/>
  <c r="AC156" i="2" s="1"/>
  <c r="AB232" i="2"/>
  <c r="AC232" i="2" s="1"/>
  <c r="AB105" i="2"/>
  <c r="AC105" i="2" s="1"/>
  <c r="AB191" i="2"/>
  <c r="AC191" i="2" s="1"/>
  <c r="AB378" i="2"/>
  <c r="AC378" i="2" s="1"/>
  <c r="AB199" i="2"/>
  <c r="AC199" i="2" s="1"/>
  <c r="AB146" i="2"/>
  <c r="AC146" i="2" s="1"/>
  <c r="AB373" i="2"/>
  <c r="AC373" i="2" s="1"/>
  <c r="AB401" i="2"/>
  <c r="AC401" i="2" s="1"/>
  <c r="AB196" i="2"/>
  <c r="AC196" i="2" s="1"/>
  <c r="AB380" i="2"/>
  <c r="AC380" i="2" s="1"/>
  <c r="AB144" i="2"/>
  <c r="AC144" i="2" s="1"/>
  <c r="AB239" i="2"/>
  <c r="AC239" i="2" s="1"/>
  <c r="AB420" i="2"/>
  <c r="AC420" i="2" s="1"/>
  <c r="AB364" i="2"/>
  <c r="AC364" i="2" s="1"/>
  <c r="AB225" i="2"/>
  <c r="AC225" i="2" s="1"/>
  <c r="AB338" i="2"/>
  <c r="AC338" i="2" s="1"/>
  <c r="AB303" i="2"/>
  <c r="AC303" i="2" s="1"/>
  <c r="AB115" i="2"/>
  <c r="AC115" i="2" s="1"/>
  <c r="AB276" i="2"/>
  <c r="AC276" i="2" s="1"/>
  <c r="AB124" i="2"/>
  <c r="AC124" i="2" s="1"/>
  <c r="AB219" i="2"/>
  <c r="AC219" i="2" s="1"/>
  <c r="AB313" i="2"/>
  <c r="AC313" i="2" s="1"/>
  <c r="AB298" i="2"/>
  <c r="AC298" i="2" s="1"/>
  <c r="AB72" i="2"/>
  <c r="AC72" i="2" s="1"/>
  <c r="AB409" i="2"/>
  <c r="AC409" i="2" s="1"/>
  <c r="AB100" i="2"/>
  <c r="AC100" i="2" s="1"/>
  <c r="AB382" i="2"/>
  <c r="AC382" i="2" s="1"/>
  <c r="AB70" i="2"/>
  <c r="AC70" i="2" s="1"/>
  <c r="AB113" i="2"/>
  <c r="AC113" i="2" s="1"/>
  <c r="AB408" i="2"/>
  <c r="AC408" i="2" s="1"/>
  <c r="AB277" i="2"/>
  <c r="AC277" i="2" s="1"/>
  <c r="AB286" i="2"/>
  <c r="AC286" i="2" s="1"/>
  <c r="AB324" i="2"/>
  <c r="AC324" i="2" s="1"/>
  <c r="AB111" i="2"/>
  <c r="AC111" i="2" s="1"/>
  <c r="AB329" i="2"/>
  <c r="AC329" i="2" s="1"/>
  <c r="AB104" i="2"/>
  <c r="AC104" i="2" s="1"/>
  <c r="AB216" i="2"/>
  <c r="AC216" i="2" s="1"/>
  <c r="AB320" i="2"/>
  <c r="AC320" i="2" s="1"/>
  <c r="AB82" i="2"/>
  <c r="AC82" i="2" s="1"/>
  <c r="AB65" i="2"/>
  <c r="AC65" i="2" s="1"/>
  <c r="AB328" i="2"/>
  <c r="AC328" i="2" s="1"/>
  <c r="AB129" i="2"/>
  <c r="AC129" i="2" s="1"/>
  <c r="AB273" i="2"/>
  <c r="AC273" i="2" s="1"/>
  <c r="AB210" i="2"/>
  <c r="AC210" i="2" s="1"/>
  <c r="AB296" i="2"/>
  <c r="AC296" i="2" s="1"/>
  <c r="AB170" i="2"/>
  <c r="AC170" i="2" s="1"/>
  <c r="AB223" i="2"/>
  <c r="AC223" i="2" s="1"/>
  <c r="AB317" i="2"/>
  <c r="AC317" i="2" s="1"/>
  <c r="AB231" i="2"/>
  <c r="AC231" i="2" s="1"/>
  <c r="AB424" i="2"/>
  <c r="AC424" i="2" s="1"/>
  <c r="AB396" i="2"/>
  <c r="AC396" i="2" s="1"/>
  <c r="AB69" i="2"/>
  <c r="AC69" i="2" s="1"/>
  <c r="AB228" i="2"/>
  <c r="AC228" i="2" s="1"/>
  <c r="AB383" i="2"/>
  <c r="AC383" i="2" s="1"/>
  <c r="AB166" i="2"/>
  <c r="AC166" i="2" s="1"/>
  <c r="AB271" i="2"/>
  <c r="AC271" i="2" s="1"/>
  <c r="AB416" i="2"/>
  <c r="AC416" i="2" s="1"/>
  <c r="AB367" i="2"/>
  <c r="AC367" i="2" s="1"/>
  <c r="AB284" i="2"/>
  <c r="AC284" i="2" s="1"/>
  <c r="AB301" i="2"/>
  <c r="AC301" i="2" s="1"/>
  <c r="AB351" i="2"/>
  <c r="AC351" i="2" s="1"/>
  <c r="AB150" i="2"/>
  <c r="AC150" i="2" s="1"/>
  <c r="AB253" i="2"/>
  <c r="AC253" i="2" s="1"/>
  <c r="AB206" i="2"/>
  <c r="AC206" i="2" s="1"/>
  <c r="AB310" i="2"/>
  <c r="AC310" i="2" s="1"/>
  <c r="AB418" i="2"/>
  <c r="AC418" i="2" s="1"/>
  <c r="AB319" i="2"/>
  <c r="AC319" i="2" s="1"/>
  <c r="AB269" i="2"/>
  <c r="AC269" i="2" s="1"/>
  <c r="AB260" i="2"/>
  <c r="AC260" i="2" s="1"/>
  <c r="AB254" i="2"/>
  <c r="AC254" i="2" s="1"/>
  <c r="AB370" i="2"/>
  <c r="AC370" i="2" s="1"/>
  <c r="AB63" i="2"/>
  <c r="AC63" i="2" s="1"/>
  <c r="AB326" i="2"/>
  <c r="AC326" i="2" s="1"/>
  <c r="AB106" i="2"/>
  <c r="AC106" i="2" s="1"/>
  <c r="AB182" i="2"/>
  <c r="AC182" i="2" s="1"/>
  <c r="AB417" i="2"/>
  <c r="AC417" i="2" s="1"/>
  <c r="AB356" i="2"/>
  <c r="AC356" i="2" s="1"/>
  <c r="AB294" i="2"/>
  <c r="AC294" i="2" s="1"/>
  <c r="AB154" i="2"/>
  <c r="AC154" i="2" s="1"/>
  <c r="AB162" i="2"/>
  <c r="AC162" i="2" s="1"/>
  <c r="AB62" i="2"/>
  <c r="AC62" i="2" s="1"/>
  <c r="AB96" i="2"/>
  <c r="AC96" i="2" s="1"/>
  <c r="AB192" i="2"/>
  <c r="AC192" i="2" s="1"/>
  <c r="AB75" i="2"/>
  <c r="AC75" i="2" s="1"/>
  <c r="AB368" i="2"/>
  <c r="AC368" i="2" s="1"/>
  <c r="AB314" i="2"/>
  <c r="AC314" i="2" s="1"/>
  <c r="AB339" i="2"/>
  <c r="AC339" i="2" s="1"/>
  <c r="AB322" i="2"/>
  <c r="AC322" i="2" s="1"/>
  <c r="AB386" i="2"/>
  <c r="AC386" i="2" s="1"/>
  <c r="AB343" i="2"/>
  <c r="AC343" i="2" s="1"/>
  <c r="AB142" i="2"/>
  <c r="AC142" i="2" s="1"/>
  <c r="AB245" i="2"/>
  <c r="AC245" i="2" s="1"/>
  <c r="AB135" i="2"/>
  <c r="AC135" i="2" s="1"/>
  <c r="AB238" i="2"/>
  <c r="AC238" i="2" s="1"/>
  <c r="AB337" i="2"/>
  <c r="AC337" i="2" s="1"/>
  <c r="AB397" i="2"/>
  <c r="AC397" i="2" s="1"/>
  <c r="AB180" i="2"/>
  <c r="AC180" i="2" s="1"/>
  <c r="AB274" i="2"/>
  <c r="AC274" i="2" s="1"/>
  <c r="AB300" i="2"/>
  <c r="AC300" i="2" s="1"/>
  <c r="AB122" i="2"/>
  <c r="AC122" i="2" s="1"/>
  <c r="AB217" i="2"/>
  <c r="AC217" i="2" s="1"/>
  <c r="AB79" i="2"/>
  <c r="AC79" i="2" s="1"/>
  <c r="AB103" i="2"/>
  <c r="AC103" i="2" s="1"/>
  <c r="AB342" i="2"/>
  <c r="AC342" i="2" s="1"/>
  <c r="AB241" i="2"/>
  <c r="AC241" i="2" s="1"/>
  <c r="AB398" i="2"/>
  <c r="AC398" i="2" s="1"/>
  <c r="AB304" i="2"/>
  <c r="AC304" i="2" s="1"/>
  <c r="AB335" i="2"/>
  <c r="AC335" i="2" s="1"/>
  <c r="AB255" i="2"/>
  <c r="AC255" i="2" s="1"/>
  <c r="AB422" i="2"/>
  <c r="AC422" i="2" s="1"/>
  <c r="AB108" i="2"/>
  <c r="AC108" i="2" s="1"/>
  <c r="AB390" i="2"/>
  <c r="AC390" i="2" s="1"/>
  <c r="AB107" i="2"/>
  <c r="AC107" i="2" s="1"/>
  <c r="AB163" i="2"/>
  <c r="AC163" i="2" s="1"/>
  <c r="AB243" i="2"/>
  <c r="AC243" i="2" s="1"/>
  <c r="AB415" i="2"/>
  <c r="AC415" i="2" s="1"/>
  <c r="AB295" i="2"/>
  <c r="AC295" i="2" s="1"/>
  <c r="AB81" i="2"/>
  <c r="AC81" i="2" s="1"/>
  <c r="AB379" i="2"/>
  <c r="AC379" i="2" s="1"/>
  <c r="AB189" i="2"/>
  <c r="AC189" i="2" s="1"/>
  <c r="AB186" i="2"/>
  <c r="AC186" i="2" s="1"/>
  <c r="AB288" i="2"/>
  <c r="AC288" i="2" s="1"/>
  <c r="AB110" i="2"/>
  <c r="AC110" i="2" s="1"/>
  <c r="AB50" i="2"/>
  <c r="AC50" i="2" s="1"/>
  <c r="AB221" i="2"/>
  <c r="AC221" i="2" s="1"/>
  <c r="AB315" i="2"/>
  <c r="AC315" i="2" s="1"/>
  <c r="AB155" i="2"/>
  <c r="AC155" i="2" s="1"/>
  <c r="AB102" i="2"/>
  <c r="AC102" i="2" s="1"/>
  <c r="AB197" i="2"/>
  <c r="AC197" i="2" s="1"/>
  <c r="AB384" i="2"/>
  <c r="AC384" i="2" s="1"/>
  <c r="AB130" i="2"/>
  <c r="AC130" i="2" s="1"/>
  <c r="AB58" i="2"/>
  <c r="AC58" i="2" s="1"/>
  <c r="AB363" i="2"/>
  <c r="AC363" i="2" s="1"/>
  <c r="AB118" i="2"/>
  <c r="AC118" i="2" s="1"/>
  <c r="AB307" i="2"/>
  <c r="AC307" i="2" s="1"/>
  <c r="AB78" i="2"/>
  <c r="AC78" i="2" s="1"/>
  <c r="AB360" i="2"/>
  <c r="AC360" i="2" s="1"/>
  <c r="AB183" i="2"/>
  <c r="AC183" i="2" s="1"/>
  <c r="AB282" i="2"/>
  <c r="AC282" i="2" s="1"/>
  <c r="AB381" i="2"/>
  <c r="AC381" i="2" s="1"/>
  <c r="AB290" i="2"/>
  <c r="AC290" i="2" s="1"/>
  <c r="AB266" i="2"/>
  <c r="AC266" i="2" s="1"/>
  <c r="AB285" i="2"/>
  <c r="AC285" i="2" s="1"/>
  <c r="AB114" i="2"/>
  <c r="AC114" i="2" s="1"/>
  <c r="AB209" i="2"/>
  <c r="AC209" i="2" s="1"/>
  <c r="AB71" i="2"/>
  <c r="AC71" i="2" s="1"/>
  <c r="AB230" i="2"/>
  <c r="AC230" i="2" s="1"/>
  <c r="AB334" i="2"/>
  <c r="AC334" i="2" s="1"/>
  <c r="AB178" i="2"/>
  <c r="AC178" i="2" s="1"/>
  <c r="AB98" i="2"/>
  <c r="AC98" i="2" s="1"/>
  <c r="AB200" i="2"/>
  <c r="AC200" i="2" s="1"/>
  <c r="AB389" i="2"/>
  <c r="AC389" i="2" s="1"/>
  <c r="AB54" i="2"/>
  <c r="AC54" i="2" s="1"/>
  <c r="AB204" i="2"/>
  <c r="AC204" i="2" s="1"/>
  <c r="AB311" i="2"/>
  <c r="AC311" i="2" s="1"/>
  <c r="AB152" i="2"/>
  <c r="AC152" i="2" s="1"/>
  <c r="AB247" i="2"/>
  <c r="AC247" i="2" s="1"/>
  <c r="AB423" i="2"/>
  <c r="AC423" i="2" s="1"/>
  <c r="AB412" i="2"/>
  <c r="AC412" i="2" s="1"/>
  <c r="AB193" i="2"/>
  <c r="AC193" i="2" s="1"/>
  <c r="AB157" i="2"/>
  <c r="AC157" i="2" s="1"/>
  <c r="AB214" i="2"/>
  <c r="AC214" i="2" s="1"/>
  <c r="AB421" i="2"/>
  <c r="AC421" i="2" s="1"/>
  <c r="AB237" i="2"/>
  <c r="AC237" i="2" s="1"/>
  <c r="AB262" i="2"/>
  <c r="AC262" i="2" s="1"/>
  <c r="AB261" i="2"/>
  <c r="AC261" i="2" s="1"/>
  <c r="AB76" i="2"/>
  <c r="AC76" i="2" s="1"/>
  <c r="AB321" i="2"/>
  <c r="AC321" i="2" s="1"/>
  <c r="AB188" i="2"/>
  <c r="AC188" i="2" s="1"/>
  <c r="AB171" i="2"/>
  <c r="AC171" i="2" s="1"/>
  <c r="AB358" i="2"/>
  <c r="AC358" i="2" s="1"/>
  <c r="AC47" i="2" l="1"/>
  <c r="AC43" i="2" s="1"/>
  <c r="AB43" i="2"/>
  <c r="AE231" i="2" l="1"/>
  <c r="AF231" i="2" s="1"/>
  <c r="AE335" i="2"/>
  <c r="AF335" i="2" s="1"/>
  <c r="AE303" i="2"/>
  <c r="AF303" i="2" s="1"/>
  <c r="AE114" i="2"/>
  <c r="AF114" i="2" s="1"/>
  <c r="AE94" i="2"/>
  <c r="AF94" i="2" s="1"/>
  <c r="AE375" i="2"/>
  <c r="AF375" i="2" s="1"/>
  <c r="AE202" i="2"/>
  <c r="AF202" i="2" s="1"/>
  <c r="AE255" i="2"/>
  <c r="AF255" i="2" s="1"/>
  <c r="AE352" i="2"/>
  <c r="AF352" i="2" s="1"/>
  <c r="AE110" i="2"/>
  <c r="AF110" i="2" s="1"/>
  <c r="AE146" i="2"/>
  <c r="AF146" i="2" s="1"/>
  <c r="AE209" i="2"/>
  <c r="AF209" i="2" s="1"/>
  <c r="AE306" i="2"/>
  <c r="AF306" i="2" s="1"/>
  <c r="AE123" i="2"/>
  <c r="AF123" i="2" s="1"/>
  <c r="AE310" i="2"/>
  <c r="AF310" i="2" s="1"/>
  <c r="AE148" i="2"/>
  <c r="AF148" i="2" s="1"/>
  <c r="AE127" i="2"/>
  <c r="AF127" i="2" s="1"/>
  <c r="AE223" i="2"/>
  <c r="AF223" i="2" s="1"/>
  <c r="AE304" i="2"/>
  <c r="AF304" i="2" s="1"/>
  <c r="AE318" i="2"/>
  <c r="AF318" i="2" s="1"/>
  <c r="AE213" i="2"/>
  <c r="AF213" i="2" s="1"/>
  <c r="AE109" i="2"/>
  <c r="AF109" i="2" s="1"/>
  <c r="AE344" i="2"/>
  <c r="AF344" i="2" s="1"/>
  <c r="AE161" i="2"/>
  <c r="AF161" i="2" s="1"/>
  <c r="AE263" i="2"/>
  <c r="AF263" i="2" s="1"/>
  <c r="AE56" i="2"/>
  <c r="AF56" i="2" s="1"/>
  <c r="AE372" i="2"/>
  <c r="AF372" i="2" s="1"/>
  <c r="AE156" i="2"/>
  <c r="AF156" i="2" s="1"/>
  <c r="AE275" i="2"/>
  <c r="AF275" i="2" s="1"/>
  <c r="AE356" i="2"/>
  <c r="AF356" i="2" s="1"/>
  <c r="AE70" i="2"/>
  <c r="AF70" i="2" s="1"/>
  <c r="AE387" i="2"/>
  <c r="AF387" i="2" s="1"/>
  <c r="AE157" i="2"/>
  <c r="AF157" i="2" s="1"/>
  <c r="AE201" i="2"/>
  <c r="AF201" i="2" s="1"/>
  <c r="AE179" i="2"/>
  <c r="AF179" i="2" s="1"/>
  <c r="AE256" i="2"/>
  <c r="AF256" i="2" s="1"/>
  <c r="AE72" i="2"/>
  <c r="AF72" i="2" s="1"/>
  <c r="AE83" i="2"/>
  <c r="AF83" i="2" s="1"/>
  <c r="AE168" i="2"/>
  <c r="AF168" i="2" s="1"/>
  <c r="AE50" i="2"/>
  <c r="AF50" i="2" s="1"/>
  <c r="AE184" i="2"/>
  <c r="AF184" i="2" s="1"/>
  <c r="AE336" i="2"/>
  <c r="AF336" i="2" s="1"/>
  <c r="AE204" i="2"/>
  <c r="AF204" i="2" s="1"/>
  <c r="AE181" i="2"/>
  <c r="AF181" i="2" s="1"/>
  <c r="AE386" i="2"/>
  <c r="AF386" i="2" s="1"/>
  <c r="AE222" i="2"/>
  <c r="AF222" i="2" s="1"/>
  <c r="AE175" i="2"/>
  <c r="AF175" i="2" s="1"/>
  <c r="AE244" i="2"/>
  <c r="AF244" i="2" s="1"/>
  <c r="AE337" i="2"/>
  <c r="AF337" i="2" s="1"/>
  <c r="AE253" i="2"/>
  <c r="AF253" i="2" s="1"/>
  <c r="AE308" i="2"/>
  <c r="AF308" i="2" s="1"/>
  <c r="AE388" i="2"/>
  <c r="AF388" i="2" s="1"/>
  <c r="AE235" i="2"/>
  <c r="AF235" i="2" s="1"/>
  <c r="AE281" i="2"/>
  <c r="AF281" i="2" s="1"/>
  <c r="AE205" i="2"/>
  <c r="AF205" i="2" s="1"/>
  <c r="AE379" i="2"/>
  <c r="AF379" i="2" s="1"/>
  <c r="AE376" i="2"/>
  <c r="AF376" i="2" s="1"/>
  <c r="AE270" i="2"/>
  <c r="AF270" i="2" s="1"/>
  <c r="AE313" i="2"/>
  <c r="AF313" i="2" s="1"/>
  <c r="AE224" i="2"/>
  <c r="AF224" i="2" s="1"/>
  <c r="AE105" i="2"/>
  <c r="AF105" i="2" s="1"/>
  <c r="AE92" i="2"/>
  <c r="AF92" i="2" s="1"/>
  <c r="AE354" i="2"/>
  <c r="AF354" i="2" s="1"/>
  <c r="AE183" i="2"/>
  <c r="AF183" i="2" s="1"/>
  <c r="AE185" i="2"/>
  <c r="AF185" i="2" s="1"/>
  <c r="AE378" i="2"/>
  <c r="AF378" i="2" s="1"/>
  <c r="AE166" i="2"/>
  <c r="AF166" i="2" s="1"/>
  <c r="AE230" i="2"/>
  <c r="AF230" i="2" s="1"/>
  <c r="AE131" i="2"/>
  <c r="AF131" i="2" s="1"/>
  <c r="AE135" i="2"/>
  <c r="AF135" i="2" s="1"/>
  <c r="AE302" i="2"/>
  <c r="AF302" i="2" s="1"/>
  <c r="AE97" i="2"/>
  <c r="AF97" i="2" s="1"/>
  <c r="AE85" i="2"/>
  <c r="AF85" i="2" s="1"/>
  <c r="AE340" i="2"/>
  <c r="AF340" i="2" s="1"/>
  <c r="AE237" i="2"/>
  <c r="AF237" i="2" s="1"/>
  <c r="AE177" i="2"/>
  <c r="AF177" i="2" s="1"/>
  <c r="AE250" i="2"/>
  <c r="AF250" i="2" s="1"/>
  <c r="AE316" i="2"/>
  <c r="AF316" i="2" s="1"/>
  <c r="AE96" i="2"/>
  <c r="AF96" i="2" s="1"/>
  <c r="AE307" i="2"/>
  <c r="AF307" i="2" s="1"/>
  <c r="AE192" i="2"/>
  <c r="AF192" i="2" s="1"/>
  <c r="AE279" i="2"/>
  <c r="AF279" i="2" s="1"/>
  <c r="AE193" i="2"/>
  <c r="AF193" i="2" s="1"/>
  <c r="AE349" i="2"/>
  <c r="AF349" i="2" s="1"/>
  <c r="AE98" i="2"/>
  <c r="AF98" i="2" s="1"/>
  <c r="AE220" i="2"/>
  <c r="AF220" i="2" s="1"/>
  <c r="AE218" i="2"/>
  <c r="AF218" i="2" s="1"/>
  <c r="AE151" i="2"/>
  <c r="AF151" i="2" s="1"/>
  <c r="AE323" i="2"/>
  <c r="AF323" i="2" s="1"/>
  <c r="AE369" i="2"/>
  <c r="AF369" i="2" s="1"/>
  <c r="AE358" i="2"/>
  <c r="AF358" i="2" s="1"/>
  <c r="AE203" i="2"/>
  <c r="AF203" i="2" s="1"/>
  <c r="AE172" i="2"/>
  <c r="AF172" i="2" s="1"/>
  <c r="AE65" i="2"/>
  <c r="AF65" i="2" s="1"/>
  <c r="AE115" i="2"/>
  <c r="AF115" i="2" s="1"/>
  <c r="AE342" i="2"/>
  <c r="AF342" i="2" s="1"/>
  <c r="AE324" i="2"/>
  <c r="AF324" i="2" s="1"/>
  <c r="AE150" i="2"/>
  <c r="AF150" i="2" s="1"/>
  <c r="AE233" i="2"/>
  <c r="AF233" i="2" s="1"/>
  <c r="AE373" i="2"/>
  <c r="AF373" i="2" s="1"/>
  <c r="AE320" i="2"/>
  <c r="AF320" i="2" s="1"/>
  <c r="AE297" i="2"/>
  <c r="AF297" i="2" s="1"/>
  <c r="AE79" i="2"/>
  <c r="AF79" i="2" s="1"/>
  <c r="AE259" i="2"/>
  <c r="AF259" i="2" s="1"/>
  <c r="AE319" i="2"/>
  <c r="AF319" i="2" s="1"/>
  <c r="AE138" i="2"/>
  <c r="AF138" i="2" s="1"/>
  <c r="AE87" i="2"/>
  <c r="AF87" i="2" s="1"/>
  <c r="AE392" i="2"/>
  <c r="AF392" i="2" s="1"/>
  <c r="AE295" i="2"/>
  <c r="AF295" i="2" s="1"/>
  <c r="AE331" i="2"/>
  <c r="AF331" i="2" s="1"/>
  <c r="AE116" i="2"/>
  <c r="AF116" i="2" s="1"/>
  <c r="AE124" i="2"/>
  <c r="AF124" i="2" s="1"/>
  <c r="AE280" i="2"/>
  <c r="AF280" i="2" s="1"/>
  <c r="AE228" i="2"/>
  <c r="AF228" i="2" s="1"/>
  <c r="AE239" i="2"/>
  <c r="AF239" i="2" s="1"/>
  <c r="AE99" i="2"/>
  <c r="AF99" i="2" s="1"/>
  <c r="AE261" i="2"/>
  <c r="AF261" i="2" s="1"/>
  <c r="AE247" i="2"/>
  <c r="AF247" i="2" s="1"/>
  <c r="AE269" i="2"/>
  <c r="AF269" i="2" s="1"/>
  <c r="AE339" i="2"/>
  <c r="AF339" i="2" s="1"/>
  <c r="AE298" i="2"/>
  <c r="AF298" i="2" s="1"/>
  <c r="AE348" i="2"/>
  <c r="AF348" i="2" s="1"/>
  <c r="AE101" i="2"/>
  <c r="AF101" i="2" s="1"/>
  <c r="AE187" i="2"/>
  <c r="AF187" i="2" s="1"/>
  <c r="AE134" i="2"/>
  <c r="AF134" i="2" s="1"/>
  <c r="AE145" i="2"/>
  <c r="AF145" i="2" s="1"/>
  <c r="AD314" i="2"/>
  <c r="AE314" i="2" s="1"/>
  <c r="AF314" i="2" s="1"/>
  <c r="AD271" i="2"/>
  <c r="AE271" i="2" s="1"/>
  <c r="AF271" i="2" s="1"/>
  <c r="AD376" i="2"/>
  <c r="AD233" i="2"/>
  <c r="AD410" i="2"/>
  <c r="AE410" i="2" s="1"/>
  <c r="AF410" i="2" s="1"/>
  <c r="AD357" i="2"/>
  <c r="AE357" i="2" s="1"/>
  <c r="AF357" i="2" s="1"/>
  <c r="AD179" i="2"/>
  <c r="AD370" i="2"/>
  <c r="AE370" i="2" s="1"/>
  <c r="AF370" i="2" s="1"/>
  <c r="AD295" i="2"/>
  <c r="AD81" i="2"/>
  <c r="AE81" i="2" s="1"/>
  <c r="AF81" i="2" s="1"/>
  <c r="AD349" i="2"/>
  <c r="AD163" i="2"/>
  <c r="AE163" i="2" s="1"/>
  <c r="AF163" i="2" s="1"/>
  <c r="AD355" i="2"/>
  <c r="AE355" i="2" s="1"/>
  <c r="AF355" i="2" s="1"/>
  <c r="AD299" i="2"/>
  <c r="AE299" i="2" s="1"/>
  <c r="AF299" i="2" s="1"/>
  <c r="AD173" i="2"/>
  <c r="AE173" i="2" s="1"/>
  <c r="AF173" i="2" s="1"/>
  <c r="AD399" i="2"/>
  <c r="AE399" i="2" s="1"/>
  <c r="AF399" i="2" s="1"/>
  <c r="AD324" i="2"/>
  <c r="AD288" i="2"/>
  <c r="AE288" i="2" s="1"/>
  <c r="AF288" i="2" s="1"/>
  <c r="AD228" i="2"/>
  <c r="AD53" i="2"/>
  <c r="AE53" i="2" s="1"/>
  <c r="AF53" i="2" s="1"/>
  <c r="AD225" i="2"/>
  <c r="AE225" i="2" s="1"/>
  <c r="AF225" i="2" s="1"/>
  <c r="AD160" i="2"/>
  <c r="AE160" i="2" s="1"/>
  <c r="AF160" i="2" s="1"/>
  <c r="AD74" i="2"/>
  <c r="AE74" i="2" s="1"/>
  <c r="AF74" i="2" s="1"/>
  <c r="AD215" i="2"/>
  <c r="AE215" i="2" s="1"/>
  <c r="AF215" i="2" s="1"/>
  <c r="AD150" i="2"/>
  <c r="AD64" i="2"/>
  <c r="AE64" i="2" s="1"/>
  <c r="AF64" i="2" s="1"/>
  <c r="AD151" i="2"/>
  <c r="AD362" i="2"/>
  <c r="AE362" i="2" s="1"/>
  <c r="AF362" i="2" s="1"/>
  <c r="AD285" i="2"/>
  <c r="AE285" i="2" s="1"/>
  <c r="AF285" i="2" s="1"/>
  <c r="AD393" i="2"/>
  <c r="AE393" i="2" s="1"/>
  <c r="AF393" i="2" s="1"/>
  <c r="AD335" i="2"/>
  <c r="AD135" i="2"/>
  <c r="AD358" i="2"/>
  <c r="AD277" i="2"/>
  <c r="AE277" i="2" s="1"/>
  <c r="AF277" i="2" s="1"/>
  <c r="AD318" i="2"/>
  <c r="AD282" i="2"/>
  <c r="AE282" i="2" s="1"/>
  <c r="AF282" i="2" s="1"/>
  <c r="AD214" i="2"/>
  <c r="AE214" i="2" s="1"/>
  <c r="AF214" i="2" s="1"/>
  <c r="AD111" i="2"/>
  <c r="AE111" i="2" s="1"/>
  <c r="AF111" i="2" s="1"/>
  <c r="AD380" i="2"/>
  <c r="AE380" i="2" s="1"/>
  <c r="AF380" i="2" s="1"/>
  <c r="AD345" i="2"/>
  <c r="AE345" i="2" s="1"/>
  <c r="AF345" i="2" s="1"/>
  <c r="AD289" i="2"/>
  <c r="AE289" i="2" s="1"/>
  <c r="AF289" i="2" s="1"/>
  <c r="AD157" i="2"/>
  <c r="AD210" i="2"/>
  <c r="AE210" i="2" s="1"/>
  <c r="AF210" i="2" s="1"/>
  <c r="AD155" i="2"/>
  <c r="AE155" i="2" s="1"/>
  <c r="AF155" i="2" s="1"/>
  <c r="AD107" i="2"/>
  <c r="AE107" i="2" s="1"/>
  <c r="AF107" i="2" s="1"/>
  <c r="AD200" i="2"/>
  <c r="AE200" i="2" s="1"/>
  <c r="AF200" i="2" s="1"/>
  <c r="AD145" i="2"/>
  <c r="AD97" i="2"/>
  <c r="AD112" i="2"/>
  <c r="AE112" i="2" s="1"/>
  <c r="AF112" i="2" s="1"/>
  <c r="AD269" i="2"/>
  <c r="AD400" i="2"/>
  <c r="AE400" i="2" s="1"/>
  <c r="AF400" i="2" s="1"/>
  <c r="AD319" i="2"/>
  <c r="AD77" i="2"/>
  <c r="AE77" i="2" s="1"/>
  <c r="AF77" i="2" s="1"/>
  <c r="AD346" i="2"/>
  <c r="AE346" i="2" s="1"/>
  <c r="AF346" i="2" s="1"/>
  <c r="AD261" i="2"/>
  <c r="AD310" i="2"/>
  <c r="AD274" i="2"/>
  <c r="AE274" i="2" s="1"/>
  <c r="AF274" i="2" s="1"/>
  <c r="AD198" i="2"/>
  <c r="AE198" i="2" s="1"/>
  <c r="AF198" i="2" s="1"/>
  <c r="AD95" i="2"/>
  <c r="AE95" i="2" s="1"/>
  <c r="AF95" i="2" s="1"/>
  <c r="AD372" i="2"/>
  <c r="AD337" i="2"/>
  <c r="AD281" i="2"/>
  <c r="AD141" i="2"/>
  <c r="AE141" i="2" s="1"/>
  <c r="AF141" i="2" s="1"/>
  <c r="AD202" i="2"/>
  <c r="AD147" i="2"/>
  <c r="AE147" i="2" s="1"/>
  <c r="AF147" i="2" s="1"/>
  <c r="AD99" i="2"/>
  <c r="AD192" i="2"/>
  <c r="AD137" i="2"/>
  <c r="AE137" i="2" s="1"/>
  <c r="AF137" i="2" s="1"/>
  <c r="AD83" i="2"/>
  <c r="AD366" i="2"/>
  <c r="AE366" i="2" s="1"/>
  <c r="AF366" i="2" s="1"/>
  <c r="AD262" i="2"/>
  <c r="AE262" i="2" s="1"/>
  <c r="AF262" i="2" s="1"/>
  <c r="AD415" i="2"/>
  <c r="AE415" i="2" s="1"/>
  <c r="AF415" i="2" s="1"/>
  <c r="AD311" i="2"/>
  <c r="AE311" i="2" s="1"/>
  <c r="AF311" i="2" s="1"/>
  <c r="AD148" i="2"/>
  <c r="AD342" i="2"/>
  <c r="AD253" i="2"/>
  <c r="AD409" i="2"/>
  <c r="AE409" i="2" s="1"/>
  <c r="AF409" i="2" s="1"/>
  <c r="AD303" i="2"/>
  <c r="AD128" i="2"/>
  <c r="AE128" i="2" s="1"/>
  <c r="AF128" i="2" s="1"/>
  <c r="AD365" i="2"/>
  <c r="AE365" i="2" s="1"/>
  <c r="AF365" i="2" s="1"/>
  <c r="AD195" i="2"/>
  <c r="AE195" i="2" s="1"/>
  <c r="AF195" i="2" s="1"/>
  <c r="AD363" i="2"/>
  <c r="AE363" i="2" s="1"/>
  <c r="AF363" i="2" s="1"/>
  <c r="AD133" i="2"/>
  <c r="AE133" i="2" s="1"/>
  <c r="AF133" i="2" s="1"/>
  <c r="AD189" i="2"/>
  <c r="AE189" i="2" s="1"/>
  <c r="AF189" i="2" s="1"/>
  <c r="AD420" i="2"/>
  <c r="AE420" i="2" s="1"/>
  <c r="AF420" i="2" s="1"/>
  <c r="AD332" i="2"/>
  <c r="AE332" i="2" s="1"/>
  <c r="AF332" i="2" s="1"/>
  <c r="AD296" i="2"/>
  <c r="AE296" i="2" s="1"/>
  <c r="AF296" i="2" s="1"/>
  <c r="AD239" i="2"/>
  <c r="AD104" i="2"/>
  <c r="AE104" i="2" s="1"/>
  <c r="AF104" i="2" s="1"/>
  <c r="AD162" i="2"/>
  <c r="AE162" i="2" s="1"/>
  <c r="AF162" i="2" s="1"/>
  <c r="AD129" i="2"/>
  <c r="AE129" i="2" s="1"/>
  <c r="AF129" i="2" s="1"/>
  <c r="AD82" i="2"/>
  <c r="AE82" i="2" s="1"/>
  <c r="AF82" i="2" s="1"/>
  <c r="AD223" i="2"/>
  <c r="AD158" i="2"/>
  <c r="AE158" i="2" s="1"/>
  <c r="AF158" i="2" s="1"/>
  <c r="AD287" i="2"/>
  <c r="AE287" i="2" s="1"/>
  <c r="AF287" i="2" s="1"/>
  <c r="AD414" i="2"/>
  <c r="AE414" i="2" s="1"/>
  <c r="AF414" i="2" s="1"/>
  <c r="AD330" i="2"/>
  <c r="AE330" i="2" s="1"/>
  <c r="AF330" i="2" s="1"/>
  <c r="AD237" i="2"/>
  <c r="AD401" i="2"/>
  <c r="AE401" i="2" s="1"/>
  <c r="AF401" i="2" s="1"/>
  <c r="AD292" i="2"/>
  <c r="AE292" i="2" s="1"/>
  <c r="AF292" i="2" s="1"/>
  <c r="AD87" i="2"/>
  <c r="AD322" i="2"/>
  <c r="AE322" i="2" s="1"/>
  <c r="AF322" i="2" s="1"/>
  <c r="AD222" i="2"/>
  <c r="AD408" i="2"/>
  <c r="AE408" i="2" s="1"/>
  <c r="AF408" i="2" s="1"/>
  <c r="AD284" i="2"/>
  <c r="AE284" i="2" s="1"/>
  <c r="AF284" i="2" s="1"/>
  <c r="AD117" i="2"/>
  <c r="AE117" i="2" s="1"/>
  <c r="AF117" i="2" s="1"/>
  <c r="AD323" i="2"/>
  <c r="AD267" i="2"/>
  <c r="AE267" i="2" s="1"/>
  <c r="AF267" i="2" s="1"/>
  <c r="AD94" i="2"/>
  <c r="AD405" i="2"/>
  <c r="AE405" i="2" s="1"/>
  <c r="AF405" i="2" s="1"/>
  <c r="AD385" i="2"/>
  <c r="AE385" i="2" s="1"/>
  <c r="AF385" i="2" s="1"/>
  <c r="AD256" i="2"/>
  <c r="AD164" i="2"/>
  <c r="AE164" i="2" s="1"/>
  <c r="AF164" i="2" s="1"/>
  <c r="AD84" i="2"/>
  <c r="AE84" i="2" s="1"/>
  <c r="AF84" i="2" s="1"/>
  <c r="AD193" i="2"/>
  <c r="AD122" i="2"/>
  <c r="AE122" i="2" s="1"/>
  <c r="AF122" i="2" s="1"/>
  <c r="AD241" i="2"/>
  <c r="AE241" i="2" s="1"/>
  <c r="AF241" i="2" s="1"/>
  <c r="AD183" i="2"/>
  <c r="AD96" i="2"/>
  <c r="AD404" i="2"/>
  <c r="AE404" i="2" s="1"/>
  <c r="AF404" i="2" s="1"/>
  <c r="AD103" i="2"/>
  <c r="AE103" i="2" s="1"/>
  <c r="AF103" i="2" s="1"/>
  <c r="AD312" i="2"/>
  <c r="AE312" i="2" s="1"/>
  <c r="AF312" i="2" s="1"/>
  <c r="AD204" i="2"/>
  <c r="AD419" i="2"/>
  <c r="AE419" i="2" s="1"/>
  <c r="AF419" i="2" s="1"/>
  <c r="AD270" i="2"/>
  <c r="AD79" i="2"/>
  <c r="AD304" i="2"/>
  <c r="AD188" i="2"/>
  <c r="AE188" i="2" s="1"/>
  <c r="AF188" i="2" s="1"/>
  <c r="AD379" i="2"/>
  <c r="AD250" i="2"/>
  <c r="AD221" i="2"/>
  <c r="AE221" i="2" s="1"/>
  <c r="AF221" i="2" s="1"/>
  <c r="AD70" i="2"/>
  <c r="AD348" i="2"/>
  <c r="AD313" i="2"/>
  <c r="AD257" i="2"/>
  <c r="AE257" i="2" s="1"/>
  <c r="AF257" i="2" s="1"/>
  <c r="AD154" i="2"/>
  <c r="AE154" i="2" s="1"/>
  <c r="AF154" i="2" s="1"/>
  <c r="AD178" i="2"/>
  <c r="AE178" i="2" s="1"/>
  <c r="AF178" i="2" s="1"/>
  <c r="AD120" i="2"/>
  <c r="AE120" i="2" s="1"/>
  <c r="AF120" i="2" s="1"/>
  <c r="AD63" i="2"/>
  <c r="AE63" i="2" s="1"/>
  <c r="AF63" i="2" s="1"/>
  <c r="AD168" i="2"/>
  <c r="AD98" i="2"/>
  <c r="AD88" i="2"/>
  <c r="AE88" i="2" s="1"/>
  <c r="AF88" i="2" s="1"/>
  <c r="AD394" i="2"/>
  <c r="AE394" i="2" s="1"/>
  <c r="AF394" i="2" s="1"/>
  <c r="AD172" i="2"/>
  <c r="AD392" i="2"/>
  <c r="AD254" i="2"/>
  <c r="AE254" i="2" s="1"/>
  <c r="AF254" i="2" s="1"/>
  <c r="AD78" i="2"/>
  <c r="AE78" i="2" s="1"/>
  <c r="AF78" i="2" s="1"/>
  <c r="AD381" i="2"/>
  <c r="AE381" i="2" s="1"/>
  <c r="AF381" i="2" s="1"/>
  <c r="AD227" i="2"/>
  <c r="AE227" i="2" s="1"/>
  <c r="AF227" i="2" s="1"/>
  <c r="AD371" i="2"/>
  <c r="AE371" i="2" s="1"/>
  <c r="AF371" i="2" s="1"/>
  <c r="AD242" i="2"/>
  <c r="AE242" i="2" s="1"/>
  <c r="AF242" i="2" s="1"/>
  <c r="AD205" i="2"/>
  <c r="AD54" i="2"/>
  <c r="AE54" i="2" s="1"/>
  <c r="AF54" i="2" s="1"/>
  <c r="AD340" i="2"/>
  <c r="AD305" i="2"/>
  <c r="AE305" i="2" s="1"/>
  <c r="AF305" i="2" s="1"/>
  <c r="AD249" i="2"/>
  <c r="AE249" i="2" s="1"/>
  <c r="AF249" i="2" s="1"/>
  <c r="AD138" i="2"/>
  <c r="AD170" i="2"/>
  <c r="AE170" i="2" s="1"/>
  <c r="AF170" i="2" s="1"/>
  <c r="AD102" i="2"/>
  <c r="AE102" i="2" s="1"/>
  <c r="AF102" i="2" s="1"/>
  <c r="AD90" i="2"/>
  <c r="AE90" i="2" s="1"/>
  <c r="AF90" i="2" s="1"/>
  <c r="AD73" i="2"/>
  <c r="AE73" i="2" s="1"/>
  <c r="AF73" i="2" s="1"/>
  <c r="AD108" i="2"/>
  <c r="AE108" i="2" s="1"/>
  <c r="AF108" i="2" s="1"/>
  <c r="AD80" i="2"/>
  <c r="AE80" i="2" s="1"/>
  <c r="AF80" i="2" s="1"/>
  <c r="AD343" i="2"/>
  <c r="AE343" i="2" s="1"/>
  <c r="AF343" i="2" s="1"/>
  <c r="AD174" i="2"/>
  <c r="AE174" i="2" s="1"/>
  <c r="AF174" i="2" s="1"/>
  <c r="AD386" i="2"/>
  <c r="AD246" i="2"/>
  <c r="AE246" i="2" s="1"/>
  <c r="AF246" i="2" s="1"/>
  <c r="AD62" i="2"/>
  <c r="AE62" i="2" s="1"/>
  <c r="AF62" i="2" s="1"/>
  <c r="AD373" i="2"/>
  <c r="AD211" i="2"/>
  <c r="AE211" i="2" s="1"/>
  <c r="AF211" i="2" s="1"/>
  <c r="AD382" i="2"/>
  <c r="AE382" i="2" s="1"/>
  <c r="AF382" i="2" s="1"/>
  <c r="AD238" i="2"/>
  <c r="AE238" i="2" s="1"/>
  <c r="AF238" i="2" s="1"/>
  <c r="AD407" i="2"/>
  <c r="AE407" i="2" s="1"/>
  <c r="AF407" i="2" s="1"/>
  <c r="AD301" i="2"/>
  <c r="AE301" i="2" s="1"/>
  <c r="AF301" i="2" s="1"/>
  <c r="AD127" i="2"/>
  <c r="AD331" i="2"/>
  <c r="AD275" i="2"/>
  <c r="AD125" i="2"/>
  <c r="AE125" i="2" s="1"/>
  <c r="AF125" i="2" s="1"/>
  <c r="AD413" i="2"/>
  <c r="AE413" i="2" s="1"/>
  <c r="AF413" i="2" s="1"/>
  <c r="AD300" i="2"/>
  <c r="AE300" i="2" s="1"/>
  <c r="AF300" i="2" s="1"/>
  <c r="AD264" i="2"/>
  <c r="AE264" i="2" s="1"/>
  <c r="AF264" i="2" s="1"/>
  <c r="AD180" i="2"/>
  <c r="AE180" i="2" s="1"/>
  <c r="AF180" i="2" s="1"/>
  <c r="AD85" i="2"/>
  <c r="AD201" i="2"/>
  <c r="AD136" i="2"/>
  <c r="AE136" i="2" s="1"/>
  <c r="AF136" i="2" s="1"/>
  <c r="AD50" i="2"/>
  <c r="AD191" i="2"/>
  <c r="AE191" i="2" s="1"/>
  <c r="AF191" i="2" s="1"/>
  <c r="AD118" i="2"/>
  <c r="AE118" i="2" s="1"/>
  <c r="AF118" i="2" s="1"/>
  <c r="AD47" i="2"/>
  <c r="AE47" i="2" s="1"/>
  <c r="AD354" i="2"/>
  <c r="AD389" i="2"/>
  <c r="AE389" i="2" s="1"/>
  <c r="AF389" i="2" s="1"/>
  <c r="AD359" i="2"/>
  <c r="AE359" i="2" s="1"/>
  <c r="AF359" i="2" s="1"/>
  <c r="AD181" i="2"/>
  <c r="AD374" i="2"/>
  <c r="AE374" i="2" s="1"/>
  <c r="AF374" i="2" s="1"/>
  <c r="AD231" i="2"/>
  <c r="AD402" i="2"/>
  <c r="AE402" i="2" s="1"/>
  <c r="AF402" i="2" s="1"/>
  <c r="AD351" i="2"/>
  <c r="AE351" i="2" s="1"/>
  <c r="AF351" i="2" s="1"/>
  <c r="AD165" i="2"/>
  <c r="AE165" i="2" s="1"/>
  <c r="AF165" i="2" s="1"/>
  <c r="AD368" i="2"/>
  <c r="AE368" i="2" s="1"/>
  <c r="AF368" i="2" s="1"/>
  <c r="AD293" i="2"/>
  <c r="AE293" i="2" s="1"/>
  <c r="AF293" i="2" s="1"/>
  <c r="AD326" i="2"/>
  <c r="AE326" i="2" s="1"/>
  <c r="AF326" i="2" s="1"/>
  <c r="AD290" i="2"/>
  <c r="AE290" i="2" s="1"/>
  <c r="AF290" i="2" s="1"/>
  <c r="AD230" i="2"/>
  <c r="AD57" i="2"/>
  <c r="AE57" i="2" s="1"/>
  <c r="AF57" i="2" s="1"/>
  <c r="AD388" i="2"/>
  <c r="AD353" i="2"/>
  <c r="AE353" i="2" s="1"/>
  <c r="AF353" i="2" s="1"/>
  <c r="AD297" i="2"/>
  <c r="AD171" i="2"/>
  <c r="AE171" i="2" s="1"/>
  <c r="AF171" i="2" s="1"/>
  <c r="AD218" i="2"/>
  <c r="AD161" i="2"/>
  <c r="AD115" i="2"/>
  <c r="AD208" i="2"/>
  <c r="AE208" i="2" s="1"/>
  <c r="AF208" i="2" s="1"/>
  <c r="AD153" i="2"/>
  <c r="AE153" i="2" s="1"/>
  <c r="AF153" i="2" s="1"/>
  <c r="AD105" i="2"/>
  <c r="AD278" i="2"/>
  <c r="AE278" i="2" s="1"/>
  <c r="AF278" i="2" s="1"/>
  <c r="AD395" i="2"/>
  <c r="AE395" i="2" s="1"/>
  <c r="AF395" i="2" s="1"/>
  <c r="AD341" i="2"/>
  <c r="AE341" i="2" s="1"/>
  <c r="AF341" i="2" s="1"/>
  <c r="AD149" i="2"/>
  <c r="AE149" i="2" s="1"/>
  <c r="AF149" i="2" s="1"/>
  <c r="AD360" i="2"/>
  <c r="AE360" i="2" s="1"/>
  <c r="AF360" i="2" s="1"/>
  <c r="AD279" i="2"/>
  <c r="AD418" i="2"/>
  <c r="AE418" i="2" s="1"/>
  <c r="AF418" i="2" s="1"/>
  <c r="AD333" i="2"/>
  <c r="AE333" i="2" s="1"/>
  <c r="AF333" i="2" s="1"/>
  <c r="AD132" i="2"/>
  <c r="AE132" i="2" s="1"/>
  <c r="AF132" i="2" s="1"/>
  <c r="AD347" i="2"/>
  <c r="AE347" i="2" s="1"/>
  <c r="AF347" i="2" s="1"/>
  <c r="AD291" i="2"/>
  <c r="AE291" i="2" s="1"/>
  <c r="AF291" i="2" s="1"/>
  <c r="AD159" i="2"/>
  <c r="AE159" i="2" s="1"/>
  <c r="AF159" i="2" s="1"/>
  <c r="AD424" i="2"/>
  <c r="AE424" i="2" s="1"/>
  <c r="AF424" i="2" s="1"/>
  <c r="AD316" i="2"/>
  <c r="AD280" i="2"/>
  <c r="AD212" i="2"/>
  <c r="AE212" i="2" s="1"/>
  <c r="AF212" i="2" s="1"/>
  <c r="AD109" i="2"/>
  <c r="AD217" i="2"/>
  <c r="AE217" i="2" s="1"/>
  <c r="AF217" i="2" s="1"/>
  <c r="AD152" i="2"/>
  <c r="AE152" i="2" s="1"/>
  <c r="AF152" i="2" s="1"/>
  <c r="AD66" i="2"/>
  <c r="AE66" i="2" s="1"/>
  <c r="AF66" i="2" s="1"/>
  <c r="AD207" i="2"/>
  <c r="AE207" i="2" s="1"/>
  <c r="AF207" i="2" s="1"/>
  <c r="AD142" i="2"/>
  <c r="AE142" i="2" s="1"/>
  <c r="AF142" i="2" s="1"/>
  <c r="AD56" i="2"/>
  <c r="AD325" i="2"/>
  <c r="AE325" i="2" s="1"/>
  <c r="AF325" i="2" s="1"/>
  <c r="AD106" i="2"/>
  <c r="AE106" i="2" s="1"/>
  <c r="AF106" i="2" s="1"/>
  <c r="AD350" i="2"/>
  <c r="AE350" i="2" s="1"/>
  <c r="AF350" i="2" s="1"/>
  <c r="AD263" i="2"/>
  <c r="AD421" i="2"/>
  <c r="AE421" i="2" s="1"/>
  <c r="AF421" i="2" s="1"/>
  <c r="AD317" i="2"/>
  <c r="AE317" i="2" s="1"/>
  <c r="AF317" i="2" s="1"/>
  <c r="AD69" i="2"/>
  <c r="AE69" i="2" s="1"/>
  <c r="AF69" i="2" s="1"/>
  <c r="AD339" i="2"/>
  <c r="AD283" i="2"/>
  <c r="AE283" i="2" s="1"/>
  <c r="AF283" i="2" s="1"/>
  <c r="AD143" i="2"/>
  <c r="AE143" i="2" s="1"/>
  <c r="AF143" i="2" s="1"/>
  <c r="AD406" i="2"/>
  <c r="AE406" i="2" s="1"/>
  <c r="AF406" i="2" s="1"/>
  <c r="AD308" i="2"/>
  <c r="AD272" i="2"/>
  <c r="AE272" i="2" s="1"/>
  <c r="AF272" i="2" s="1"/>
  <c r="AD196" i="2"/>
  <c r="AE196" i="2" s="1"/>
  <c r="AF196" i="2" s="1"/>
  <c r="AD93" i="2"/>
  <c r="AE93" i="2" s="1"/>
  <c r="AF93" i="2" s="1"/>
  <c r="AD209" i="2"/>
  <c r="AD144" i="2"/>
  <c r="AE144" i="2" s="1"/>
  <c r="AF144" i="2" s="1"/>
  <c r="AD58" i="2"/>
  <c r="AE58" i="2" s="1"/>
  <c r="AF58" i="2" s="1"/>
  <c r="AD199" i="2"/>
  <c r="AE199" i="2" s="1"/>
  <c r="AF199" i="2" s="1"/>
  <c r="AD134" i="2"/>
  <c r="AD48" i="2"/>
  <c r="AE48" i="2" s="1"/>
  <c r="AF48" i="2" s="1"/>
  <c r="AD416" i="2"/>
  <c r="AE416" i="2" s="1"/>
  <c r="AF416" i="2" s="1"/>
  <c r="AD55" i="2"/>
  <c r="AE55" i="2" s="1"/>
  <c r="AF55" i="2" s="1"/>
  <c r="AD344" i="2"/>
  <c r="AD255" i="2"/>
  <c r="AD411" i="2"/>
  <c r="AE411" i="2" s="1"/>
  <c r="AF411" i="2" s="1"/>
  <c r="AD309" i="2"/>
  <c r="AE309" i="2" s="1"/>
  <c r="AF309" i="2" s="1"/>
  <c r="AD146" i="2"/>
  <c r="AD338" i="2"/>
  <c r="AE338" i="2" s="1"/>
  <c r="AF338" i="2" s="1"/>
  <c r="AD247" i="2"/>
  <c r="AD378" i="2"/>
  <c r="AD236" i="2"/>
  <c r="AE236" i="2" s="1"/>
  <c r="AF236" i="2" s="1"/>
  <c r="AD334" i="2"/>
  <c r="AE334" i="2" s="1"/>
  <c r="AF334" i="2" s="1"/>
  <c r="AD298" i="2"/>
  <c r="AD243" i="2"/>
  <c r="AE243" i="2" s="1"/>
  <c r="AF243" i="2" s="1"/>
  <c r="AD114" i="2"/>
  <c r="AD396" i="2"/>
  <c r="AE396" i="2" s="1"/>
  <c r="AF396" i="2" s="1"/>
  <c r="AD361" i="2"/>
  <c r="AE361" i="2" s="1"/>
  <c r="AF361" i="2" s="1"/>
  <c r="AD235" i="2"/>
  <c r="AD187" i="2"/>
  <c r="AD226" i="2"/>
  <c r="AE226" i="2" s="1"/>
  <c r="AF226" i="2" s="1"/>
  <c r="AD169" i="2"/>
  <c r="AE169" i="2" s="1"/>
  <c r="AF169" i="2" s="1"/>
  <c r="AD123" i="2"/>
  <c r="AD216" i="2"/>
  <c r="AE216" i="2" s="1"/>
  <c r="AF216" i="2" s="1"/>
  <c r="AD110" i="2"/>
  <c r="AD113" i="2"/>
  <c r="AE113" i="2" s="1"/>
  <c r="AF113" i="2" s="1"/>
  <c r="AD327" i="2"/>
  <c r="AE327" i="2" s="1"/>
  <c r="AF327" i="2" s="1"/>
  <c r="AD403" i="2"/>
  <c r="AE403" i="2" s="1"/>
  <c r="AF403" i="2" s="1"/>
  <c r="AD294" i="2"/>
  <c r="AE294" i="2" s="1"/>
  <c r="AF294" i="2" s="1"/>
  <c r="AD92" i="2"/>
  <c r="AD328" i="2"/>
  <c r="AE328" i="2" s="1"/>
  <c r="AF328" i="2" s="1"/>
  <c r="AD234" i="2"/>
  <c r="AE234" i="2" s="1"/>
  <c r="AF234" i="2" s="1"/>
  <c r="AD422" i="2"/>
  <c r="AE422" i="2" s="1"/>
  <c r="AF422" i="2" s="1"/>
  <c r="AD286" i="2"/>
  <c r="AE286" i="2" s="1"/>
  <c r="AF286" i="2" s="1"/>
  <c r="AD119" i="2"/>
  <c r="AE119" i="2" s="1"/>
  <c r="AF119" i="2" s="1"/>
  <c r="AD320" i="2"/>
  <c r="AD220" i="2"/>
  <c r="AD387" i="2"/>
  <c r="AD258" i="2"/>
  <c r="AE258" i="2" s="1"/>
  <c r="AF258" i="2" s="1"/>
  <c r="AD166" i="2"/>
  <c r="AD86" i="2"/>
  <c r="AE86" i="2" s="1"/>
  <c r="AF86" i="2" s="1"/>
  <c r="AD356" i="2"/>
  <c r="AD321" i="2"/>
  <c r="AE321" i="2" s="1"/>
  <c r="AF321" i="2" s="1"/>
  <c r="AD265" i="2"/>
  <c r="AE265" i="2" s="1"/>
  <c r="AF265" i="2" s="1"/>
  <c r="AD130" i="2"/>
  <c r="AE130" i="2" s="1"/>
  <c r="AF130" i="2" s="1"/>
  <c r="AD186" i="2"/>
  <c r="AE186" i="2" s="1"/>
  <c r="AF186" i="2" s="1"/>
  <c r="AD131" i="2"/>
  <c r="AD71" i="2"/>
  <c r="AE71" i="2" s="1"/>
  <c r="AF71" i="2" s="1"/>
  <c r="AD176" i="2"/>
  <c r="AE176" i="2" s="1"/>
  <c r="AF176" i="2" s="1"/>
  <c r="AD116" i="2"/>
  <c r="AD59" i="2"/>
  <c r="AE59" i="2" s="1"/>
  <c r="AF59" i="2" s="1"/>
  <c r="AD206" i="2"/>
  <c r="AE206" i="2" s="1"/>
  <c r="AF206" i="2" s="1"/>
  <c r="AD51" i="2"/>
  <c r="AE51" i="2" s="1"/>
  <c r="AF51" i="2" s="1"/>
  <c r="AD276" i="2"/>
  <c r="AE276" i="2" s="1"/>
  <c r="AF276" i="2" s="1"/>
  <c r="AD101" i="2"/>
  <c r="AD306" i="2"/>
  <c r="AD190" i="2"/>
  <c r="AE190" i="2" s="1"/>
  <c r="AF190" i="2" s="1"/>
  <c r="AD417" i="2"/>
  <c r="AE417" i="2" s="1"/>
  <c r="AF417" i="2" s="1"/>
  <c r="AD268" i="2"/>
  <c r="AE268" i="2" s="1"/>
  <c r="AF268" i="2" s="1"/>
  <c r="AD75" i="2"/>
  <c r="AE75" i="2" s="1"/>
  <c r="AF75" i="2" s="1"/>
  <c r="AD315" i="2"/>
  <c r="AE315" i="2" s="1"/>
  <c r="AF315" i="2" s="1"/>
  <c r="AD259" i="2"/>
  <c r="AD156" i="2"/>
  <c r="AD412" i="2"/>
  <c r="AE412" i="2" s="1"/>
  <c r="AF412" i="2" s="1"/>
  <c r="AD377" i="2"/>
  <c r="AE377" i="2" s="1"/>
  <c r="AF377" i="2" s="1"/>
  <c r="AD248" i="2"/>
  <c r="AE248" i="2" s="1"/>
  <c r="AF248" i="2" s="1"/>
  <c r="AD219" i="2"/>
  <c r="AE219" i="2" s="1"/>
  <c r="AF219" i="2" s="1"/>
  <c r="AD68" i="2"/>
  <c r="AE68" i="2" s="1"/>
  <c r="AF68" i="2" s="1"/>
  <c r="AD185" i="2"/>
  <c r="AD100" i="2"/>
  <c r="AE100" i="2" s="1"/>
  <c r="AF100" i="2" s="1"/>
  <c r="AD232" i="2"/>
  <c r="AE232" i="2" s="1"/>
  <c r="AF232" i="2" s="1"/>
  <c r="AD175" i="2"/>
  <c r="AD61" i="2"/>
  <c r="AE61" i="2" s="1"/>
  <c r="AF61" i="2" s="1"/>
  <c r="AD398" i="2"/>
  <c r="AE398" i="2" s="1"/>
  <c r="AF398" i="2" s="1"/>
  <c r="AD260" i="2"/>
  <c r="AE260" i="2" s="1"/>
  <c r="AF260" i="2" s="1"/>
  <c r="AD49" i="2"/>
  <c r="AE49" i="2" s="1"/>
  <c r="AF49" i="2" s="1"/>
  <c r="AD383" i="2"/>
  <c r="AE383" i="2" s="1"/>
  <c r="AF383" i="2" s="1"/>
  <c r="AD229" i="2"/>
  <c r="AE229" i="2" s="1"/>
  <c r="AF229" i="2" s="1"/>
  <c r="AD390" i="2"/>
  <c r="AE390" i="2" s="1"/>
  <c r="AF390" i="2" s="1"/>
  <c r="AD252" i="2"/>
  <c r="AE252" i="2" s="1"/>
  <c r="AF252" i="2" s="1"/>
  <c r="AD76" i="2"/>
  <c r="AE76" i="2" s="1"/>
  <c r="AF76" i="2" s="1"/>
  <c r="AD307" i="2"/>
  <c r="AD251" i="2"/>
  <c r="AE251" i="2" s="1"/>
  <c r="AF251" i="2" s="1"/>
  <c r="AD140" i="2"/>
  <c r="AE140" i="2" s="1"/>
  <c r="AF140" i="2" s="1"/>
  <c r="AD423" i="2"/>
  <c r="AE423" i="2" s="1"/>
  <c r="AF423" i="2" s="1"/>
  <c r="AD369" i="2"/>
  <c r="AD240" i="2"/>
  <c r="AE240" i="2" s="1"/>
  <c r="AF240" i="2" s="1"/>
  <c r="AD203" i="2"/>
  <c r="AD52" i="2"/>
  <c r="AE52" i="2" s="1"/>
  <c r="AF52" i="2" s="1"/>
  <c r="AD177" i="2"/>
  <c r="AD65" i="2"/>
  <c r="AD224" i="2"/>
  <c r="AD167" i="2"/>
  <c r="AE167" i="2" s="1"/>
  <c r="AF167" i="2" s="1"/>
  <c r="AD121" i="2"/>
  <c r="AE121" i="2" s="1"/>
  <c r="AF121" i="2" s="1"/>
  <c r="AD397" i="2"/>
  <c r="AE397" i="2" s="1"/>
  <c r="AF397" i="2" s="1"/>
  <c r="AD391" i="2"/>
  <c r="AE391" i="2" s="1"/>
  <c r="AF391" i="2" s="1"/>
  <c r="AD352" i="2"/>
  <c r="AD375" i="2"/>
  <c r="AD213" i="2"/>
  <c r="AD384" i="2"/>
  <c r="AE384" i="2" s="1"/>
  <c r="AF384" i="2" s="1"/>
  <c r="AD244" i="2"/>
  <c r="AD60" i="2"/>
  <c r="AE60" i="2" s="1"/>
  <c r="AF60" i="2" s="1"/>
  <c r="AD367" i="2"/>
  <c r="AE367" i="2" s="1"/>
  <c r="AF367" i="2" s="1"/>
  <c r="AD197" i="2"/>
  <c r="AE197" i="2" s="1"/>
  <c r="AF197" i="2" s="1"/>
  <c r="AD336" i="2"/>
  <c r="AD245" i="2"/>
  <c r="AE245" i="2" s="1"/>
  <c r="AF245" i="2" s="1"/>
  <c r="AD302" i="2"/>
  <c r="AD266" i="2"/>
  <c r="AE266" i="2" s="1"/>
  <c r="AF266" i="2" s="1"/>
  <c r="AD182" i="2"/>
  <c r="AE182" i="2" s="1"/>
  <c r="AF182" i="2" s="1"/>
  <c r="AD89" i="2"/>
  <c r="AE89" i="2" s="1"/>
  <c r="AF89" i="2" s="1"/>
  <c r="AD364" i="2"/>
  <c r="AE364" i="2" s="1"/>
  <c r="AF364" i="2" s="1"/>
  <c r="AD329" i="2"/>
  <c r="AE329" i="2" s="1"/>
  <c r="AF329" i="2" s="1"/>
  <c r="AD273" i="2"/>
  <c r="AE273" i="2" s="1"/>
  <c r="AF273" i="2" s="1"/>
  <c r="AD124" i="2"/>
  <c r="AD194" i="2"/>
  <c r="AE194" i="2" s="1"/>
  <c r="AF194" i="2" s="1"/>
  <c r="AD139" i="2"/>
  <c r="AE139" i="2" s="1"/>
  <c r="AF139" i="2" s="1"/>
  <c r="AD91" i="2"/>
  <c r="AE91" i="2" s="1"/>
  <c r="AF91" i="2" s="1"/>
  <c r="AD184" i="2"/>
  <c r="AD126" i="2"/>
  <c r="AE126" i="2" s="1"/>
  <c r="AF126" i="2" s="1"/>
  <c r="AD67" i="2"/>
  <c r="AE67" i="2" s="1"/>
  <c r="AF67" i="2" s="1"/>
  <c r="AD72" i="2"/>
  <c r="AG109" i="2" l="1"/>
  <c r="AH109" i="2"/>
  <c r="AG343" i="2"/>
  <c r="AH343" i="2"/>
  <c r="AG420" i="2"/>
  <c r="AH420" i="2"/>
  <c r="AG325" i="2"/>
  <c r="AH325" i="2"/>
  <c r="AG127" i="2"/>
  <c r="AH127" i="2"/>
  <c r="AG310" i="2"/>
  <c r="AH310" i="2"/>
  <c r="AG209" i="2"/>
  <c r="AH209" i="2"/>
  <c r="AG406" i="2"/>
  <c r="AH406" i="2"/>
  <c r="AG296" i="2"/>
  <c r="AH296" i="2"/>
  <c r="AG255" i="2"/>
  <c r="AH255" i="2"/>
  <c r="AG141" i="2"/>
  <c r="AH141" i="2"/>
  <c r="AG90" i="2"/>
  <c r="AH90" i="2"/>
  <c r="AG118" i="2"/>
  <c r="AH118" i="2"/>
  <c r="AG303" i="2"/>
  <c r="AH303" i="2"/>
  <c r="AG231" i="2"/>
  <c r="AH231" i="2"/>
  <c r="AG327" i="2"/>
  <c r="AH327" i="2"/>
  <c r="AG117" i="2"/>
  <c r="AH117" i="2"/>
  <c r="AG187" i="2"/>
  <c r="AH187" i="2"/>
  <c r="AG246" i="2"/>
  <c r="AH246" i="2"/>
  <c r="AG241" i="2"/>
  <c r="AH241" i="2"/>
  <c r="AG339" i="2"/>
  <c r="AH339" i="2"/>
  <c r="AG93" i="2"/>
  <c r="AH93" i="2"/>
  <c r="AG261" i="2"/>
  <c r="AH261" i="2"/>
  <c r="AG108" i="2"/>
  <c r="AH108" i="2"/>
  <c r="AE43" i="2"/>
  <c r="AF47" i="2"/>
  <c r="AG81" i="2"/>
  <c r="AH81" i="2"/>
  <c r="AH190" i="2"/>
  <c r="AG228" i="2"/>
  <c r="AH228" i="2"/>
  <c r="AG287" i="2"/>
  <c r="AH287" i="2"/>
  <c r="AG322" i="2"/>
  <c r="AH322" i="2"/>
  <c r="AG364" i="2"/>
  <c r="AH364" i="2"/>
  <c r="AG116" i="2"/>
  <c r="AH116" i="2"/>
  <c r="AH291" i="2"/>
  <c r="AG362" i="2"/>
  <c r="AH362" i="2"/>
  <c r="AG217" i="2"/>
  <c r="AH217" i="2"/>
  <c r="AG62" i="2"/>
  <c r="AH62" i="2"/>
  <c r="AG68" i="2"/>
  <c r="AH68" i="2"/>
  <c r="AG191" i="2"/>
  <c r="AH191" i="2"/>
  <c r="AG384" i="2"/>
  <c r="AH384" i="2"/>
  <c r="AH289" i="2"/>
  <c r="AG391" i="2"/>
  <c r="AH391" i="2"/>
  <c r="AG320" i="2"/>
  <c r="AH320" i="2"/>
  <c r="AG59" i="2"/>
  <c r="AH59" i="2"/>
  <c r="AG395" i="2"/>
  <c r="AH395" i="2"/>
  <c r="AG353" i="2"/>
  <c r="AH353" i="2"/>
  <c r="AH221" i="2"/>
  <c r="AG172" i="2"/>
  <c r="AH172" i="2"/>
  <c r="AG262" i="2"/>
  <c r="AH262" i="2"/>
  <c r="AG74" i="2"/>
  <c r="AH74" i="2"/>
  <c r="AG69" i="2"/>
  <c r="AH69" i="2"/>
  <c r="AG119" i="2"/>
  <c r="AH119" i="2"/>
  <c r="AG98" i="2"/>
  <c r="AH98" i="2"/>
  <c r="AG100" i="2"/>
  <c r="AH100" i="2"/>
  <c r="AG143" i="2"/>
  <c r="AH143" i="2"/>
  <c r="AG96" i="2"/>
  <c r="AH96" i="2"/>
  <c r="AG316" i="2"/>
  <c r="AH316" i="2"/>
  <c r="AG345" i="2"/>
  <c r="AH345" i="2"/>
  <c r="AG237" i="2"/>
  <c r="AH237" i="2"/>
  <c r="AG60" i="2"/>
  <c r="AH60" i="2"/>
  <c r="AG147" i="2"/>
  <c r="AH147" i="2"/>
  <c r="AG413" i="2"/>
  <c r="AH413" i="2"/>
  <c r="AG128" i="2"/>
  <c r="AH128" i="2"/>
  <c r="AG104" i="2"/>
  <c r="AH104" i="2"/>
  <c r="AG346" i="2"/>
  <c r="AH346" i="2"/>
  <c r="AG268" i="2"/>
  <c r="AH268" i="2"/>
  <c r="AG80" i="2"/>
  <c r="AH80" i="2"/>
  <c r="AG64" i="2"/>
  <c r="AH64" i="2"/>
  <c r="AG185" i="2"/>
  <c r="AH185" i="2"/>
  <c r="AG354" i="2"/>
  <c r="AH354" i="2"/>
  <c r="AG409" i="2"/>
  <c r="AH409" i="2"/>
  <c r="AG224" i="2"/>
  <c r="AH224" i="2"/>
  <c r="AG313" i="2"/>
  <c r="AH313" i="2"/>
  <c r="AG376" i="2"/>
  <c r="AH376" i="2"/>
  <c r="AH142" i="2"/>
  <c r="AG174" i="2"/>
  <c r="AH174" i="2"/>
  <c r="AG281" i="2"/>
  <c r="AH281" i="2"/>
  <c r="AG360" i="2"/>
  <c r="AH360" i="2"/>
  <c r="AG207" i="2"/>
  <c r="AH207" i="2"/>
  <c r="AG308" i="2"/>
  <c r="AH308" i="2"/>
  <c r="AH333" i="2"/>
  <c r="AG244" i="2"/>
  <c r="AH244" i="2"/>
  <c r="AG404" i="2"/>
  <c r="AH404" i="2"/>
  <c r="AG311" i="2"/>
  <c r="AH311" i="2"/>
  <c r="AG184" i="2"/>
  <c r="AH184" i="2"/>
  <c r="AG282" i="2"/>
  <c r="AH282" i="2"/>
  <c r="AG72" i="2"/>
  <c r="AH72" i="2"/>
  <c r="AH321" i="2"/>
  <c r="AG78" i="2"/>
  <c r="AH78" i="2"/>
  <c r="AG195" i="2"/>
  <c r="AH195" i="2"/>
  <c r="AG199" i="2"/>
  <c r="AH199" i="2"/>
  <c r="AG275" i="2"/>
  <c r="AH275" i="2"/>
  <c r="AG82" i="2"/>
  <c r="AH82" i="2"/>
  <c r="AG236" i="2"/>
  <c r="AH236" i="2"/>
  <c r="AH125" i="2"/>
  <c r="AG161" i="2"/>
  <c r="AH161" i="2"/>
  <c r="AG380" i="2"/>
  <c r="AH380" i="2"/>
  <c r="AG214" i="2"/>
  <c r="AH214" i="2"/>
  <c r="AG408" i="2"/>
  <c r="AH408" i="2"/>
  <c r="AG402" i="2"/>
  <c r="AH402" i="2"/>
  <c r="AG89" i="2"/>
  <c r="AH89" i="2"/>
  <c r="AG123" i="2"/>
  <c r="AH123" i="2"/>
  <c r="AG251" i="2"/>
  <c r="AH251" i="2"/>
  <c r="AG421" i="2"/>
  <c r="AH421" i="2"/>
  <c r="AG385" i="2"/>
  <c r="AH385" i="2"/>
  <c r="AG286" i="2"/>
  <c r="AH286" i="2"/>
  <c r="AG202" i="2"/>
  <c r="AH202" i="2"/>
  <c r="AG394" i="2"/>
  <c r="AH394" i="2"/>
  <c r="AG86" i="2"/>
  <c r="AH86" i="2"/>
  <c r="AG51" i="2"/>
  <c r="AH51" i="2"/>
  <c r="AG145" i="2"/>
  <c r="AH145" i="2"/>
  <c r="AG215" i="2"/>
  <c r="AH215" i="2"/>
  <c r="AG368" i="2"/>
  <c r="AH368" i="2"/>
  <c r="AG247" i="2"/>
  <c r="AH247" i="2"/>
  <c r="AG99" i="2"/>
  <c r="AH99" i="2"/>
  <c r="AH359" i="2"/>
  <c r="AG149" i="2"/>
  <c r="AH149" i="2"/>
  <c r="AG283" i="2"/>
  <c r="AH283" i="2"/>
  <c r="AH176" i="2"/>
  <c r="AG295" i="2"/>
  <c r="AH295" i="2"/>
  <c r="AG138" i="2"/>
  <c r="AH138" i="2"/>
  <c r="AG259" i="2"/>
  <c r="AH259" i="2"/>
  <c r="AG55" i="2"/>
  <c r="AH55" i="2"/>
  <c r="AG267" i="2"/>
  <c r="AH267" i="2"/>
  <c r="AG342" i="2"/>
  <c r="AH342" i="2"/>
  <c r="AG65" i="2"/>
  <c r="AH65" i="2"/>
  <c r="AG71" i="2"/>
  <c r="AH71" i="2"/>
  <c r="AG113" i="2"/>
  <c r="AH113" i="2"/>
  <c r="AG349" i="2"/>
  <c r="AH349" i="2"/>
  <c r="AG307" i="2"/>
  <c r="AH307" i="2"/>
  <c r="AG155" i="2"/>
  <c r="AH155" i="2"/>
  <c r="AG340" i="2"/>
  <c r="AH340" i="2"/>
  <c r="AG383" i="2"/>
  <c r="AH383" i="2"/>
  <c r="AG77" i="2"/>
  <c r="AH77" i="2"/>
  <c r="AG54" i="2"/>
  <c r="AH54" i="2"/>
  <c r="AG230" i="2"/>
  <c r="AH230" i="2"/>
  <c r="AG183" i="2"/>
  <c r="AH183" i="2"/>
  <c r="AG105" i="2"/>
  <c r="AH105" i="2"/>
  <c r="AG338" i="2"/>
  <c r="AH338" i="2"/>
  <c r="AG365" i="2"/>
  <c r="AH365" i="2"/>
  <c r="AG235" i="2"/>
  <c r="AH235" i="2"/>
  <c r="AG332" i="2"/>
  <c r="AH332" i="2"/>
  <c r="AG337" i="2"/>
  <c r="AH337" i="2"/>
  <c r="AG181" i="2"/>
  <c r="AH181" i="2"/>
  <c r="AG412" i="2"/>
  <c r="AH412" i="2"/>
  <c r="AH126" i="2"/>
  <c r="AG157" i="2"/>
  <c r="AH157" i="2"/>
  <c r="AG356" i="2"/>
  <c r="AH356" i="2"/>
  <c r="AG248" i="2"/>
  <c r="AH248" i="2"/>
  <c r="AH341" i="2"/>
  <c r="AD43" i="2"/>
  <c r="AG73" i="2"/>
  <c r="AH73" i="2"/>
  <c r="AG301" i="2"/>
  <c r="AH301" i="2"/>
  <c r="AG374" i="2"/>
  <c r="AH374" i="2"/>
  <c r="AG348" i="2"/>
  <c r="AH348" i="2"/>
  <c r="AG162" i="2"/>
  <c r="AH162" i="2"/>
  <c r="AG121" i="2"/>
  <c r="AH121" i="2"/>
  <c r="AG234" i="2"/>
  <c r="AH234" i="2"/>
  <c r="AG285" i="2"/>
  <c r="AH285" i="2"/>
  <c r="AG294" i="2"/>
  <c r="AH294" i="2"/>
  <c r="AG396" i="2"/>
  <c r="AH396" i="2"/>
  <c r="AG239" i="2"/>
  <c r="AH239" i="2"/>
  <c r="AH238" i="2"/>
  <c r="AG403" i="2"/>
  <c r="AH403" i="2"/>
  <c r="AG124" i="2"/>
  <c r="AH124" i="2"/>
  <c r="AG288" i="2"/>
  <c r="AH288" i="2"/>
  <c r="AG120" i="2"/>
  <c r="AH120" i="2"/>
  <c r="AH309" i="2"/>
  <c r="AH196" i="2"/>
  <c r="AG331" i="2"/>
  <c r="AH331" i="2"/>
  <c r="AG178" i="2"/>
  <c r="AH178" i="2"/>
  <c r="AG87" i="2"/>
  <c r="AH87" i="2"/>
  <c r="AG319" i="2"/>
  <c r="AH319" i="2"/>
  <c r="AG422" i="2"/>
  <c r="AH422" i="2"/>
  <c r="AG274" i="2"/>
  <c r="AH274" i="2"/>
  <c r="AH158" i="2"/>
  <c r="AG258" i="2"/>
  <c r="AH258" i="2"/>
  <c r="AG355" i="2"/>
  <c r="AH355" i="2"/>
  <c r="AG373" i="2"/>
  <c r="AH373" i="2"/>
  <c r="AG102" i="2"/>
  <c r="AH102" i="2"/>
  <c r="AG115" i="2"/>
  <c r="AH115" i="2"/>
  <c r="AH111" i="2"/>
  <c r="AG203" i="2"/>
  <c r="AH203" i="2"/>
  <c r="AG369" i="2"/>
  <c r="AH369" i="2"/>
  <c r="AG137" i="2"/>
  <c r="AH137" i="2"/>
  <c r="AG293" i="2"/>
  <c r="AH293" i="2"/>
  <c r="AG220" i="2"/>
  <c r="AH220" i="2"/>
  <c r="AG328" i="2"/>
  <c r="AH328" i="2"/>
  <c r="AG193" i="2"/>
  <c r="AH193" i="2"/>
  <c r="AG219" i="2"/>
  <c r="AH219" i="2"/>
  <c r="AG417" i="2"/>
  <c r="AH417" i="2"/>
  <c r="AG250" i="2"/>
  <c r="AH250" i="2"/>
  <c r="AG76" i="2"/>
  <c r="AH76" i="2"/>
  <c r="AG266" i="2"/>
  <c r="AH266" i="2"/>
  <c r="AG85" i="2"/>
  <c r="AH85" i="2"/>
  <c r="AG393" i="2"/>
  <c r="AH393" i="2"/>
  <c r="AG265" i="2"/>
  <c r="AH265" i="2"/>
  <c r="AG302" i="2"/>
  <c r="AH302" i="2"/>
  <c r="AG260" i="2"/>
  <c r="AH260" i="2"/>
  <c r="AG131" i="2"/>
  <c r="AH131" i="2"/>
  <c r="AG398" i="2"/>
  <c r="AH398" i="2"/>
  <c r="AG225" i="2"/>
  <c r="AH225" i="2"/>
  <c r="AG166" i="2"/>
  <c r="AH166" i="2"/>
  <c r="AG153" i="2"/>
  <c r="AH153" i="2"/>
  <c r="AG188" i="2"/>
  <c r="AH188" i="2"/>
  <c r="AG410" i="2"/>
  <c r="AH410" i="2"/>
  <c r="AG411" i="2"/>
  <c r="AH411" i="2"/>
  <c r="AG257" i="2"/>
  <c r="AH257" i="2"/>
  <c r="AG379" i="2"/>
  <c r="AH379" i="2"/>
  <c r="AH382" i="2"/>
  <c r="AG273" i="2"/>
  <c r="AH273" i="2"/>
  <c r="AG206" i="2"/>
  <c r="AH206" i="2"/>
  <c r="AG388" i="2"/>
  <c r="AH388" i="2"/>
  <c r="AG243" i="2"/>
  <c r="AH243" i="2"/>
  <c r="AG253" i="2"/>
  <c r="AH253" i="2"/>
  <c r="AH212" i="2"/>
  <c r="AG357" i="2"/>
  <c r="AH357" i="2"/>
  <c r="AG386" i="2"/>
  <c r="AH386" i="2"/>
  <c r="AG399" i="2"/>
  <c r="AH399" i="2"/>
  <c r="AG50" i="2"/>
  <c r="AH50" i="2"/>
  <c r="AG173" i="2"/>
  <c r="AH173" i="2"/>
  <c r="AG256" i="2"/>
  <c r="AH256" i="2"/>
  <c r="AH278" i="2"/>
  <c r="AG201" i="2"/>
  <c r="AH201" i="2"/>
  <c r="AG416" i="2"/>
  <c r="AH416" i="2"/>
  <c r="AG106" i="2"/>
  <c r="AH106" i="2"/>
  <c r="AG136" i="2"/>
  <c r="AH136" i="2"/>
  <c r="AG56" i="2"/>
  <c r="AH56" i="2"/>
  <c r="AH389" i="2"/>
  <c r="AH66" i="2"/>
  <c r="AG200" i="2"/>
  <c r="AH200" i="2"/>
  <c r="AG167" i="2"/>
  <c r="AH167" i="2"/>
  <c r="AG318" i="2"/>
  <c r="AH318" i="2"/>
  <c r="AG351" i="2"/>
  <c r="AH351" i="2"/>
  <c r="AG223" i="2"/>
  <c r="AH223" i="2"/>
  <c r="AG148" i="2"/>
  <c r="AH148" i="2"/>
  <c r="AG306" i="2"/>
  <c r="AH306" i="2"/>
  <c r="AG146" i="2"/>
  <c r="AH146" i="2"/>
  <c r="AG110" i="2"/>
  <c r="AH110" i="2"/>
  <c r="AG414" i="2"/>
  <c r="AH414" i="2"/>
  <c r="AG405" i="2"/>
  <c r="AH405" i="2"/>
  <c r="AG375" i="2"/>
  <c r="AH375" i="2"/>
  <c r="AG370" i="2"/>
  <c r="AH370" i="2"/>
  <c r="AG347" i="2"/>
  <c r="AH347" i="2"/>
  <c r="AG211" i="2"/>
  <c r="AH211" i="2"/>
  <c r="AG326" i="2"/>
  <c r="AH326" i="2"/>
  <c r="AG134" i="2"/>
  <c r="AH134" i="2"/>
  <c r="AG227" i="2"/>
  <c r="AH227" i="2"/>
  <c r="AG269" i="2"/>
  <c r="AH269" i="2"/>
  <c r="AG180" i="2"/>
  <c r="AH180" i="2"/>
  <c r="AG299" i="2"/>
  <c r="AH299" i="2"/>
  <c r="AG272" i="2"/>
  <c r="AH272" i="2"/>
  <c r="AG112" i="2"/>
  <c r="AH112" i="2"/>
  <c r="AG133" i="2"/>
  <c r="AH133" i="2"/>
  <c r="AG58" i="2"/>
  <c r="AH58" i="2"/>
  <c r="AG392" i="2"/>
  <c r="AH392" i="2"/>
  <c r="AG401" i="2"/>
  <c r="AH401" i="2"/>
  <c r="AH277" i="2"/>
  <c r="AG297" i="2"/>
  <c r="AH297" i="2"/>
  <c r="AG150" i="2"/>
  <c r="AH150" i="2"/>
  <c r="AH49" i="2"/>
  <c r="AG423" i="2"/>
  <c r="AH423" i="2"/>
  <c r="AG151" i="2"/>
  <c r="AH151" i="2"/>
  <c r="AG315" i="2"/>
  <c r="AH315" i="2"/>
  <c r="AG192" i="2"/>
  <c r="AH192" i="2"/>
  <c r="AG163" i="2"/>
  <c r="AH163" i="2"/>
  <c r="AG177" i="2"/>
  <c r="AH177" i="2"/>
  <c r="AG226" i="2"/>
  <c r="AH226" i="2"/>
  <c r="AG97" i="2"/>
  <c r="AH97" i="2"/>
  <c r="AG292" i="2"/>
  <c r="AH292" i="2"/>
  <c r="AG334" i="2"/>
  <c r="AH334" i="2"/>
  <c r="AG378" i="2"/>
  <c r="AH378" i="2"/>
  <c r="AG317" i="2"/>
  <c r="AH317" i="2"/>
  <c r="AG122" i="2"/>
  <c r="AH122" i="2"/>
  <c r="AH254" i="2"/>
  <c r="AG67" i="2"/>
  <c r="AH67" i="2"/>
  <c r="AG139" i="2"/>
  <c r="AH139" i="2"/>
  <c r="AH300" i="2"/>
  <c r="AG222" i="2"/>
  <c r="AH222" i="2"/>
  <c r="AG336" i="2"/>
  <c r="AH336" i="2"/>
  <c r="AG83" i="2"/>
  <c r="AH83" i="2"/>
  <c r="AG329" i="2"/>
  <c r="AH329" i="2"/>
  <c r="AG70" i="2"/>
  <c r="AH70" i="2"/>
  <c r="AG372" i="2"/>
  <c r="AH372" i="2"/>
  <c r="AG314" i="2"/>
  <c r="AH314" i="2"/>
  <c r="AH186" i="2"/>
  <c r="AG242" i="2"/>
  <c r="AH242" i="2"/>
  <c r="AG290" i="2"/>
  <c r="AH290" i="2"/>
  <c r="AG101" i="2"/>
  <c r="AH101" i="2"/>
  <c r="AG298" i="2"/>
  <c r="AH298" i="2"/>
  <c r="AG63" i="2"/>
  <c r="AH63" i="2"/>
  <c r="AG95" i="2"/>
  <c r="AH95" i="2"/>
  <c r="AG130" i="2"/>
  <c r="AH130" i="2"/>
  <c r="AG407" i="2"/>
  <c r="AH407" i="2"/>
  <c r="AG276" i="2"/>
  <c r="AH276" i="2"/>
  <c r="AG252" i="2"/>
  <c r="AH252" i="2"/>
  <c r="AH390" i="2"/>
  <c r="AH367" i="2"/>
  <c r="AG280" i="2"/>
  <c r="AH280" i="2"/>
  <c r="AG53" i="2"/>
  <c r="AH53" i="2"/>
  <c r="AG312" i="2"/>
  <c r="AH312" i="2"/>
  <c r="AG366" i="2"/>
  <c r="AH366" i="2"/>
  <c r="AH164" i="2"/>
  <c r="AG159" i="2"/>
  <c r="AH159" i="2"/>
  <c r="AG189" i="2"/>
  <c r="AH189" i="2"/>
  <c r="AG232" i="2"/>
  <c r="AH232" i="2"/>
  <c r="AG330" i="2"/>
  <c r="AH330" i="2"/>
  <c r="AG377" i="2"/>
  <c r="AH377" i="2"/>
  <c r="AG103" i="2"/>
  <c r="AH103" i="2"/>
  <c r="AH245" i="2"/>
  <c r="AG381" i="2"/>
  <c r="AH381" i="2"/>
  <c r="AG79" i="2"/>
  <c r="AH79" i="2"/>
  <c r="AG305" i="2"/>
  <c r="AH305" i="2"/>
  <c r="AG233" i="2"/>
  <c r="AH233" i="2"/>
  <c r="AG324" i="2"/>
  <c r="AH324" i="2"/>
  <c r="AG129" i="2"/>
  <c r="AH129" i="2"/>
  <c r="AH84" i="2"/>
  <c r="AG358" i="2"/>
  <c r="AH358" i="2"/>
  <c r="AG323" i="2"/>
  <c r="AH323" i="2"/>
  <c r="AG216" i="2"/>
  <c r="AH216" i="2"/>
  <c r="AG218" i="2"/>
  <c r="AH218" i="2"/>
  <c r="AG397" i="2"/>
  <c r="AH397" i="2"/>
  <c r="AG165" i="2"/>
  <c r="AH165" i="2"/>
  <c r="AG279" i="2"/>
  <c r="AH279" i="2"/>
  <c r="AG249" i="2"/>
  <c r="AH249" i="2"/>
  <c r="AG240" i="2"/>
  <c r="AH240" i="2"/>
  <c r="AG208" i="2"/>
  <c r="AH208" i="2"/>
  <c r="AG75" i="2"/>
  <c r="AH75" i="2"/>
  <c r="AG169" i="2"/>
  <c r="AH169" i="2"/>
  <c r="AG194" i="2"/>
  <c r="AH194" i="2"/>
  <c r="AG160" i="2"/>
  <c r="AH160" i="2"/>
  <c r="AG271" i="2"/>
  <c r="AH271" i="2"/>
  <c r="AG135" i="2"/>
  <c r="AH135" i="2"/>
  <c r="AG424" i="2"/>
  <c r="AH424" i="2"/>
  <c r="AG88" i="2"/>
  <c r="AH88" i="2"/>
  <c r="AG152" i="2"/>
  <c r="AH152" i="2"/>
  <c r="AG371" i="2"/>
  <c r="AH371" i="2"/>
  <c r="AG61" i="2"/>
  <c r="AH61" i="2"/>
  <c r="AG170" i="2"/>
  <c r="AH170" i="2"/>
  <c r="AG132" i="2"/>
  <c r="AH132" i="2"/>
  <c r="AG92" i="2"/>
  <c r="AH92" i="2"/>
  <c r="AG210" i="2"/>
  <c r="AH210" i="2"/>
  <c r="AG270" i="2"/>
  <c r="AH270" i="2"/>
  <c r="AG205" i="2"/>
  <c r="AH205" i="2"/>
  <c r="AH52" i="2"/>
  <c r="AG418" i="2"/>
  <c r="AH418" i="2"/>
  <c r="AG264" i="2"/>
  <c r="AH264" i="2"/>
  <c r="AG171" i="2"/>
  <c r="AH171" i="2"/>
  <c r="AG154" i="2"/>
  <c r="AH154" i="2"/>
  <c r="AH107" i="2"/>
  <c r="AG415" i="2"/>
  <c r="AH415" i="2"/>
  <c r="AG175" i="2"/>
  <c r="AH175" i="2"/>
  <c r="AG91" i="2"/>
  <c r="AH91" i="2"/>
  <c r="AG204" i="2"/>
  <c r="AH204" i="2"/>
  <c r="AG284" i="2"/>
  <c r="AH284" i="2"/>
  <c r="AG168" i="2"/>
  <c r="AH168" i="2"/>
  <c r="AG179" i="2"/>
  <c r="AH179" i="2"/>
  <c r="AH350" i="2"/>
  <c r="AG198" i="2"/>
  <c r="AH198" i="2"/>
  <c r="AG387" i="2"/>
  <c r="AH387" i="2"/>
  <c r="AG140" i="2"/>
  <c r="AH140" i="2"/>
  <c r="AG156" i="2"/>
  <c r="AH156" i="2"/>
  <c r="AG419" i="2"/>
  <c r="AH419" i="2"/>
  <c r="AH229" i="2"/>
  <c r="AG263" i="2"/>
  <c r="AH263" i="2"/>
  <c r="AG344" i="2"/>
  <c r="AH344" i="2"/>
  <c r="AG213" i="2"/>
  <c r="AH213" i="2"/>
  <c r="AG197" i="2"/>
  <c r="AH197" i="2"/>
  <c r="AG304" i="2"/>
  <c r="AH304" i="2"/>
  <c r="AG182" i="2"/>
  <c r="AH182" i="2"/>
  <c r="AG361" i="2"/>
  <c r="AH361" i="2"/>
  <c r="AG48" i="2"/>
  <c r="AH48" i="2"/>
  <c r="AG363" i="2"/>
  <c r="AH363" i="2"/>
  <c r="AG352" i="2"/>
  <c r="AH352" i="2"/>
  <c r="AG400" i="2"/>
  <c r="AH400" i="2"/>
  <c r="AG57" i="2"/>
  <c r="AH57" i="2"/>
  <c r="AG94" i="2"/>
  <c r="AH94" i="2"/>
  <c r="AG114" i="2"/>
  <c r="AH114" i="2"/>
  <c r="AG144" i="2"/>
  <c r="AH144" i="2"/>
  <c r="AG335" i="2"/>
  <c r="AH335" i="2"/>
  <c r="AL156" i="2" l="1"/>
  <c r="AK156" i="2"/>
  <c r="AL350" i="2"/>
  <c r="AK350" i="2"/>
  <c r="AL371" i="2"/>
  <c r="AK371" i="2"/>
  <c r="AK169" i="2"/>
  <c r="AL169" i="2"/>
  <c r="AL249" i="2"/>
  <c r="AK249" i="2"/>
  <c r="AL330" i="2"/>
  <c r="AK330" i="2"/>
  <c r="AL164" i="2"/>
  <c r="AK164" i="2"/>
  <c r="AL70" i="2"/>
  <c r="AK70" i="2"/>
  <c r="AL317" i="2"/>
  <c r="AK317" i="2"/>
  <c r="AL97" i="2"/>
  <c r="AK97" i="2"/>
  <c r="AL277" i="2"/>
  <c r="AK277" i="2"/>
  <c r="AK386" i="2"/>
  <c r="AL386" i="2"/>
  <c r="AK253" i="2"/>
  <c r="AL253" i="2"/>
  <c r="AL328" i="2"/>
  <c r="AK328" i="2"/>
  <c r="AK369" i="2"/>
  <c r="AL369" i="2"/>
  <c r="AK422" i="2"/>
  <c r="AL422" i="2"/>
  <c r="AK301" i="2"/>
  <c r="AL301" i="2"/>
  <c r="AK235" i="2"/>
  <c r="AL235" i="2"/>
  <c r="AL183" i="2"/>
  <c r="AK183" i="2"/>
  <c r="AK349" i="2"/>
  <c r="AL349" i="2"/>
  <c r="AK283" i="2"/>
  <c r="AL283" i="2"/>
  <c r="AK202" i="2"/>
  <c r="AL202" i="2"/>
  <c r="AL275" i="2"/>
  <c r="AK275" i="2"/>
  <c r="AK321" i="2"/>
  <c r="AL321" i="2"/>
  <c r="AL333" i="2"/>
  <c r="AK333" i="2"/>
  <c r="AL409" i="2"/>
  <c r="AK409" i="2"/>
  <c r="AL80" i="2"/>
  <c r="AK80" i="2"/>
  <c r="AL128" i="2"/>
  <c r="AK128" i="2"/>
  <c r="AL237" i="2"/>
  <c r="AK237" i="2"/>
  <c r="AK143" i="2"/>
  <c r="AL143" i="2"/>
  <c r="AL69" i="2"/>
  <c r="AK69" i="2"/>
  <c r="AL419" i="2"/>
  <c r="AK419" i="2"/>
  <c r="AL175" i="2"/>
  <c r="AK175" i="2"/>
  <c r="AL154" i="2"/>
  <c r="AK154" i="2"/>
  <c r="AK52" i="2"/>
  <c r="AL52" i="2"/>
  <c r="AK210" i="2"/>
  <c r="AL210" i="2"/>
  <c r="AK61" i="2"/>
  <c r="AL61" i="2"/>
  <c r="AK424" i="2"/>
  <c r="AL424" i="2"/>
  <c r="AK194" i="2"/>
  <c r="AL194" i="2"/>
  <c r="AK240" i="2"/>
  <c r="AL240" i="2"/>
  <c r="AK397" i="2"/>
  <c r="AL397" i="2"/>
  <c r="AK358" i="2"/>
  <c r="AL358" i="2"/>
  <c r="AL324" i="2"/>
  <c r="AK324" i="2"/>
  <c r="AK381" i="2"/>
  <c r="AL381" i="2"/>
  <c r="AK377" i="2"/>
  <c r="AL377" i="2"/>
  <c r="AK159" i="2"/>
  <c r="AL159" i="2"/>
  <c r="AL312" i="2"/>
  <c r="AK312" i="2"/>
  <c r="AL276" i="2"/>
  <c r="AK276" i="2"/>
  <c r="AL63" i="2"/>
  <c r="AK63" i="2"/>
  <c r="AL242" i="2"/>
  <c r="AK242" i="2"/>
  <c r="AK372" i="2"/>
  <c r="AL372" i="2"/>
  <c r="AK336" i="2"/>
  <c r="AL336" i="2"/>
  <c r="AL139" i="2"/>
  <c r="AK139" i="2"/>
  <c r="AL122" i="2"/>
  <c r="AK122" i="2"/>
  <c r="AL292" i="2"/>
  <c r="AK292" i="2"/>
  <c r="AK163" i="2"/>
  <c r="AL163" i="2"/>
  <c r="AK423" i="2"/>
  <c r="AL423" i="2"/>
  <c r="AK297" i="2"/>
  <c r="AL297" i="2"/>
  <c r="AK392" i="2"/>
  <c r="AL392" i="2"/>
  <c r="AL272" i="2"/>
  <c r="AK272" i="2"/>
  <c r="AK227" i="2"/>
  <c r="AL227" i="2"/>
  <c r="AK347" i="2"/>
  <c r="AL347" i="2"/>
  <c r="AK414" i="2"/>
  <c r="AL414" i="2"/>
  <c r="AL148" i="2"/>
  <c r="AK148" i="2"/>
  <c r="AL167" i="2"/>
  <c r="AK167" i="2"/>
  <c r="AL389" i="2"/>
  <c r="AK389" i="2"/>
  <c r="AK106" i="2"/>
  <c r="AL106" i="2"/>
  <c r="AK399" i="2"/>
  <c r="AL399" i="2"/>
  <c r="AK206" i="2"/>
  <c r="AL206" i="2"/>
  <c r="AK379" i="2"/>
  <c r="AL379" i="2"/>
  <c r="AL188" i="2"/>
  <c r="AK188" i="2"/>
  <c r="AL398" i="2"/>
  <c r="AK398" i="2"/>
  <c r="AK265" i="2"/>
  <c r="AL265" i="2"/>
  <c r="AK76" i="2"/>
  <c r="AL76" i="2"/>
  <c r="AL193" i="2"/>
  <c r="AK193" i="2"/>
  <c r="AK137" i="2"/>
  <c r="AL137" i="2"/>
  <c r="AK355" i="2"/>
  <c r="AL355" i="2"/>
  <c r="AK274" i="2"/>
  <c r="AL274" i="2"/>
  <c r="AK178" i="2"/>
  <c r="AL178" i="2"/>
  <c r="AK309" i="2"/>
  <c r="AL309" i="2"/>
  <c r="AL124" i="2"/>
  <c r="AK124" i="2"/>
  <c r="AL239" i="2"/>
  <c r="AK239" i="2"/>
  <c r="AK234" i="2"/>
  <c r="AL234" i="2"/>
  <c r="AL374" i="2"/>
  <c r="AK374" i="2"/>
  <c r="AK248" i="2"/>
  <c r="AL248" i="2"/>
  <c r="AK332" i="2"/>
  <c r="AL332" i="2"/>
  <c r="AL105" i="2"/>
  <c r="AK105" i="2"/>
  <c r="AK77" i="2"/>
  <c r="AL77" i="2"/>
  <c r="AK307" i="2"/>
  <c r="AL307" i="2"/>
  <c r="AK65" i="2"/>
  <c r="AL65" i="2"/>
  <c r="AL259" i="2"/>
  <c r="AK259" i="2"/>
  <c r="AL215" i="2"/>
  <c r="AK215" i="2"/>
  <c r="AL394" i="2"/>
  <c r="AK394" i="2"/>
  <c r="AL421" i="2"/>
  <c r="AK421" i="2"/>
  <c r="AL402" i="2"/>
  <c r="AK402" i="2"/>
  <c r="AL161" i="2"/>
  <c r="AK161" i="2"/>
  <c r="AL82" i="2"/>
  <c r="AK82" i="2"/>
  <c r="AL78" i="2"/>
  <c r="AK78" i="2"/>
  <c r="AK282" i="2"/>
  <c r="AL282" i="2"/>
  <c r="AL244" i="2"/>
  <c r="AK244" i="2"/>
  <c r="AK207" i="2"/>
  <c r="AL207" i="2"/>
  <c r="AL142" i="2"/>
  <c r="AK142" i="2"/>
  <c r="AK224" i="2"/>
  <c r="AL224" i="2"/>
  <c r="AL64" i="2"/>
  <c r="AK64" i="2"/>
  <c r="AK104" i="2"/>
  <c r="AL104" i="2"/>
  <c r="AK60" i="2"/>
  <c r="AL60" i="2"/>
  <c r="AL96" i="2"/>
  <c r="AK96" i="2"/>
  <c r="AK119" i="2"/>
  <c r="AL119" i="2"/>
  <c r="AK172" i="2"/>
  <c r="AL172" i="2"/>
  <c r="AK395" i="2"/>
  <c r="AL395" i="2"/>
  <c r="AL289" i="2"/>
  <c r="AK289" i="2"/>
  <c r="AL68" i="2"/>
  <c r="AK68" i="2"/>
  <c r="AL291" i="2"/>
  <c r="AK291" i="2"/>
  <c r="AL322" i="2"/>
  <c r="AK322" i="2"/>
  <c r="AL108" i="2"/>
  <c r="AK108" i="2"/>
  <c r="AL241" i="2"/>
  <c r="AK241" i="2"/>
  <c r="AL327" i="2"/>
  <c r="AK327" i="2"/>
  <c r="AL90" i="2"/>
  <c r="AK90" i="2"/>
  <c r="AK406" i="2"/>
  <c r="AL406" i="2"/>
  <c r="AK325" i="2"/>
  <c r="AL325" i="2"/>
  <c r="AL263" i="2"/>
  <c r="AK263" i="2"/>
  <c r="AK284" i="2"/>
  <c r="AL284" i="2"/>
  <c r="AL135" i="2"/>
  <c r="AK135" i="2"/>
  <c r="AK53" i="2"/>
  <c r="AL53" i="2"/>
  <c r="AK298" i="2"/>
  <c r="AL298" i="2"/>
  <c r="AK186" i="2"/>
  <c r="AL186" i="2"/>
  <c r="AL110" i="2"/>
  <c r="AK110" i="2"/>
  <c r="AK223" i="2"/>
  <c r="AL223" i="2"/>
  <c r="AL257" i="2"/>
  <c r="AK257" i="2"/>
  <c r="AL153" i="2"/>
  <c r="AK153" i="2"/>
  <c r="AK250" i="2"/>
  <c r="AL250" i="2"/>
  <c r="AK115" i="2"/>
  <c r="AL115" i="2"/>
  <c r="AL258" i="2"/>
  <c r="AK258" i="2"/>
  <c r="AL396" i="2"/>
  <c r="AK396" i="2"/>
  <c r="AL121" i="2"/>
  <c r="AK121" i="2"/>
  <c r="AK383" i="2"/>
  <c r="AL383" i="2"/>
  <c r="AK99" i="2"/>
  <c r="AL99" i="2"/>
  <c r="AK145" i="2"/>
  <c r="AL145" i="2"/>
  <c r="AK408" i="2"/>
  <c r="AL408" i="2"/>
  <c r="AL221" i="2"/>
  <c r="AK221" i="2"/>
  <c r="AL114" i="2"/>
  <c r="AK114" i="2"/>
  <c r="AK168" i="2"/>
  <c r="AL168" i="2"/>
  <c r="AL400" i="2"/>
  <c r="AK400" i="2"/>
  <c r="AK213" i="2"/>
  <c r="AL213" i="2"/>
  <c r="AK387" i="2"/>
  <c r="AL387" i="2"/>
  <c r="AK179" i="2"/>
  <c r="AL179" i="2"/>
  <c r="AL91" i="2"/>
  <c r="AK91" i="2"/>
  <c r="AK418" i="2"/>
  <c r="AL418" i="2"/>
  <c r="AL270" i="2"/>
  <c r="AK270" i="2"/>
  <c r="AL170" i="2"/>
  <c r="AK170" i="2"/>
  <c r="AK88" i="2"/>
  <c r="AL88" i="2"/>
  <c r="AL160" i="2"/>
  <c r="AK160" i="2"/>
  <c r="AK208" i="2"/>
  <c r="AL208" i="2"/>
  <c r="AK165" i="2"/>
  <c r="AL165" i="2"/>
  <c r="AL323" i="2"/>
  <c r="AK323" i="2"/>
  <c r="AK129" i="2"/>
  <c r="AL129" i="2"/>
  <c r="AK79" i="2"/>
  <c r="AL79" i="2"/>
  <c r="AK103" i="2"/>
  <c r="AL103" i="2"/>
  <c r="AK189" i="2"/>
  <c r="AL189" i="2"/>
  <c r="AK366" i="2"/>
  <c r="AL366" i="2"/>
  <c r="AL367" i="2"/>
  <c r="AK367" i="2"/>
  <c r="AK252" i="2"/>
  <c r="AL252" i="2"/>
  <c r="AK95" i="2"/>
  <c r="AL95" i="2"/>
  <c r="AK290" i="2"/>
  <c r="AL290" i="2"/>
  <c r="AK314" i="2"/>
  <c r="AL314" i="2"/>
  <c r="AK83" i="2"/>
  <c r="AL83" i="2"/>
  <c r="AL334" i="2"/>
  <c r="AK334" i="2"/>
  <c r="AK177" i="2"/>
  <c r="AL177" i="2"/>
  <c r="AK151" i="2"/>
  <c r="AL151" i="2"/>
  <c r="AL150" i="2"/>
  <c r="AK150" i="2"/>
  <c r="AL401" i="2"/>
  <c r="AK401" i="2"/>
  <c r="AL112" i="2"/>
  <c r="AK112" i="2"/>
  <c r="AL269" i="2"/>
  <c r="AK269" i="2"/>
  <c r="AL211" i="2"/>
  <c r="AK211" i="2"/>
  <c r="AL405" i="2"/>
  <c r="AK405" i="2"/>
  <c r="AK306" i="2"/>
  <c r="AL306" i="2"/>
  <c r="AL318" i="2"/>
  <c r="AK318" i="2"/>
  <c r="AK136" i="2"/>
  <c r="AL136" i="2"/>
  <c r="AK278" i="2"/>
  <c r="AL278" i="2"/>
  <c r="AL50" i="2"/>
  <c r="AK50" i="2"/>
  <c r="AL212" i="2"/>
  <c r="AK212" i="2"/>
  <c r="AL388" i="2"/>
  <c r="AK388" i="2"/>
  <c r="AL410" i="2"/>
  <c r="AK410" i="2"/>
  <c r="AK225" i="2"/>
  <c r="AL225" i="2"/>
  <c r="AK302" i="2"/>
  <c r="AL302" i="2"/>
  <c r="AL266" i="2"/>
  <c r="AK266" i="2"/>
  <c r="AK219" i="2"/>
  <c r="AL219" i="2"/>
  <c r="AK293" i="2"/>
  <c r="AL293" i="2"/>
  <c r="AL111" i="2"/>
  <c r="AK111" i="2"/>
  <c r="AL373" i="2"/>
  <c r="AK373" i="2"/>
  <c r="AK87" i="2"/>
  <c r="AL87" i="2"/>
  <c r="AK288" i="2"/>
  <c r="AL288" i="2"/>
  <c r="AK285" i="2"/>
  <c r="AL285" i="2"/>
  <c r="AL348" i="2"/>
  <c r="AK348" i="2"/>
  <c r="AL126" i="2"/>
  <c r="AK126" i="2"/>
  <c r="AK337" i="2"/>
  <c r="AL337" i="2"/>
  <c r="AK338" i="2"/>
  <c r="AL338" i="2"/>
  <c r="AK54" i="2"/>
  <c r="AL54" i="2"/>
  <c r="AL155" i="2"/>
  <c r="AK155" i="2"/>
  <c r="AK71" i="2"/>
  <c r="AL71" i="2"/>
  <c r="AL55" i="2"/>
  <c r="AK55" i="2"/>
  <c r="AK176" i="2"/>
  <c r="AL176" i="2"/>
  <c r="AK359" i="2"/>
  <c r="AL359" i="2"/>
  <c r="AK368" i="2"/>
  <c r="AL368" i="2"/>
  <c r="AL86" i="2"/>
  <c r="AK86" i="2"/>
  <c r="AL385" i="2"/>
  <c r="AK385" i="2"/>
  <c r="AL89" i="2"/>
  <c r="AK89" i="2"/>
  <c r="AK380" i="2"/>
  <c r="AL380" i="2"/>
  <c r="AL236" i="2"/>
  <c r="AK236" i="2"/>
  <c r="AL195" i="2"/>
  <c r="AK195" i="2"/>
  <c r="AL72" i="2"/>
  <c r="AK72" i="2"/>
  <c r="AL404" i="2"/>
  <c r="AK404" i="2"/>
  <c r="AL308" i="2"/>
  <c r="AK308" i="2"/>
  <c r="AK174" i="2"/>
  <c r="AL174" i="2"/>
  <c r="AK313" i="2"/>
  <c r="AL313" i="2"/>
  <c r="AK185" i="2"/>
  <c r="AL185" i="2"/>
  <c r="AK346" i="2"/>
  <c r="AL346" i="2"/>
  <c r="AK147" i="2"/>
  <c r="AL147" i="2"/>
  <c r="AL316" i="2"/>
  <c r="AK316" i="2"/>
  <c r="AK98" i="2"/>
  <c r="AL98" i="2"/>
  <c r="AL262" i="2"/>
  <c r="AK262" i="2"/>
  <c r="AL353" i="2"/>
  <c r="AK353" i="2"/>
  <c r="AK391" i="2"/>
  <c r="AL391" i="2"/>
  <c r="AK191" i="2"/>
  <c r="AL191" i="2"/>
  <c r="AK362" i="2"/>
  <c r="AL362" i="2"/>
  <c r="AK364" i="2"/>
  <c r="AL364" i="2"/>
  <c r="AK190" i="2"/>
  <c r="AL190" i="2"/>
  <c r="AK339" i="2"/>
  <c r="AL339" i="2"/>
  <c r="AL117" i="2"/>
  <c r="AK117" i="2"/>
  <c r="AK118" i="2"/>
  <c r="AL118" i="2"/>
  <c r="AK296" i="2"/>
  <c r="AL296" i="2"/>
  <c r="AK127" i="2"/>
  <c r="AL127" i="2"/>
  <c r="AL109" i="2"/>
  <c r="AK109" i="2"/>
  <c r="AK94" i="2"/>
  <c r="AL94" i="2"/>
  <c r="AL304" i="2"/>
  <c r="AK304" i="2"/>
  <c r="AL415" i="2"/>
  <c r="AK415" i="2"/>
  <c r="AK92" i="2"/>
  <c r="AL92" i="2"/>
  <c r="AL218" i="2"/>
  <c r="AK218" i="2"/>
  <c r="AK84" i="2"/>
  <c r="AL84" i="2"/>
  <c r="AL407" i="2"/>
  <c r="AK407" i="2"/>
  <c r="AK67" i="2"/>
  <c r="AL67" i="2"/>
  <c r="AL192" i="2"/>
  <c r="AK192" i="2"/>
  <c r="AK49" i="2"/>
  <c r="AL49" i="2"/>
  <c r="AL58" i="2"/>
  <c r="AK58" i="2"/>
  <c r="AL299" i="2"/>
  <c r="AK299" i="2"/>
  <c r="AK134" i="2"/>
  <c r="AL134" i="2"/>
  <c r="AK393" i="2"/>
  <c r="AL393" i="2"/>
  <c r="AL412" i="2"/>
  <c r="AK412" i="2"/>
  <c r="AK342" i="2"/>
  <c r="AL342" i="2"/>
  <c r="AL251" i="2"/>
  <c r="AK251" i="2"/>
  <c r="AL125" i="2"/>
  <c r="AK125" i="2"/>
  <c r="AL184" i="2"/>
  <c r="AK184" i="2"/>
  <c r="AL360" i="2"/>
  <c r="AK360" i="2"/>
  <c r="AK59" i="2"/>
  <c r="AL59" i="2"/>
  <c r="AL62" i="2"/>
  <c r="AK62" i="2"/>
  <c r="AK287" i="2"/>
  <c r="AL287" i="2"/>
  <c r="AK81" i="2"/>
  <c r="AL81" i="2"/>
  <c r="AK352" i="2"/>
  <c r="AL352" i="2"/>
  <c r="AL182" i="2"/>
  <c r="AK182" i="2"/>
  <c r="AK344" i="2"/>
  <c r="AL344" i="2"/>
  <c r="AL198" i="2"/>
  <c r="AK198" i="2"/>
  <c r="AL144" i="2"/>
  <c r="AK144" i="2"/>
  <c r="AK361" i="2"/>
  <c r="AL361" i="2"/>
  <c r="AK335" i="2"/>
  <c r="AL335" i="2"/>
  <c r="AK57" i="2"/>
  <c r="AL57" i="2"/>
  <c r="AL48" i="2"/>
  <c r="AK48" i="2"/>
  <c r="AK197" i="2"/>
  <c r="AL197" i="2"/>
  <c r="AK229" i="2"/>
  <c r="AL229" i="2"/>
  <c r="AK140" i="2"/>
  <c r="AL140" i="2"/>
  <c r="AL204" i="2"/>
  <c r="AK204" i="2"/>
  <c r="AK107" i="2"/>
  <c r="AL107" i="2"/>
  <c r="AL264" i="2"/>
  <c r="AK264" i="2"/>
  <c r="AL205" i="2"/>
  <c r="AK205" i="2"/>
  <c r="AK132" i="2"/>
  <c r="AL132" i="2"/>
  <c r="AL152" i="2"/>
  <c r="AK152" i="2"/>
  <c r="AL271" i="2"/>
  <c r="AK271" i="2"/>
  <c r="AL75" i="2"/>
  <c r="AK75" i="2"/>
  <c r="AK279" i="2"/>
  <c r="AL279" i="2"/>
  <c r="AL216" i="2"/>
  <c r="AK216" i="2"/>
  <c r="AL305" i="2"/>
  <c r="AK305" i="2"/>
  <c r="AL232" i="2"/>
  <c r="AK232" i="2"/>
  <c r="AL280" i="2"/>
  <c r="AK280" i="2"/>
  <c r="AL130" i="2"/>
  <c r="AK130" i="2"/>
  <c r="AK101" i="2"/>
  <c r="AL101" i="2"/>
  <c r="AK329" i="2"/>
  <c r="AL329" i="2"/>
  <c r="AL300" i="2"/>
  <c r="AK300" i="2"/>
  <c r="AL254" i="2"/>
  <c r="AK254" i="2"/>
  <c r="AL378" i="2"/>
  <c r="AK378" i="2"/>
  <c r="AK226" i="2"/>
  <c r="AL226" i="2"/>
  <c r="AL315" i="2"/>
  <c r="AK315" i="2"/>
  <c r="AL133" i="2"/>
  <c r="AK133" i="2"/>
  <c r="AK180" i="2"/>
  <c r="AL180" i="2"/>
  <c r="AK326" i="2"/>
  <c r="AL326" i="2"/>
  <c r="AL375" i="2"/>
  <c r="AK375" i="2"/>
  <c r="AK146" i="2"/>
  <c r="AL146" i="2"/>
  <c r="AK351" i="2"/>
  <c r="AL351" i="2"/>
  <c r="AL66" i="2"/>
  <c r="AK66" i="2"/>
  <c r="AK56" i="2"/>
  <c r="AL56" i="2"/>
  <c r="AK201" i="2"/>
  <c r="AL201" i="2"/>
  <c r="AL173" i="2"/>
  <c r="AK173" i="2"/>
  <c r="AK357" i="2"/>
  <c r="AL357" i="2"/>
  <c r="AK243" i="2"/>
  <c r="AL243" i="2"/>
  <c r="AL382" i="2"/>
  <c r="AK382" i="2"/>
  <c r="AL411" i="2"/>
  <c r="AK411" i="2"/>
  <c r="AK166" i="2"/>
  <c r="AL166" i="2"/>
  <c r="AL260" i="2"/>
  <c r="AK260" i="2"/>
  <c r="AL85" i="2"/>
  <c r="AK85" i="2"/>
  <c r="AK417" i="2"/>
  <c r="AL417" i="2"/>
  <c r="AL220" i="2"/>
  <c r="AK220" i="2"/>
  <c r="AL203" i="2"/>
  <c r="AK203" i="2"/>
  <c r="AL102" i="2"/>
  <c r="AK102" i="2"/>
  <c r="AK158" i="2"/>
  <c r="AL158" i="2"/>
  <c r="AL319" i="2"/>
  <c r="AK319" i="2"/>
  <c r="AK196" i="2"/>
  <c r="AL196" i="2"/>
  <c r="AL120" i="2"/>
  <c r="AK120" i="2"/>
  <c r="AL238" i="2"/>
  <c r="AK238" i="2"/>
  <c r="AK294" i="2"/>
  <c r="AL294" i="2"/>
  <c r="AL162" i="2"/>
  <c r="AK162" i="2"/>
  <c r="AK73" i="2"/>
  <c r="AL73" i="2"/>
  <c r="AK341" i="2"/>
  <c r="AL341" i="2"/>
  <c r="AK157" i="2"/>
  <c r="AL157" i="2"/>
  <c r="AK181" i="2"/>
  <c r="AL181" i="2"/>
  <c r="AL365" i="2"/>
  <c r="AK365" i="2"/>
  <c r="AK230" i="2"/>
  <c r="AL230" i="2"/>
  <c r="AL340" i="2"/>
  <c r="AK340" i="2"/>
  <c r="AL113" i="2"/>
  <c r="AK113" i="2"/>
  <c r="AK267" i="2"/>
  <c r="AL267" i="2"/>
  <c r="AK295" i="2"/>
  <c r="AL295" i="2"/>
  <c r="AL149" i="2"/>
  <c r="AK149" i="2"/>
  <c r="AK247" i="2"/>
  <c r="AL247" i="2"/>
  <c r="AK51" i="2"/>
  <c r="AL51" i="2"/>
  <c r="AL286" i="2"/>
  <c r="AK286" i="2"/>
  <c r="AK123" i="2"/>
  <c r="AL123" i="2"/>
  <c r="AK214" i="2"/>
  <c r="AL214" i="2"/>
  <c r="AK199" i="2"/>
  <c r="AL199" i="2"/>
  <c r="AL311" i="2"/>
  <c r="AK311" i="2"/>
  <c r="AL281" i="2"/>
  <c r="AK281" i="2"/>
  <c r="AL376" i="2"/>
  <c r="AK376" i="2"/>
  <c r="AK354" i="2"/>
  <c r="AL354" i="2"/>
  <c r="AL268" i="2"/>
  <c r="AK268" i="2"/>
  <c r="AL413" i="2"/>
  <c r="AK413" i="2"/>
  <c r="AL345" i="2"/>
  <c r="AK345" i="2"/>
  <c r="AL100" i="2"/>
  <c r="AK100" i="2"/>
  <c r="AL74" i="2"/>
  <c r="AK74" i="2"/>
  <c r="AL320" i="2"/>
  <c r="AK320" i="2"/>
  <c r="AL384" i="2"/>
  <c r="AK384" i="2"/>
  <c r="AL217" i="2"/>
  <c r="AK217" i="2"/>
  <c r="AK116" i="2"/>
  <c r="AL116" i="2"/>
  <c r="AK228" i="2"/>
  <c r="AL228" i="2"/>
  <c r="AF43" i="2"/>
  <c r="AG47" i="2"/>
  <c r="AH47" i="2"/>
  <c r="AL93" i="2"/>
  <c r="AK93" i="2"/>
  <c r="AL187" i="2"/>
  <c r="AK187" i="2"/>
  <c r="AL303" i="2"/>
  <c r="AK303" i="2"/>
  <c r="AK255" i="2"/>
  <c r="AL255" i="2"/>
  <c r="AL310" i="2"/>
  <c r="AK310" i="2"/>
  <c r="AL343" i="2"/>
  <c r="AK343" i="2"/>
  <c r="AL363" i="2"/>
  <c r="AK363" i="2"/>
  <c r="AK171" i="2"/>
  <c r="AL171" i="2"/>
  <c r="AK233" i="2"/>
  <c r="AL233" i="2"/>
  <c r="AK245" i="2"/>
  <c r="AL245" i="2"/>
  <c r="AL390" i="2"/>
  <c r="AK390" i="2"/>
  <c r="AK222" i="2"/>
  <c r="AL222" i="2"/>
  <c r="AL370" i="2"/>
  <c r="AK370" i="2"/>
  <c r="AK200" i="2"/>
  <c r="AL200" i="2"/>
  <c r="AL416" i="2"/>
  <c r="AK416" i="2"/>
  <c r="AK256" i="2"/>
  <c r="AL256" i="2"/>
  <c r="AL273" i="2"/>
  <c r="AK273" i="2"/>
  <c r="AL131" i="2"/>
  <c r="AK131" i="2"/>
  <c r="AL331" i="2"/>
  <c r="AK331" i="2"/>
  <c r="AL403" i="2"/>
  <c r="AK403" i="2"/>
  <c r="AK356" i="2"/>
  <c r="AL356" i="2"/>
  <c r="AK138" i="2"/>
  <c r="AL138" i="2"/>
  <c r="AL261" i="2"/>
  <c r="AK261" i="2"/>
  <c r="AK246" i="2"/>
  <c r="AL246" i="2"/>
  <c r="AL231" i="2"/>
  <c r="AK231" i="2"/>
  <c r="AL141" i="2"/>
  <c r="AK141" i="2"/>
  <c r="AK209" i="2"/>
  <c r="AL209" i="2"/>
  <c r="AL420" i="2"/>
  <c r="AK420" i="2"/>
  <c r="AL47" i="2" l="1"/>
  <c r="AL43" i="2" s="1"/>
  <c r="AH43" i="2"/>
  <c r="AK47" i="2"/>
  <c r="AK43" i="2" s="1"/>
  <c r="AR39" i="2" l="1"/>
  <c r="F27" i="2" s="1"/>
  <c r="AN47" i="2"/>
  <c r="AN355" i="2"/>
  <c r="AO355" i="2" s="1"/>
  <c r="AN364" i="2"/>
  <c r="AO364" i="2" s="1"/>
  <c r="AN339" i="2"/>
  <c r="AO339" i="2" s="1"/>
  <c r="AN170" i="2"/>
  <c r="AO170" i="2" s="1"/>
  <c r="AN284" i="2"/>
  <c r="AO284" i="2" s="1"/>
  <c r="AN259" i="2"/>
  <c r="AO259" i="2" s="1"/>
  <c r="AN155" i="2"/>
  <c r="AO155" i="2" s="1"/>
  <c r="AN204" i="2"/>
  <c r="AO204" i="2" s="1"/>
  <c r="AN179" i="2"/>
  <c r="AO179" i="2" s="1"/>
  <c r="AN417" i="2"/>
  <c r="AO417" i="2" s="1"/>
  <c r="AN152" i="2"/>
  <c r="AO152" i="2" s="1"/>
  <c r="AN328" i="2"/>
  <c r="AO328" i="2" s="1"/>
  <c r="AN200" i="2"/>
  <c r="AO200" i="2" s="1"/>
  <c r="AN373" i="2"/>
  <c r="AO373" i="2" s="1"/>
  <c r="AN84" i="2"/>
  <c r="AO84" i="2" s="1"/>
  <c r="AN303" i="2"/>
  <c r="AO303" i="2" s="1"/>
  <c r="AN175" i="2"/>
  <c r="AO175" i="2" s="1"/>
  <c r="AN390" i="2"/>
  <c r="AO390" i="2" s="1"/>
  <c r="AN262" i="2"/>
  <c r="AO262" i="2" s="1"/>
  <c r="AN126" i="2"/>
  <c r="AO126" i="2" s="1"/>
  <c r="AN71" i="2"/>
  <c r="AO71" i="2" s="1"/>
  <c r="AN309" i="2"/>
  <c r="AO309" i="2" s="1"/>
  <c r="AN145" i="2"/>
  <c r="AO145" i="2" s="1"/>
  <c r="AN165" i="2"/>
  <c r="AO165" i="2" s="1"/>
  <c r="AN62" i="2"/>
  <c r="AO62" i="2" s="1"/>
  <c r="AN54" i="2"/>
  <c r="AO54" i="2" s="1"/>
  <c r="AN404" i="2"/>
  <c r="AO404" i="2" s="1"/>
  <c r="AN260" i="2"/>
  <c r="AO260" i="2" s="1"/>
  <c r="AN379" i="2"/>
  <c r="AO379" i="2" s="1"/>
  <c r="AN187" i="2"/>
  <c r="AO187" i="2" s="1"/>
  <c r="AN386" i="2"/>
  <c r="AO386" i="2" s="1"/>
  <c r="AN258" i="2"/>
  <c r="AO258" i="2" s="1"/>
  <c r="AN121" i="2"/>
  <c r="AO121" i="2" s="1"/>
  <c r="AN67" i="2"/>
  <c r="AO67" i="2" s="1"/>
  <c r="AN301" i="2"/>
  <c r="AO301" i="2" s="1"/>
  <c r="AN400" i="2"/>
  <c r="AO400" i="2" s="1"/>
  <c r="AN272" i="2"/>
  <c r="AO272" i="2" s="1"/>
  <c r="AN140" i="2"/>
  <c r="AO140" i="2" s="1"/>
  <c r="AN257" i="2"/>
  <c r="AO257" i="2" s="1"/>
  <c r="AN375" i="2"/>
  <c r="AO375" i="2" s="1"/>
  <c r="AN247" i="2"/>
  <c r="AO247" i="2" s="1"/>
  <c r="AN104" i="2"/>
  <c r="AO104" i="2" s="1"/>
  <c r="AN334" i="2"/>
  <c r="AO334" i="2" s="1"/>
  <c r="AN206" i="2"/>
  <c r="AO206" i="2" s="1"/>
  <c r="AN143" i="2"/>
  <c r="AO143" i="2" s="1"/>
  <c r="AN74" i="2"/>
  <c r="AO74" i="2" s="1"/>
  <c r="AN275" i="2"/>
  <c r="AO275" i="2" s="1"/>
  <c r="AN220" i="2"/>
  <c r="AO220" i="2" s="1"/>
  <c r="AN195" i="2"/>
  <c r="AO195" i="2" s="1"/>
  <c r="AN120" i="2"/>
  <c r="AO120" i="2" s="1"/>
  <c r="AN134" i="2"/>
  <c r="AO134" i="2" s="1"/>
  <c r="AN96" i="2"/>
  <c r="AO96" i="2" s="1"/>
  <c r="AN385" i="2"/>
  <c r="AO385" i="2" s="1"/>
  <c r="AN108" i="2"/>
  <c r="AO108" i="2" s="1"/>
  <c r="AN312" i="2"/>
  <c r="AO312" i="2" s="1"/>
  <c r="AN184" i="2"/>
  <c r="AO184" i="2" s="1"/>
  <c r="AN337" i="2"/>
  <c r="AO337" i="2" s="1"/>
  <c r="AN415" i="2"/>
  <c r="AO415" i="2" s="1"/>
  <c r="AN287" i="2"/>
  <c r="AO287" i="2" s="1"/>
  <c r="AN159" i="2"/>
  <c r="AO159" i="2" s="1"/>
  <c r="AN374" i="2"/>
  <c r="AO374" i="2" s="1"/>
  <c r="AN246" i="2"/>
  <c r="AO246" i="2" s="1"/>
  <c r="AN101" i="2"/>
  <c r="AO101" i="2" s="1"/>
  <c r="AN51" i="2"/>
  <c r="AO51" i="2" s="1"/>
  <c r="AN209" i="2"/>
  <c r="AO209" i="2" s="1"/>
  <c r="AN124" i="2"/>
  <c r="AO124" i="2" s="1"/>
  <c r="AN68" i="2"/>
  <c r="AO68" i="2" s="1"/>
  <c r="AN107" i="2"/>
  <c r="AO107" i="2" s="1"/>
  <c r="AN413" i="2"/>
  <c r="AO413" i="2" s="1"/>
  <c r="AN388" i="2"/>
  <c r="AO388" i="2" s="1"/>
  <c r="AN228" i="2"/>
  <c r="AO228" i="2" s="1"/>
  <c r="AN331" i="2"/>
  <c r="AO331" i="2" s="1"/>
  <c r="AN171" i="2"/>
  <c r="AO171" i="2" s="1"/>
  <c r="AN370" i="2"/>
  <c r="AO370" i="2" s="1"/>
  <c r="AN242" i="2"/>
  <c r="AO242" i="2" s="1"/>
  <c r="AN93" i="2"/>
  <c r="AO93" i="2" s="1"/>
  <c r="AN110" i="2"/>
  <c r="AO110" i="2" s="1"/>
  <c r="AN269" i="2"/>
  <c r="AO269" i="2" s="1"/>
  <c r="AN384" i="2"/>
  <c r="AO384" i="2" s="1"/>
  <c r="AN256" i="2"/>
  <c r="AO256" i="2" s="1"/>
  <c r="AN118" i="2"/>
  <c r="AO118" i="2" s="1"/>
  <c r="AN221" i="2"/>
  <c r="AO221" i="2" s="1"/>
  <c r="AN359" i="2"/>
  <c r="AO359" i="2" s="1"/>
  <c r="AN231" i="2"/>
  <c r="AO231" i="2" s="1"/>
  <c r="AN72" i="2"/>
  <c r="AO72" i="2" s="1"/>
  <c r="AN318" i="2"/>
  <c r="AO318" i="2" s="1"/>
  <c r="AN190" i="2"/>
  <c r="AO190" i="2" s="1"/>
  <c r="AN127" i="2"/>
  <c r="AO127" i="2" s="1"/>
  <c r="AN55" i="2"/>
  <c r="AO55" i="2" s="1"/>
  <c r="AN345" i="2"/>
  <c r="AO345" i="2" s="1"/>
  <c r="AN313" i="2"/>
  <c r="AO313" i="2" s="1"/>
  <c r="AN393" i="2"/>
  <c r="AO393" i="2" s="1"/>
  <c r="AN213" i="2"/>
  <c r="AO213" i="2" s="1"/>
  <c r="AN314" i="2"/>
  <c r="AO314" i="2" s="1"/>
  <c r="AN236" i="2"/>
  <c r="AO236" i="2" s="1"/>
  <c r="AN211" i="2"/>
  <c r="AO211" i="2" s="1"/>
  <c r="AN49" i="2"/>
  <c r="AO49" i="2" s="1"/>
  <c r="AN156" i="2"/>
  <c r="AO156" i="2" s="1"/>
  <c r="AN122" i="2"/>
  <c r="AO122" i="2" s="1"/>
  <c r="AN109" i="2"/>
  <c r="AO109" i="2" s="1"/>
  <c r="AN381" i="2"/>
  <c r="AO381" i="2" s="1"/>
  <c r="AN394" i="2"/>
  <c r="AO394" i="2" s="1"/>
  <c r="AN349" i="2"/>
  <c r="AO349" i="2" s="1"/>
  <c r="AN424" i="2"/>
  <c r="AO424" i="2" s="1"/>
  <c r="AN296" i="2"/>
  <c r="AO296" i="2" s="1"/>
  <c r="AN168" i="2"/>
  <c r="AO168" i="2" s="1"/>
  <c r="AN305" i="2"/>
  <c r="AO305" i="2" s="1"/>
  <c r="AN399" i="2"/>
  <c r="AO399" i="2" s="1"/>
  <c r="AN271" i="2"/>
  <c r="AO271" i="2" s="1"/>
  <c r="AN138" i="2"/>
  <c r="AO138" i="2" s="1"/>
  <c r="AN358" i="2"/>
  <c r="AO358" i="2" s="1"/>
  <c r="AN230" i="2"/>
  <c r="AO230" i="2" s="1"/>
  <c r="AN69" i="2"/>
  <c r="AO69" i="2" s="1"/>
  <c r="AN98" i="2"/>
  <c r="AO98" i="2" s="1"/>
  <c r="AN420" i="2"/>
  <c r="AO420" i="2" s="1"/>
  <c r="AN97" i="2"/>
  <c r="AO97" i="2" s="1"/>
  <c r="AN395" i="2"/>
  <c r="AO395" i="2" s="1"/>
  <c r="AN91" i="2"/>
  <c r="AO91" i="2" s="1"/>
  <c r="AN341" i="2"/>
  <c r="AO341" i="2" s="1"/>
  <c r="AN372" i="2"/>
  <c r="AO372" i="2" s="1"/>
  <c r="AN212" i="2"/>
  <c r="AO212" i="2" s="1"/>
  <c r="AN299" i="2"/>
  <c r="AO299" i="2" s="1"/>
  <c r="AN154" i="2"/>
  <c r="AO154" i="2" s="1"/>
  <c r="AN354" i="2"/>
  <c r="AO354" i="2" s="1"/>
  <c r="AN226" i="2"/>
  <c r="AO226" i="2" s="1"/>
  <c r="AN59" i="2"/>
  <c r="AO59" i="2" s="1"/>
  <c r="AN94" i="2"/>
  <c r="AO94" i="2" s="1"/>
  <c r="AN233" i="2"/>
  <c r="AO233" i="2" s="1"/>
  <c r="AN368" i="2"/>
  <c r="AO368" i="2" s="1"/>
  <c r="AN240" i="2"/>
  <c r="AO240" i="2" s="1"/>
  <c r="AN89" i="2"/>
  <c r="AO89" i="2" s="1"/>
  <c r="AN189" i="2"/>
  <c r="AO189" i="2" s="1"/>
  <c r="AN343" i="2"/>
  <c r="AO343" i="2" s="1"/>
  <c r="AN215" i="2"/>
  <c r="AO215" i="2" s="1"/>
  <c r="AN365" i="2"/>
  <c r="AO365" i="2" s="1"/>
  <c r="AN302" i="2"/>
  <c r="AO302" i="2" s="1"/>
  <c r="AN174" i="2"/>
  <c r="AO174" i="2" s="1"/>
  <c r="AN111" i="2"/>
  <c r="AO111" i="2" s="1"/>
  <c r="AN58" i="2"/>
  <c r="AO58" i="2" s="1"/>
  <c r="AN63" i="2"/>
  <c r="AO63" i="2" s="1"/>
  <c r="AN291" i="2"/>
  <c r="AO291" i="2" s="1"/>
  <c r="AN362" i="2"/>
  <c r="AO362" i="2" s="1"/>
  <c r="AN188" i="2"/>
  <c r="AO188" i="2" s="1"/>
  <c r="AN163" i="2"/>
  <c r="AO163" i="2" s="1"/>
  <c r="AN57" i="2"/>
  <c r="AO57" i="2" s="1"/>
  <c r="AN403" i="2"/>
  <c r="AO403" i="2" s="1"/>
  <c r="AN234" i="2"/>
  <c r="AO234" i="2" s="1"/>
  <c r="AN348" i="2"/>
  <c r="AO348" i="2" s="1"/>
  <c r="AN323" i="2"/>
  <c r="AO323" i="2" s="1"/>
  <c r="AN153" i="2"/>
  <c r="AO153" i="2" s="1"/>
  <c r="AN268" i="2"/>
  <c r="AO268" i="2" s="1"/>
  <c r="AN243" i="2"/>
  <c r="AO243" i="2" s="1"/>
  <c r="AN139" i="2"/>
  <c r="AO139" i="2" s="1"/>
  <c r="AN185" i="2"/>
  <c r="AO185" i="2" s="1"/>
  <c r="AN344" i="2"/>
  <c r="AO344" i="2" s="1"/>
  <c r="AN216" i="2"/>
  <c r="AO216" i="2" s="1"/>
  <c r="AN409" i="2"/>
  <c r="AO409" i="2" s="1"/>
  <c r="AN136" i="2"/>
  <c r="AO136" i="2" s="1"/>
  <c r="AN319" i="2"/>
  <c r="AO319" i="2" s="1"/>
  <c r="AN191" i="2"/>
  <c r="AO191" i="2" s="1"/>
  <c r="AN406" i="2"/>
  <c r="AO406" i="2" s="1"/>
  <c r="AN278" i="2"/>
  <c r="AO278" i="2" s="1"/>
  <c r="AN148" i="2"/>
  <c r="AO148" i="2" s="1"/>
  <c r="AN87" i="2"/>
  <c r="AO87" i="2" s="1"/>
  <c r="AN377" i="2"/>
  <c r="AO377" i="2" s="1"/>
  <c r="AN164" i="2"/>
  <c r="AO164" i="2" s="1"/>
  <c r="AN229" i="2"/>
  <c r="AO229" i="2" s="1"/>
  <c r="AN80" i="2"/>
  <c r="AO80" i="2" s="1"/>
  <c r="AN70" i="2"/>
  <c r="AO70" i="2" s="1"/>
  <c r="AN92" i="2"/>
  <c r="AO92" i="2" s="1"/>
  <c r="AN276" i="2"/>
  <c r="AO276" i="2" s="1"/>
  <c r="AN411" i="2"/>
  <c r="AO411" i="2" s="1"/>
  <c r="AN203" i="2"/>
  <c r="AO203" i="2" s="1"/>
  <c r="AN402" i="2"/>
  <c r="AO402" i="2" s="1"/>
  <c r="AN274" i="2"/>
  <c r="AO274" i="2" s="1"/>
  <c r="AN142" i="2"/>
  <c r="AO142" i="2" s="1"/>
  <c r="AN83" i="2"/>
  <c r="AO83" i="2" s="1"/>
  <c r="AN333" i="2"/>
  <c r="AO333" i="2" s="1"/>
  <c r="AN416" i="2"/>
  <c r="AO416" i="2" s="1"/>
  <c r="AN288" i="2"/>
  <c r="AO288" i="2" s="1"/>
  <c r="AN160" i="2"/>
  <c r="AO160" i="2" s="1"/>
  <c r="AN289" i="2"/>
  <c r="AO289" i="2" s="1"/>
  <c r="AN391" i="2"/>
  <c r="AO391" i="2" s="1"/>
  <c r="AN263" i="2"/>
  <c r="AO263" i="2" s="1"/>
  <c r="AN128" i="2"/>
  <c r="AO128" i="2" s="1"/>
  <c r="AN350" i="2"/>
  <c r="AO350" i="2" s="1"/>
  <c r="AN222" i="2"/>
  <c r="AO222" i="2" s="1"/>
  <c r="AN48" i="2"/>
  <c r="AO48" i="2" s="1"/>
  <c r="AN123" i="2"/>
  <c r="AO123" i="2" s="1"/>
  <c r="AN81" i="2"/>
  <c r="AO81" i="2" s="1"/>
  <c r="AN237" i="2"/>
  <c r="AO237" i="2" s="1"/>
  <c r="AN325" i="2"/>
  <c r="AO325" i="2" s="1"/>
  <c r="AN281" i="2"/>
  <c r="AO281" i="2" s="1"/>
  <c r="AN346" i="2"/>
  <c r="AO346" i="2" s="1"/>
  <c r="AN161" i="2"/>
  <c r="AO161" i="2" s="1"/>
  <c r="AN100" i="2"/>
  <c r="AO100" i="2" s="1"/>
  <c r="AN266" i="2"/>
  <c r="AO266" i="2" s="1"/>
  <c r="AN285" i="2"/>
  <c r="AO285" i="2" s="1"/>
  <c r="AN392" i="2"/>
  <c r="AO392" i="2" s="1"/>
  <c r="AN264" i="2"/>
  <c r="AO264" i="2" s="1"/>
  <c r="AN129" i="2"/>
  <c r="AO129" i="2" s="1"/>
  <c r="AN241" i="2"/>
  <c r="AO241" i="2" s="1"/>
  <c r="AN367" i="2"/>
  <c r="AO367" i="2" s="1"/>
  <c r="AN239" i="2"/>
  <c r="AO239" i="2" s="1"/>
  <c r="AN88" i="2"/>
  <c r="AO88" i="2" s="1"/>
  <c r="AN326" i="2"/>
  <c r="AO326" i="2" s="1"/>
  <c r="AN198" i="2"/>
  <c r="AO198" i="2" s="1"/>
  <c r="AN135" i="2"/>
  <c r="AO135" i="2" s="1"/>
  <c r="AN65" i="2"/>
  <c r="AO65" i="2" s="1"/>
  <c r="AN244" i="2"/>
  <c r="AO244" i="2" s="1"/>
  <c r="AN397" i="2"/>
  <c r="AO397" i="2" s="1"/>
  <c r="AN347" i="2"/>
  <c r="AO347" i="2" s="1"/>
  <c r="AN56" i="2"/>
  <c r="AO56" i="2" s="1"/>
  <c r="AN245" i="2"/>
  <c r="AO245" i="2" s="1"/>
  <c r="AN324" i="2"/>
  <c r="AO324" i="2" s="1"/>
  <c r="AN265" i="2"/>
  <c r="AO265" i="2" s="1"/>
  <c r="AN267" i="2"/>
  <c r="AO267" i="2" s="1"/>
  <c r="AN112" i="2"/>
  <c r="AO112" i="2" s="1"/>
  <c r="AN322" i="2"/>
  <c r="AO322" i="2" s="1"/>
  <c r="AN194" i="2"/>
  <c r="AO194" i="2" s="1"/>
  <c r="AN131" i="2"/>
  <c r="AO131" i="2" s="1"/>
  <c r="AN60" i="2"/>
  <c r="AO60" i="2" s="1"/>
  <c r="AN169" i="2"/>
  <c r="AO169" i="2" s="1"/>
  <c r="AN336" i="2"/>
  <c r="AO336" i="2" s="1"/>
  <c r="AN208" i="2"/>
  <c r="AO208" i="2" s="1"/>
  <c r="AN389" i="2"/>
  <c r="AO389" i="2" s="1"/>
  <c r="AN114" i="2"/>
  <c r="AO114" i="2" s="1"/>
  <c r="AN311" i="2"/>
  <c r="AO311" i="2" s="1"/>
  <c r="AN183" i="2"/>
  <c r="AO183" i="2" s="1"/>
  <c r="AN398" i="2"/>
  <c r="AO398" i="2" s="1"/>
  <c r="AN270" i="2"/>
  <c r="AO270" i="2" s="1"/>
  <c r="AN137" i="2"/>
  <c r="AO137" i="2" s="1"/>
  <c r="AN79" i="2"/>
  <c r="AO79" i="2" s="1"/>
  <c r="AN378" i="2"/>
  <c r="AO378" i="2" s="1"/>
  <c r="AN193" i="2"/>
  <c r="AO193" i="2" s="1"/>
  <c r="AN146" i="2"/>
  <c r="AO146" i="2" s="1"/>
  <c r="AN282" i="2"/>
  <c r="AO282" i="2" s="1"/>
  <c r="AN396" i="2"/>
  <c r="AO396" i="2" s="1"/>
  <c r="AN371" i="2"/>
  <c r="AO371" i="2" s="1"/>
  <c r="AN202" i="2"/>
  <c r="AO202" i="2" s="1"/>
  <c r="AN253" i="2"/>
  <c r="AO253" i="2" s="1"/>
  <c r="AN376" i="2"/>
  <c r="AO376" i="2" s="1"/>
  <c r="AN248" i="2"/>
  <c r="AO248" i="2" s="1"/>
  <c r="AN105" i="2"/>
  <c r="AO105" i="2" s="1"/>
  <c r="AN205" i="2"/>
  <c r="AO205" i="2" s="1"/>
  <c r="AN351" i="2"/>
  <c r="AO351" i="2" s="1"/>
  <c r="AN223" i="2"/>
  <c r="AO223" i="2" s="1"/>
  <c r="AN52" i="2"/>
  <c r="AO52" i="2" s="1"/>
  <c r="AN310" i="2"/>
  <c r="AO310" i="2" s="1"/>
  <c r="AN182" i="2"/>
  <c r="AO182" i="2" s="1"/>
  <c r="AN119" i="2"/>
  <c r="AO119" i="2" s="1"/>
  <c r="AN66" i="2"/>
  <c r="AO66" i="2" s="1"/>
  <c r="AN196" i="2"/>
  <c r="AO196" i="2" s="1"/>
  <c r="AN361" i="2"/>
  <c r="AO361" i="2" s="1"/>
  <c r="AN315" i="2"/>
  <c r="AO315" i="2" s="1"/>
  <c r="AN102" i="2"/>
  <c r="AO102" i="2" s="1"/>
  <c r="AN177" i="2"/>
  <c r="AO177" i="2" s="1"/>
  <c r="AN308" i="2"/>
  <c r="AO308" i="2" s="1"/>
  <c r="AN197" i="2"/>
  <c r="AO197" i="2" s="1"/>
  <c r="AN235" i="2"/>
  <c r="AO235" i="2" s="1"/>
  <c r="AN405" i="2"/>
  <c r="AO405" i="2" s="1"/>
  <c r="AN306" i="2"/>
  <c r="AO306" i="2" s="1"/>
  <c r="AN178" i="2"/>
  <c r="AO178" i="2" s="1"/>
  <c r="AN115" i="2"/>
  <c r="AO115" i="2" s="1"/>
  <c r="AN401" i="2"/>
  <c r="AO401" i="2" s="1"/>
  <c r="AN130" i="2"/>
  <c r="AO130" i="2" s="1"/>
  <c r="AN320" i="2"/>
  <c r="AO320" i="2" s="1"/>
  <c r="AN192" i="2"/>
  <c r="AO192" i="2" s="1"/>
  <c r="AN353" i="2"/>
  <c r="AO353" i="2" s="1"/>
  <c r="AN423" i="2"/>
  <c r="AO423" i="2" s="1"/>
  <c r="AN295" i="2"/>
  <c r="AO295" i="2" s="1"/>
  <c r="AN167" i="2"/>
  <c r="AO167" i="2" s="1"/>
  <c r="AN382" i="2"/>
  <c r="AO382" i="2" s="1"/>
  <c r="AN254" i="2"/>
  <c r="AO254" i="2" s="1"/>
  <c r="AN116" i="2"/>
  <c r="AO116" i="2" s="1"/>
  <c r="AN61" i="2"/>
  <c r="AO61" i="2" s="1"/>
  <c r="AN113" i="2"/>
  <c r="AO113" i="2" s="1"/>
  <c r="AN357" i="2"/>
  <c r="AO357" i="2" s="1"/>
  <c r="AN77" i="2"/>
  <c r="AO77" i="2" s="1"/>
  <c r="AN252" i="2"/>
  <c r="AO252" i="2" s="1"/>
  <c r="AN227" i="2"/>
  <c r="AO227" i="2" s="1"/>
  <c r="AN225" i="2"/>
  <c r="AO225" i="2" s="1"/>
  <c r="AN181" i="2"/>
  <c r="AO181" i="2" s="1"/>
  <c r="AN298" i="2"/>
  <c r="AO298" i="2" s="1"/>
  <c r="AN412" i="2"/>
  <c r="AO412" i="2" s="1"/>
  <c r="AN387" i="2"/>
  <c r="AO387" i="2" s="1"/>
  <c r="AN218" i="2"/>
  <c r="AO218" i="2" s="1"/>
  <c r="AN332" i="2"/>
  <c r="AO332" i="2" s="1"/>
  <c r="AN307" i="2"/>
  <c r="AO307" i="2" s="1"/>
  <c r="AN132" i="2"/>
  <c r="AO132" i="2" s="1"/>
  <c r="AN217" i="2"/>
  <c r="AO217" i="2" s="1"/>
  <c r="AN360" i="2"/>
  <c r="AO360" i="2" s="1"/>
  <c r="AN232" i="2"/>
  <c r="AO232" i="2" s="1"/>
  <c r="AN73" i="2"/>
  <c r="AO73" i="2" s="1"/>
  <c r="AN173" i="2"/>
  <c r="AO173" i="2" s="1"/>
  <c r="AN335" i="2"/>
  <c r="AO335" i="2" s="1"/>
  <c r="AN207" i="2"/>
  <c r="AO207" i="2" s="1"/>
  <c r="AN422" i="2"/>
  <c r="AO422" i="2" s="1"/>
  <c r="AN294" i="2"/>
  <c r="AO294" i="2" s="1"/>
  <c r="AN166" i="2"/>
  <c r="AO166" i="2" s="1"/>
  <c r="AN103" i="2"/>
  <c r="AO103" i="2" s="1"/>
  <c r="AN50" i="2"/>
  <c r="AO50" i="2" s="1"/>
  <c r="AN180" i="2"/>
  <c r="AO180" i="2" s="1"/>
  <c r="AN297" i="2"/>
  <c r="AO297" i="2" s="1"/>
  <c r="AN251" i="2"/>
  <c r="AO251" i="2" s="1"/>
  <c r="AN86" i="2"/>
  <c r="AO86" i="2" s="1"/>
  <c r="AN141" i="2"/>
  <c r="AO141" i="2" s="1"/>
  <c r="AN292" i="2"/>
  <c r="AO292" i="2" s="1"/>
  <c r="AN125" i="2"/>
  <c r="AO125" i="2" s="1"/>
  <c r="AN219" i="2"/>
  <c r="AO219" i="2" s="1"/>
  <c r="AN418" i="2"/>
  <c r="AO418" i="2" s="1"/>
  <c r="AN290" i="2"/>
  <c r="AO290" i="2" s="1"/>
  <c r="AN162" i="2"/>
  <c r="AO162" i="2" s="1"/>
  <c r="AN99" i="2"/>
  <c r="AO99" i="2" s="1"/>
  <c r="AN369" i="2"/>
  <c r="AO369" i="2" s="1"/>
  <c r="AN76" i="2"/>
  <c r="AO76" i="2" s="1"/>
  <c r="AN304" i="2"/>
  <c r="AO304" i="2" s="1"/>
  <c r="AN176" i="2"/>
  <c r="AO176" i="2" s="1"/>
  <c r="AN321" i="2"/>
  <c r="AO321" i="2" s="1"/>
  <c r="AN407" i="2"/>
  <c r="AO407" i="2" s="1"/>
  <c r="AN279" i="2"/>
  <c r="AO279" i="2" s="1"/>
  <c r="AN149" i="2"/>
  <c r="AO149" i="2" s="1"/>
  <c r="AN366" i="2"/>
  <c r="AO366" i="2" s="1"/>
  <c r="AN238" i="2"/>
  <c r="AO238" i="2" s="1"/>
  <c r="AN85" i="2"/>
  <c r="AO85" i="2" s="1"/>
  <c r="AN106" i="2"/>
  <c r="AO106" i="2" s="1"/>
  <c r="AN380" i="2"/>
  <c r="AO380" i="2" s="1"/>
  <c r="AN316" i="2"/>
  <c r="AO316" i="2" s="1"/>
  <c r="AN300" i="2"/>
  <c r="AO300" i="2" s="1"/>
  <c r="AN261" i="2"/>
  <c r="AO261" i="2" s="1"/>
  <c r="AN419" i="2"/>
  <c r="AO419" i="2" s="1"/>
  <c r="AN250" i="2"/>
  <c r="AO250" i="2" s="1"/>
  <c r="AN172" i="2"/>
  <c r="AO172" i="2" s="1"/>
  <c r="AN144" i="2"/>
  <c r="AO144" i="2" s="1"/>
  <c r="AN186" i="2"/>
  <c r="AO186" i="2" s="1"/>
  <c r="AN421" i="2"/>
  <c r="AO421" i="2" s="1"/>
  <c r="AN410" i="2"/>
  <c r="AO410" i="2" s="1"/>
  <c r="AN293" i="2"/>
  <c r="AO293" i="2" s="1"/>
  <c r="AN249" i="2"/>
  <c r="AO249" i="2" s="1"/>
  <c r="AN330" i="2"/>
  <c r="AO330" i="2" s="1"/>
  <c r="AN317" i="2"/>
  <c r="AO317" i="2" s="1"/>
  <c r="AN408" i="2"/>
  <c r="AO408" i="2" s="1"/>
  <c r="AN280" i="2"/>
  <c r="AO280" i="2" s="1"/>
  <c r="AN150" i="2"/>
  <c r="AO150" i="2" s="1"/>
  <c r="AN273" i="2"/>
  <c r="AO273" i="2" s="1"/>
  <c r="AN383" i="2"/>
  <c r="AO383" i="2" s="1"/>
  <c r="AN255" i="2"/>
  <c r="AO255" i="2" s="1"/>
  <c r="AN117" i="2"/>
  <c r="AO117" i="2" s="1"/>
  <c r="AN342" i="2"/>
  <c r="AO342" i="2" s="1"/>
  <c r="AN214" i="2"/>
  <c r="AO214" i="2" s="1"/>
  <c r="AN151" i="2"/>
  <c r="AO151" i="2" s="1"/>
  <c r="AN82" i="2"/>
  <c r="AO82" i="2" s="1"/>
  <c r="AN356" i="2"/>
  <c r="AO356" i="2" s="1"/>
  <c r="AN64" i="2"/>
  <c r="AO64" i="2" s="1"/>
  <c r="AN363" i="2"/>
  <c r="AO363" i="2" s="1"/>
  <c r="AN75" i="2"/>
  <c r="AO75" i="2" s="1"/>
  <c r="AN277" i="2"/>
  <c r="AO277" i="2" s="1"/>
  <c r="AN340" i="2"/>
  <c r="AO340" i="2" s="1"/>
  <c r="AN329" i="2"/>
  <c r="AO329" i="2" s="1"/>
  <c r="AN283" i="2"/>
  <c r="AO283" i="2" s="1"/>
  <c r="AN133" i="2"/>
  <c r="AO133" i="2" s="1"/>
  <c r="AN338" i="2"/>
  <c r="AO338" i="2" s="1"/>
  <c r="AN210" i="2"/>
  <c r="AO210" i="2" s="1"/>
  <c r="AN147" i="2"/>
  <c r="AO147" i="2" s="1"/>
  <c r="AN78" i="2"/>
  <c r="AO78" i="2" s="1"/>
  <c r="AN201" i="2"/>
  <c r="AO201" i="2" s="1"/>
  <c r="AN352" i="2"/>
  <c r="AO352" i="2" s="1"/>
  <c r="AN224" i="2"/>
  <c r="AO224" i="2" s="1"/>
  <c r="AN53" i="2"/>
  <c r="AO53" i="2" s="1"/>
  <c r="AN157" i="2"/>
  <c r="AO157" i="2" s="1"/>
  <c r="AN327" i="2"/>
  <c r="AO327" i="2" s="1"/>
  <c r="AN199" i="2"/>
  <c r="AO199" i="2" s="1"/>
  <c r="AN414" i="2"/>
  <c r="AO414" i="2" s="1"/>
  <c r="AN286" i="2"/>
  <c r="AO286" i="2" s="1"/>
  <c r="AN158" i="2"/>
  <c r="AO158" i="2" s="1"/>
  <c r="AN95" i="2"/>
  <c r="AO95" i="2" s="1"/>
  <c r="AN90" i="2"/>
  <c r="AO90" i="2" s="1"/>
  <c r="AO47" i="2" l="1"/>
  <c r="AO43" i="2" s="1"/>
  <c r="AN43" i="2"/>
  <c r="AQ301" i="2" l="1"/>
  <c r="AR301" i="2" s="1"/>
  <c r="AQ168" i="2"/>
  <c r="AR168" i="2" s="1"/>
  <c r="AQ222" i="2"/>
  <c r="AR222" i="2" s="1"/>
  <c r="AQ167" i="2"/>
  <c r="AR167" i="2" s="1"/>
  <c r="AQ108" i="2"/>
  <c r="AR108" i="2" s="1"/>
  <c r="AQ123" i="2"/>
  <c r="AR123" i="2" s="1"/>
  <c r="AQ297" i="2"/>
  <c r="AR297" i="2" s="1"/>
  <c r="AQ228" i="2"/>
  <c r="AR228" i="2" s="1"/>
  <c r="AQ153" i="2"/>
  <c r="AR153" i="2" s="1"/>
  <c r="AQ349" i="2"/>
  <c r="AR349" i="2" s="1"/>
  <c r="AQ241" i="2"/>
  <c r="AR241" i="2" s="1"/>
  <c r="AQ166" i="2"/>
  <c r="AR166" i="2" s="1"/>
  <c r="AQ86" i="2"/>
  <c r="AR86" i="2" s="1"/>
  <c r="AQ256" i="2"/>
  <c r="AR256" i="2" s="1"/>
  <c r="AQ195" i="2"/>
  <c r="AR195" i="2" s="1"/>
  <c r="AQ261" i="2"/>
  <c r="AR261" i="2" s="1"/>
  <c r="AQ187" i="2"/>
  <c r="AR187" i="2" s="1"/>
  <c r="AQ334" i="2"/>
  <c r="AR334" i="2" s="1"/>
  <c r="AQ196" i="2"/>
  <c r="AR196" i="2" s="1"/>
  <c r="AQ111" i="2"/>
  <c r="AR111" i="2" s="1"/>
  <c r="AQ221" i="2"/>
  <c r="AR221" i="2" s="1"/>
  <c r="AQ390" i="2"/>
  <c r="AR390" i="2" s="1"/>
  <c r="AQ212" i="2"/>
  <c r="AR212" i="2" s="1"/>
  <c r="AQ185" i="2"/>
  <c r="AR185" i="2" s="1"/>
  <c r="AQ250" i="2"/>
  <c r="AR250" i="2" s="1"/>
  <c r="AQ138" i="2"/>
  <c r="AR138" i="2" s="1"/>
  <c r="AQ391" i="2"/>
  <c r="AR391" i="2" s="1"/>
  <c r="AQ122" i="2"/>
  <c r="AR122" i="2" s="1"/>
  <c r="AQ239" i="2"/>
  <c r="AR239" i="2" s="1"/>
  <c r="AQ423" i="2"/>
  <c r="AR423" i="2" s="1"/>
  <c r="AQ80" i="2"/>
  <c r="AR80" i="2" s="1"/>
  <c r="AQ184" i="2"/>
  <c r="AR184" i="2" s="1"/>
  <c r="AQ191" i="2"/>
  <c r="AR191" i="2" s="1"/>
  <c r="AQ314" i="2"/>
  <c r="AR314" i="2" s="1"/>
  <c r="AQ360" i="2"/>
  <c r="AR360" i="2" s="1"/>
  <c r="AQ267" i="2"/>
  <c r="AR267" i="2" s="1"/>
  <c r="AQ106" i="2"/>
  <c r="AR106" i="2" s="1"/>
  <c r="AQ205" i="2"/>
  <c r="AR205" i="2" s="1"/>
  <c r="AQ217" i="2"/>
  <c r="AR217" i="2" s="1"/>
  <c r="AQ146" i="2"/>
  <c r="AR146" i="2" s="1"/>
  <c r="AQ95" i="2"/>
  <c r="AR95" i="2" s="1"/>
  <c r="AQ70" i="2"/>
  <c r="AR70" i="2" s="1"/>
  <c r="AQ331" i="2"/>
  <c r="AR331" i="2" s="1"/>
  <c r="AQ417" i="2"/>
  <c r="AR417" i="2" s="1"/>
  <c r="AQ78" i="2"/>
  <c r="AR78" i="2" s="1"/>
  <c r="AQ128" i="2"/>
  <c r="AR128" i="2" s="1"/>
  <c r="AQ304" i="2"/>
  <c r="AR304" i="2" s="1"/>
  <c r="AQ338" i="2"/>
  <c r="AR338" i="2" s="1"/>
  <c r="AQ328" i="2"/>
  <c r="AR328" i="2" s="1"/>
  <c r="AQ405" i="2"/>
  <c r="AR405" i="2" s="1"/>
  <c r="AQ141" i="2"/>
  <c r="AR141" i="2" s="1"/>
  <c r="AQ367" i="2"/>
  <c r="AR367" i="2" s="1"/>
  <c r="AQ66" i="2"/>
  <c r="AR66" i="2" s="1"/>
  <c r="AQ176" i="2"/>
  <c r="AR176" i="2" s="1"/>
  <c r="AQ125" i="2"/>
  <c r="AR125" i="2" s="1"/>
  <c r="AQ124" i="2"/>
  <c r="AR124" i="2" s="1"/>
  <c r="AQ148" i="2"/>
  <c r="AR148" i="2" s="1"/>
  <c r="AQ337" i="2"/>
  <c r="AR337" i="2" s="1"/>
  <c r="AQ47" i="2"/>
  <c r="AQ174" i="2"/>
  <c r="AR174" i="2" s="1"/>
  <c r="AQ286" i="2"/>
  <c r="AR286" i="2" s="1"/>
  <c r="AQ336" i="2"/>
  <c r="AR336" i="2" s="1"/>
  <c r="AQ372" i="2"/>
  <c r="AR372" i="2" s="1"/>
  <c r="AQ203" i="2"/>
  <c r="AR203" i="2" s="1"/>
  <c r="AQ216" i="2"/>
  <c r="AR216" i="2" s="1"/>
  <c r="AQ424" i="2"/>
  <c r="AR424" i="2" s="1"/>
  <c r="AQ273" i="2"/>
  <c r="AR273" i="2" s="1"/>
  <c r="AQ370" i="2"/>
  <c r="AR370" i="2" s="1"/>
  <c r="AQ134" i="2"/>
  <c r="AR134" i="2" s="1"/>
  <c r="AQ414" i="2"/>
  <c r="AR414" i="2" s="1"/>
  <c r="AQ193" i="2"/>
  <c r="AR193" i="2" s="1"/>
  <c r="AQ192" i="2"/>
  <c r="AR192" i="2" s="1"/>
  <c r="AQ60" i="2"/>
  <c r="AR60" i="2" s="1"/>
  <c r="AQ71" i="2"/>
  <c r="AR71" i="2" s="1"/>
  <c r="AQ230" i="2"/>
  <c r="AR230" i="2" s="1"/>
  <c r="AQ119" i="2"/>
  <c r="AR119" i="2" s="1"/>
  <c r="AQ274" i="2"/>
  <c r="AR274" i="2" s="1"/>
  <c r="AQ161" i="2"/>
  <c r="AR161" i="2" s="1"/>
  <c r="AQ419" i="2"/>
  <c r="AR419" i="2" s="1"/>
  <c r="AQ355" i="2"/>
  <c r="AR355" i="2" s="1"/>
  <c r="AQ340" i="2"/>
  <c r="AR340" i="2" s="1"/>
  <c r="AQ149" i="2"/>
  <c r="AR149" i="2" s="1"/>
  <c r="AQ312" i="2"/>
  <c r="AR312" i="2" s="1"/>
  <c r="AQ410" i="2"/>
  <c r="AR410" i="2" s="1"/>
  <c r="AQ303" i="2"/>
  <c r="AR303" i="2" s="1"/>
  <c r="AQ132" i="2"/>
  <c r="AR132" i="2" s="1"/>
  <c r="AQ343" i="2"/>
  <c r="AR343" i="2" s="1"/>
  <c r="AQ79" i="2"/>
  <c r="AR79" i="2" s="1"/>
  <c r="AQ354" i="2"/>
  <c r="AR354" i="2" s="1"/>
  <c r="AQ171" i="2"/>
  <c r="AR171" i="2" s="1"/>
  <c r="AQ120" i="2"/>
  <c r="AR120" i="2" s="1"/>
  <c r="AQ278" i="2"/>
  <c r="AR278" i="2" s="1"/>
  <c r="AQ254" i="2"/>
  <c r="AR254" i="2" s="1"/>
  <c r="AQ229" i="2"/>
  <c r="AR229" i="2" s="1"/>
  <c r="AQ52" i="2"/>
  <c r="AR52" i="2" s="1"/>
  <c r="AQ87" i="2"/>
  <c r="AR87" i="2" s="1"/>
  <c r="AQ376" i="2"/>
  <c r="AR376" i="2" s="1"/>
  <c r="AQ131" i="2"/>
  <c r="AR131" i="2" s="1"/>
  <c r="AQ400" i="2"/>
  <c r="AR400" i="2" s="1"/>
  <c r="AQ353" i="2"/>
  <c r="AR353" i="2" s="1"/>
  <c r="AQ219" i="2"/>
  <c r="AR219" i="2" s="1"/>
  <c r="AQ68" i="2"/>
  <c r="AR68" i="2" s="1"/>
  <c r="AQ362" i="2"/>
  <c r="AR362" i="2" s="1"/>
  <c r="AQ91" i="2"/>
  <c r="AR91" i="2" s="1"/>
  <c r="AQ251" i="2"/>
  <c r="AR251" i="2" s="1"/>
  <c r="AQ358" i="2"/>
  <c r="AR358" i="2" s="1"/>
  <c r="AQ62" i="2"/>
  <c r="AR62" i="2" s="1"/>
  <c r="AQ93" i="2"/>
  <c r="AR93" i="2" s="1"/>
  <c r="AQ231" i="2"/>
  <c r="AR231" i="2" s="1"/>
  <c r="AQ257" i="2"/>
  <c r="AR257" i="2" s="1"/>
  <c r="AQ356" i="2"/>
  <c r="AR356" i="2" s="1"/>
  <c r="AQ55" i="2"/>
  <c r="AR55" i="2" s="1"/>
  <c r="AQ383" i="2"/>
  <c r="AR383" i="2" s="1"/>
  <c r="AQ236" i="2"/>
  <c r="AR236" i="2" s="1"/>
  <c r="AQ160" i="2"/>
  <c r="AR160" i="2" s="1"/>
  <c r="AQ169" i="2"/>
  <c r="AR169" i="2" s="1"/>
  <c r="AQ302" i="2"/>
  <c r="AR302" i="2" s="1"/>
  <c r="AQ96" i="2"/>
  <c r="AR96" i="2" s="1"/>
  <c r="AQ53" i="2"/>
  <c r="AR53" i="2" s="1"/>
  <c r="AQ151" i="2"/>
  <c r="AR151" i="2" s="1"/>
  <c r="AQ401" i="2"/>
  <c r="AR401" i="2" s="1"/>
  <c r="AQ90" i="2"/>
  <c r="AR90" i="2" s="1"/>
  <c r="AQ306" i="2"/>
  <c r="AR306" i="2" s="1"/>
  <c r="AQ84" i="2"/>
  <c r="AR84" i="2" s="1"/>
  <c r="AQ333" i="2"/>
  <c r="AR333" i="2" s="1"/>
  <c r="AQ142" i="2"/>
  <c r="AR142" i="2" s="1"/>
  <c r="AQ49" i="2"/>
  <c r="AR49" i="2" s="1"/>
  <c r="AQ245" i="2"/>
  <c r="AR245" i="2" s="1"/>
  <c r="AQ234" i="2"/>
  <c r="AR234" i="2" s="1"/>
  <c r="AQ327" i="2"/>
  <c r="AR327" i="2" s="1"/>
  <c r="AQ263" i="2"/>
  <c r="AR263" i="2" s="1"/>
  <c r="AQ317" i="2"/>
  <c r="AR317" i="2" s="1"/>
  <c r="AQ420" i="2"/>
  <c r="AR420" i="2" s="1"/>
  <c r="AQ369" i="2"/>
  <c r="AR369" i="2" s="1"/>
  <c r="AQ252" i="2"/>
  <c r="AR252" i="2" s="1"/>
  <c r="AQ175" i="2"/>
  <c r="AR175" i="2" s="1"/>
  <c r="AQ163" i="2"/>
  <c r="AR163" i="2" s="1"/>
  <c r="AQ407" i="2"/>
  <c r="AR407" i="2" s="1"/>
  <c r="AQ109" i="2"/>
  <c r="AR109" i="2" s="1"/>
  <c r="AQ380" i="2"/>
  <c r="AR380" i="2" s="1"/>
  <c r="AQ117" i="2"/>
  <c r="AR117" i="2" s="1"/>
  <c r="AQ135" i="2"/>
  <c r="AR135" i="2" s="1"/>
  <c r="AQ136" i="2"/>
  <c r="AR136" i="2" s="1"/>
  <c r="AQ201" i="2"/>
  <c r="AR201" i="2" s="1"/>
  <c r="AQ246" i="2"/>
  <c r="AR246" i="2" s="1"/>
  <c r="AQ284" i="2"/>
  <c r="AR284" i="2" s="1"/>
  <c r="AQ339" i="2"/>
  <c r="AR339" i="2" s="1"/>
  <c r="AQ403" i="2"/>
  <c r="AR403" i="2" s="1"/>
  <c r="AQ189" i="2"/>
  <c r="AR189" i="2" s="1"/>
  <c r="AQ69" i="2"/>
  <c r="AR69" i="2" s="1"/>
  <c r="AQ379" i="2"/>
  <c r="AR379" i="2" s="1"/>
  <c r="AQ83" i="2"/>
  <c r="AR83" i="2" s="1"/>
  <c r="AQ299" i="2"/>
  <c r="AR299" i="2" s="1"/>
  <c r="AQ253" i="2"/>
  <c r="AR253" i="2" s="1"/>
  <c r="AQ335" i="2"/>
  <c r="AR335" i="2" s="1"/>
  <c r="AQ281" i="2"/>
  <c r="AR281" i="2" s="1"/>
  <c r="AQ262" i="2"/>
  <c r="AR262" i="2" s="1"/>
  <c r="AQ63" i="2"/>
  <c r="AR63" i="2" s="1"/>
  <c r="AQ351" i="2"/>
  <c r="AR351" i="2" s="1"/>
  <c r="AQ422" i="2"/>
  <c r="AR422" i="2" s="1"/>
  <c r="AQ227" i="2"/>
  <c r="AR227" i="2" s="1"/>
  <c r="AQ48" i="2"/>
  <c r="AR48" i="2" s="1"/>
  <c r="AQ361" i="2"/>
  <c r="AR361" i="2" s="1"/>
  <c r="AQ210" i="2"/>
  <c r="AR210" i="2" s="1"/>
  <c r="AQ348" i="2"/>
  <c r="AR348" i="2" s="1"/>
  <c r="AQ332" i="2"/>
  <c r="AR332" i="2" s="1"/>
  <c r="AQ114" i="2"/>
  <c r="AR114" i="2" s="1"/>
  <c r="AQ121" i="2"/>
  <c r="AR121" i="2" s="1"/>
  <c r="AQ271" i="2"/>
  <c r="AR271" i="2" s="1"/>
  <c r="AQ162" i="2"/>
  <c r="AR162" i="2" s="1"/>
  <c r="AQ268" i="2"/>
  <c r="AR268" i="2" s="1"/>
  <c r="AQ58" i="2"/>
  <c r="AR58" i="2" s="1"/>
  <c r="AQ266" i="2"/>
  <c r="AR266" i="2" s="1"/>
  <c r="AQ242" i="2"/>
  <c r="AR242" i="2" s="1"/>
  <c r="AQ145" i="2"/>
  <c r="AR145" i="2" s="1"/>
  <c r="AQ418" i="2"/>
  <c r="AR418" i="2" s="1"/>
  <c r="AQ385" i="2"/>
  <c r="AR385" i="2" s="1"/>
  <c r="AQ310" i="2"/>
  <c r="AR310" i="2" s="1"/>
  <c r="AQ204" i="2"/>
  <c r="AR204" i="2" s="1"/>
  <c r="AQ416" i="2"/>
  <c r="AR416" i="2" s="1"/>
  <c r="AQ421" i="2"/>
  <c r="AR421" i="2" s="1"/>
  <c r="AQ197" i="2"/>
  <c r="AR197" i="2" s="1"/>
  <c r="AQ413" i="2"/>
  <c r="AR413" i="2" s="1"/>
  <c r="AQ320" i="2"/>
  <c r="AR320" i="2" s="1"/>
  <c r="AQ325" i="2"/>
  <c r="AR325" i="2" s="1"/>
  <c r="AQ140" i="2"/>
  <c r="AR140" i="2" s="1"/>
  <c r="AQ116" i="2"/>
  <c r="AR116" i="2" s="1"/>
  <c r="AQ279" i="2"/>
  <c r="AR279" i="2" s="1"/>
  <c r="AQ170" i="2"/>
  <c r="AR170" i="2" s="1"/>
  <c r="AQ415" i="2"/>
  <c r="AR415" i="2" s="1"/>
  <c r="AQ395" i="2"/>
  <c r="AR395" i="2" s="1"/>
  <c r="AQ308" i="2"/>
  <c r="AR308" i="2" s="1"/>
  <c r="AQ59" i="2"/>
  <c r="AR59" i="2" s="1"/>
  <c r="AQ402" i="2"/>
  <c r="AR402" i="2" s="1"/>
  <c r="AQ194" i="2"/>
  <c r="AR194" i="2" s="1"/>
  <c r="AQ61" i="2"/>
  <c r="AR61" i="2" s="1"/>
  <c r="AQ190" i="2"/>
  <c r="AR190" i="2" s="1"/>
  <c r="AQ359" i="2"/>
  <c r="AR359" i="2" s="1"/>
  <c r="AQ291" i="2"/>
  <c r="AR291" i="2" s="1"/>
  <c r="AQ186" i="2"/>
  <c r="AR186" i="2" s="1"/>
  <c r="AQ397" i="2"/>
  <c r="AR397" i="2" s="1"/>
  <c r="AQ74" i="2"/>
  <c r="AR74" i="2" s="1"/>
  <c r="AQ347" i="2"/>
  <c r="AR347" i="2" s="1"/>
  <c r="AQ408" i="2"/>
  <c r="AR408" i="2" s="1"/>
  <c r="AQ294" i="2"/>
  <c r="AR294" i="2" s="1"/>
  <c r="AQ394" i="2"/>
  <c r="AR394" i="2" s="1"/>
  <c r="AQ211" i="2"/>
  <c r="AR211" i="2" s="1"/>
  <c r="AQ51" i="2"/>
  <c r="AR51" i="2" s="1"/>
  <c r="AQ292" i="2"/>
  <c r="AR292" i="2" s="1"/>
  <c r="AQ319" i="2"/>
  <c r="AR319" i="2" s="1"/>
  <c r="AQ173" i="2"/>
  <c r="AR173" i="2" s="1"/>
  <c r="AQ280" i="2"/>
  <c r="AR280" i="2" s="1"/>
  <c r="AQ100" i="2"/>
  <c r="AR100" i="2" s="1"/>
  <c r="AQ152" i="2"/>
  <c r="AR152" i="2" s="1"/>
  <c r="AQ54" i="2"/>
  <c r="AR54" i="2" s="1"/>
  <c r="AQ215" i="2"/>
  <c r="AR215" i="2" s="1"/>
  <c r="AQ76" i="2"/>
  <c r="AR76" i="2" s="1"/>
  <c r="AQ103" i="2"/>
  <c r="AR103" i="2" s="1"/>
  <c r="AQ368" i="2"/>
  <c r="AR368" i="2" s="1"/>
  <c r="AQ357" i="2"/>
  <c r="AR357" i="2" s="1"/>
  <c r="AQ240" i="2"/>
  <c r="AR240" i="2" s="1"/>
  <c r="AQ73" i="2"/>
  <c r="AR73" i="2" s="1"/>
  <c r="AQ384" i="2"/>
  <c r="AR384" i="2" s="1"/>
  <c r="AQ264" i="2"/>
  <c r="AR264" i="2" s="1"/>
  <c r="AQ77" i="2"/>
  <c r="AR77" i="2" s="1"/>
  <c r="AQ371" i="2"/>
  <c r="AR371" i="2" s="1"/>
  <c r="AQ316" i="2"/>
  <c r="AR316" i="2" s="1"/>
  <c r="AQ67" i="2"/>
  <c r="AR67" i="2" s="1"/>
  <c r="AQ364" i="2"/>
  <c r="AR364" i="2" s="1"/>
  <c r="AQ287" i="2"/>
  <c r="AR287" i="2" s="1"/>
  <c r="AQ344" i="2"/>
  <c r="AR344" i="2" s="1"/>
  <c r="AQ248" i="2"/>
  <c r="AR248" i="2" s="1"/>
  <c r="AQ133" i="2"/>
  <c r="AR133" i="2" s="1"/>
  <c r="AQ377" i="2"/>
  <c r="AR377" i="2" s="1"/>
  <c r="AQ295" i="2"/>
  <c r="AR295" i="2" s="1"/>
  <c r="AQ213" i="2"/>
  <c r="AR213" i="2" s="1"/>
  <c r="AQ258" i="2"/>
  <c r="AR258" i="2" s="1"/>
  <c r="AQ172" i="2"/>
  <c r="AR172" i="2" s="1"/>
  <c r="AQ346" i="2"/>
  <c r="AR346" i="2" s="1"/>
  <c r="AQ220" i="2"/>
  <c r="AR220" i="2" s="1"/>
  <c r="AQ81" i="2"/>
  <c r="AR81" i="2" s="1"/>
  <c r="AQ285" i="2"/>
  <c r="AR285" i="2" s="1"/>
  <c r="AQ378" i="2"/>
  <c r="AR378" i="2" s="1"/>
  <c r="AQ137" i="2"/>
  <c r="AR137" i="2" s="1"/>
  <c r="AQ64" i="2"/>
  <c r="AR64" i="2" s="1"/>
  <c r="AQ82" i="2"/>
  <c r="AR82" i="2" s="1"/>
  <c r="AQ298" i="2"/>
  <c r="AR298" i="2" s="1"/>
  <c r="AQ375" i="2"/>
  <c r="AR375" i="2" s="1"/>
  <c r="AQ188" i="2"/>
  <c r="AR188" i="2" s="1"/>
  <c r="AQ224" i="2"/>
  <c r="AR224" i="2" s="1"/>
  <c r="AQ165" i="2"/>
  <c r="AR165" i="2" s="1"/>
  <c r="AQ147" i="2"/>
  <c r="AR147" i="2" s="1"/>
  <c r="AQ126" i="2"/>
  <c r="AR126" i="2" s="1"/>
  <c r="AQ300" i="2"/>
  <c r="AR300" i="2" s="1"/>
  <c r="AQ321" i="2"/>
  <c r="AR321" i="2" s="1"/>
  <c r="AQ382" i="2"/>
  <c r="AR382" i="2" s="1"/>
  <c r="AQ208" i="2"/>
  <c r="AR208" i="2" s="1"/>
  <c r="AQ387" i="2"/>
  <c r="AR387" i="2" s="1"/>
  <c r="AQ198" i="2"/>
  <c r="AR198" i="2" s="1"/>
  <c r="AQ223" i="2"/>
  <c r="AR223" i="2" s="1"/>
  <c r="AQ290" i="2"/>
  <c r="AR290" i="2" s="1"/>
  <c r="AQ323" i="2"/>
  <c r="AR323" i="2" s="1"/>
  <c r="AQ398" i="2"/>
  <c r="AR398" i="2" s="1"/>
  <c r="AQ276" i="2"/>
  <c r="AR276" i="2" s="1"/>
  <c r="AQ129" i="2"/>
  <c r="AR129" i="2" s="1"/>
  <c r="AQ307" i="2"/>
  <c r="AR307" i="2" s="1"/>
  <c r="AQ218" i="2"/>
  <c r="AR218" i="2" s="1"/>
  <c r="AQ144" i="2"/>
  <c r="AR144" i="2" s="1"/>
  <c r="AQ409" i="2"/>
  <c r="AR409" i="2" s="1"/>
  <c r="AQ225" i="2"/>
  <c r="AR225" i="2" s="1"/>
  <c r="AQ127" i="2"/>
  <c r="AR127" i="2" s="1"/>
  <c r="AQ110" i="2"/>
  <c r="AR110" i="2" s="1"/>
  <c r="AQ200" i="2"/>
  <c r="AR200" i="2" s="1"/>
  <c r="AQ183" i="2"/>
  <c r="AR183" i="2" s="1"/>
  <c r="AQ260" i="2"/>
  <c r="AR260" i="2" s="1"/>
  <c r="AQ199" i="2"/>
  <c r="AR199" i="2" s="1"/>
  <c r="AQ72" i="2"/>
  <c r="AR72" i="2" s="1"/>
  <c r="AQ156" i="2"/>
  <c r="AR156" i="2" s="1"/>
  <c r="AQ180" i="2"/>
  <c r="AR180" i="2" s="1"/>
  <c r="AQ177" i="2"/>
  <c r="AR177" i="2" s="1"/>
  <c r="AQ50" i="2"/>
  <c r="AR50" i="2" s="1"/>
  <c r="AQ255" i="2"/>
  <c r="AR255" i="2" s="1"/>
  <c r="AQ94" i="2"/>
  <c r="AR94" i="2" s="1"/>
  <c r="AQ99" i="2"/>
  <c r="AR99" i="2" s="1"/>
  <c r="AQ330" i="2"/>
  <c r="AR330" i="2" s="1"/>
  <c r="AQ342" i="2"/>
  <c r="AR342" i="2" s="1"/>
  <c r="AQ115" i="2"/>
  <c r="AR115" i="2" s="1"/>
  <c r="AQ406" i="2"/>
  <c r="AR406" i="2" s="1"/>
  <c r="AQ270" i="2"/>
  <c r="AR270" i="2" s="1"/>
  <c r="AQ214" i="2"/>
  <c r="AR214" i="2" s="1"/>
  <c r="AQ373" i="2"/>
  <c r="AR373" i="2" s="1"/>
  <c r="AQ283" i="2"/>
  <c r="AR283" i="2" s="1"/>
  <c r="AQ209" i="2"/>
  <c r="AR209" i="2" s="1"/>
  <c r="AQ412" i="2"/>
  <c r="AR412" i="2" s="1"/>
  <c r="AQ154" i="2"/>
  <c r="AR154" i="2" s="1"/>
  <c r="AQ282" i="2"/>
  <c r="AR282" i="2" s="1"/>
  <c r="AQ237" i="2"/>
  <c r="AR237" i="2" s="1"/>
  <c r="AQ345" i="2"/>
  <c r="AR345" i="2" s="1"/>
  <c r="AQ155" i="2"/>
  <c r="AR155" i="2" s="1"/>
  <c r="AQ159" i="2"/>
  <c r="AR159" i="2" s="1"/>
  <c r="AQ57" i="2"/>
  <c r="AR57" i="2" s="1"/>
  <c r="AQ207" i="2"/>
  <c r="AR207" i="2" s="1"/>
  <c r="AQ98" i="2"/>
  <c r="AR98" i="2" s="1"/>
  <c r="AQ202" i="2"/>
  <c r="AR202" i="2" s="1"/>
  <c r="AQ56" i="2"/>
  <c r="AR56" i="2" s="1"/>
  <c r="AQ275" i="2"/>
  <c r="AR275" i="2" s="1"/>
  <c r="AQ235" i="2"/>
  <c r="AR235" i="2" s="1"/>
  <c r="AQ157" i="2"/>
  <c r="AR157" i="2" s="1"/>
  <c r="AQ352" i="2"/>
  <c r="AR352" i="2" s="1"/>
  <c r="AQ233" i="2"/>
  <c r="AR233" i="2" s="1"/>
  <c r="AQ366" i="2"/>
  <c r="AR366" i="2" s="1"/>
  <c r="AQ65" i="2"/>
  <c r="AR65" i="2" s="1"/>
  <c r="AQ324" i="2"/>
  <c r="AR324" i="2" s="1"/>
  <c r="AQ396" i="2"/>
  <c r="AR396" i="2" s="1"/>
  <c r="AQ277" i="2"/>
  <c r="AR277" i="2" s="1"/>
  <c r="AQ289" i="2"/>
  <c r="AR289" i="2" s="1"/>
  <c r="AQ309" i="2"/>
  <c r="AR309" i="2" s="1"/>
  <c r="AQ164" i="2"/>
  <c r="AR164" i="2" s="1"/>
  <c r="AQ181" i="2"/>
  <c r="AR181" i="2" s="1"/>
  <c r="AQ404" i="2"/>
  <c r="AR404" i="2" s="1"/>
  <c r="AQ139" i="2"/>
  <c r="AR139" i="2" s="1"/>
  <c r="AQ293" i="2"/>
  <c r="AR293" i="2" s="1"/>
  <c r="AQ105" i="2"/>
  <c r="AR105" i="2" s="1"/>
  <c r="AQ365" i="2"/>
  <c r="AR365" i="2" s="1"/>
  <c r="AQ311" i="2"/>
  <c r="AR311" i="2" s="1"/>
  <c r="AQ143" i="2"/>
  <c r="AR143" i="2" s="1"/>
  <c r="AQ182" i="2"/>
  <c r="AR182" i="2" s="1"/>
  <c r="AQ113" i="2"/>
  <c r="AR113" i="2" s="1"/>
  <c r="AQ374" i="2"/>
  <c r="AR374" i="2" s="1"/>
  <c r="AQ392" i="2"/>
  <c r="AR392" i="2" s="1"/>
  <c r="AQ381" i="2"/>
  <c r="AR381" i="2" s="1"/>
  <c r="AQ247" i="2"/>
  <c r="AR247" i="2" s="1"/>
  <c r="AQ101" i="2"/>
  <c r="AR101" i="2" s="1"/>
  <c r="AQ104" i="2"/>
  <c r="AR104" i="2" s="1"/>
  <c r="AQ265" i="2"/>
  <c r="AR265" i="2" s="1"/>
  <c r="AQ363" i="2"/>
  <c r="AR363" i="2" s="1"/>
  <c r="AQ130" i="2"/>
  <c r="AR130" i="2" s="1"/>
  <c r="AQ244" i="2"/>
  <c r="AR244" i="2" s="1"/>
  <c r="AQ85" i="2"/>
  <c r="AR85" i="2" s="1"/>
  <c r="AQ232" i="2"/>
  <c r="AR232" i="2" s="1"/>
  <c r="AQ411" i="2"/>
  <c r="AR411" i="2" s="1"/>
  <c r="AQ88" i="2"/>
  <c r="AR88" i="2" s="1"/>
  <c r="AQ249" i="2"/>
  <c r="AR249" i="2" s="1"/>
  <c r="AQ206" i="2"/>
  <c r="AR206" i="2" s="1"/>
  <c r="AQ269" i="2"/>
  <c r="AR269" i="2" s="1"/>
  <c r="AQ92" i="2"/>
  <c r="AR92" i="2" s="1"/>
  <c r="AQ305" i="2"/>
  <c r="AR305" i="2" s="1"/>
  <c r="AQ315" i="2"/>
  <c r="AR315" i="2" s="1"/>
  <c r="AQ89" i="2"/>
  <c r="AR89" i="2" s="1"/>
  <c r="AQ226" i="2"/>
  <c r="AR226" i="2" s="1"/>
  <c r="AQ150" i="2"/>
  <c r="AR150" i="2" s="1"/>
  <c r="AQ388" i="2"/>
  <c r="AR388" i="2" s="1"/>
  <c r="AQ288" i="2"/>
  <c r="AR288" i="2" s="1"/>
  <c r="AQ259" i="2"/>
  <c r="AR259" i="2" s="1"/>
  <c r="AQ386" i="2"/>
  <c r="AR386" i="2" s="1"/>
  <c r="AQ118" i="2"/>
  <c r="AR118" i="2" s="1"/>
  <c r="AQ102" i="2"/>
  <c r="AR102" i="2" s="1"/>
  <c r="AQ326" i="2"/>
  <c r="AR326" i="2" s="1"/>
  <c r="AQ318" i="2"/>
  <c r="AR318" i="2" s="1"/>
  <c r="AQ243" i="2"/>
  <c r="AR243" i="2" s="1"/>
  <c r="AQ272" i="2"/>
  <c r="AR272" i="2" s="1"/>
  <c r="AQ179" i="2"/>
  <c r="AR179" i="2" s="1"/>
  <c r="AQ296" i="2"/>
  <c r="AR296" i="2" s="1"/>
  <c r="AQ393" i="2"/>
  <c r="AR393" i="2" s="1"/>
  <c r="AQ322" i="2"/>
  <c r="AR322" i="2" s="1"/>
  <c r="AQ313" i="2"/>
  <c r="AR313" i="2" s="1"/>
  <c r="AQ97" i="2"/>
  <c r="AR97" i="2" s="1"/>
  <c r="AQ178" i="2"/>
  <c r="AR178" i="2" s="1"/>
  <c r="AQ112" i="2"/>
  <c r="AR112" i="2" s="1"/>
  <c r="AQ238" i="2"/>
  <c r="AR238" i="2" s="1"/>
  <c r="AQ389" i="2"/>
  <c r="AR389" i="2" s="1"/>
  <c r="AQ350" i="2"/>
  <c r="AR350" i="2" s="1"/>
  <c r="AQ158" i="2"/>
  <c r="AR158" i="2" s="1"/>
  <c r="AQ107" i="2"/>
  <c r="AR107" i="2" s="1"/>
  <c r="AQ399" i="2"/>
  <c r="AR399" i="2" s="1"/>
  <c r="AQ329" i="2"/>
  <c r="AR329" i="2" s="1"/>
  <c r="AQ75" i="2"/>
  <c r="AR75" i="2" s="1"/>
  <c r="AQ341" i="2"/>
  <c r="AR341" i="2" s="1"/>
  <c r="AP219" i="2"/>
  <c r="AP410" i="2"/>
  <c r="AP274" i="2"/>
  <c r="AP379" i="2"/>
  <c r="AP334" i="2"/>
  <c r="AP415" i="2"/>
  <c r="AP173" i="2"/>
  <c r="AP311" i="2"/>
  <c r="AP242" i="2"/>
  <c r="AP279" i="2"/>
  <c r="AP212" i="2"/>
  <c r="AP403" i="2"/>
  <c r="AP323" i="2"/>
  <c r="AP237" i="2"/>
  <c r="AP214" i="2"/>
  <c r="AP320" i="2"/>
  <c r="AP64" i="2"/>
  <c r="AP348" i="2"/>
  <c r="AP92" i="2"/>
  <c r="AP161" i="2"/>
  <c r="AP280" i="2"/>
  <c r="AP55" i="2"/>
  <c r="AP297" i="2"/>
  <c r="AP89" i="2"/>
  <c r="AP134" i="2"/>
  <c r="AP269" i="2"/>
  <c r="AP231" i="2"/>
  <c r="AP337" i="2"/>
  <c r="AP263" i="2"/>
  <c r="AP373" i="2"/>
  <c r="AP137" i="2"/>
  <c r="AP141" i="2"/>
  <c r="AP170" i="2"/>
  <c r="AP243" i="2"/>
  <c r="AP148" i="2"/>
  <c r="AP346" i="2"/>
  <c r="AP295" i="2"/>
  <c r="AP207" i="2"/>
  <c r="AP193" i="2"/>
  <c r="AP304" i="2"/>
  <c r="AP48" i="2"/>
  <c r="AP332" i="2"/>
  <c r="AP76" i="2"/>
  <c r="AP139" i="2"/>
  <c r="AP264" i="2"/>
  <c r="AP377" i="2"/>
  <c r="AP254" i="2"/>
  <c r="AP226" i="2"/>
  <c r="AP213" i="2"/>
  <c r="AP258" i="2"/>
  <c r="AP180" i="2"/>
  <c r="AP133" i="2"/>
  <c r="AP399" i="2"/>
  <c r="AP420" i="2"/>
  <c r="AP333" i="2"/>
  <c r="AP138" i="2"/>
  <c r="AP230" i="2"/>
  <c r="AP191" i="2"/>
  <c r="AP199" i="2"/>
  <c r="AP407" i="2"/>
  <c r="AP342" i="2"/>
  <c r="AP416" i="2"/>
  <c r="AP160" i="2"/>
  <c r="AP70" i="2"/>
  <c r="AP188" i="2"/>
  <c r="AP289" i="2"/>
  <c r="AP376" i="2"/>
  <c r="AP120" i="2"/>
  <c r="AP291" i="2"/>
  <c r="AP162" i="2"/>
  <c r="AP115" i="2"/>
  <c r="AP149" i="2"/>
  <c r="AP317" i="2"/>
  <c r="AP67" i="2"/>
  <c r="AP62" i="2"/>
  <c r="AP127" i="2"/>
  <c r="AP222" i="2"/>
  <c r="AP116" i="2"/>
  <c r="AP413" i="2"/>
  <c r="AP365" i="2"/>
  <c r="AP356" i="2"/>
  <c r="AP261" i="2"/>
  <c r="AP103" i="2"/>
  <c r="AP155" i="2"/>
  <c r="AP135" i="2"/>
  <c r="AP142" i="2"/>
  <c r="AP378" i="2"/>
  <c r="AP321" i="2"/>
  <c r="AP400" i="2"/>
  <c r="AP144" i="2"/>
  <c r="AP49" i="2"/>
  <c r="AP172" i="2"/>
  <c r="AP267" i="2"/>
  <c r="AP360" i="2"/>
  <c r="AP47" i="2"/>
  <c r="AP324" i="2"/>
  <c r="AP303" i="2"/>
  <c r="AP117" i="2"/>
  <c r="AP198" i="2"/>
  <c r="AP382" i="2"/>
  <c r="AP259" i="2"/>
  <c r="AP369" i="2"/>
  <c r="AP234" i="2"/>
  <c r="AP366" i="2"/>
  <c r="AP130" i="2"/>
  <c r="AP282" i="2"/>
  <c r="AP175" i="2"/>
  <c r="AP210" i="2"/>
  <c r="AP122" i="2"/>
  <c r="AP129" i="2"/>
  <c r="AP256" i="2"/>
  <c r="AP166" i="2"/>
  <c r="AP284" i="2"/>
  <c r="AP417" i="2"/>
  <c r="AP71" i="2"/>
  <c r="AP216" i="2"/>
  <c r="AP383" i="2"/>
  <c r="AP298" i="2"/>
  <c r="AP307" i="2"/>
  <c r="AP260" i="2"/>
  <c r="AP218" i="2"/>
  <c r="AP79" i="2"/>
  <c r="AP113" i="2"/>
  <c r="AP211" i="2"/>
  <c r="AP223" i="2"/>
  <c r="AP326" i="2"/>
  <c r="AP163" i="2"/>
  <c r="AP330" i="2"/>
  <c r="AP87" i="2"/>
  <c r="AP169" i="2"/>
  <c r="AP119" i="2"/>
  <c r="AP181" i="2"/>
  <c r="AP94" i="2"/>
  <c r="AP107" i="2"/>
  <c r="AP240" i="2"/>
  <c r="AP145" i="2"/>
  <c r="AP268" i="2"/>
  <c r="AP395" i="2"/>
  <c r="AP86" i="2"/>
  <c r="AP200" i="2"/>
  <c r="AP318" i="2"/>
  <c r="AP227" i="2"/>
  <c r="AP206" i="2"/>
  <c r="AP345" i="2"/>
  <c r="AP109" i="2"/>
  <c r="AP197" i="2"/>
  <c r="AP185" i="2"/>
  <c r="AP250" i="2"/>
  <c r="AP164" i="2"/>
  <c r="AP398" i="2"/>
  <c r="AP357" i="2"/>
  <c r="AP340" i="2"/>
  <c r="AP239" i="2"/>
  <c r="AP381" i="2"/>
  <c r="AP293" i="2"/>
  <c r="AP257" i="2"/>
  <c r="AP352" i="2"/>
  <c r="AP96" i="2"/>
  <c r="AP380" i="2"/>
  <c r="AP124" i="2"/>
  <c r="AP203" i="2"/>
  <c r="AP312" i="2"/>
  <c r="AP56" i="2"/>
  <c r="AP247" i="2"/>
  <c r="AP359" i="2"/>
  <c r="AP305" i="2"/>
  <c r="AP389" i="2"/>
  <c r="AP167" i="2"/>
  <c r="AP262" i="2"/>
  <c r="AP121" i="2"/>
  <c r="AP309" i="2"/>
  <c r="AP422" i="2"/>
  <c r="AP405" i="2"/>
  <c r="AP114" i="2"/>
  <c r="AP215" i="2"/>
  <c r="AP100" i="2"/>
  <c r="AP327" i="2"/>
  <c r="AP314" i="2"/>
  <c r="AP276" i="2"/>
  <c r="AP126" i="2"/>
  <c r="AP351" i="2"/>
  <c r="AP265" i="2"/>
  <c r="AP235" i="2"/>
  <c r="AP336" i="2"/>
  <c r="AP80" i="2"/>
  <c r="AP364" i="2"/>
  <c r="AP108" i="2"/>
  <c r="AP182" i="2"/>
  <c r="AP296" i="2"/>
  <c r="AP68" i="2"/>
  <c r="AP355" i="2"/>
  <c r="AP335" i="2"/>
  <c r="AP308" i="2"/>
  <c r="AP275" i="2"/>
  <c r="AP110" i="2"/>
  <c r="AP177" i="2"/>
  <c r="AP183" i="2"/>
  <c r="AP217" i="2"/>
  <c r="AP315" i="2"/>
  <c r="AP306" i="2"/>
  <c r="AP313" i="2"/>
  <c r="AP95" i="2"/>
  <c r="AP385" i="2"/>
  <c r="AP75" i="2"/>
  <c r="AP192" i="2"/>
  <c r="AP78" i="2"/>
  <c r="AP220" i="2"/>
  <c r="AP331" i="2"/>
  <c r="AP408" i="2"/>
  <c r="AP152" i="2"/>
  <c r="AP131" i="2"/>
  <c r="AP394" i="2"/>
  <c r="AP158" i="2"/>
  <c r="AP367" i="2"/>
  <c r="AP285" i="2"/>
  <c r="AP301" i="2"/>
  <c r="AP244" i="2"/>
  <c r="AP205" i="2"/>
  <c r="AP69" i="2"/>
  <c r="AP91" i="2"/>
  <c r="AP418" i="2"/>
  <c r="AP174" i="2"/>
  <c r="AP273" i="2"/>
  <c r="AP249" i="2"/>
  <c r="AP255" i="2"/>
  <c r="AP61" i="2"/>
  <c r="AP363" i="2"/>
  <c r="AP54" i="2"/>
  <c r="AP176" i="2"/>
  <c r="AP50" i="2"/>
  <c r="AP204" i="2"/>
  <c r="AP310" i="2"/>
  <c r="AP392" i="2"/>
  <c r="AP136" i="2"/>
  <c r="AP281" i="2"/>
  <c r="AP271" i="2"/>
  <c r="AP98" i="2"/>
  <c r="AP195" i="2"/>
  <c r="AP294" i="2"/>
  <c r="AP178" i="2"/>
  <c r="AP338" i="2"/>
  <c r="AP101" i="2"/>
  <c r="AP391" i="2"/>
  <c r="AP99" i="2"/>
  <c r="AP201" i="2"/>
  <c r="AP84" i="2"/>
  <c r="AP290" i="2"/>
  <c r="AP266" i="2"/>
  <c r="AP179" i="2"/>
  <c r="AP171" i="2"/>
  <c r="AP288" i="2"/>
  <c r="AP209" i="2"/>
  <c r="AP316" i="2"/>
  <c r="AP60" i="2"/>
  <c r="AP118" i="2"/>
  <c r="AP248" i="2"/>
  <c r="AP66" i="2"/>
  <c r="AP221" i="2"/>
  <c r="AP202" i="2"/>
  <c r="AP196" i="2"/>
  <c r="AP90" i="2"/>
  <c r="AP386" i="2"/>
  <c r="AP388" i="2"/>
  <c r="AP375" i="2"/>
  <c r="AP159" i="2"/>
  <c r="AP251" i="2"/>
  <c r="AP106" i="2"/>
  <c r="AP302" i="2"/>
  <c r="AP411" i="2"/>
  <c r="AP319" i="2"/>
  <c r="AP402" i="2"/>
  <c r="AP165" i="2"/>
  <c r="AP397" i="2"/>
  <c r="AP233" i="2"/>
  <c r="AP238" i="2"/>
  <c r="AP151" i="2"/>
  <c r="AP150" i="2"/>
  <c r="AP272" i="2"/>
  <c r="AP187" i="2"/>
  <c r="AP300" i="2"/>
  <c r="AP77" i="2"/>
  <c r="AP97" i="2"/>
  <c r="AP232" i="2"/>
  <c r="AP349" i="2"/>
  <c r="AP423" i="2"/>
  <c r="AP186" i="2"/>
  <c r="AP52" i="2"/>
  <c r="AP341" i="2"/>
  <c r="AP329" i="2"/>
  <c r="AP292" i="2"/>
  <c r="AP190" i="2"/>
  <c r="AP51" i="2"/>
  <c r="AP63" i="2"/>
  <c r="AP74" i="2"/>
  <c r="AP83" i="2"/>
  <c r="AP350" i="2"/>
  <c r="AP299" i="2"/>
  <c r="AP384" i="2"/>
  <c r="AP128" i="2"/>
  <c r="AP412" i="2"/>
  <c r="AP156" i="2"/>
  <c r="AP246" i="2"/>
  <c r="AP344" i="2"/>
  <c r="AP88" i="2"/>
  <c r="AP194" i="2"/>
  <c r="AP245" i="2"/>
  <c r="AP347" i="2"/>
  <c r="AP277" i="2"/>
  <c r="AP387" i="2"/>
  <c r="AP143" i="2"/>
  <c r="AP339" i="2"/>
  <c r="AP270" i="2"/>
  <c r="AP286" i="2"/>
  <c r="AP228" i="2"/>
  <c r="AP105" i="2"/>
  <c r="AP393" i="2"/>
  <c r="AP404" i="2"/>
  <c r="AP354" i="2"/>
  <c r="AP409" i="2"/>
  <c r="AP322" i="2"/>
  <c r="AP278" i="2"/>
  <c r="AP368" i="2"/>
  <c r="AP112" i="2"/>
  <c r="AP396" i="2"/>
  <c r="AP140" i="2"/>
  <c r="AP225" i="2"/>
  <c r="AP328" i="2"/>
  <c r="AP72" i="2"/>
  <c r="AP343" i="2"/>
  <c r="AP81" i="2"/>
  <c r="AP147" i="2"/>
  <c r="AP414" i="2"/>
  <c r="AP59" i="2"/>
  <c r="AP82" i="2"/>
  <c r="AP189" i="2"/>
  <c r="AP283" i="2"/>
  <c r="AP93" i="2"/>
  <c r="AP287" i="2"/>
  <c r="AP401" i="2"/>
  <c r="AP419" i="2"/>
  <c r="AP53" i="2"/>
  <c r="AP153" i="2"/>
  <c r="AP58" i="2"/>
  <c r="AP85" i="2"/>
  <c r="AP224" i="2"/>
  <c r="AP123" i="2"/>
  <c r="AP252" i="2"/>
  <c r="AP374" i="2"/>
  <c r="AP65" i="2"/>
  <c r="AP184" i="2"/>
  <c r="AP390" i="2"/>
  <c r="AP154" i="2"/>
  <c r="AP421" i="2"/>
  <c r="AP111" i="2"/>
  <c r="AP157" i="2"/>
  <c r="AP229" i="2"/>
  <c r="AP132" i="2"/>
  <c r="AP73" i="2"/>
  <c r="AP371" i="2"/>
  <c r="AP372" i="2"/>
  <c r="AP361" i="2"/>
  <c r="AP146" i="2"/>
  <c r="AP241" i="2"/>
  <c r="AP325" i="2"/>
  <c r="AP253" i="2"/>
  <c r="AP358" i="2"/>
  <c r="AP362" i="2"/>
  <c r="AP370" i="2"/>
  <c r="AP125" i="2"/>
  <c r="AP406" i="2"/>
  <c r="AP57" i="2"/>
  <c r="AP208" i="2"/>
  <c r="AP102" i="2"/>
  <c r="AP236" i="2"/>
  <c r="AP353" i="2"/>
  <c r="AP424" i="2"/>
  <c r="AP168" i="2"/>
  <c r="AP104" i="2"/>
  <c r="AS329" i="2" l="1"/>
  <c r="AT329" i="2"/>
  <c r="AT350" i="2"/>
  <c r="AS178" i="2"/>
  <c r="AT178" i="2"/>
  <c r="AS393" i="2"/>
  <c r="AT393" i="2"/>
  <c r="AS243" i="2"/>
  <c r="AT243" i="2"/>
  <c r="AS118" i="2"/>
  <c r="AT118" i="2"/>
  <c r="AS388" i="2"/>
  <c r="AT388" i="2"/>
  <c r="AS315" i="2"/>
  <c r="AT315" i="2"/>
  <c r="AS206" i="2"/>
  <c r="AT206" i="2"/>
  <c r="AS232" i="2"/>
  <c r="AT232" i="2"/>
  <c r="AS363" i="2"/>
  <c r="AT363" i="2"/>
  <c r="AS247" i="2"/>
  <c r="AT247" i="2"/>
  <c r="AS113" i="2"/>
  <c r="AT113" i="2"/>
  <c r="AS365" i="2"/>
  <c r="AT365" i="2"/>
  <c r="AS404" i="2"/>
  <c r="AT404" i="2"/>
  <c r="AT289" i="2"/>
  <c r="AS65" i="2"/>
  <c r="AT65" i="2"/>
  <c r="AS157" i="2"/>
  <c r="AT157" i="2"/>
  <c r="AS202" i="2"/>
  <c r="AT202" i="2"/>
  <c r="AS159" i="2"/>
  <c r="AT159" i="2"/>
  <c r="AS282" i="2"/>
  <c r="AT282" i="2"/>
  <c r="AS283" i="2"/>
  <c r="AT283" i="2"/>
  <c r="AS406" i="2"/>
  <c r="AT406" i="2"/>
  <c r="AS99" i="2"/>
  <c r="AT99" i="2"/>
  <c r="AS177" i="2"/>
  <c r="AT177" i="2"/>
  <c r="AS199" i="2"/>
  <c r="AT199" i="2"/>
  <c r="AS110" i="2"/>
  <c r="AT110" i="2"/>
  <c r="AS144" i="2"/>
  <c r="AT144" i="2"/>
  <c r="AS276" i="2"/>
  <c r="AT276" i="2"/>
  <c r="AS223" i="2"/>
  <c r="AT223" i="2"/>
  <c r="AT382" i="2"/>
  <c r="AS147" i="2"/>
  <c r="AT147" i="2"/>
  <c r="AS375" i="2"/>
  <c r="AT375" i="2"/>
  <c r="AS137" i="2"/>
  <c r="AT137" i="2"/>
  <c r="AS220" i="2"/>
  <c r="AT220" i="2"/>
  <c r="AS213" i="2"/>
  <c r="AT213" i="2"/>
  <c r="AS248" i="2"/>
  <c r="AT248" i="2"/>
  <c r="AS67" i="2"/>
  <c r="AT67" i="2"/>
  <c r="AS264" i="2"/>
  <c r="AT264" i="2"/>
  <c r="AS357" i="2"/>
  <c r="AT357" i="2"/>
  <c r="AS215" i="2"/>
  <c r="AT215" i="2"/>
  <c r="AS280" i="2"/>
  <c r="AT280" i="2"/>
  <c r="AS51" i="2"/>
  <c r="AT51" i="2"/>
  <c r="AS408" i="2"/>
  <c r="AT408" i="2"/>
  <c r="AT186" i="2"/>
  <c r="AS61" i="2"/>
  <c r="AT61" i="2"/>
  <c r="AS308" i="2"/>
  <c r="AT308" i="2"/>
  <c r="AS279" i="2"/>
  <c r="AT279" i="2"/>
  <c r="AS320" i="2"/>
  <c r="AT320" i="2"/>
  <c r="AS416" i="2"/>
  <c r="AT416" i="2"/>
  <c r="AS418" i="2"/>
  <c r="AT418" i="2"/>
  <c r="AS58" i="2"/>
  <c r="AT58" i="2"/>
  <c r="AS121" i="2"/>
  <c r="AT121" i="2"/>
  <c r="AS210" i="2"/>
  <c r="AT210" i="2"/>
  <c r="AS422" i="2"/>
  <c r="AT422" i="2"/>
  <c r="AS281" i="2"/>
  <c r="AT281" i="2"/>
  <c r="AS83" i="2"/>
  <c r="AT83" i="2"/>
  <c r="AS403" i="2"/>
  <c r="AT403" i="2"/>
  <c r="AS201" i="2"/>
  <c r="AT201" i="2"/>
  <c r="AS380" i="2"/>
  <c r="AT380" i="2"/>
  <c r="AS175" i="2"/>
  <c r="AT175" i="2"/>
  <c r="AS317" i="2"/>
  <c r="AT317" i="2"/>
  <c r="AT245" i="2"/>
  <c r="AT84" i="2"/>
  <c r="AS151" i="2"/>
  <c r="AT151" i="2"/>
  <c r="AS169" i="2"/>
  <c r="AT169" i="2"/>
  <c r="AS55" i="2"/>
  <c r="AT55" i="2"/>
  <c r="AS93" i="2"/>
  <c r="AT93" i="2"/>
  <c r="AS91" i="2"/>
  <c r="AT91" i="2"/>
  <c r="AS353" i="2"/>
  <c r="AT353" i="2"/>
  <c r="AS87" i="2"/>
  <c r="AT87" i="2"/>
  <c r="AT278" i="2"/>
  <c r="AS79" i="2"/>
  <c r="AT79" i="2"/>
  <c r="AS410" i="2"/>
  <c r="AT410" i="2"/>
  <c r="AS355" i="2"/>
  <c r="AT355" i="2"/>
  <c r="AS119" i="2"/>
  <c r="AT119" i="2"/>
  <c r="AS192" i="2"/>
  <c r="AT192" i="2"/>
  <c r="AS370" i="2"/>
  <c r="AT370" i="2"/>
  <c r="AS203" i="2"/>
  <c r="AT203" i="2"/>
  <c r="AS174" i="2"/>
  <c r="AT174" i="2"/>
  <c r="AS124" i="2"/>
  <c r="AT124" i="2"/>
  <c r="AT367" i="2"/>
  <c r="AS338" i="2"/>
  <c r="AT338" i="2"/>
  <c r="AS417" i="2"/>
  <c r="AT417" i="2"/>
  <c r="AS146" i="2"/>
  <c r="AT146" i="2"/>
  <c r="AS267" i="2"/>
  <c r="AT267" i="2"/>
  <c r="AS184" i="2"/>
  <c r="AT184" i="2"/>
  <c r="AS122" i="2"/>
  <c r="AT122" i="2"/>
  <c r="AS185" i="2"/>
  <c r="AT185" i="2"/>
  <c r="AT111" i="2"/>
  <c r="AS261" i="2"/>
  <c r="AT261" i="2"/>
  <c r="AS166" i="2"/>
  <c r="AT166" i="2"/>
  <c r="AS228" i="2"/>
  <c r="AT228" i="2"/>
  <c r="AS167" i="2"/>
  <c r="AT167" i="2"/>
  <c r="AS399" i="2"/>
  <c r="AT399" i="2"/>
  <c r="AT389" i="2"/>
  <c r="AS97" i="2"/>
  <c r="AT97" i="2"/>
  <c r="AS296" i="2"/>
  <c r="AT296" i="2"/>
  <c r="AS318" i="2"/>
  <c r="AT318" i="2"/>
  <c r="AS386" i="2"/>
  <c r="AT386" i="2"/>
  <c r="AS150" i="2"/>
  <c r="AT150" i="2"/>
  <c r="AS305" i="2"/>
  <c r="AT305" i="2"/>
  <c r="AS249" i="2"/>
  <c r="AT249" i="2"/>
  <c r="AS85" i="2"/>
  <c r="AT85" i="2"/>
  <c r="AS265" i="2"/>
  <c r="AT265" i="2"/>
  <c r="AS381" i="2"/>
  <c r="AT381" i="2"/>
  <c r="AS182" i="2"/>
  <c r="AT182" i="2"/>
  <c r="AS105" i="2"/>
  <c r="AT105" i="2"/>
  <c r="AS181" i="2"/>
  <c r="AT181" i="2"/>
  <c r="AT277" i="2"/>
  <c r="AS366" i="2"/>
  <c r="AT366" i="2"/>
  <c r="AS235" i="2"/>
  <c r="AT235" i="2"/>
  <c r="AS98" i="2"/>
  <c r="AT98" i="2"/>
  <c r="AS155" i="2"/>
  <c r="AT155" i="2"/>
  <c r="AS154" i="2"/>
  <c r="AT154" i="2"/>
  <c r="AS373" i="2"/>
  <c r="AT373" i="2"/>
  <c r="AS115" i="2"/>
  <c r="AT115" i="2"/>
  <c r="AS94" i="2"/>
  <c r="AT94" i="2"/>
  <c r="AS180" i="2"/>
  <c r="AT180" i="2"/>
  <c r="AS260" i="2"/>
  <c r="AT260" i="2"/>
  <c r="AS127" i="2"/>
  <c r="AT127" i="2"/>
  <c r="AS218" i="2"/>
  <c r="AT218" i="2"/>
  <c r="AS398" i="2"/>
  <c r="AT398" i="2"/>
  <c r="AS198" i="2"/>
  <c r="AT198" i="2"/>
  <c r="AT321" i="2"/>
  <c r="AS165" i="2"/>
  <c r="AT165" i="2"/>
  <c r="AS298" i="2"/>
  <c r="AT298" i="2"/>
  <c r="AS378" i="2"/>
  <c r="AT378" i="2"/>
  <c r="AS346" i="2"/>
  <c r="AT346" i="2"/>
  <c r="AS295" i="2"/>
  <c r="AT295" i="2"/>
  <c r="AS344" i="2"/>
  <c r="AT344" i="2"/>
  <c r="AS316" i="2"/>
  <c r="AT316" i="2"/>
  <c r="AS384" i="2"/>
  <c r="AT384" i="2"/>
  <c r="AS368" i="2"/>
  <c r="AT368" i="2"/>
  <c r="AS54" i="2"/>
  <c r="AT54" i="2"/>
  <c r="AS173" i="2"/>
  <c r="AT173" i="2"/>
  <c r="AS211" i="2"/>
  <c r="AT211" i="2"/>
  <c r="AS347" i="2"/>
  <c r="AT347" i="2"/>
  <c r="AT291" i="2"/>
  <c r="AS194" i="2"/>
  <c r="AT194" i="2"/>
  <c r="AS395" i="2"/>
  <c r="AT395" i="2"/>
  <c r="AS116" i="2"/>
  <c r="AT116" i="2"/>
  <c r="AS413" i="2"/>
  <c r="AT413" i="2"/>
  <c r="AS204" i="2"/>
  <c r="AT204" i="2"/>
  <c r="AS145" i="2"/>
  <c r="AT145" i="2"/>
  <c r="AS268" i="2"/>
  <c r="AT268" i="2"/>
  <c r="AS114" i="2"/>
  <c r="AT114" i="2"/>
  <c r="AS361" i="2"/>
  <c r="AT361" i="2"/>
  <c r="AS351" i="2"/>
  <c r="AT351" i="2"/>
  <c r="AS335" i="2"/>
  <c r="AT335" i="2"/>
  <c r="AS379" i="2"/>
  <c r="AT379" i="2"/>
  <c r="AS339" i="2"/>
  <c r="AT339" i="2"/>
  <c r="AS136" i="2"/>
  <c r="AT136" i="2"/>
  <c r="AS109" i="2"/>
  <c r="AT109" i="2"/>
  <c r="AS252" i="2"/>
  <c r="AT252" i="2"/>
  <c r="AS263" i="2"/>
  <c r="AT263" i="2"/>
  <c r="AT49" i="2"/>
  <c r="AS306" i="2"/>
  <c r="AT306" i="2"/>
  <c r="AS53" i="2"/>
  <c r="AT53" i="2"/>
  <c r="AS160" i="2"/>
  <c r="AT160" i="2"/>
  <c r="AS356" i="2"/>
  <c r="AT356" i="2"/>
  <c r="AS62" i="2"/>
  <c r="AT62" i="2"/>
  <c r="AS362" i="2"/>
  <c r="AT362" i="2"/>
  <c r="AS400" i="2"/>
  <c r="AT400" i="2"/>
  <c r="AT52" i="2"/>
  <c r="AS120" i="2"/>
  <c r="AT120" i="2"/>
  <c r="AS343" i="2"/>
  <c r="AT343" i="2"/>
  <c r="AS312" i="2"/>
  <c r="AT312" i="2"/>
  <c r="AS419" i="2"/>
  <c r="AT419" i="2"/>
  <c r="AS230" i="2"/>
  <c r="AT230" i="2"/>
  <c r="AS193" i="2"/>
  <c r="AT193" i="2"/>
  <c r="AS273" i="2"/>
  <c r="AT273" i="2"/>
  <c r="AS372" i="2"/>
  <c r="AT372" i="2"/>
  <c r="AR47" i="2"/>
  <c r="AQ43" i="2"/>
  <c r="AT125" i="2"/>
  <c r="AS141" i="2"/>
  <c r="AT141" i="2"/>
  <c r="AS304" i="2"/>
  <c r="AT304" i="2"/>
  <c r="AS331" i="2"/>
  <c r="AT331" i="2"/>
  <c r="AS217" i="2"/>
  <c r="AT217" i="2"/>
  <c r="AS360" i="2"/>
  <c r="AT360" i="2"/>
  <c r="AS80" i="2"/>
  <c r="AT80" i="2"/>
  <c r="AS391" i="2"/>
  <c r="AT391" i="2"/>
  <c r="AT212" i="2"/>
  <c r="AT196" i="2"/>
  <c r="AS195" i="2"/>
  <c r="AT195" i="2"/>
  <c r="AS241" i="2"/>
  <c r="AT241" i="2"/>
  <c r="AS297" i="2"/>
  <c r="AT297" i="2"/>
  <c r="AS222" i="2"/>
  <c r="AT222" i="2"/>
  <c r="AT341" i="2"/>
  <c r="AT107" i="2"/>
  <c r="AT238" i="2"/>
  <c r="AS313" i="2"/>
  <c r="AT313" i="2"/>
  <c r="AS179" i="2"/>
  <c r="AT179" i="2"/>
  <c r="AS326" i="2"/>
  <c r="AT326" i="2"/>
  <c r="AS259" i="2"/>
  <c r="AT259" i="2"/>
  <c r="AS226" i="2"/>
  <c r="AT226" i="2"/>
  <c r="AS92" i="2"/>
  <c r="AT92" i="2"/>
  <c r="AS88" i="2"/>
  <c r="AT88" i="2"/>
  <c r="AS244" i="2"/>
  <c r="AT244" i="2"/>
  <c r="AS104" i="2"/>
  <c r="AT104" i="2"/>
  <c r="AS392" i="2"/>
  <c r="AT392" i="2"/>
  <c r="AS143" i="2"/>
  <c r="AT143" i="2"/>
  <c r="AS293" i="2"/>
  <c r="AT293" i="2"/>
  <c r="AT164" i="2"/>
  <c r="AS396" i="2"/>
  <c r="AT396" i="2"/>
  <c r="AS233" i="2"/>
  <c r="AT233" i="2"/>
  <c r="AS275" i="2"/>
  <c r="AT275" i="2"/>
  <c r="AS207" i="2"/>
  <c r="AT207" i="2"/>
  <c r="AS345" i="2"/>
  <c r="AT345" i="2"/>
  <c r="AS412" i="2"/>
  <c r="AT412" i="2"/>
  <c r="AS214" i="2"/>
  <c r="AT214" i="2"/>
  <c r="AS342" i="2"/>
  <c r="AT342" i="2"/>
  <c r="AS255" i="2"/>
  <c r="AT255" i="2"/>
  <c r="AS156" i="2"/>
  <c r="AT156" i="2"/>
  <c r="AS183" i="2"/>
  <c r="AT183" i="2"/>
  <c r="AS225" i="2"/>
  <c r="AT225" i="2"/>
  <c r="AS307" i="2"/>
  <c r="AT307" i="2"/>
  <c r="AS323" i="2"/>
  <c r="AT323" i="2"/>
  <c r="AS387" i="2"/>
  <c r="AT387" i="2"/>
  <c r="AT300" i="2"/>
  <c r="AS224" i="2"/>
  <c r="AT224" i="2"/>
  <c r="AS82" i="2"/>
  <c r="AT82" i="2"/>
  <c r="AS285" i="2"/>
  <c r="AT285" i="2"/>
  <c r="AS172" i="2"/>
  <c r="AT172" i="2"/>
  <c r="AS377" i="2"/>
  <c r="AT377" i="2"/>
  <c r="AS287" i="2"/>
  <c r="AT287" i="2"/>
  <c r="AS371" i="2"/>
  <c r="AT371" i="2"/>
  <c r="AS73" i="2"/>
  <c r="AT73" i="2"/>
  <c r="AS103" i="2"/>
  <c r="AT103" i="2"/>
  <c r="AS152" i="2"/>
  <c r="AT152" i="2"/>
  <c r="AS319" i="2"/>
  <c r="AT319" i="2"/>
  <c r="AS394" i="2"/>
  <c r="AT394" i="2"/>
  <c r="AS74" i="2"/>
  <c r="AT74" i="2"/>
  <c r="AT359" i="2"/>
  <c r="AS402" i="2"/>
  <c r="AT402" i="2"/>
  <c r="AS415" i="2"/>
  <c r="AT415" i="2"/>
  <c r="AS140" i="2"/>
  <c r="AT140" i="2"/>
  <c r="AS197" i="2"/>
  <c r="AT197" i="2"/>
  <c r="AS310" i="2"/>
  <c r="AT310" i="2"/>
  <c r="AS242" i="2"/>
  <c r="AT242" i="2"/>
  <c r="AS162" i="2"/>
  <c r="AT162" i="2"/>
  <c r="AS332" i="2"/>
  <c r="AT332" i="2"/>
  <c r="AS48" i="2"/>
  <c r="AT48" i="2"/>
  <c r="AS63" i="2"/>
  <c r="AT63" i="2"/>
  <c r="AS253" i="2"/>
  <c r="AT253" i="2"/>
  <c r="AS69" i="2"/>
  <c r="AT69" i="2"/>
  <c r="AS284" i="2"/>
  <c r="AT284" i="2"/>
  <c r="AS135" i="2"/>
  <c r="AT135" i="2"/>
  <c r="AS407" i="2"/>
  <c r="AT407" i="2"/>
  <c r="AS369" i="2"/>
  <c r="AT369" i="2"/>
  <c r="AS327" i="2"/>
  <c r="AT327" i="2"/>
  <c r="AT142" i="2"/>
  <c r="AS90" i="2"/>
  <c r="AT90" i="2"/>
  <c r="AS96" i="2"/>
  <c r="AT96" i="2"/>
  <c r="AS236" i="2"/>
  <c r="AT236" i="2"/>
  <c r="AS257" i="2"/>
  <c r="AT257" i="2"/>
  <c r="AS358" i="2"/>
  <c r="AT358" i="2"/>
  <c r="AS68" i="2"/>
  <c r="AT68" i="2"/>
  <c r="AS131" i="2"/>
  <c r="AT131" i="2"/>
  <c r="AT229" i="2"/>
  <c r="AS171" i="2"/>
  <c r="AT171" i="2"/>
  <c r="AS132" i="2"/>
  <c r="AT132" i="2"/>
  <c r="AS149" i="2"/>
  <c r="AT149" i="2"/>
  <c r="AS161" i="2"/>
  <c r="AT161" i="2"/>
  <c r="AS71" i="2"/>
  <c r="AT71" i="2"/>
  <c r="AS414" i="2"/>
  <c r="AT414" i="2"/>
  <c r="AS424" i="2"/>
  <c r="AT424" i="2"/>
  <c r="AS336" i="2"/>
  <c r="AT336" i="2"/>
  <c r="AS337" i="2"/>
  <c r="AT337" i="2"/>
  <c r="AT176" i="2"/>
  <c r="AS405" i="2"/>
  <c r="AT405" i="2"/>
  <c r="AS128" i="2"/>
  <c r="AT128" i="2"/>
  <c r="AS70" i="2"/>
  <c r="AT70" i="2"/>
  <c r="AS205" i="2"/>
  <c r="AT205" i="2"/>
  <c r="AS314" i="2"/>
  <c r="AT314" i="2"/>
  <c r="AS423" i="2"/>
  <c r="AT423" i="2"/>
  <c r="AS138" i="2"/>
  <c r="AT138" i="2"/>
  <c r="AT390" i="2"/>
  <c r="AS334" i="2"/>
  <c r="AT334" i="2"/>
  <c r="AS256" i="2"/>
  <c r="AT256" i="2"/>
  <c r="AS349" i="2"/>
  <c r="AT349" i="2"/>
  <c r="AS123" i="2"/>
  <c r="AT123" i="2"/>
  <c r="AS168" i="2"/>
  <c r="AT168" i="2"/>
  <c r="AP43" i="2"/>
  <c r="AS75" i="2"/>
  <c r="AT75" i="2"/>
  <c r="AT158" i="2"/>
  <c r="AS112" i="2"/>
  <c r="AT112" i="2"/>
  <c r="AS322" i="2"/>
  <c r="AT322" i="2"/>
  <c r="AS272" i="2"/>
  <c r="AT272" i="2"/>
  <c r="AS102" i="2"/>
  <c r="AT102" i="2"/>
  <c r="AS288" i="2"/>
  <c r="AT288" i="2"/>
  <c r="AS89" i="2"/>
  <c r="AT89" i="2"/>
  <c r="AS269" i="2"/>
  <c r="AT269" i="2"/>
  <c r="AS411" i="2"/>
  <c r="AT411" i="2"/>
  <c r="AS130" i="2"/>
  <c r="AT130" i="2"/>
  <c r="AS101" i="2"/>
  <c r="AT101" i="2"/>
  <c r="AS374" i="2"/>
  <c r="AT374" i="2"/>
  <c r="AS311" i="2"/>
  <c r="AT311" i="2"/>
  <c r="AS139" i="2"/>
  <c r="AT139" i="2"/>
  <c r="AT309" i="2"/>
  <c r="AS324" i="2"/>
  <c r="AT324" i="2"/>
  <c r="AS352" i="2"/>
  <c r="AT352" i="2"/>
  <c r="AS56" i="2"/>
  <c r="AT56" i="2"/>
  <c r="AS57" i="2"/>
  <c r="AT57" i="2"/>
  <c r="AS237" i="2"/>
  <c r="AT237" i="2"/>
  <c r="AS209" i="2"/>
  <c r="AT209" i="2"/>
  <c r="AS270" i="2"/>
  <c r="AT270" i="2"/>
  <c r="AS330" i="2"/>
  <c r="AT330" i="2"/>
  <c r="AS50" i="2"/>
  <c r="AT50" i="2"/>
  <c r="AS72" i="2"/>
  <c r="AT72" i="2"/>
  <c r="AS200" i="2"/>
  <c r="AT200" i="2"/>
  <c r="AS409" i="2"/>
  <c r="AT409" i="2"/>
  <c r="AS129" i="2"/>
  <c r="AT129" i="2"/>
  <c r="AS290" i="2"/>
  <c r="AT290" i="2"/>
  <c r="AS208" i="2"/>
  <c r="AT208" i="2"/>
  <c r="AT126" i="2"/>
  <c r="AS188" i="2"/>
  <c r="AT188" i="2"/>
  <c r="AS64" i="2"/>
  <c r="AT64" i="2"/>
  <c r="AS81" i="2"/>
  <c r="AT81" i="2"/>
  <c r="AS258" i="2"/>
  <c r="AT258" i="2"/>
  <c r="AS133" i="2"/>
  <c r="AT133" i="2"/>
  <c r="AS364" i="2"/>
  <c r="AT364" i="2"/>
  <c r="AS77" i="2"/>
  <c r="AT77" i="2"/>
  <c r="AS240" i="2"/>
  <c r="AT240" i="2"/>
  <c r="AS76" i="2"/>
  <c r="AT76" i="2"/>
  <c r="AS100" i="2"/>
  <c r="AT100" i="2"/>
  <c r="AS292" i="2"/>
  <c r="AT292" i="2"/>
  <c r="AS294" i="2"/>
  <c r="AT294" i="2"/>
  <c r="AS397" i="2"/>
  <c r="AT397" i="2"/>
  <c r="AT190" i="2"/>
  <c r="AS59" i="2"/>
  <c r="AT59" i="2"/>
  <c r="AS170" i="2"/>
  <c r="AT170" i="2"/>
  <c r="AS325" i="2"/>
  <c r="AT325" i="2"/>
  <c r="AS421" i="2"/>
  <c r="AT421" i="2"/>
  <c r="AS385" i="2"/>
  <c r="AT385" i="2"/>
  <c r="AS266" i="2"/>
  <c r="AT266" i="2"/>
  <c r="AS271" i="2"/>
  <c r="AT271" i="2"/>
  <c r="AS348" i="2"/>
  <c r="AT348" i="2"/>
  <c r="AS227" i="2"/>
  <c r="AT227" i="2"/>
  <c r="AS262" i="2"/>
  <c r="AT262" i="2"/>
  <c r="AS299" i="2"/>
  <c r="AT299" i="2"/>
  <c r="AS189" i="2"/>
  <c r="AT189" i="2"/>
  <c r="AS246" i="2"/>
  <c r="AT246" i="2"/>
  <c r="AS117" i="2"/>
  <c r="AT117" i="2"/>
  <c r="AS163" i="2"/>
  <c r="AT163" i="2"/>
  <c r="AS420" i="2"/>
  <c r="AT420" i="2"/>
  <c r="AS234" i="2"/>
  <c r="AT234" i="2"/>
  <c r="AT333" i="2"/>
  <c r="AS401" i="2"/>
  <c r="AT401" i="2"/>
  <c r="AS302" i="2"/>
  <c r="AT302" i="2"/>
  <c r="AS383" i="2"/>
  <c r="AT383" i="2"/>
  <c r="AS231" i="2"/>
  <c r="AT231" i="2"/>
  <c r="AS251" i="2"/>
  <c r="AT251" i="2"/>
  <c r="AS219" i="2"/>
  <c r="AT219" i="2"/>
  <c r="AS376" i="2"/>
  <c r="AT376" i="2"/>
  <c r="AT254" i="2"/>
  <c r="AS354" i="2"/>
  <c r="AT354" i="2"/>
  <c r="AS303" i="2"/>
  <c r="AT303" i="2"/>
  <c r="AS340" i="2"/>
  <c r="AT340" i="2"/>
  <c r="AS274" i="2"/>
  <c r="AT274" i="2"/>
  <c r="AS60" i="2"/>
  <c r="AT60" i="2"/>
  <c r="AS134" i="2"/>
  <c r="AT134" i="2"/>
  <c r="AS216" i="2"/>
  <c r="AT216" i="2"/>
  <c r="AS286" i="2"/>
  <c r="AT286" i="2"/>
  <c r="AS148" i="2"/>
  <c r="AT148" i="2"/>
  <c r="AT66" i="2"/>
  <c r="AS328" i="2"/>
  <c r="AT328" i="2"/>
  <c r="AS78" i="2"/>
  <c r="AT78" i="2"/>
  <c r="AS95" i="2"/>
  <c r="AT95" i="2"/>
  <c r="AS106" i="2"/>
  <c r="AT106" i="2"/>
  <c r="AS191" i="2"/>
  <c r="AT191" i="2"/>
  <c r="AS239" i="2"/>
  <c r="AT239" i="2"/>
  <c r="AS250" i="2"/>
  <c r="AT250" i="2"/>
  <c r="AT221" i="2"/>
  <c r="AS187" i="2"/>
  <c r="AT187" i="2"/>
  <c r="AS86" i="2"/>
  <c r="AT86" i="2"/>
  <c r="AS153" i="2"/>
  <c r="AT153" i="2"/>
  <c r="AS108" i="2"/>
  <c r="AT108" i="2"/>
  <c r="AS301" i="2"/>
  <c r="AT301" i="2"/>
  <c r="AX86" i="2" l="1"/>
  <c r="AW86" i="2"/>
  <c r="AW134" i="2"/>
  <c r="AX134" i="2"/>
  <c r="AX303" i="2"/>
  <c r="AW303" i="2"/>
  <c r="AX376" i="2"/>
  <c r="AW376" i="2"/>
  <c r="AW383" i="2"/>
  <c r="AX383" i="2"/>
  <c r="AX117" i="2"/>
  <c r="AW117" i="2"/>
  <c r="AX266" i="2"/>
  <c r="AW266" i="2"/>
  <c r="AW397" i="2"/>
  <c r="AX397" i="2"/>
  <c r="AW133" i="2"/>
  <c r="AX133" i="2"/>
  <c r="AW188" i="2"/>
  <c r="AX188" i="2"/>
  <c r="AX290" i="2"/>
  <c r="AW290" i="2"/>
  <c r="AW72" i="2"/>
  <c r="AX72" i="2"/>
  <c r="AW352" i="2"/>
  <c r="AX352" i="2"/>
  <c r="AX139" i="2"/>
  <c r="AW139" i="2"/>
  <c r="AW130" i="2"/>
  <c r="AX130" i="2"/>
  <c r="AX288" i="2"/>
  <c r="AW288" i="2"/>
  <c r="AX112" i="2"/>
  <c r="AW112" i="2"/>
  <c r="AW153" i="2"/>
  <c r="AX153" i="2"/>
  <c r="AX106" i="2"/>
  <c r="AW106" i="2"/>
  <c r="AW66" i="2"/>
  <c r="AX66" i="2"/>
  <c r="AW216" i="2"/>
  <c r="AX216" i="2"/>
  <c r="AW340" i="2"/>
  <c r="AX340" i="2"/>
  <c r="AW231" i="2"/>
  <c r="AX231" i="2"/>
  <c r="AW333" i="2"/>
  <c r="AX333" i="2"/>
  <c r="AX163" i="2"/>
  <c r="AW163" i="2"/>
  <c r="AW299" i="2"/>
  <c r="AX299" i="2"/>
  <c r="AX271" i="2"/>
  <c r="AW271" i="2"/>
  <c r="AW325" i="2"/>
  <c r="AX325" i="2"/>
  <c r="AX100" i="2"/>
  <c r="AW100" i="2"/>
  <c r="AW364" i="2"/>
  <c r="AX364" i="2"/>
  <c r="AW64" i="2"/>
  <c r="AX64" i="2"/>
  <c r="AX208" i="2"/>
  <c r="AW208" i="2"/>
  <c r="AX200" i="2"/>
  <c r="AW200" i="2"/>
  <c r="AW270" i="2"/>
  <c r="AX270" i="2"/>
  <c r="AX56" i="2"/>
  <c r="AW56" i="2"/>
  <c r="AX101" i="2"/>
  <c r="AW101" i="2"/>
  <c r="AX89" i="2"/>
  <c r="AW89" i="2"/>
  <c r="AW322" i="2"/>
  <c r="AX322" i="2"/>
  <c r="AX75" i="2"/>
  <c r="AW75" i="2"/>
  <c r="AX168" i="2"/>
  <c r="AW168" i="2"/>
  <c r="AX334" i="2"/>
  <c r="AW334" i="2"/>
  <c r="AW423" i="2"/>
  <c r="AX423" i="2"/>
  <c r="AX128" i="2"/>
  <c r="AW128" i="2"/>
  <c r="AX337" i="2"/>
  <c r="AW337" i="2"/>
  <c r="AW71" i="2"/>
  <c r="AX71" i="2"/>
  <c r="AW171" i="2"/>
  <c r="AX171" i="2"/>
  <c r="AW68" i="2"/>
  <c r="AX68" i="2"/>
  <c r="AW96" i="2"/>
  <c r="AX96" i="2"/>
  <c r="AW327" i="2"/>
  <c r="AX327" i="2"/>
  <c r="AW284" i="2"/>
  <c r="AX284" i="2"/>
  <c r="AX48" i="2"/>
  <c r="AW48" i="2"/>
  <c r="AW310" i="2"/>
  <c r="AX310" i="2"/>
  <c r="AW402" i="2"/>
  <c r="AX402" i="2"/>
  <c r="AW394" i="2"/>
  <c r="AX394" i="2"/>
  <c r="AW73" i="2"/>
  <c r="AX73" i="2"/>
  <c r="AX172" i="2"/>
  <c r="AW172" i="2"/>
  <c r="AX300" i="2"/>
  <c r="AW300" i="2"/>
  <c r="AW307" i="2"/>
  <c r="AX307" i="2"/>
  <c r="AW255" i="2"/>
  <c r="AX255" i="2"/>
  <c r="AX345" i="2"/>
  <c r="AW345" i="2"/>
  <c r="AX396" i="2"/>
  <c r="AW396" i="2"/>
  <c r="AW143" i="2"/>
  <c r="AX143" i="2"/>
  <c r="AW88" i="2"/>
  <c r="AX88" i="2"/>
  <c r="AW326" i="2"/>
  <c r="AX326" i="2"/>
  <c r="AW195" i="2"/>
  <c r="AX195" i="2"/>
  <c r="AX217" i="2"/>
  <c r="AW217" i="2"/>
  <c r="AX125" i="2"/>
  <c r="AW125" i="2"/>
  <c r="AW372" i="2"/>
  <c r="AX372" i="2"/>
  <c r="AX419" i="2"/>
  <c r="AW419" i="2"/>
  <c r="AX52" i="2"/>
  <c r="AW52" i="2"/>
  <c r="AW62" i="2"/>
  <c r="AX62" i="2"/>
  <c r="AX306" i="2"/>
  <c r="AW306" i="2"/>
  <c r="AX252" i="2"/>
  <c r="AW252" i="2"/>
  <c r="AX379" i="2"/>
  <c r="AW379" i="2"/>
  <c r="AW114" i="2"/>
  <c r="AX114" i="2"/>
  <c r="AX413" i="2"/>
  <c r="AW413" i="2"/>
  <c r="AX291" i="2"/>
  <c r="AW291" i="2"/>
  <c r="AX173" i="2"/>
  <c r="AW173" i="2"/>
  <c r="AX316" i="2"/>
  <c r="AW316" i="2"/>
  <c r="AW378" i="2"/>
  <c r="AX378" i="2"/>
  <c r="AW127" i="2"/>
  <c r="AX127" i="2"/>
  <c r="AW115" i="2"/>
  <c r="AX115" i="2"/>
  <c r="AX98" i="2"/>
  <c r="AW98" i="2"/>
  <c r="AX381" i="2"/>
  <c r="AW381" i="2"/>
  <c r="AX305" i="2"/>
  <c r="AW305" i="2"/>
  <c r="AX296" i="2"/>
  <c r="AW296" i="2"/>
  <c r="AW399" i="2"/>
  <c r="AX399" i="2"/>
  <c r="AX261" i="2"/>
  <c r="AW261" i="2"/>
  <c r="AX122" i="2"/>
  <c r="AW122" i="2"/>
  <c r="AW417" i="2"/>
  <c r="AX417" i="2"/>
  <c r="AW124" i="2"/>
  <c r="AX124" i="2"/>
  <c r="AW192" i="2"/>
  <c r="AX192" i="2"/>
  <c r="AX79" i="2"/>
  <c r="AW79" i="2"/>
  <c r="AX353" i="2"/>
  <c r="AW353" i="2"/>
  <c r="AX169" i="2"/>
  <c r="AW169" i="2"/>
  <c r="AW245" i="2"/>
  <c r="AX245" i="2"/>
  <c r="AW380" i="2"/>
  <c r="AX380" i="2"/>
  <c r="AX281" i="2"/>
  <c r="AW281" i="2"/>
  <c r="AX58" i="2"/>
  <c r="AW58" i="2"/>
  <c r="AX279" i="2"/>
  <c r="AW279" i="2"/>
  <c r="AX215" i="2"/>
  <c r="AW215" i="2"/>
  <c r="AW248" i="2"/>
  <c r="AX248" i="2"/>
  <c r="AW375" i="2"/>
  <c r="AX375" i="2"/>
  <c r="AW223" i="2"/>
  <c r="AX223" i="2"/>
  <c r="AW199" i="2"/>
  <c r="AX199" i="2"/>
  <c r="AW283" i="2"/>
  <c r="AX283" i="2"/>
  <c r="AW157" i="2"/>
  <c r="AX157" i="2"/>
  <c r="AX404" i="2"/>
  <c r="AW404" i="2"/>
  <c r="AX363" i="2"/>
  <c r="AW363" i="2"/>
  <c r="AX388" i="2"/>
  <c r="AW388" i="2"/>
  <c r="AW178" i="2"/>
  <c r="AX178" i="2"/>
  <c r="AX328" i="2"/>
  <c r="AW328" i="2"/>
  <c r="AX274" i="2"/>
  <c r="AW274" i="2"/>
  <c r="AW254" i="2"/>
  <c r="AX254" i="2"/>
  <c r="AW348" i="2"/>
  <c r="AX348" i="2"/>
  <c r="AW190" i="2"/>
  <c r="AX190" i="2"/>
  <c r="AX77" i="2"/>
  <c r="AW77" i="2"/>
  <c r="AX81" i="2"/>
  <c r="AW81" i="2"/>
  <c r="AX409" i="2"/>
  <c r="AW409" i="2"/>
  <c r="AW330" i="2"/>
  <c r="AX330" i="2"/>
  <c r="AW57" i="2"/>
  <c r="AX57" i="2"/>
  <c r="AX309" i="2"/>
  <c r="AW309" i="2"/>
  <c r="AX374" i="2"/>
  <c r="AW374" i="2"/>
  <c r="AX269" i="2"/>
  <c r="AW269" i="2"/>
  <c r="AW272" i="2"/>
  <c r="AX272" i="2"/>
  <c r="AX256" i="2"/>
  <c r="AW256" i="2"/>
  <c r="AX138" i="2"/>
  <c r="AW138" i="2"/>
  <c r="AX70" i="2"/>
  <c r="AW70" i="2"/>
  <c r="AX414" i="2"/>
  <c r="AW414" i="2"/>
  <c r="AX132" i="2"/>
  <c r="AW132" i="2"/>
  <c r="AW131" i="2"/>
  <c r="AX131" i="2"/>
  <c r="AW236" i="2"/>
  <c r="AX236" i="2"/>
  <c r="AX135" i="2"/>
  <c r="AW135" i="2"/>
  <c r="AX63" i="2"/>
  <c r="AW63" i="2"/>
  <c r="AX242" i="2"/>
  <c r="AW242" i="2"/>
  <c r="AW415" i="2"/>
  <c r="AX415" i="2"/>
  <c r="AX74" i="2"/>
  <c r="AW74" i="2"/>
  <c r="AX103" i="2"/>
  <c r="AW103" i="2"/>
  <c r="AW377" i="2"/>
  <c r="AX377" i="2"/>
  <c r="AW224" i="2"/>
  <c r="AX224" i="2"/>
  <c r="AW323" i="2"/>
  <c r="AX323" i="2"/>
  <c r="AW156" i="2"/>
  <c r="AX156" i="2"/>
  <c r="AW412" i="2"/>
  <c r="AX412" i="2"/>
  <c r="AX233" i="2"/>
  <c r="AW233" i="2"/>
  <c r="AW293" i="2"/>
  <c r="AX293" i="2"/>
  <c r="AW244" i="2"/>
  <c r="AX244" i="2"/>
  <c r="AX259" i="2"/>
  <c r="AW259" i="2"/>
  <c r="AX238" i="2"/>
  <c r="AW238" i="2"/>
  <c r="AX341" i="2"/>
  <c r="AW341" i="2"/>
  <c r="AW241" i="2"/>
  <c r="AX241" i="2"/>
  <c r="AX212" i="2"/>
  <c r="AW212" i="2"/>
  <c r="AX360" i="2"/>
  <c r="AW360" i="2"/>
  <c r="AX141" i="2"/>
  <c r="AW141" i="2"/>
  <c r="AX230" i="2"/>
  <c r="AW230" i="2"/>
  <c r="AW120" i="2"/>
  <c r="AX120" i="2"/>
  <c r="AX362" i="2"/>
  <c r="AW362" i="2"/>
  <c r="AW53" i="2"/>
  <c r="AX53" i="2"/>
  <c r="AX263" i="2"/>
  <c r="AW263" i="2"/>
  <c r="AW339" i="2"/>
  <c r="AX339" i="2"/>
  <c r="AX361" i="2"/>
  <c r="AW361" i="2"/>
  <c r="AX204" i="2"/>
  <c r="AW204" i="2"/>
  <c r="AX194" i="2"/>
  <c r="AW194" i="2"/>
  <c r="AX211" i="2"/>
  <c r="AW211" i="2"/>
  <c r="AX384" i="2"/>
  <c r="AW384" i="2"/>
  <c r="AX346" i="2"/>
  <c r="AW346" i="2"/>
  <c r="AW321" i="2"/>
  <c r="AX321" i="2"/>
  <c r="AX218" i="2"/>
  <c r="AW218" i="2"/>
  <c r="AW94" i="2"/>
  <c r="AX94" i="2"/>
  <c r="AW155" i="2"/>
  <c r="AX155" i="2"/>
  <c r="AW277" i="2"/>
  <c r="AX277" i="2"/>
  <c r="AX182" i="2"/>
  <c r="AW182" i="2"/>
  <c r="AX249" i="2"/>
  <c r="AW249" i="2"/>
  <c r="AX318" i="2"/>
  <c r="AW318" i="2"/>
  <c r="AW166" i="2"/>
  <c r="AX166" i="2"/>
  <c r="AW185" i="2"/>
  <c r="AX185" i="2"/>
  <c r="AX146" i="2"/>
  <c r="AW146" i="2"/>
  <c r="AX370" i="2"/>
  <c r="AW370" i="2"/>
  <c r="AW410" i="2"/>
  <c r="AX410" i="2"/>
  <c r="AX87" i="2"/>
  <c r="AW87" i="2"/>
  <c r="AW55" i="2"/>
  <c r="AX55" i="2"/>
  <c r="AW175" i="2"/>
  <c r="AX175" i="2"/>
  <c r="AW83" i="2"/>
  <c r="AX83" i="2"/>
  <c r="AW121" i="2"/>
  <c r="AX121" i="2"/>
  <c r="AX320" i="2"/>
  <c r="AW320" i="2"/>
  <c r="AX186" i="2"/>
  <c r="AW186" i="2"/>
  <c r="AX280" i="2"/>
  <c r="AW280" i="2"/>
  <c r="AX67" i="2"/>
  <c r="AW67" i="2"/>
  <c r="AW137" i="2"/>
  <c r="AX137" i="2"/>
  <c r="AW110" i="2"/>
  <c r="AX110" i="2"/>
  <c r="AX406" i="2"/>
  <c r="AW406" i="2"/>
  <c r="AX202" i="2"/>
  <c r="AW202" i="2"/>
  <c r="AX247" i="2"/>
  <c r="AW247" i="2"/>
  <c r="AX315" i="2"/>
  <c r="AW315" i="2"/>
  <c r="AW393" i="2"/>
  <c r="AX393" i="2"/>
  <c r="AX329" i="2"/>
  <c r="AW329" i="2"/>
  <c r="AX108" i="2"/>
  <c r="AW108" i="2"/>
  <c r="AW221" i="2"/>
  <c r="AX221" i="2"/>
  <c r="AW191" i="2"/>
  <c r="AX191" i="2"/>
  <c r="AW286" i="2"/>
  <c r="AX286" i="2"/>
  <c r="AW251" i="2"/>
  <c r="AX251" i="2"/>
  <c r="AW401" i="2"/>
  <c r="AX401" i="2"/>
  <c r="AX420" i="2"/>
  <c r="AW420" i="2"/>
  <c r="AW189" i="2"/>
  <c r="AX189" i="2"/>
  <c r="AW421" i="2"/>
  <c r="AX421" i="2"/>
  <c r="AX292" i="2"/>
  <c r="AW292" i="2"/>
  <c r="AW301" i="2"/>
  <c r="AX301" i="2"/>
  <c r="AW187" i="2"/>
  <c r="AX187" i="2"/>
  <c r="AX239" i="2"/>
  <c r="AW239" i="2"/>
  <c r="AW78" i="2"/>
  <c r="AX78" i="2"/>
  <c r="AW148" i="2"/>
  <c r="AX148" i="2"/>
  <c r="AX60" i="2"/>
  <c r="AW60" i="2"/>
  <c r="AW354" i="2"/>
  <c r="AX354" i="2"/>
  <c r="AW219" i="2"/>
  <c r="AX219" i="2"/>
  <c r="AX302" i="2"/>
  <c r="AW302" i="2"/>
  <c r="AX234" i="2"/>
  <c r="AW234" i="2"/>
  <c r="AX246" i="2"/>
  <c r="AW246" i="2"/>
  <c r="AW227" i="2"/>
  <c r="AX227" i="2"/>
  <c r="AW385" i="2"/>
  <c r="AX385" i="2"/>
  <c r="AX59" i="2"/>
  <c r="AW59" i="2"/>
  <c r="AW294" i="2"/>
  <c r="AX294" i="2"/>
  <c r="AX240" i="2"/>
  <c r="AW240" i="2"/>
  <c r="AX258" i="2"/>
  <c r="AW258" i="2"/>
  <c r="AW126" i="2"/>
  <c r="AX126" i="2"/>
  <c r="AW129" i="2"/>
  <c r="AX129" i="2"/>
  <c r="AX50" i="2"/>
  <c r="AW50" i="2"/>
  <c r="AW237" i="2"/>
  <c r="AX237" i="2"/>
  <c r="AW324" i="2"/>
  <c r="AX324" i="2"/>
  <c r="AW311" i="2"/>
  <c r="AX311" i="2"/>
  <c r="AW411" i="2"/>
  <c r="AX411" i="2"/>
  <c r="AX102" i="2"/>
  <c r="AW102" i="2"/>
  <c r="AX158" i="2"/>
  <c r="AW158" i="2"/>
  <c r="AX349" i="2"/>
  <c r="AW349" i="2"/>
  <c r="AX205" i="2"/>
  <c r="AW205" i="2"/>
  <c r="AW176" i="2"/>
  <c r="AX176" i="2"/>
  <c r="AW424" i="2"/>
  <c r="AX424" i="2"/>
  <c r="AW149" i="2"/>
  <c r="AX149" i="2"/>
  <c r="AW257" i="2"/>
  <c r="AX257" i="2"/>
  <c r="AW142" i="2"/>
  <c r="AX142" i="2"/>
  <c r="AW407" i="2"/>
  <c r="AX407" i="2"/>
  <c r="AW253" i="2"/>
  <c r="AX253" i="2"/>
  <c r="AX162" i="2"/>
  <c r="AW162" i="2"/>
  <c r="AW140" i="2"/>
  <c r="AX140" i="2"/>
  <c r="AX152" i="2"/>
  <c r="AW152" i="2"/>
  <c r="AX287" i="2"/>
  <c r="AW287" i="2"/>
  <c r="AW82" i="2"/>
  <c r="AX82" i="2"/>
  <c r="AX387" i="2"/>
  <c r="AW387" i="2"/>
  <c r="AX183" i="2"/>
  <c r="AW183" i="2"/>
  <c r="AW214" i="2"/>
  <c r="AX214" i="2"/>
  <c r="AW275" i="2"/>
  <c r="AX275" i="2"/>
  <c r="AX104" i="2"/>
  <c r="AW104" i="2"/>
  <c r="AW226" i="2"/>
  <c r="AX226" i="2"/>
  <c r="AX313" i="2"/>
  <c r="AW313" i="2"/>
  <c r="AW297" i="2"/>
  <c r="AX297" i="2"/>
  <c r="AW80" i="2"/>
  <c r="AX80" i="2"/>
  <c r="AW304" i="2"/>
  <c r="AX304" i="2"/>
  <c r="AX193" i="2"/>
  <c r="AW193" i="2"/>
  <c r="AX343" i="2"/>
  <c r="AW343" i="2"/>
  <c r="AW400" i="2"/>
  <c r="AX400" i="2"/>
  <c r="AW160" i="2"/>
  <c r="AX160" i="2"/>
  <c r="AW136" i="2"/>
  <c r="AX136" i="2"/>
  <c r="AX351" i="2"/>
  <c r="AW351" i="2"/>
  <c r="AW145" i="2"/>
  <c r="AX145" i="2"/>
  <c r="AW395" i="2"/>
  <c r="AX395" i="2"/>
  <c r="AW347" i="2"/>
  <c r="AX347" i="2"/>
  <c r="AX368" i="2"/>
  <c r="AW368" i="2"/>
  <c r="AW295" i="2"/>
  <c r="AX295" i="2"/>
  <c r="AW165" i="2"/>
  <c r="AX165" i="2"/>
  <c r="AX398" i="2"/>
  <c r="AW398" i="2"/>
  <c r="AW180" i="2"/>
  <c r="AX180" i="2"/>
  <c r="AW154" i="2"/>
  <c r="AX154" i="2"/>
  <c r="AW366" i="2"/>
  <c r="AX366" i="2"/>
  <c r="AW105" i="2"/>
  <c r="AX105" i="2"/>
  <c r="AX85" i="2"/>
  <c r="AW85" i="2"/>
  <c r="AW386" i="2"/>
  <c r="AX386" i="2"/>
  <c r="AX389" i="2"/>
  <c r="AW389" i="2"/>
  <c r="AX228" i="2"/>
  <c r="AW228" i="2"/>
  <c r="AX267" i="2"/>
  <c r="AW267" i="2"/>
  <c r="AW367" i="2"/>
  <c r="AX367" i="2"/>
  <c r="AX203" i="2"/>
  <c r="AW203" i="2"/>
  <c r="AW355" i="2"/>
  <c r="AX355" i="2"/>
  <c r="AX93" i="2"/>
  <c r="AW93" i="2"/>
  <c r="AX84" i="2"/>
  <c r="AW84" i="2"/>
  <c r="AX317" i="2"/>
  <c r="AW317" i="2"/>
  <c r="AW403" i="2"/>
  <c r="AX403" i="2"/>
  <c r="AX210" i="2"/>
  <c r="AW210" i="2"/>
  <c r="AX416" i="2"/>
  <c r="AW416" i="2"/>
  <c r="AX61" i="2"/>
  <c r="AW61" i="2"/>
  <c r="AW51" i="2"/>
  <c r="AX51" i="2"/>
  <c r="AX264" i="2"/>
  <c r="AW264" i="2"/>
  <c r="AW220" i="2"/>
  <c r="AX220" i="2"/>
  <c r="AX382" i="2"/>
  <c r="AW382" i="2"/>
  <c r="AX144" i="2"/>
  <c r="AW144" i="2"/>
  <c r="AX99" i="2"/>
  <c r="AW99" i="2"/>
  <c r="AX159" i="2"/>
  <c r="AW159" i="2"/>
  <c r="AW289" i="2"/>
  <c r="AX289" i="2"/>
  <c r="AW113" i="2"/>
  <c r="AX113" i="2"/>
  <c r="AX206" i="2"/>
  <c r="AW206" i="2"/>
  <c r="AX243" i="2"/>
  <c r="AW243" i="2"/>
  <c r="AW250" i="2"/>
  <c r="AX250" i="2"/>
  <c r="AW95" i="2"/>
  <c r="AX95" i="2"/>
  <c r="AW262" i="2"/>
  <c r="AX262" i="2"/>
  <c r="AX170" i="2"/>
  <c r="AW170" i="2"/>
  <c r="AX76" i="2"/>
  <c r="AW76" i="2"/>
  <c r="AX209" i="2"/>
  <c r="AW209" i="2"/>
  <c r="AW123" i="2"/>
  <c r="AX123" i="2"/>
  <c r="AW390" i="2"/>
  <c r="AX390" i="2"/>
  <c r="AX314" i="2"/>
  <c r="AW314" i="2"/>
  <c r="AX405" i="2"/>
  <c r="AW405" i="2"/>
  <c r="AX336" i="2"/>
  <c r="AW336" i="2"/>
  <c r="AX161" i="2"/>
  <c r="AW161" i="2"/>
  <c r="AX229" i="2"/>
  <c r="AW229" i="2"/>
  <c r="AX358" i="2"/>
  <c r="AW358" i="2"/>
  <c r="AX90" i="2"/>
  <c r="AW90" i="2"/>
  <c r="AW369" i="2"/>
  <c r="AX369" i="2"/>
  <c r="AW69" i="2"/>
  <c r="AX69" i="2"/>
  <c r="AW332" i="2"/>
  <c r="AX332" i="2"/>
  <c r="AX197" i="2"/>
  <c r="AW197" i="2"/>
  <c r="AW359" i="2"/>
  <c r="AX359" i="2"/>
  <c r="AW319" i="2"/>
  <c r="AX319" i="2"/>
  <c r="AX371" i="2"/>
  <c r="AW371" i="2"/>
  <c r="AW285" i="2"/>
  <c r="AX285" i="2"/>
  <c r="AW225" i="2"/>
  <c r="AX225" i="2"/>
  <c r="AW342" i="2"/>
  <c r="AX342" i="2"/>
  <c r="AW207" i="2"/>
  <c r="AX207" i="2"/>
  <c r="AW164" i="2"/>
  <c r="AX164" i="2"/>
  <c r="AX392" i="2"/>
  <c r="AW392" i="2"/>
  <c r="AW92" i="2"/>
  <c r="AX92" i="2"/>
  <c r="AX179" i="2"/>
  <c r="AW179" i="2"/>
  <c r="AX107" i="2"/>
  <c r="AW107" i="2"/>
  <c r="AW222" i="2"/>
  <c r="AX222" i="2"/>
  <c r="AX196" i="2"/>
  <c r="AW196" i="2"/>
  <c r="AW391" i="2"/>
  <c r="AX391" i="2"/>
  <c r="AW331" i="2"/>
  <c r="AX331" i="2"/>
  <c r="AS47" i="2"/>
  <c r="AR43" i="2"/>
  <c r="AT47" i="2"/>
  <c r="AX273" i="2"/>
  <c r="AW273" i="2"/>
  <c r="AX312" i="2"/>
  <c r="AW312" i="2"/>
  <c r="AX356" i="2"/>
  <c r="AW356" i="2"/>
  <c r="AX49" i="2"/>
  <c r="AW49" i="2"/>
  <c r="AX109" i="2"/>
  <c r="AW109" i="2"/>
  <c r="AX335" i="2"/>
  <c r="AW335" i="2"/>
  <c r="AX268" i="2"/>
  <c r="AW268" i="2"/>
  <c r="AX116" i="2"/>
  <c r="AW116" i="2"/>
  <c r="AW54" i="2"/>
  <c r="AX54" i="2"/>
  <c r="AW344" i="2"/>
  <c r="AX344" i="2"/>
  <c r="AX298" i="2"/>
  <c r="AW298" i="2"/>
  <c r="AW198" i="2"/>
  <c r="AX198" i="2"/>
  <c r="AW260" i="2"/>
  <c r="AX260" i="2"/>
  <c r="AX373" i="2"/>
  <c r="AW373" i="2"/>
  <c r="AW235" i="2"/>
  <c r="AX235" i="2"/>
  <c r="AW181" i="2"/>
  <c r="AX181" i="2"/>
  <c r="AX265" i="2"/>
  <c r="AW265" i="2"/>
  <c r="AX150" i="2"/>
  <c r="AW150" i="2"/>
  <c r="AW97" i="2"/>
  <c r="AX97" i="2"/>
  <c r="AW167" i="2"/>
  <c r="AX167" i="2"/>
  <c r="AX111" i="2"/>
  <c r="AW111" i="2"/>
  <c r="AX184" i="2"/>
  <c r="AW184" i="2"/>
  <c r="AX338" i="2"/>
  <c r="AW338" i="2"/>
  <c r="AW174" i="2"/>
  <c r="AX174" i="2"/>
  <c r="AX119" i="2"/>
  <c r="AW119" i="2"/>
  <c r="AX278" i="2"/>
  <c r="AW278" i="2"/>
  <c r="AW91" i="2"/>
  <c r="AX91" i="2"/>
  <c r="AW151" i="2"/>
  <c r="AX151" i="2"/>
  <c r="AW201" i="2"/>
  <c r="AX201" i="2"/>
  <c r="AW422" i="2"/>
  <c r="AX422" i="2"/>
  <c r="AW418" i="2"/>
  <c r="AX418" i="2"/>
  <c r="AW308" i="2"/>
  <c r="AX308" i="2"/>
  <c r="AX408" i="2"/>
  <c r="AW408" i="2"/>
  <c r="AW357" i="2"/>
  <c r="AX357" i="2"/>
  <c r="AX213" i="2"/>
  <c r="AW213" i="2"/>
  <c r="AX147" i="2"/>
  <c r="AW147" i="2"/>
  <c r="AX276" i="2"/>
  <c r="AW276" i="2"/>
  <c r="AW177" i="2"/>
  <c r="AX177" i="2"/>
  <c r="AX282" i="2"/>
  <c r="AW282" i="2"/>
  <c r="AW65" i="2"/>
  <c r="AX65" i="2"/>
  <c r="AW365" i="2"/>
  <c r="AX365" i="2"/>
  <c r="AW232" i="2"/>
  <c r="AX232" i="2"/>
  <c r="AW118" i="2"/>
  <c r="AX118" i="2"/>
  <c r="AW350" i="2"/>
  <c r="AX350" i="2"/>
  <c r="AW47" i="2" l="1"/>
  <c r="AW43" i="2" s="1"/>
  <c r="AX47" i="2"/>
  <c r="AX43" i="2" s="1"/>
  <c r="AT43" i="2"/>
  <c r="BD39" i="2" l="1"/>
  <c r="F28" i="2" s="1"/>
  <c r="AZ347" i="2"/>
  <c r="BA347" i="2" s="1"/>
  <c r="AZ286" i="2"/>
  <c r="BA286" i="2" s="1"/>
  <c r="AZ414" i="2"/>
  <c r="BA414" i="2" s="1"/>
  <c r="AZ381" i="2"/>
  <c r="BA381" i="2" s="1"/>
  <c r="AZ256" i="2"/>
  <c r="BA256" i="2" s="1"/>
  <c r="AZ327" i="2"/>
  <c r="BA327" i="2" s="1"/>
  <c r="AZ71" i="2"/>
  <c r="BA71" i="2" s="1"/>
  <c r="AZ249" i="2"/>
  <c r="BA249" i="2" s="1"/>
  <c r="AZ379" i="2"/>
  <c r="BA379" i="2" s="1"/>
  <c r="AZ104" i="2"/>
  <c r="BA104" i="2" s="1"/>
  <c r="AZ390" i="2"/>
  <c r="BA390" i="2" s="1"/>
  <c r="AZ178" i="2"/>
  <c r="BA178" i="2" s="1"/>
  <c r="AZ134" i="2"/>
  <c r="BA134" i="2" s="1"/>
  <c r="AZ58" i="2"/>
  <c r="BA58" i="2" s="1"/>
  <c r="AZ179" i="2"/>
  <c r="BA179" i="2" s="1"/>
  <c r="AZ94" i="2"/>
  <c r="BA94" i="2" s="1"/>
  <c r="AZ304" i="2"/>
  <c r="BA304" i="2" s="1"/>
  <c r="AZ364" i="2"/>
  <c r="BA364" i="2" s="1"/>
  <c r="AZ158" i="2"/>
  <c r="BA158" i="2" s="1"/>
  <c r="AZ313" i="2"/>
  <c r="BA313" i="2" s="1"/>
  <c r="AZ269" i="2"/>
  <c r="BA269" i="2" s="1"/>
  <c r="AZ160" i="2"/>
  <c r="BA160" i="2" s="1"/>
  <c r="AZ255" i="2"/>
  <c r="BA255" i="2" s="1"/>
  <c r="AZ294" i="2"/>
  <c r="BA294" i="2" s="1"/>
  <c r="AZ342" i="2"/>
  <c r="BA342" i="2" s="1"/>
  <c r="AZ145" i="2"/>
  <c r="BA145" i="2" s="1"/>
  <c r="AZ300" i="2"/>
  <c r="BA300" i="2" s="1"/>
  <c r="AZ254" i="2"/>
  <c r="BA254" i="2" s="1"/>
  <c r="AZ149" i="2"/>
  <c r="BA149" i="2" s="1"/>
  <c r="AZ247" i="2"/>
  <c r="BA247" i="2" s="1"/>
  <c r="AZ389" i="2"/>
  <c r="BA389" i="2" s="1"/>
  <c r="AZ318" i="2"/>
  <c r="BA318" i="2" s="1"/>
  <c r="AZ171" i="2"/>
  <c r="BA171" i="2" s="1"/>
  <c r="AZ336" i="2"/>
  <c r="BA336" i="2" s="1"/>
  <c r="AZ125" i="2"/>
  <c r="BA125" i="2" s="1"/>
  <c r="AZ418" i="2"/>
  <c r="BA418" i="2" s="1"/>
  <c r="AZ293" i="2"/>
  <c r="BA293" i="2" s="1"/>
  <c r="AZ355" i="2"/>
  <c r="BA355" i="2" s="1"/>
  <c r="AZ99" i="2"/>
  <c r="BA99" i="2" s="1"/>
  <c r="AZ356" i="2"/>
  <c r="BA356" i="2" s="1"/>
  <c r="AZ69" i="2"/>
  <c r="BA69" i="2" s="1"/>
  <c r="AZ89" i="2"/>
  <c r="BA89" i="2" s="1"/>
  <c r="AZ380" i="2"/>
  <c r="BA380" i="2" s="1"/>
  <c r="AZ172" i="2"/>
  <c r="BA172" i="2" s="1"/>
  <c r="AZ126" i="2"/>
  <c r="BA126" i="2" s="1"/>
  <c r="AZ53" i="2"/>
  <c r="BA53" i="2" s="1"/>
  <c r="AZ111" i="2"/>
  <c r="BA111" i="2" s="1"/>
  <c r="AZ136" i="2"/>
  <c r="BA136" i="2" s="1"/>
  <c r="AZ155" i="2"/>
  <c r="BA155" i="2" s="1"/>
  <c r="AZ61" i="2"/>
  <c r="BA61" i="2" s="1"/>
  <c r="AZ230" i="2"/>
  <c r="BA230" i="2" s="1"/>
  <c r="AZ358" i="2"/>
  <c r="BA358" i="2" s="1"/>
  <c r="AZ372" i="2"/>
  <c r="BA372" i="2" s="1"/>
  <c r="AZ157" i="2"/>
  <c r="BA157" i="2" s="1"/>
  <c r="AZ338" i="2"/>
  <c r="BA338" i="2" s="1"/>
  <c r="AZ113" i="2"/>
  <c r="BA113" i="2" s="1"/>
  <c r="AZ213" i="2"/>
  <c r="BA213" i="2" s="1"/>
  <c r="AZ423" i="2"/>
  <c r="BA423" i="2" s="1"/>
  <c r="AZ295" i="2"/>
  <c r="BA295" i="2" s="1"/>
  <c r="AZ167" i="2"/>
  <c r="BA167" i="2" s="1"/>
  <c r="AZ353" i="2"/>
  <c r="BA353" i="2" s="1"/>
  <c r="AZ66" i="2"/>
  <c r="BA66" i="2" s="1"/>
  <c r="AZ108" i="2"/>
  <c r="BA108" i="2" s="1"/>
  <c r="AZ282" i="2"/>
  <c r="BA282" i="2" s="1"/>
  <c r="AZ283" i="2"/>
  <c r="BA283" i="2" s="1"/>
  <c r="AZ417" i="2"/>
  <c r="BA417" i="2" s="1"/>
  <c r="AZ400" i="2"/>
  <c r="BA400" i="2" s="1"/>
  <c r="AZ194" i="2"/>
  <c r="BA194" i="2" s="1"/>
  <c r="AZ296" i="2"/>
  <c r="BA296" i="2" s="1"/>
  <c r="AZ345" i="2"/>
  <c r="BA345" i="2" s="1"/>
  <c r="AZ121" i="2"/>
  <c r="BA121" i="2" s="1"/>
  <c r="AZ305" i="2"/>
  <c r="BA305" i="2" s="1"/>
  <c r="AZ77" i="2"/>
  <c r="BA77" i="2" s="1"/>
  <c r="AZ186" i="2"/>
  <c r="BA186" i="2" s="1"/>
  <c r="AZ403" i="2"/>
  <c r="BA403" i="2" s="1"/>
  <c r="AZ275" i="2"/>
  <c r="BA275" i="2" s="1"/>
  <c r="AZ147" i="2"/>
  <c r="BA147" i="2" s="1"/>
  <c r="AZ189" i="2"/>
  <c r="BA189" i="2" s="1"/>
  <c r="AZ268" i="2"/>
  <c r="BA268" i="2" s="1"/>
  <c r="AZ408" i="2"/>
  <c r="BA408" i="2" s="1"/>
  <c r="AZ218" i="2"/>
  <c r="BA218" i="2" s="1"/>
  <c r="AZ251" i="2"/>
  <c r="BA251" i="2" s="1"/>
  <c r="AZ260" i="2"/>
  <c r="BA260" i="2" s="1"/>
  <c r="AZ329" i="2"/>
  <c r="BA329" i="2" s="1"/>
  <c r="AZ102" i="2"/>
  <c r="BA102" i="2" s="1"/>
  <c r="AZ110" i="2"/>
  <c r="BA110" i="2" s="1"/>
  <c r="AZ257" i="2"/>
  <c r="BA257" i="2" s="1"/>
  <c r="AZ413" i="2"/>
  <c r="BA413" i="2" s="1"/>
  <c r="AZ212" i="2"/>
  <c r="BA212" i="2" s="1"/>
  <c r="AZ288" i="2"/>
  <c r="BA288" i="2" s="1"/>
  <c r="AZ117" i="2"/>
  <c r="BA117" i="2" s="1"/>
  <c r="AZ351" i="2"/>
  <c r="BA351" i="2" s="1"/>
  <c r="AZ223" i="2"/>
  <c r="BA223" i="2" s="1"/>
  <c r="AZ95" i="2"/>
  <c r="BA95" i="2" s="1"/>
  <c r="AZ233" i="2"/>
  <c r="BA233" i="2" s="1"/>
  <c r="AZ384" i="2"/>
  <c r="BA384" i="2" s="1"/>
  <c r="AZ253" i="2"/>
  <c r="BA253" i="2" s="1"/>
  <c r="AZ100" i="2"/>
  <c r="BA100" i="2" s="1"/>
  <c r="AZ56" i="2"/>
  <c r="BA56" i="2" s="1"/>
  <c r="AZ391" i="2"/>
  <c r="BA391" i="2" s="1"/>
  <c r="AZ135" i="2"/>
  <c r="BA135" i="2" s="1"/>
  <c r="AZ210" i="2"/>
  <c r="BA210" i="2" s="1"/>
  <c r="AZ197" i="2"/>
  <c r="BA197" i="2" s="1"/>
  <c r="AZ332" i="2"/>
  <c r="BA332" i="2" s="1"/>
  <c r="AZ137" i="2"/>
  <c r="BA137" i="2" s="1"/>
  <c r="AZ292" i="2"/>
  <c r="BA292" i="2" s="1"/>
  <c r="AZ248" i="2"/>
  <c r="BA248" i="2" s="1"/>
  <c r="AZ144" i="2"/>
  <c r="BA144" i="2" s="1"/>
  <c r="AZ243" i="2"/>
  <c r="BA243" i="2" s="1"/>
  <c r="AZ368" i="2"/>
  <c r="BA368" i="2" s="1"/>
  <c r="AZ290" i="2"/>
  <c r="BA290" i="2" s="1"/>
  <c r="AZ187" i="2"/>
  <c r="BA187" i="2" s="1"/>
  <c r="AZ273" i="2"/>
  <c r="BA273" i="2" s="1"/>
  <c r="AZ404" i="2"/>
  <c r="BA404" i="2" s="1"/>
  <c r="AZ370" i="2"/>
  <c r="BA370" i="2" s="1"/>
  <c r="AZ245" i="2"/>
  <c r="BA245" i="2" s="1"/>
  <c r="AZ319" i="2"/>
  <c r="BA319" i="2" s="1"/>
  <c r="AZ63" i="2"/>
  <c r="BA63" i="2" s="1"/>
  <c r="AZ267" i="2"/>
  <c r="BA267" i="2" s="1"/>
  <c r="AZ258" i="2"/>
  <c r="BA258" i="2" s="1"/>
  <c r="AZ393" i="2"/>
  <c r="BA393" i="2" s="1"/>
  <c r="AZ360" i="2"/>
  <c r="BA360" i="2" s="1"/>
  <c r="AZ234" i="2"/>
  <c r="BA234" i="2" s="1"/>
  <c r="AZ311" i="2"/>
  <c r="BA311" i="2" s="1"/>
  <c r="AZ55" i="2"/>
  <c r="BA55" i="2" s="1"/>
  <c r="AZ193" i="2"/>
  <c r="BA193" i="2" s="1"/>
  <c r="AZ315" i="2"/>
  <c r="BA315" i="2" s="1"/>
  <c r="AZ421" i="2"/>
  <c r="BA421" i="2" s="1"/>
  <c r="AZ348" i="2"/>
  <c r="BA348" i="2" s="1"/>
  <c r="AZ150" i="2"/>
  <c r="BA150" i="2" s="1"/>
  <c r="AZ105" i="2"/>
  <c r="BA105" i="2" s="1"/>
  <c r="AZ419" i="2"/>
  <c r="BA419" i="2" s="1"/>
  <c r="AZ163" i="2"/>
  <c r="BA163" i="2" s="1"/>
  <c r="AZ412" i="2"/>
  <c r="BA412" i="2" s="1"/>
  <c r="AZ261" i="2"/>
  <c r="BA261" i="2" s="1"/>
  <c r="AZ317" i="2"/>
  <c r="BA317" i="2" s="1"/>
  <c r="AZ130" i="2"/>
  <c r="BA130" i="2" s="1"/>
  <c r="AZ285" i="2"/>
  <c r="BA285" i="2" s="1"/>
  <c r="AZ241" i="2"/>
  <c r="BA241" i="2" s="1"/>
  <c r="AZ138" i="2"/>
  <c r="BA138" i="2" s="1"/>
  <c r="AZ239" i="2"/>
  <c r="BA239" i="2" s="1"/>
  <c r="AZ396" i="2"/>
  <c r="BA396" i="2" s="1"/>
  <c r="AZ386" i="2"/>
  <c r="BA386" i="2" s="1"/>
  <c r="AZ232" i="2"/>
  <c r="BA232" i="2" s="1"/>
  <c r="AZ316" i="2"/>
  <c r="BA316" i="2" s="1"/>
  <c r="AZ88" i="2"/>
  <c r="BA88" i="2" s="1"/>
  <c r="AZ82" i="2"/>
  <c r="BA82" i="2" s="1"/>
  <c r="AZ242" i="2"/>
  <c r="BA242" i="2" s="1"/>
  <c r="AZ402" i="2"/>
  <c r="BA402" i="2" s="1"/>
  <c r="AZ198" i="2"/>
  <c r="BA198" i="2" s="1"/>
  <c r="AZ277" i="2"/>
  <c r="BA277" i="2" s="1"/>
  <c r="AZ106" i="2"/>
  <c r="BA106" i="2" s="1"/>
  <c r="AZ343" i="2"/>
  <c r="BA343" i="2" s="1"/>
  <c r="AZ215" i="2"/>
  <c r="BA215" i="2" s="1"/>
  <c r="AZ87" i="2"/>
  <c r="BA87" i="2" s="1"/>
  <c r="AZ265" i="2"/>
  <c r="BA265" i="2" s="1"/>
  <c r="AZ334" i="2"/>
  <c r="BA334" i="2" s="1"/>
  <c r="AZ177" i="2"/>
  <c r="BA177" i="2" s="1"/>
  <c r="AZ411" i="2"/>
  <c r="BA411" i="2" s="1"/>
  <c r="AZ107" i="2"/>
  <c r="BA107" i="2" s="1"/>
  <c r="AZ161" i="2"/>
  <c r="BA161" i="2" s="1"/>
  <c r="AZ280" i="2"/>
  <c r="BA280" i="2" s="1"/>
  <c r="AZ52" i="2"/>
  <c r="BA52" i="2" s="1"/>
  <c r="AZ409" i="2"/>
  <c r="BA409" i="2" s="1"/>
  <c r="AZ206" i="2"/>
  <c r="BA206" i="2" s="1"/>
  <c r="AZ376" i="2"/>
  <c r="BA376" i="2" s="1"/>
  <c r="AZ162" i="2"/>
  <c r="BA162" i="2" s="1"/>
  <c r="AZ250" i="2"/>
  <c r="BA250" i="2" s="1"/>
  <c r="AZ80" i="2"/>
  <c r="BA80" i="2" s="1"/>
  <c r="AZ323" i="2"/>
  <c r="BA323" i="2" s="1"/>
  <c r="AZ195" i="2"/>
  <c r="BA195" i="2" s="1"/>
  <c r="AZ67" i="2"/>
  <c r="BA67" i="2" s="1"/>
  <c r="AZ180" i="2"/>
  <c r="BA180" i="2" s="1"/>
  <c r="AZ221" i="2"/>
  <c r="BA221" i="2" s="1"/>
  <c r="AZ92" i="2"/>
  <c r="BA92" i="2" s="1"/>
  <c r="AZ363" i="2"/>
  <c r="BA363" i="2" s="1"/>
  <c r="AZ406" i="2"/>
  <c r="BA406" i="2" s="1"/>
  <c r="AZ394" i="2"/>
  <c r="BA394" i="2" s="1"/>
  <c r="AZ188" i="2"/>
  <c r="BA188" i="2" s="1"/>
  <c r="AZ281" i="2"/>
  <c r="BA281" i="2" s="1"/>
  <c r="AZ340" i="2"/>
  <c r="BA340" i="2" s="1"/>
  <c r="AZ114" i="2"/>
  <c r="BA114" i="2" s="1"/>
  <c r="AZ297" i="2"/>
  <c r="BA297" i="2" s="1"/>
  <c r="AZ70" i="2"/>
  <c r="BA70" i="2" s="1"/>
  <c r="AZ181" i="2"/>
  <c r="BA181" i="2" s="1"/>
  <c r="AZ399" i="2"/>
  <c r="BA399" i="2" s="1"/>
  <c r="AZ271" i="2"/>
  <c r="BA271" i="2" s="1"/>
  <c r="AZ143" i="2"/>
  <c r="BA143" i="2" s="1"/>
  <c r="AZ79" i="2"/>
  <c r="BA79" i="2" s="1"/>
  <c r="AZ47" i="2"/>
  <c r="AZ420" i="2"/>
  <c r="BA420" i="2" s="1"/>
  <c r="AZ174" i="2"/>
  <c r="BA174" i="2" s="1"/>
  <c r="AZ60" i="2"/>
  <c r="BA60" i="2" s="1"/>
  <c r="AZ214" i="2"/>
  <c r="BA214" i="2" s="1"/>
  <c r="AZ169" i="2"/>
  <c r="BA169" i="2" s="1"/>
  <c r="AZ85" i="2"/>
  <c r="BA85" i="2" s="1"/>
  <c r="AZ199" i="2"/>
  <c r="BA199" i="2" s="1"/>
  <c r="AZ209" i="2"/>
  <c r="BA209" i="2" s="1"/>
  <c r="AZ120" i="2"/>
  <c r="BA120" i="2" s="1"/>
  <c r="AZ75" i="2"/>
  <c r="BA75" i="2" s="1"/>
  <c r="AZ252" i="2"/>
  <c r="BA252" i="2" s="1"/>
  <c r="AZ388" i="2"/>
  <c r="BA388" i="2" s="1"/>
  <c r="AZ354" i="2"/>
  <c r="BA354" i="2" s="1"/>
  <c r="AZ229" i="2"/>
  <c r="BA229" i="2" s="1"/>
  <c r="AZ307" i="2"/>
  <c r="BA307" i="2" s="1"/>
  <c r="AZ51" i="2"/>
  <c r="BA51" i="2" s="1"/>
  <c r="AZ164" i="2"/>
  <c r="BA164" i="2" s="1"/>
  <c r="AZ331" i="2"/>
  <c r="BA331" i="2" s="1"/>
  <c r="AZ373" i="2"/>
  <c r="BA373" i="2" s="1"/>
  <c r="AZ225" i="2"/>
  <c r="BA225" i="2" s="1"/>
  <c r="AZ86" i="2"/>
  <c r="BA86" i="2" s="1"/>
  <c r="AZ330" i="2"/>
  <c r="BA330" i="2" s="1"/>
  <c r="AZ383" i="2"/>
  <c r="BA383" i="2" s="1"/>
  <c r="AZ127" i="2"/>
  <c r="BA127" i="2" s="1"/>
  <c r="AZ62" i="2"/>
  <c r="BA62" i="2" s="1"/>
  <c r="AZ362" i="2"/>
  <c r="BA362" i="2" s="1"/>
  <c r="AZ196" i="2"/>
  <c r="BA196" i="2" s="1"/>
  <c r="AZ72" i="2"/>
  <c r="BA72" i="2" s="1"/>
  <c r="AZ320" i="2"/>
  <c r="BA320" i="2" s="1"/>
  <c r="AZ375" i="2"/>
  <c r="BA375" i="2" s="1"/>
  <c r="AZ119" i="2"/>
  <c r="BA119" i="2" s="1"/>
  <c r="AZ97" i="2"/>
  <c r="BA97" i="2" s="1"/>
  <c r="AZ133" i="2"/>
  <c r="BA133" i="2" s="1"/>
  <c r="AZ274" i="2"/>
  <c r="BA274" i="2" s="1"/>
  <c r="AZ109" i="2"/>
  <c r="BA109" i="2" s="1"/>
  <c r="AZ264" i="2"/>
  <c r="BA264" i="2" s="1"/>
  <c r="AZ220" i="2"/>
  <c r="BA220" i="2" s="1"/>
  <c r="AZ122" i="2"/>
  <c r="BA122" i="2" s="1"/>
  <c r="AZ227" i="2"/>
  <c r="BA227" i="2" s="1"/>
  <c r="AZ322" i="2"/>
  <c r="BA322" i="2" s="1"/>
  <c r="AZ205" i="2"/>
  <c r="BA205" i="2" s="1"/>
  <c r="AZ139" i="2"/>
  <c r="BA139" i="2" s="1"/>
  <c r="AZ244" i="2"/>
  <c r="BA244" i="2" s="1"/>
  <c r="AZ382" i="2"/>
  <c r="BA382" i="2" s="1"/>
  <c r="AZ349" i="2"/>
  <c r="BA349" i="2" s="1"/>
  <c r="AZ224" i="2"/>
  <c r="BA224" i="2" s="1"/>
  <c r="AZ303" i="2"/>
  <c r="BA303" i="2" s="1"/>
  <c r="AZ152" i="2"/>
  <c r="BA152" i="2" s="1"/>
  <c r="AZ176" i="2"/>
  <c r="BA176" i="2" s="1"/>
  <c r="AZ289" i="2"/>
  <c r="BA289" i="2" s="1"/>
  <c r="AZ341" i="2"/>
  <c r="BA341" i="2" s="1"/>
  <c r="AZ116" i="2"/>
  <c r="BA116" i="2" s="1"/>
  <c r="AZ140" i="2"/>
  <c r="BA140" i="2" s="1"/>
  <c r="AZ270" i="2"/>
  <c r="BA270" i="2" s="1"/>
  <c r="AZ424" i="2"/>
  <c r="BA424" i="2" s="1"/>
  <c r="AZ226" i="2"/>
  <c r="BA226" i="2" s="1"/>
  <c r="AZ298" i="2"/>
  <c r="BA298" i="2" s="1"/>
  <c r="AZ128" i="2"/>
  <c r="BA128" i="2" s="1"/>
  <c r="AZ359" i="2"/>
  <c r="BA359" i="2" s="1"/>
  <c r="AZ231" i="2"/>
  <c r="BA231" i="2" s="1"/>
  <c r="AZ103" i="2"/>
  <c r="BA103" i="2" s="1"/>
  <c r="AZ346" i="2"/>
  <c r="BA346" i="2" s="1"/>
  <c r="AZ377" i="2"/>
  <c r="BA377" i="2" s="1"/>
  <c r="AZ262" i="2"/>
  <c r="BA262" i="2" s="1"/>
  <c r="AZ90" i="2"/>
  <c r="BA90" i="2" s="1"/>
  <c r="AZ123" i="2"/>
  <c r="BA123" i="2" s="1"/>
  <c r="AZ217" i="2"/>
  <c r="BA217" i="2" s="1"/>
  <c r="AZ308" i="2"/>
  <c r="BA308" i="2" s="1"/>
  <c r="AZ81" i="2"/>
  <c r="BA81" i="2" s="1"/>
  <c r="AZ68" i="2"/>
  <c r="BA68" i="2" s="1"/>
  <c r="AZ236" i="2"/>
  <c r="BA236" i="2" s="1"/>
  <c r="AZ397" i="2"/>
  <c r="BA397" i="2" s="1"/>
  <c r="AZ190" i="2"/>
  <c r="BA190" i="2" s="1"/>
  <c r="AZ272" i="2"/>
  <c r="BA272" i="2" s="1"/>
  <c r="AZ101" i="2"/>
  <c r="BA101" i="2" s="1"/>
  <c r="AZ339" i="2"/>
  <c r="BA339" i="2" s="1"/>
  <c r="AZ211" i="2"/>
  <c r="BA211" i="2" s="1"/>
  <c r="AZ83" i="2"/>
  <c r="BA83" i="2" s="1"/>
  <c r="AZ237" i="2"/>
  <c r="BA237" i="2" s="1"/>
  <c r="AZ306" i="2"/>
  <c r="BA306" i="2" s="1"/>
  <c r="AZ148" i="2"/>
  <c r="BA148" i="2" s="1"/>
  <c r="AZ395" i="2"/>
  <c r="BA395" i="2" s="1"/>
  <c r="AZ91" i="2"/>
  <c r="BA91" i="2" s="1"/>
  <c r="AZ416" i="2"/>
  <c r="BA416" i="2" s="1"/>
  <c r="AZ216" i="2"/>
  <c r="BA216" i="2" s="1"/>
  <c r="AZ337" i="2"/>
  <c r="BA337" i="2" s="1"/>
  <c r="AZ361" i="2"/>
  <c r="BA361" i="2" s="1"/>
  <c r="AZ142" i="2"/>
  <c r="BA142" i="2" s="1"/>
  <c r="AZ326" i="2"/>
  <c r="BA326" i="2" s="1"/>
  <c r="AZ98" i="2"/>
  <c r="BA98" i="2" s="1"/>
  <c r="AZ202" i="2"/>
  <c r="BA202" i="2" s="1"/>
  <c r="AZ415" i="2"/>
  <c r="BA415" i="2" s="1"/>
  <c r="AZ287" i="2"/>
  <c r="BA287" i="2" s="1"/>
  <c r="AZ159" i="2"/>
  <c r="BA159" i="2" s="1"/>
  <c r="AZ132" i="2"/>
  <c r="BA132" i="2" s="1"/>
  <c r="AZ385" i="2"/>
  <c r="BA385" i="2" s="1"/>
  <c r="AZ173" i="2"/>
  <c r="BA173" i="2" s="1"/>
  <c r="AZ328" i="2"/>
  <c r="BA328" i="2" s="1"/>
  <c r="AZ284" i="2"/>
  <c r="BA284" i="2" s="1"/>
  <c r="AZ170" i="2"/>
  <c r="BA170" i="2" s="1"/>
  <c r="AZ263" i="2"/>
  <c r="BA263" i="2" s="1"/>
  <c r="AZ76" i="2"/>
  <c r="BA76" i="2" s="1"/>
  <c r="AZ365" i="2"/>
  <c r="BA365" i="2" s="1"/>
  <c r="AZ203" i="2"/>
  <c r="BA203" i="2" s="1"/>
  <c r="AZ357" i="2"/>
  <c r="BA357" i="2" s="1"/>
  <c r="AZ182" i="2"/>
  <c r="BA182" i="2" s="1"/>
  <c r="AZ65" i="2"/>
  <c r="BA65" i="2" s="1"/>
  <c r="AZ314" i="2"/>
  <c r="BA314" i="2" s="1"/>
  <c r="AZ371" i="2"/>
  <c r="BA371" i="2" s="1"/>
  <c r="AZ115" i="2"/>
  <c r="BA115" i="2" s="1"/>
  <c r="AZ398" i="2"/>
  <c r="BA398" i="2" s="1"/>
  <c r="AZ112" i="2"/>
  <c r="BA112" i="2" s="1"/>
  <c r="AZ146" i="2"/>
  <c r="BA146" i="2" s="1"/>
  <c r="AZ422" i="2"/>
  <c r="BA422" i="2" s="1"/>
  <c r="AZ200" i="2"/>
  <c r="BA200" i="2" s="1"/>
  <c r="AZ156" i="2"/>
  <c r="BA156" i="2" s="1"/>
  <c r="AZ74" i="2"/>
  <c r="BA74" i="2" s="1"/>
  <c r="AZ191" i="2"/>
  <c r="BA191" i="2" s="1"/>
  <c r="AZ278" i="2"/>
  <c r="BA278" i="2" s="1"/>
  <c r="AZ118" i="2"/>
  <c r="BA118" i="2" s="1"/>
  <c r="AZ401" i="2"/>
  <c r="BA401" i="2" s="1"/>
  <c r="AZ185" i="2"/>
  <c r="BA185" i="2" s="1"/>
  <c r="AZ141" i="2"/>
  <c r="BA141" i="2" s="1"/>
  <c r="AZ64" i="2"/>
  <c r="BA64" i="2" s="1"/>
  <c r="AZ183" i="2"/>
  <c r="BA183" i="2" s="1"/>
  <c r="AZ124" i="2"/>
  <c r="BA124" i="2" s="1"/>
  <c r="AZ325" i="2"/>
  <c r="BA325" i="2" s="1"/>
  <c r="AZ59" i="2"/>
  <c r="BA59" i="2" s="1"/>
  <c r="AZ222" i="2"/>
  <c r="BA222" i="2" s="1"/>
  <c r="AZ366" i="2"/>
  <c r="BA366" i="2" s="1"/>
  <c r="AZ333" i="2"/>
  <c r="BA333" i="2" s="1"/>
  <c r="AZ208" i="2"/>
  <c r="BA208" i="2" s="1"/>
  <c r="AZ291" i="2"/>
  <c r="BA291" i="2" s="1"/>
  <c r="AZ302" i="2"/>
  <c r="BA302" i="2" s="1"/>
  <c r="AZ78" i="2"/>
  <c r="BA78" i="2" s="1"/>
  <c r="AZ299" i="2"/>
  <c r="BA299" i="2" s="1"/>
  <c r="AZ352" i="2"/>
  <c r="BA352" i="2" s="1"/>
  <c r="AZ168" i="2"/>
  <c r="BA168" i="2" s="1"/>
  <c r="AZ57" i="2"/>
  <c r="BA57" i="2" s="1"/>
  <c r="AZ309" i="2"/>
  <c r="BA309" i="2" s="1"/>
  <c r="AZ367" i="2"/>
  <c r="BA367" i="2" s="1"/>
  <c r="AZ175" i="2"/>
  <c r="BA175" i="2" s="1"/>
  <c r="AZ369" i="2"/>
  <c r="BA369" i="2" s="1"/>
  <c r="AZ48" i="2"/>
  <c r="BA48" i="2" s="1"/>
  <c r="AZ405" i="2"/>
  <c r="BA405" i="2" s="1"/>
  <c r="AZ201" i="2"/>
  <c r="BA201" i="2" s="1"/>
  <c r="AZ310" i="2"/>
  <c r="BA310" i="2" s="1"/>
  <c r="AZ350" i="2"/>
  <c r="BA350" i="2" s="1"/>
  <c r="AZ129" i="2"/>
  <c r="BA129" i="2" s="1"/>
  <c r="AZ312" i="2"/>
  <c r="BA312" i="2" s="1"/>
  <c r="AZ84" i="2"/>
  <c r="BA84" i="2" s="1"/>
  <c r="AZ192" i="2"/>
  <c r="BA192" i="2" s="1"/>
  <c r="AZ407" i="2"/>
  <c r="BA407" i="2" s="1"/>
  <c r="AZ279" i="2"/>
  <c r="BA279" i="2" s="1"/>
  <c r="AZ151" i="2"/>
  <c r="BA151" i="2" s="1"/>
  <c r="AZ246" i="2"/>
  <c r="BA246" i="2" s="1"/>
  <c r="AZ324" i="2"/>
  <c r="BA324" i="2" s="1"/>
  <c r="AZ50" i="2"/>
  <c r="BA50" i="2" s="1"/>
  <c r="AZ240" i="2"/>
  <c r="BA240" i="2" s="1"/>
  <c r="AZ235" i="2"/>
  <c r="BA235" i="2" s="1"/>
  <c r="AZ374" i="2"/>
  <c r="BA374" i="2" s="1"/>
  <c r="AZ378" i="2"/>
  <c r="BA378" i="2" s="1"/>
  <c r="AZ166" i="2"/>
  <c r="BA166" i="2" s="1"/>
  <c r="AZ238" i="2"/>
  <c r="BA238" i="2" s="1"/>
  <c r="AZ321" i="2"/>
  <c r="BA321" i="2" s="1"/>
  <c r="AZ93" i="2"/>
  <c r="BA93" i="2" s="1"/>
  <c r="AZ276" i="2"/>
  <c r="BA276" i="2" s="1"/>
  <c r="AZ49" i="2"/>
  <c r="BA49" i="2" s="1"/>
  <c r="AZ165" i="2"/>
  <c r="BA165" i="2" s="1"/>
  <c r="AZ387" i="2"/>
  <c r="BA387" i="2" s="1"/>
  <c r="AZ259" i="2"/>
  <c r="BA259" i="2" s="1"/>
  <c r="AZ131" i="2"/>
  <c r="BA131" i="2" s="1"/>
  <c r="AZ410" i="2"/>
  <c r="BA410" i="2" s="1"/>
  <c r="AZ153" i="2"/>
  <c r="BA153" i="2" s="1"/>
  <c r="AZ344" i="2"/>
  <c r="BA344" i="2" s="1"/>
  <c r="AZ154" i="2"/>
  <c r="BA154" i="2" s="1"/>
  <c r="AZ219" i="2"/>
  <c r="BA219" i="2" s="1"/>
  <c r="AZ204" i="2"/>
  <c r="BA204" i="2" s="1"/>
  <c r="AZ301" i="2"/>
  <c r="BA301" i="2" s="1"/>
  <c r="AZ73" i="2"/>
  <c r="BA73" i="2" s="1"/>
  <c r="AZ54" i="2"/>
  <c r="BA54" i="2" s="1"/>
  <c r="AZ228" i="2"/>
  <c r="BA228" i="2" s="1"/>
  <c r="AZ392" i="2"/>
  <c r="BA392" i="2" s="1"/>
  <c r="AZ184" i="2"/>
  <c r="BA184" i="2" s="1"/>
  <c r="AZ266" i="2"/>
  <c r="BA266" i="2" s="1"/>
  <c r="AZ96" i="2"/>
  <c r="BA96" i="2" s="1"/>
  <c r="AZ335" i="2"/>
  <c r="BA335" i="2" s="1"/>
  <c r="AZ207" i="2"/>
  <c r="BA207" i="2" s="1"/>
  <c r="BA47" i="2" l="1"/>
  <c r="BA43" i="2" s="1"/>
  <c r="AZ43" i="2"/>
  <c r="BC117" i="2" l="1"/>
  <c r="BD117" i="2" s="1"/>
  <c r="BC231" i="2"/>
  <c r="BD231" i="2" s="1"/>
  <c r="BC347" i="2"/>
  <c r="BD347" i="2" s="1"/>
  <c r="BC386" i="2"/>
  <c r="BD386" i="2" s="1"/>
  <c r="BC197" i="2"/>
  <c r="BD197" i="2" s="1"/>
  <c r="BC148" i="2"/>
  <c r="BD148" i="2" s="1"/>
  <c r="BC225" i="2"/>
  <c r="BD225" i="2" s="1"/>
  <c r="BC118" i="2"/>
  <c r="BD118" i="2" s="1"/>
  <c r="BC330" i="2"/>
  <c r="BD330" i="2" s="1"/>
  <c r="BC356" i="2"/>
  <c r="BD356" i="2" s="1"/>
  <c r="BC354" i="2"/>
  <c r="BD354" i="2" s="1"/>
  <c r="BC122" i="2"/>
  <c r="BD122" i="2" s="1"/>
  <c r="BC83" i="2"/>
  <c r="BD83" i="2" s="1"/>
  <c r="BC101" i="2"/>
  <c r="BD101" i="2" s="1"/>
  <c r="BC392" i="2"/>
  <c r="BD392" i="2" s="1"/>
  <c r="BC284" i="2"/>
  <c r="BD284" i="2" s="1"/>
  <c r="BC215" i="2"/>
  <c r="BD215" i="2" s="1"/>
  <c r="BC233" i="2"/>
  <c r="BD233" i="2" s="1"/>
  <c r="BC210" i="2"/>
  <c r="BD210" i="2" s="1"/>
  <c r="BC337" i="2"/>
  <c r="BD337" i="2" s="1"/>
  <c r="BC136" i="2"/>
  <c r="BD136" i="2" s="1"/>
  <c r="BC381" i="2"/>
  <c r="BD381" i="2" s="1"/>
  <c r="BC406" i="2"/>
  <c r="BD406" i="2" s="1"/>
  <c r="BC309" i="2"/>
  <c r="BD309" i="2" s="1"/>
  <c r="BC142" i="2"/>
  <c r="BD142" i="2" s="1"/>
  <c r="BC238" i="2"/>
  <c r="BD238" i="2" s="1"/>
  <c r="BC291" i="2"/>
  <c r="BD291" i="2" s="1"/>
  <c r="BC107" i="2"/>
  <c r="BD107" i="2" s="1"/>
  <c r="BC258" i="2"/>
  <c r="BD258" i="2" s="1"/>
  <c r="BC132" i="2"/>
  <c r="BD132" i="2" s="1"/>
  <c r="BC262" i="2"/>
  <c r="BD262" i="2" s="1"/>
  <c r="BC314" i="2"/>
  <c r="BD314" i="2" s="1"/>
  <c r="BC325" i="2"/>
  <c r="BD325" i="2" s="1"/>
  <c r="BC340" i="2"/>
  <c r="BD340" i="2" s="1"/>
  <c r="BC371" i="2"/>
  <c r="BD371" i="2" s="1"/>
  <c r="BC346" i="2"/>
  <c r="BD346" i="2" s="1"/>
  <c r="BC149" i="2"/>
  <c r="BD149" i="2" s="1"/>
  <c r="BC135" i="2"/>
  <c r="BD135" i="2" s="1"/>
  <c r="BC415" i="2"/>
  <c r="BD415" i="2" s="1"/>
  <c r="BC173" i="2"/>
  <c r="BD173" i="2" s="1"/>
  <c r="BC128" i="2"/>
  <c r="BD128" i="2" s="1"/>
  <c r="BC154" i="2"/>
  <c r="BD154" i="2" s="1"/>
  <c r="BC230" i="2"/>
  <c r="BD230" i="2" s="1"/>
  <c r="BC327" i="2"/>
  <c r="BD327" i="2" s="1"/>
  <c r="BC260" i="2"/>
  <c r="BD260" i="2" s="1"/>
  <c r="BC170" i="2"/>
  <c r="BD170" i="2" s="1"/>
  <c r="BC127" i="2"/>
  <c r="BD127" i="2" s="1"/>
  <c r="BC59" i="2"/>
  <c r="BD59" i="2" s="1"/>
  <c r="BC344" i="2"/>
  <c r="BD344" i="2" s="1"/>
  <c r="BC174" i="2"/>
  <c r="BD174" i="2" s="1"/>
  <c r="BC81" i="2"/>
  <c r="BD81" i="2" s="1"/>
  <c r="BC208" i="2"/>
  <c r="BD208" i="2" s="1"/>
  <c r="BC218" i="2"/>
  <c r="BD218" i="2" s="1"/>
  <c r="BC204" i="2"/>
  <c r="BD204" i="2" s="1"/>
  <c r="BC119" i="2"/>
  <c r="BD119" i="2" s="1"/>
  <c r="BC201" i="2"/>
  <c r="BD201" i="2" s="1"/>
  <c r="BC306" i="2"/>
  <c r="BD306" i="2" s="1"/>
  <c r="BC202" i="2"/>
  <c r="BD202" i="2" s="1"/>
  <c r="BC104" i="2"/>
  <c r="BD104" i="2" s="1"/>
  <c r="BC349" i="2"/>
  <c r="BD349" i="2" s="1"/>
  <c r="BC379" i="2"/>
  <c r="BD379" i="2" s="1"/>
  <c r="BC259" i="2"/>
  <c r="BD259" i="2" s="1"/>
  <c r="BC213" i="2"/>
  <c r="BD213" i="2" s="1"/>
  <c r="BC166" i="2"/>
  <c r="BD166" i="2" s="1"/>
  <c r="BC114" i="2"/>
  <c r="BD114" i="2" s="1"/>
  <c r="BC292" i="2"/>
  <c r="BD292" i="2" s="1"/>
  <c r="BC286" i="2"/>
  <c r="BD286" i="2" s="1"/>
  <c r="BC207" i="2"/>
  <c r="BD207" i="2" s="1"/>
  <c r="BC155" i="2"/>
  <c r="BD155" i="2" s="1"/>
  <c r="BC109" i="2"/>
  <c r="BD109" i="2" s="1"/>
  <c r="BC287" i="2"/>
  <c r="BD287" i="2" s="1"/>
  <c r="BC209" i="2"/>
  <c r="BD209" i="2" s="1"/>
  <c r="BC192" i="2"/>
  <c r="BD192" i="2" s="1"/>
  <c r="BC121" i="2"/>
  <c r="BD121" i="2" s="1"/>
  <c r="BC205" i="2"/>
  <c r="BD205" i="2" s="1"/>
  <c r="BC298" i="2"/>
  <c r="BD298" i="2" s="1"/>
  <c r="BC414" i="2"/>
  <c r="BD414" i="2" s="1"/>
  <c r="BC369" i="2"/>
  <c r="BD369" i="2" s="1"/>
  <c r="BC153" i="2"/>
  <c r="BD153" i="2" s="1"/>
  <c r="BC368" i="2"/>
  <c r="BD368" i="2" s="1"/>
  <c r="BC270" i="2"/>
  <c r="BD270" i="2" s="1"/>
  <c r="BC124" i="2"/>
  <c r="BD124" i="2" s="1"/>
  <c r="BC151" i="2"/>
  <c r="BD151" i="2" s="1"/>
  <c r="BC169" i="2"/>
  <c r="BD169" i="2" s="1"/>
  <c r="BC398" i="2"/>
  <c r="BD398" i="2" s="1"/>
  <c r="BC129" i="2"/>
  <c r="BD129" i="2" s="1"/>
  <c r="BC72" i="2"/>
  <c r="BD72" i="2" s="1"/>
  <c r="BC317" i="2"/>
  <c r="BD317" i="2" s="1"/>
  <c r="BC150" i="2"/>
  <c r="BD150" i="2" s="1"/>
  <c r="BC186" i="2"/>
  <c r="BD186" i="2" s="1"/>
  <c r="BC47" i="2"/>
  <c r="BC64" i="2"/>
  <c r="BD64" i="2" s="1"/>
  <c r="BC266" i="2"/>
  <c r="BD266" i="2" s="1"/>
  <c r="BC417" i="2"/>
  <c r="BD417" i="2" s="1"/>
  <c r="BC280" i="2"/>
  <c r="BD280" i="2" s="1"/>
  <c r="BC144" i="2"/>
  <c r="BD144" i="2" s="1"/>
  <c r="BC55" i="2"/>
  <c r="BD55" i="2" s="1"/>
  <c r="BC355" i="2"/>
  <c r="BD355" i="2" s="1"/>
  <c r="BC407" i="2"/>
  <c r="BD407" i="2" s="1"/>
  <c r="BC405" i="2"/>
  <c r="BD405" i="2" s="1"/>
  <c r="BC263" i="2"/>
  <c r="BD263" i="2" s="1"/>
  <c r="BC108" i="2"/>
  <c r="BD108" i="2" s="1"/>
  <c r="BC376" i="2"/>
  <c r="BD376" i="2" s="1"/>
  <c r="BC138" i="2"/>
  <c r="BD138" i="2" s="1"/>
  <c r="BC126" i="2"/>
  <c r="BD126" i="2" s="1"/>
  <c r="BC84" i="2"/>
  <c r="BD84" i="2" s="1"/>
  <c r="BC277" i="2"/>
  <c r="BD277" i="2" s="1"/>
  <c r="BC300" i="2"/>
  <c r="BD300" i="2" s="1"/>
  <c r="BC304" i="2"/>
  <c r="BD304" i="2" s="1"/>
  <c r="BC416" i="2"/>
  <c r="BD416" i="2" s="1"/>
  <c r="BC191" i="2"/>
  <c r="BD191" i="2" s="1"/>
  <c r="BC87" i="2"/>
  <c r="BD87" i="2" s="1"/>
  <c r="BC105" i="2"/>
  <c r="BD105" i="2" s="1"/>
  <c r="BC279" i="2"/>
  <c r="BD279" i="2" s="1"/>
  <c r="BC156" i="2"/>
  <c r="BD156" i="2" s="1"/>
  <c r="BC235" i="2"/>
  <c r="BD235" i="2" s="1"/>
  <c r="BC253" i="2"/>
  <c r="BD253" i="2" s="1"/>
  <c r="BC399" i="2"/>
  <c r="BD399" i="2" s="1"/>
  <c r="BC373" i="2"/>
  <c r="BD373" i="2" s="1"/>
  <c r="BC103" i="2"/>
  <c r="BD103" i="2" s="1"/>
  <c r="BC332" i="2"/>
  <c r="BD332" i="2" s="1"/>
  <c r="BC397" i="2"/>
  <c r="BD397" i="2" s="1"/>
  <c r="BC272" i="2"/>
  <c r="BD272" i="2" s="1"/>
  <c r="BC387" i="2"/>
  <c r="BD387" i="2" s="1"/>
  <c r="BC92" i="2"/>
  <c r="BD92" i="2" s="1"/>
  <c r="BC285" i="2"/>
  <c r="BD285" i="2" s="1"/>
  <c r="BC224" i="2"/>
  <c r="BD224" i="2" s="1"/>
  <c r="BC241" i="2"/>
  <c r="BD241" i="2" s="1"/>
  <c r="BC402" i="2"/>
  <c r="BD402" i="2" s="1"/>
  <c r="BC120" i="2"/>
  <c r="BD120" i="2" s="1"/>
  <c r="BC252" i="2"/>
  <c r="BD252" i="2" s="1"/>
  <c r="BC227" i="2"/>
  <c r="BD227" i="2" s="1"/>
  <c r="BC181" i="2"/>
  <c r="BD181" i="2" s="1"/>
  <c r="BC388" i="2"/>
  <c r="BD388" i="2" s="1"/>
  <c r="BC305" i="2"/>
  <c r="BD305" i="2" s="1"/>
  <c r="BC68" i="2"/>
  <c r="BD68" i="2" s="1"/>
  <c r="BC313" i="2"/>
  <c r="BD313" i="2" s="1"/>
  <c r="BC86" i="2"/>
  <c r="BD86" i="2" s="1"/>
  <c r="BC178" i="2"/>
  <c r="BD178" i="2" s="1"/>
  <c r="BC216" i="2"/>
  <c r="BD216" i="2" s="1"/>
  <c r="BC250" i="2"/>
  <c r="BD250" i="2" s="1"/>
  <c r="BC419" i="2"/>
  <c r="BD419" i="2" s="1"/>
  <c r="BC80" i="2"/>
  <c r="BD80" i="2" s="1"/>
  <c r="BC261" i="2"/>
  <c r="BD261" i="2" s="1"/>
  <c r="BC283" i="2"/>
  <c r="BD283" i="2" s="1"/>
  <c r="BC422" i="2"/>
  <c r="BD422" i="2" s="1"/>
  <c r="BC73" i="2"/>
  <c r="BD73" i="2" s="1"/>
  <c r="BC343" i="2"/>
  <c r="BD343" i="2" s="1"/>
  <c r="BC220" i="2"/>
  <c r="BD220" i="2" s="1"/>
  <c r="BC203" i="2"/>
  <c r="BD203" i="2" s="1"/>
  <c r="BC157" i="2"/>
  <c r="BD157" i="2" s="1"/>
  <c r="BC198" i="2"/>
  <c r="BD198" i="2" s="1"/>
  <c r="BC131" i="2"/>
  <c r="BD131" i="2" s="1"/>
  <c r="BC85" i="2"/>
  <c r="BD85" i="2" s="1"/>
  <c r="BC70" i="2"/>
  <c r="BD70" i="2" s="1"/>
  <c r="BC401" i="2"/>
  <c r="BD401" i="2" s="1"/>
  <c r="BC100" i="2"/>
  <c r="BD100" i="2" s="1"/>
  <c r="BC345" i="2"/>
  <c r="BD345" i="2" s="1"/>
  <c r="BC134" i="2"/>
  <c r="BD134" i="2" s="1"/>
  <c r="BC54" i="2"/>
  <c r="BD54" i="2" s="1"/>
  <c r="BC312" i="2"/>
  <c r="BD312" i="2" s="1"/>
  <c r="BC326" i="2"/>
  <c r="BD326" i="2" s="1"/>
  <c r="BC95" i="2"/>
  <c r="BD95" i="2" s="1"/>
  <c r="BC196" i="2"/>
  <c r="BD196" i="2" s="1"/>
  <c r="BC66" i="2"/>
  <c r="BD66" i="2" s="1"/>
  <c r="BC382" i="2"/>
  <c r="BD382" i="2" s="1"/>
  <c r="BC289" i="2"/>
  <c r="BD289" i="2" s="1"/>
  <c r="BC125" i="2"/>
  <c r="BD125" i="2" s="1"/>
  <c r="BC383" i="2"/>
  <c r="BD383" i="2" s="1"/>
  <c r="BC123" i="2"/>
  <c r="BD123" i="2" s="1"/>
  <c r="BC69" i="2"/>
  <c r="BD69" i="2" s="1"/>
  <c r="BC393" i="2"/>
  <c r="BD393" i="2" s="1"/>
  <c r="BC58" i="2"/>
  <c r="BD58" i="2" s="1"/>
  <c r="BC214" i="2"/>
  <c r="BD214" i="2" s="1"/>
  <c r="BC240" i="2"/>
  <c r="BD240" i="2" s="1"/>
  <c r="BC310" i="2"/>
  <c r="BD310" i="2" s="1"/>
  <c r="BC400" i="2"/>
  <c r="BD400" i="2" s="1"/>
  <c r="BC246" i="2"/>
  <c r="BD246" i="2" s="1"/>
  <c r="BC372" i="2"/>
  <c r="BD372" i="2" s="1"/>
  <c r="BC420" i="2"/>
  <c r="BD420" i="2" s="1"/>
  <c r="BC239" i="2"/>
  <c r="BD239" i="2" s="1"/>
  <c r="BC171" i="2"/>
  <c r="BD171" i="2" s="1"/>
  <c r="BC189" i="2"/>
  <c r="BD189" i="2" s="1"/>
  <c r="BC282" i="2"/>
  <c r="BD282" i="2" s="1"/>
  <c r="BC322" i="2"/>
  <c r="BD322" i="2" s="1"/>
  <c r="BC390" i="2"/>
  <c r="BD390" i="2" s="1"/>
  <c r="BC49" i="2"/>
  <c r="BD49" i="2" s="1"/>
  <c r="BC367" i="2"/>
  <c r="BD367" i="2" s="1"/>
  <c r="BC52" i="2"/>
  <c r="BD52" i="2" s="1"/>
  <c r="BC411" i="2"/>
  <c r="BD411" i="2" s="1"/>
  <c r="BC377" i="2"/>
  <c r="BD377" i="2" s="1"/>
  <c r="BC251" i="2"/>
  <c r="BD251" i="2" s="1"/>
  <c r="BC62" i="2"/>
  <c r="BD62" i="2" s="1"/>
  <c r="BC271" i="2"/>
  <c r="BD271" i="2" s="1"/>
  <c r="BC380" i="2"/>
  <c r="BD380" i="2" s="1"/>
  <c r="BC93" i="2"/>
  <c r="BD93" i="2" s="1"/>
  <c r="BC96" i="2"/>
  <c r="BD96" i="2" s="1"/>
  <c r="BC412" i="2"/>
  <c r="BD412" i="2" s="1"/>
  <c r="BC375" i="2"/>
  <c r="BD375" i="2" s="1"/>
  <c r="BC248" i="2"/>
  <c r="BD248" i="2" s="1"/>
  <c r="BC423" i="2"/>
  <c r="BD423" i="2" s="1"/>
  <c r="BC112" i="2"/>
  <c r="BD112" i="2" s="1"/>
  <c r="BC90" i="2"/>
  <c r="BD90" i="2" s="1"/>
  <c r="BC323" i="2"/>
  <c r="BD323" i="2" s="1"/>
  <c r="BC290" i="2"/>
  <c r="BD290" i="2" s="1"/>
  <c r="BC308" i="2"/>
  <c r="BD308" i="2" s="1"/>
  <c r="BC318" i="2"/>
  <c r="BD318" i="2" s="1"/>
  <c r="BC79" i="2"/>
  <c r="BD79" i="2" s="1"/>
  <c r="BC182" i="2"/>
  <c r="BD182" i="2" s="1"/>
  <c r="BC61" i="2"/>
  <c r="BD61" i="2" s="1"/>
  <c r="BC421" i="2"/>
  <c r="BD421" i="2" s="1"/>
  <c r="BC302" i="2"/>
  <c r="BD302" i="2" s="1"/>
  <c r="BC333" i="2"/>
  <c r="BD333" i="2" s="1"/>
  <c r="BC212" i="2"/>
  <c r="BD212" i="2" s="1"/>
  <c r="BC341" i="2"/>
  <c r="BD341" i="2" s="1"/>
  <c r="BC229" i="2"/>
  <c r="BD229" i="2" s="1"/>
  <c r="BC320" i="2"/>
  <c r="BD320" i="2" s="1"/>
  <c r="BC145" i="2"/>
  <c r="BD145" i="2" s="1"/>
  <c r="BC394" i="2"/>
  <c r="BD394" i="2" s="1"/>
  <c r="BC77" i="2"/>
  <c r="BD77" i="2" s="1"/>
  <c r="BC243" i="2"/>
  <c r="BD243" i="2" s="1"/>
  <c r="BC364" i="2"/>
  <c r="BD364" i="2" s="1"/>
  <c r="BC82" i="2"/>
  <c r="BD82" i="2" s="1"/>
  <c r="BC296" i="2"/>
  <c r="BD296" i="2" s="1"/>
  <c r="BC195" i="2"/>
  <c r="BD195" i="2" s="1"/>
  <c r="BC143" i="2"/>
  <c r="BD143" i="2" s="1"/>
  <c r="BC409" i="2"/>
  <c r="BD409" i="2" s="1"/>
  <c r="BC91" i="2"/>
  <c r="BD91" i="2" s="1"/>
  <c r="BC378" i="2"/>
  <c r="BD378" i="2" s="1"/>
  <c r="BC99" i="2"/>
  <c r="BD99" i="2" s="1"/>
  <c r="BC53" i="2"/>
  <c r="BD53" i="2" s="1"/>
  <c r="BC413" i="2"/>
  <c r="BD413" i="2" s="1"/>
  <c r="BC316" i="2"/>
  <c r="BD316" i="2" s="1"/>
  <c r="BC167" i="2"/>
  <c r="BD167" i="2" s="1"/>
  <c r="BC185" i="2"/>
  <c r="BD185" i="2" s="1"/>
  <c r="BC274" i="2"/>
  <c r="BD274" i="2" s="1"/>
  <c r="BC177" i="2"/>
  <c r="BD177" i="2" s="1"/>
  <c r="BC88" i="2"/>
  <c r="BD88" i="2" s="1"/>
  <c r="BC269" i="2"/>
  <c r="BD269" i="2" s="1"/>
  <c r="BC418" i="2"/>
  <c r="BD418" i="2" s="1"/>
  <c r="BC179" i="2"/>
  <c r="BD179" i="2" s="1"/>
  <c r="BC133" i="2"/>
  <c r="BD133" i="2" s="1"/>
  <c r="BC410" i="2"/>
  <c r="BD410" i="2" s="1"/>
  <c r="BC366" i="2"/>
  <c r="BD366" i="2" s="1"/>
  <c r="BC276" i="2"/>
  <c r="BD276" i="2" s="1"/>
  <c r="BC234" i="2"/>
  <c r="BD234" i="2" s="1"/>
  <c r="BC159" i="2"/>
  <c r="BD159" i="2" s="1"/>
  <c r="BC75" i="2"/>
  <c r="BD75" i="2" s="1"/>
  <c r="BC360" i="2"/>
  <c r="BD360" i="2" s="1"/>
  <c r="BC162" i="2"/>
  <c r="BD162" i="2" s="1"/>
  <c r="BC315" i="2"/>
  <c r="BD315" i="2" s="1"/>
  <c r="BC288" i="2"/>
  <c r="BD288" i="2" s="1"/>
  <c r="BC303" i="2"/>
  <c r="BD303" i="2" s="1"/>
  <c r="BC324" i="2"/>
  <c r="BD324" i="2" s="1"/>
  <c r="BC385" i="2"/>
  <c r="BD385" i="2" s="1"/>
  <c r="BC339" i="2"/>
  <c r="BD339" i="2" s="1"/>
  <c r="BC374" i="2"/>
  <c r="BD374" i="2" s="1"/>
  <c r="BC137" i="2"/>
  <c r="BD137" i="2" s="1"/>
  <c r="BC267" i="2"/>
  <c r="BD267" i="2" s="1"/>
  <c r="BC67" i="2"/>
  <c r="BD67" i="2" s="1"/>
  <c r="BC236" i="2"/>
  <c r="BD236" i="2" s="1"/>
  <c r="BC281" i="2"/>
  <c r="BD281" i="2" s="1"/>
  <c r="BC219" i="2"/>
  <c r="BD219" i="2" s="1"/>
  <c r="BC403" i="2"/>
  <c r="BD403" i="2" s="1"/>
  <c r="BC245" i="2"/>
  <c r="BD245" i="2" s="1"/>
  <c r="BC389" i="2"/>
  <c r="BD389" i="2" s="1"/>
  <c r="BC221" i="2"/>
  <c r="BD221" i="2" s="1"/>
  <c r="BC164" i="2"/>
  <c r="BD164" i="2" s="1"/>
  <c r="BC211" i="2"/>
  <c r="BD211" i="2" s="1"/>
  <c r="BC293" i="2"/>
  <c r="BD293" i="2" s="1"/>
  <c r="BC362" i="2"/>
  <c r="BD362" i="2" s="1"/>
  <c r="BC273" i="2"/>
  <c r="BD273" i="2" s="1"/>
  <c r="BC180" i="2"/>
  <c r="BD180" i="2" s="1"/>
  <c r="BC361" i="2"/>
  <c r="BD361" i="2" s="1"/>
  <c r="BC331" i="2"/>
  <c r="BD331" i="2" s="1"/>
  <c r="BC50" i="2"/>
  <c r="BD50" i="2" s="1"/>
  <c r="BC264" i="2"/>
  <c r="BD264" i="2" s="1"/>
  <c r="BC110" i="2"/>
  <c r="BD110" i="2" s="1"/>
  <c r="BC348" i="2"/>
  <c r="BD348" i="2" s="1"/>
  <c r="BC163" i="2"/>
  <c r="BD163" i="2" s="1"/>
  <c r="BC63" i="2"/>
  <c r="BD63" i="2" s="1"/>
  <c r="BC249" i="2"/>
  <c r="BD249" i="2" s="1"/>
  <c r="BC152" i="2"/>
  <c r="BD152" i="2" s="1"/>
  <c r="BC255" i="2"/>
  <c r="BD255" i="2" s="1"/>
  <c r="BC275" i="2"/>
  <c r="BD275" i="2" s="1"/>
  <c r="BC265" i="2"/>
  <c r="BD265" i="2" s="1"/>
  <c r="BC139" i="2"/>
  <c r="BD139" i="2" s="1"/>
  <c r="BC140" i="2"/>
  <c r="BD140" i="2" s="1"/>
  <c r="BC206" i="2"/>
  <c r="BD206" i="2" s="1"/>
  <c r="BC228" i="2"/>
  <c r="BD228" i="2" s="1"/>
  <c r="BC97" i="2"/>
  <c r="BD97" i="2" s="1"/>
  <c r="BC424" i="2"/>
  <c r="BD424" i="2" s="1"/>
  <c r="BC176" i="2"/>
  <c r="BD176" i="2" s="1"/>
  <c r="BC256" i="2"/>
  <c r="BD256" i="2" s="1"/>
  <c r="BC78" i="2"/>
  <c r="BD78" i="2" s="1"/>
  <c r="BC223" i="2"/>
  <c r="BD223" i="2" s="1"/>
  <c r="BC102" i="2"/>
  <c r="BD102" i="2" s="1"/>
  <c r="BC57" i="2"/>
  <c r="BD57" i="2" s="1"/>
  <c r="BC311" i="2"/>
  <c r="BD311" i="2" s="1"/>
  <c r="BC188" i="2"/>
  <c r="BD188" i="2" s="1"/>
  <c r="BC187" i="2"/>
  <c r="BD187" i="2" s="1"/>
  <c r="BC141" i="2"/>
  <c r="BD141" i="2" s="1"/>
  <c r="BC98" i="2"/>
  <c r="BD98" i="2" s="1"/>
  <c r="BC51" i="2"/>
  <c r="BD51" i="2" s="1"/>
  <c r="BC336" i="2"/>
  <c r="BD336" i="2" s="1"/>
  <c r="BC335" i="2"/>
  <c r="BD335" i="2" s="1"/>
  <c r="BC193" i="2"/>
  <c r="BD193" i="2" s="1"/>
  <c r="BC247" i="2"/>
  <c r="BD247" i="2" s="1"/>
  <c r="BC329" i="2"/>
  <c r="BD329" i="2" s="1"/>
  <c r="BC307" i="2"/>
  <c r="BD307" i="2" s="1"/>
  <c r="BC242" i="2"/>
  <c r="BD242" i="2" s="1"/>
  <c r="BC232" i="2"/>
  <c r="BD232" i="2" s="1"/>
  <c r="BC294" i="2"/>
  <c r="BD294" i="2" s="1"/>
  <c r="BC161" i="2"/>
  <c r="BD161" i="2" s="1"/>
  <c r="BC160" i="2"/>
  <c r="BD160" i="2" s="1"/>
  <c r="BC65" i="2"/>
  <c r="BD65" i="2" s="1"/>
  <c r="BC217" i="2"/>
  <c r="BD217" i="2" s="1"/>
  <c r="BC334" i="2"/>
  <c r="BD334" i="2" s="1"/>
  <c r="BC365" i="2"/>
  <c r="BD365" i="2" s="1"/>
  <c r="BC172" i="2"/>
  <c r="BD172" i="2" s="1"/>
  <c r="BC115" i="2"/>
  <c r="BD115" i="2" s="1"/>
  <c r="BC168" i="2"/>
  <c r="BD168" i="2" s="1"/>
  <c r="BC301" i="2"/>
  <c r="BD301" i="2" s="1"/>
  <c r="BC48" i="2"/>
  <c r="BD48" i="2" s="1"/>
  <c r="BC299" i="2"/>
  <c r="BD299" i="2" s="1"/>
  <c r="BC244" i="2"/>
  <c r="BD244" i="2" s="1"/>
  <c r="BC384" i="2"/>
  <c r="BD384" i="2" s="1"/>
  <c r="BC328" i="2"/>
  <c r="BD328" i="2" s="1"/>
  <c r="BC257" i="2"/>
  <c r="BD257" i="2" s="1"/>
  <c r="BC396" i="2"/>
  <c r="BD396" i="2" s="1"/>
  <c r="BC71" i="2"/>
  <c r="BD71" i="2" s="1"/>
  <c r="BC222" i="2"/>
  <c r="BD222" i="2" s="1"/>
  <c r="BC56" i="2"/>
  <c r="BD56" i="2" s="1"/>
  <c r="BC226" i="2"/>
  <c r="BD226" i="2" s="1"/>
  <c r="BC321" i="2"/>
  <c r="BD321" i="2" s="1"/>
  <c r="BC278" i="2"/>
  <c r="BD278" i="2" s="1"/>
  <c r="BC94" i="2"/>
  <c r="BD94" i="2" s="1"/>
  <c r="BC353" i="2"/>
  <c r="BD353" i="2" s="1"/>
  <c r="BC352" i="2"/>
  <c r="BD352" i="2" s="1"/>
  <c r="BC165" i="2"/>
  <c r="BD165" i="2" s="1"/>
  <c r="BC113" i="2"/>
  <c r="BD113" i="2" s="1"/>
  <c r="BC297" i="2"/>
  <c r="BD297" i="2" s="1"/>
  <c r="BC391" i="2"/>
  <c r="BD391" i="2" s="1"/>
  <c r="BC358" i="2"/>
  <c r="BD358" i="2" s="1"/>
  <c r="BC111" i="2"/>
  <c r="BD111" i="2" s="1"/>
  <c r="BC359" i="2"/>
  <c r="BD359" i="2" s="1"/>
  <c r="BC130" i="2"/>
  <c r="BD130" i="2" s="1"/>
  <c r="BC199" i="2"/>
  <c r="BD199" i="2" s="1"/>
  <c r="BC146" i="2"/>
  <c r="BD146" i="2" s="1"/>
  <c r="BC184" i="2"/>
  <c r="BD184" i="2" s="1"/>
  <c r="BC363" i="2"/>
  <c r="BD363" i="2" s="1"/>
  <c r="BC60" i="2"/>
  <c r="BD60" i="2" s="1"/>
  <c r="BC183" i="2"/>
  <c r="BD183" i="2" s="1"/>
  <c r="BC395" i="2"/>
  <c r="BD395" i="2" s="1"/>
  <c r="BC357" i="2"/>
  <c r="BD357" i="2" s="1"/>
  <c r="BC74" i="2"/>
  <c r="BD74" i="2" s="1"/>
  <c r="BC106" i="2"/>
  <c r="BD106" i="2" s="1"/>
  <c r="BC404" i="2"/>
  <c r="BD404" i="2" s="1"/>
  <c r="BC319" i="2"/>
  <c r="BD319" i="2" s="1"/>
  <c r="BC76" i="2"/>
  <c r="BD76" i="2" s="1"/>
  <c r="BC89" i="2"/>
  <c r="BD89" i="2" s="1"/>
  <c r="BC268" i="2"/>
  <c r="BD268" i="2" s="1"/>
  <c r="BC237" i="2"/>
  <c r="BD237" i="2" s="1"/>
  <c r="BC408" i="2"/>
  <c r="BD408" i="2" s="1"/>
  <c r="BC158" i="2"/>
  <c r="BD158" i="2" s="1"/>
  <c r="BC190" i="2"/>
  <c r="BD190" i="2" s="1"/>
  <c r="BC342" i="2"/>
  <c r="BD342" i="2" s="1"/>
  <c r="BC351" i="2"/>
  <c r="BD351" i="2" s="1"/>
  <c r="BC295" i="2"/>
  <c r="BD295" i="2" s="1"/>
  <c r="BC338" i="2"/>
  <c r="BD338" i="2" s="1"/>
  <c r="BC147" i="2"/>
  <c r="BD147" i="2" s="1"/>
  <c r="BC194" i="2"/>
  <c r="BD194" i="2" s="1"/>
  <c r="BC116" i="2"/>
  <c r="BD116" i="2" s="1"/>
  <c r="BC370" i="2"/>
  <c r="BD370" i="2" s="1"/>
  <c r="BC200" i="2"/>
  <c r="BD200" i="2" s="1"/>
  <c r="BC175" i="2"/>
  <c r="BD175" i="2" s="1"/>
  <c r="BC350" i="2"/>
  <c r="BD350" i="2" s="1"/>
  <c r="BC254" i="2"/>
  <c r="BD254" i="2" s="1"/>
  <c r="BB47" i="2"/>
  <c r="BB395" i="2"/>
  <c r="BB336" i="2"/>
  <c r="BB419" i="2"/>
  <c r="BB235" i="2"/>
  <c r="BB162" i="2"/>
  <c r="BB135" i="2"/>
  <c r="BB358" i="2"/>
  <c r="BB174" i="2"/>
  <c r="BB152" i="2"/>
  <c r="BB147" i="2"/>
  <c r="BB400" i="2"/>
  <c r="BB327" i="2"/>
  <c r="BB252" i="2"/>
  <c r="BB369" i="2"/>
  <c r="BB344" i="2"/>
  <c r="BB179" i="2"/>
  <c r="BB350" i="2"/>
  <c r="BB192" i="2"/>
  <c r="BB377" i="2"/>
  <c r="BB290" i="2"/>
  <c r="BB218" i="2"/>
  <c r="BB364" i="2"/>
  <c r="BB422" i="2"/>
  <c r="BB114" i="2"/>
  <c r="BB205" i="2"/>
  <c r="BB381" i="2"/>
  <c r="BB77" i="2"/>
  <c r="BB305" i="2"/>
  <c r="BB143" i="2"/>
  <c r="BB372" i="2"/>
  <c r="BB405" i="2"/>
  <c r="BB258" i="2"/>
  <c r="BB303" i="2"/>
  <c r="BB217" i="2"/>
  <c r="BB412" i="2"/>
  <c r="BB156" i="2"/>
  <c r="BB62" i="2"/>
  <c r="BB270" i="2"/>
  <c r="BB196" i="2"/>
  <c r="BB150" i="2"/>
  <c r="BB322" i="2"/>
  <c r="BB78" i="2"/>
  <c r="BB189" i="2"/>
  <c r="BB312" i="2"/>
  <c r="BB56" i="2"/>
  <c r="BB282" i="2"/>
  <c r="BB272" i="2"/>
  <c r="BB249" i="2"/>
  <c r="BB335" i="2"/>
  <c r="BB193" i="2"/>
  <c r="BB315" i="2"/>
  <c r="BB394" i="2"/>
  <c r="BB297" i="2"/>
  <c r="BB261" i="2"/>
  <c r="BB187" i="2"/>
  <c r="BB133" i="2"/>
  <c r="BB415" i="2"/>
  <c r="BB404" i="2"/>
  <c r="BB298" i="2"/>
  <c r="BB177" i="2"/>
  <c r="BB241" i="2"/>
  <c r="BB357" i="2"/>
  <c r="BB361" i="2"/>
  <c r="BB264" i="2"/>
  <c r="BB51" i="2"/>
  <c r="BB167" i="2"/>
  <c r="BB338" i="2"/>
  <c r="BB321" i="2"/>
  <c r="BB151" i="2"/>
  <c r="BB208" i="2"/>
  <c r="BB185" i="2"/>
  <c r="BB175" i="2"/>
  <c r="BB65" i="2"/>
  <c r="BB277" i="2"/>
  <c r="BB242" i="2"/>
  <c r="BB211" i="2"/>
  <c r="BB71" i="2"/>
  <c r="BB330" i="2"/>
  <c r="BB80" i="2"/>
  <c r="BB333" i="2"/>
  <c r="BB341" i="2"/>
  <c r="BB247" i="2"/>
  <c r="BB88" i="2"/>
  <c r="BB343" i="2"/>
  <c r="BB170" i="2"/>
  <c r="BB64" i="2"/>
  <c r="BB153" i="2"/>
  <c r="BB139" i="2"/>
  <c r="BB409" i="2"/>
  <c r="BB300" i="2"/>
  <c r="BB349" i="2"/>
  <c r="BB356" i="2"/>
  <c r="BB293" i="2"/>
  <c r="BB131" i="2"/>
  <c r="BB328" i="2"/>
  <c r="BB181" i="2"/>
  <c r="BB231" i="2"/>
  <c r="BB244" i="2"/>
  <c r="BB251" i="2"/>
  <c r="BB407" i="2"/>
  <c r="BB183" i="2"/>
  <c r="BB98" i="2"/>
  <c r="BB348" i="2"/>
  <c r="BB92" i="2"/>
  <c r="BB90" i="2"/>
  <c r="BB50" i="2"/>
  <c r="BB68" i="2"/>
  <c r="BB215" i="2"/>
  <c r="BB158" i="2"/>
  <c r="BB339" i="2"/>
  <c r="BB125" i="2"/>
  <c r="BB248" i="2"/>
  <c r="BB375" i="2"/>
  <c r="BB371" i="2"/>
  <c r="BB144" i="2"/>
  <c r="BB57" i="2"/>
  <c r="BB171" i="2"/>
  <c r="BB380" i="2"/>
  <c r="BB289" i="2"/>
  <c r="BB401" i="2"/>
  <c r="BB157" i="2"/>
  <c r="BB337" i="2"/>
  <c r="BB253" i="2"/>
  <c r="BB384" i="2"/>
  <c r="BB278" i="2"/>
  <c r="BB148" i="2"/>
  <c r="BB294" i="2"/>
  <c r="BB49" i="2"/>
  <c r="BB313" i="2"/>
  <c r="BB363" i="2"/>
  <c r="BB66" i="2"/>
  <c r="BB136" i="2"/>
  <c r="BB155" i="2"/>
  <c r="BB306" i="2"/>
  <c r="BB225" i="2"/>
  <c r="BB223" i="2"/>
  <c r="BB63" i="2"/>
  <c r="BB359" i="2"/>
  <c r="BB178" i="2"/>
  <c r="BB93" i="2"/>
  <c r="BB229" i="2"/>
  <c r="BB99" i="2"/>
  <c r="BB382" i="2"/>
  <c r="BB342" i="2"/>
  <c r="BB191" i="2"/>
  <c r="BB118" i="2"/>
  <c r="BB172" i="2"/>
  <c r="BB100" i="2"/>
  <c r="BB275" i="2"/>
  <c r="BB176" i="2"/>
  <c r="BB116" i="2"/>
  <c r="BB257" i="2"/>
  <c r="BB161" i="2"/>
  <c r="BB75" i="2"/>
  <c r="BB73" i="2"/>
  <c r="BB326" i="2"/>
  <c r="BB254" i="2"/>
  <c r="BB184" i="2"/>
  <c r="BB54" i="2"/>
  <c r="BB52" i="2"/>
  <c r="BB188" i="2"/>
  <c r="BB399" i="2"/>
  <c r="BB255" i="2"/>
  <c r="BB256" i="2"/>
  <c r="BB126" i="2"/>
  <c r="BB236" i="2"/>
  <c r="BB362" i="2"/>
  <c r="BB55" i="2"/>
  <c r="BB134" i="2"/>
  <c r="BB243" i="2"/>
  <c r="BB368" i="2"/>
  <c r="BB48" i="2"/>
  <c r="BB273" i="2"/>
  <c r="BB406" i="2"/>
  <c r="BB266" i="2"/>
  <c r="BB393" i="2"/>
  <c r="BB165" i="2"/>
  <c r="BB288" i="2"/>
  <c r="BB79" i="2"/>
  <c r="BB402" i="2"/>
  <c r="BB89" i="2"/>
  <c r="BB301" i="2"/>
  <c r="BB373" i="2"/>
  <c r="BB389" i="2"/>
  <c r="BB281" i="2"/>
  <c r="BB81" i="2"/>
  <c r="BB204" i="2"/>
  <c r="BB271" i="2"/>
  <c r="BB398" i="2"/>
  <c r="BB292" i="2"/>
  <c r="BB279" i="2"/>
  <c r="BB103" i="2"/>
  <c r="BB210" i="2"/>
  <c r="BB122" i="2"/>
  <c r="BB360" i="2"/>
  <c r="BB104" i="2"/>
  <c r="BB87" i="2"/>
  <c r="BB230" i="2"/>
  <c r="BB391" i="2"/>
  <c r="BB345" i="2"/>
  <c r="BB388" i="2"/>
  <c r="BB280" i="2"/>
  <c r="BB286" i="2"/>
  <c r="BB129" i="2"/>
  <c r="BB86" i="2"/>
  <c r="BB367" i="2"/>
  <c r="BB237" i="2"/>
  <c r="BB115" i="2"/>
  <c r="BB108" i="2"/>
  <c r="BB283" i="2"/>
  <c r="BB186" i="2"/>
  <c r="BB58" i="2"/>
  <c r="BB378" i="2"/>
  <c r="BB417" i="2"/>
  <c r="BB97" i="2"/>
  <c r="BB347" i="2"/>
  <c r="BB324" i="2"/>
  <c r="BB159" i="2"/>
  <c r="BB154" i="2"/>
  <c r="BB120" i="2"/>
  <c r="BB85" i="2"/>
  <c r="BB166" i="2"/>
  <c r="BB60" i="2"/>
  <c r="BB295" i="2"/>
  <c r="BB190" i="2"/>
  <c r="BB128" i="2"/>
  <c r="BB107" i="2"/>
  <c r="BB91" i="2"/>
  <c r="BB267" i="2"/>
  <c r="BB234" i="2"/>
  <c r="BB127" i="2"/>
  <c r="BB138" i="2"/>
  <c r="BB304" i="2"/>
  <c r="BB182" i="2"/>
  <c r="BB397" i="2"/>
  <c r="BB421" i="2"/>
  <c r="BB423" i="2"/>
  <c r="BB307" i="2"/>
  <c r="BB101" i="2"/>
  <c r="BB224" i="2"/>
  <c r="BB385" i="2"/>
  <c r="BB163" i="2"/>
  <c r="BB340" i="2"/>
  <c r="BB365" i="2"/>
  <c r="BB221" i="2"/>
  <c r="BB274" i="2"/>
  <c r="BB194" i="2"/>
  <c r="BB396" i="2"/>
  <c r="BB140" i="2"/>
  <c r="BB354" i="2"/>
  <c r="BB227" i="2"/>
  <c r="BB164" i="2"/>
  <c r="BB94" i="2"/>
  <c r="BB285" i="2"/>
  <c r="BB403" i="2"/>
  <c r="BB173" i="2"/>
  <c r="BB296" i="2"/>
  <c r="BB201" i="2"/>
  <c r="BB180" i="2"/>
  <c r="BB316" i="2"/>
  <c r="BB250" i="2"/>
  <c r="BB110" i="2"/>
  <c r="BB374" i="2"/>
  <c r="BB355" i="2"/>
  <c r="BB263" i="2"/>
  <c r="BB69" i="2"/>
  <c r="BB276" i="2"/>
  <c r="BB238" i="2"/>
  <c r="BB199" i="2"/>
  <c r="BB213" i="2"/>
  <c r="BB200" i="2"/>
  <c r="BB146" i="2"/>
  <c r="BB386" i="2"/>
  <c r="BB387" i="2"/>
  <c r="BB284" i="2"/>
  <c r="BB74" i="2"/>
  <c r="BB207" i="2"/>
  <c r="BB353" i="2"/>
  <c r="BB61" i="2"/>
  <c r="BB383" i="2"/>
  <c r="BB309" i="2"/>
  <c r="BB246" i="2"/>
  <c r="BB137" i="2"/>
  <c r="BB408" i="2"/>
  <c r="BB265" i="2"/>
  <c r="BB317" i="2"/>
  <c r="BB331" i="2"/>
  <c r="BB105" i="2"/>
  <c r="BB141" i="2"/>
  <c r="BB299" i="2"/>
  <c r="BB414" i="2"/>
  <c r="BB117" i="2"/>
  <c r="BB240" i="2"/>
  <c r="BB202" i="2"/>
  <c r="BB413" i="2"/>
  <c r="BB269" i="2"/>
  <c r="BB310" i="2"/>
  <c r="BB222" i="2"/>
  <c r="BB416" i="2"/>
  <c r="BB160" i="2"/>
  <c r="BB198" i="2"/>
  <c r="BB291" i="2"/>
  <c r="BB212" i="2"/>
  <c r="BB214" i="2"/>
  <c r="BB370" i="2"/>
  <c r="BB142" i="2"/>
  <c r="BB82" i="2"/>
  <c r="BB332" i="2"/>
  <c r="BB76" i="2"/>
  <c r="BB351" i="2"/>
  <c r="BB169" i="2"/>
  <c r="BB83" i="2"/>
  <c r="BB111" i="2"/>
  <c r="BB102" i="2"/>
  <c r="BB318" i="2"/>
  <c r="BB109" i="2"/>
  <c r="BB232" i="2"/>
  <c r="BB149" i="2"/>
  <c r="BB226" i="2"/>
  <c r="BB124" i="2"/>
  <c r="BB410" i="2"/>
  <c r="BB130" i="2"/>
  <c r="BB308" i="2"/>
  <c r="BB132" i="2"/>
  <c r="BB245" i="2"/>
  <c r="BB320" i="2"/>
  <c r="BB67" i="2"/>
  <c r="BB113" i="2"/>
  <c r="BB203" i="2"/>
  <c r="BB209" i="2"/>
  <c r="BB72" i="2"/>
  <c r="BB121" i="2"/>
  <c r="BB411" i="2"/>
  <c r="BB302" i="2"/>
  <c r="BB220" i="2"/>
  <c r="BB119" i="2"/>
  <c r="BB319" i="2"/>
  <c r="BB239" i="2"/>
  <c r="BB376" i="2"/>
  <c r="BB379" i="2"/>
  <c r="BB314" i="2"/>
  <c r="BB259" i="2"/>
  <c r="BB260" i="2"/>
  <c r="BB216" i="2"/>
  <c r="BB197" i="2"/>
  <c r="BB206" i="2"/>
  <c r="BB323" i="2"/>
  <c r="BB228" i="2"/>
  <c r="BB392" i="2"/>
  <c r="BB123" i="2"/>
  <c r="BB329" i="2"/>
  <c r="BB53" i="2"/>
  <c r="BB112" i="2"/>
  <c r="BB334" i="2"/>
  <c r="BB262" i="2"/>
  <c r="BB418" i="2"/>
  <c r="BB195" i="2"/>
  <c r="BB106" i="2"/>
  <c r="BB352" i="2"/>
  <c r="BB96" i="2"/>
  <c r="BB390" i="2"/>
  <c r="BB70" i="2"/>
  <c r="BB84" i="2"/>
  <c r="BB311" i="2"/>
  <c r="BB219" i="2"/>
  <c r="BB366" i="2"/>
  <c r="BB145" i="2"/>
  <c r="BB268" i="2"/>
  <c r="BB59" i="2"/>
  <c r="BB346" i="2"/>
  <c r="BB420" i="2"/>
  <c r="BB95" i="2"/>
  <c r="BB287" i="2"/>
  <c r="BB325" i="2"/>
  <c r="BB233" i="2"/>
  <c r="BB424" i="2"/>
  <c r="BB168" i="2"/>
  <c r="BE175" i="2" l="1"/>
  <c r="BF175" i="2"/>
  <c r="BE194" i="2"/>
  <c r="BF194" i="2"/>
  <c r="BE351" i="2"/>
  <c r="BF351" i="2"/>
  <c r="BE408" i="2"/>
  <c r="BF408" i="2"/>
  <c r="BE76" i="2"/>
  <c r="BF76" i="2"/>
  <c r="BE74" i="2"/>
  <c r="BF74" i="2"/>
  <c r="BE60" i="2"/>
  <c r="BF60" i="2"/>
  <c r="BE199" i="2"/>
  <c r="BF199" i="2"/>
  <c r="BE358" i="2"/>
  <c r="BF358" i="2"/>
  <c r="BE165" i="2"/>
  <c r="BF165" i="2"/>
  <c r="BF278" i="2"/>
  <c r="BE222" i="2"/>
  <c r="BF222" i="2"/>
  <c r="BE328" i="2"/>
  <c r="BF328" i="2"/>
  <c r="BE48" i="2"/>
  <c r="BF48" i="2"/>
  <c r="BE172" i="2"/>
  <c r="BF172" i="2"/>
  <c r="BE65" i="2"/>
  <c r="BF65" i="2"/>
  <c r="BE232" i="2"/>
  <c r="BF232" i="2"/>
  <c r="BE247" i="2"/>
  <c r="BF247" i="2"/>
  <c r="BE51" i="2"/>
  <c r="BF51" i="2"/>
  <c r="BE188" i="2"/>
  <c r="BF188" i="2"/>
  <c r="BE223" i="2"/>
  <c r="BF223" i="2"/>
  <c r="BE424" i="2"/>
  <c r="BF424" i="2"/>
  <c r="BE140" i="2"/>
  <c r="BF140" i="2"/>
  <c r="BE255" i="2"/>
  <c r="BF255" i="2"/>
  <c r="BE163" i="2"/>
  <c r="BF163" i="2"/>
  <c r="BE50" i="2"/>
  <c r="BF50" i="2"/>
  <c r="BE273" i="2"/>
  <c r="BF273" i="2"/>
  <c r="BF164" i="2"/>
  <c r="BE403" i="2"/>
  <c r="BF403" i="2"/>
  <c r="BE67" i="2"/>
  <c r="BF67" i="2"/>
  <c r="BE339" i="2"/>
  <c r="BF339" i="2"/>
  <c r="BE288" i="2"/>
  <c r="BF288" i="2"/>
  <c r="BE75" i="2"/>
  <c r="BF75" i="2"/>
  <c r="BE366" i="2"/>
  <c r="BF366" i="2"/>
  <c r="BE418" i="2"/>
  <c r="BF418" i="2"/>
  <c r="BE274" i="2"/>
  <c r="BF274" i="2"/>
  <c r="BE413" i="2"/>
  <c r="BF413" i="2"/>
  <c r="BE91" i="2"/>
  <c r="BF91" i="2"/>
  <c r="BE296" i="2"/>
  <c r="BF296" i="2"/>
  <c r="BE77" i="2"/>
  <c r="BF77" i="2"/>
  <c r="BF229" i="2"/>
  <c r="BE302" i="2"/>
  <c r="BF302" i="2"/>
  <c r="BE79" i="2"/>
  <c r="BF79" i="2"/>
  <c r="BE323" i="2"/>
  <c r="BF323" i="2"/>
  <c r="BE248" i="2"/>
  <c r="BF248" i="2"/>
  <c r="BE93" i="2"/>
  <c r="BF93" i="2"/>
  <c r="BE251" i="2"/>
  <c r="BF251" i="2"/>
  <c r="BF367" i="2"/>
  <c r="BE282" i="2"/>
  <c r="BF282" i="2"/>
  <c r="BE420" i="2"/>
  <c r="BF420" i="2"/>
  <c r="BE310" i="2"/>
  <c r="BF310" i="2"/>
  <c r="BE393" i="2"/>
  <c r="BF393" i="2"/>
  <c r="BF125" i="2"/>
  <c r="BF196" i="2"/>
  <c r="BE54" i="2"/>
  <c r="BF54" i="2"/>
  <c r="BE401" i="2"/>
  <c r="BF401" i="2"/>
  <c r="BE198" i="2"/>
  <c r="BF198" i="2"/>
  <c r="BE343" i="2"/>
  <c r="BF343" i="2"/>
  <c r="BE261" i="2"/>
  <c r="BF261" i="2"/>
  <c r="BE216" i="2"/>
  <c r="BF216" i="2"/>
  <c r="BE68" i="2"/>
  <c r="BF68" i="2"/>
  <c r="BE227" i="2"/>
  <c r="BF227" i="2"/>
  <c r="BE241" i="2"/>
  <c r="BF241" i="2"/>
  <c r="BE387" i="2"/>
  <c r="BF387" i="2"/>
  <c r="BE103" i="2"/>
  <c r="BF103" i="2"/>
  <c r="BE235" i="2"/>
  <c r="BF235" i="2"/>
  <c r="BE87" i="2"/>
  <c r="BF87" i="2"/>
  <c r="BF300" i="2"/>
  <c r="BE138" i="2"/>
  <c r="BF138" i="2"/>
  <c r="BE405" i="2"/>
  <c r="BF405" i="2"/>
  <c r="BE144" i="2"/>
  <c r="BF144" i="2"/>
  <c r="BE64" i="2"/>
  <c r="BF64" i="2"/>
  <c r="BE317" i="2"/>
  <c r="BF317" i="2"/>
  <c r="BE169" i="2"/>
  <c r="BF169" i="2"/>
  <c r="BE368" i="2"/>
  <c r="BF368" i="2"/>
  <c r="BE298" i="2"/>
  <c r="BF298" i="2"/>
  <c r="BE209" i="2"/>
  <c r="BF209" i="2"/>
  <c r="BE207" i="2"/>
  <c r="BF207" i="2"/>
  <c r="BE166" i="2"/>
  <c r="BF166" i="2"/>
  <c r="BE349" i="2"/>
  <c r="BF349" i="2"/>
  <c r="BE201" i="2"/>
  <c r="BF201" i="2"/>
  <c r="BE208" i="2"/>
  <c r="BF208" i="2"/>
  <c r="BE59" i="2"/>
  <c r="BF59" i="2"/>
  <c r="BE327" i="2"/>
  <c r="BF327" i="2"/>
  <c r="BE173" i="2"/>
  <c r="BF173" i="2"/>
  <c r="BE346" i="2"/>
  <c r="BF346" i="2"/>
  <c r="BE314" i="2"/>
  <c r="BF314" i="2"/>
  <c r="BF107" i="2"/>
  <c r="BF309" i="2"/>
  <c r="BE337" i="2"/>
  <c r="BF337" i="2"/>
  <c r="BE284" i="2"/>
  <c r="BF284" i="2"/>
  <c r="BE122" i="2"/>
  <c r="BF122" i="2"/>
  <c r="BE118" i="2"/>
  <c r="BF118" i="2"/>
  <c r="BE386" i="2"/>
  <c r="BF386" i="2"/>
  <c r="BB43" i="2"/>
  <c r="BE200" i="2"/>
  <c r="BF200" i="2"/>
  <c r="BE147" i="2"/>
  <c r="BF147" i="2"/>
  <c r="BE342" i="2"/>
  <c r="BF342" i="2"/>
  <c r="BE237" i="2"/>
  <c r="BF237" i="2"/>
  <c r="BE319" i="2"/>
  <c r="BF319" i="2"/>
  <c r="BE357" i="2"/>
  <c r="BF357" i="2"/>
  <c r="BE363" i="2"/>
  <c r="BF363" i="2"/>
  <c r="BE130" i="2"/>
  <c r="BF130" i="2"/>
  <c r="BE391" i="2"/>
  <c r="BF391" i="2"/>
  <c r="BE352" i="2"/>
  <c r="BF352" i="2"/>
  <c r="BF321" i="2"/>
  <c r="BE71" i="2"/>
  <c r="BF71" i="2"/>
  <c r="BE384" i="2"/>
  <c r="BF384" i="2"/>
  <c r="BE301" i="2"/>
  <c r="BF301" i="2"/>
  <c r="BE365" i="2"/>
  <c r="BF365" i="2"/>
  <c r="BE160" i="2"/>
  <c r="BF160" i="2"/>
  <c r="BE242" i="2"/>
  <c r="BF242" i="2"/>
  <c r="BE193" i="2"/>
  <c r="BF193" i="2"/>
  <c r="BE98" i="2"/>
  <c r="BF98" i="2"/>
  <c r="BE311" i="2"/>
  <c r="BF311" i="2"/>
  <c r="BE78" i="2"/>
  <c r="BF78" i="2"/>
  <c r="BE97" i="2"/>
  <c r="BF97" i="2"/>
  <c r="BE139" i="2"/>
  <c r="BF139" i="2"/>
  <c r="BE152" i="2"/>
  <c r="BF152" i="2"/>
  <c r="BE348" i="2"/>
  <c r="BF348" i="2"/>
  <c r="BE331" i="2"/>
  <c r="BF331" i="2"/>
  <c r="BE362" i="2"/>
  <c r="BF362" i="2"/>
  <c r="BF221" i="2"/>
  <c r="BE219" i="2"/>
  <c r="BF219" i="2"/>
  <c r="BE267" i="2"/>
  <c r="BF267" i="2"/>
  <c r="BE385" i="2"/>
  <c r="BF385" i="2"/>
  <c r="BE315" i="2"/>
  <c r="BF315" i="2"/>
  <c r="BE159" i="2"/>
  <c r="BF159" i="2"/>
  <c r="BE410" i="2"/>
  <c r="BF410" i="2"/>
  <c r="BE269" i="2"/>
  <c r="BF269" i="2"/>
  <c r="BE185" i="2"/>
  <c r="BF185" i="2"/>
  <c r="BE53" i="2"/>
  <c r="BF53" i="2"/>
  <c r="BE409" i="2"/>
  <c r="BF409" i="2"/>
  <c r="BE82" i="2"/>
  <c r="BF82" i="2"/>
  <c r="BE394" i="2"/>
  <c r="BF394" i="2"/>
  <c r="BF341" i="2"/>
  <c r="BE421" i="2"/>
  <c r="BF421" i="2"/>
  <c r="BE318" i="2"/>
  <c r="BF318" i="2"/>
  <c r="BE90" i="2"/>
  <c r="BF90" i="2"/>
  <c r="BE375" i="2"/>
  <c r="BF375" i="2"/>
  <c r="BE380" i="2"/>
  <c r="BF380" i="2"/>
  <c r="BE377" i="2"/>
  <c r="BF377" i="2"/>
  <c r="BF49" i="2"/>
  <c r="BE189" i="2"/>
  <c r="BF189" i="2"/>
  <c r="BE372" i="2"/>
  <c r="BF372" i="2"/>
  <c r="BE240" i="2"/>
  <c r="BF240" i="2"/>
  <c r="BE69" i="2"/>
  <c r="BF69" i="2"/>
  <c r="BF289" i="2"/>
  <c r="BE95" i="2"/>
  <c r="BF95" i="2"/>
  <c r="BE134" i="2"/>
  <c r="BF134" i="2"/>
  <c r="BE70" i="2"/>
  <c r="BF70" i="2"/>
  <c r="BE157" i="2"/>
  <c r="BF157" i="2"/>
  <c r="BE73" i="2"/>
  <c r="BF73" i="2"/>
  <c r="BE80" i="2"/>
  <c r="BF80" i="2"/>
  <c r="BE178" i="2"/>
  <c r="BF178" i="2"/>
  <c r="BE305" i="2"/>
  <c r="BF305" i="2"/>
  <c r="BE252" i="2"/>
  <c r="BF252" i="2"/>
  <c r="BE224" i="2"/>
  <c r="BF224" i="2"/>
  <c r="BE272" i="2"/>
  <c r="BF272" i="2"/>
  <c r="BE373" i="2"/>
  <c r="BF373" i="2"/>
  <c r="BE156" i="2"/>
  <c r="BF156" i="2"/>
  <c r="BE191" i="2"/>
  <c r="BF191" i="2"/>
  <c r="BF277" i="2"/>
  <c r="BE376" i="2"/>
  <c r="BF376" i="2"/>
  <c r="BE407" i="2"/>
  <c r="BF407" i="2"/>
  <c r="BE280" i="2"/>
  <c r="BF280" i="2"/>
  <c r="BD47" i="2"/>
  <c r="BC43" i="2"/>
  <c r="BE72" i="2"/>
  <c r="BF72" i="2"/>
  <c r="BE151" i="2"/>
  <c r="BF151" i="2"/>
  <c r="BE153" i="2"/>
  <c r="BF153" i="2"/>
  <c r="BE205" i="2"/>
  <c r="BF205" i="2"/>
  <c r="BE287" i="2"/>
  <c r="BF287" i="2"/>
  <c r="BE286" i="2"/>
  <c r="BF286" i="2"/>
  <c r="BE213" i="2"/>
  <c r="BF213" i="2"/>
  <c r="BE104" i="2"/>
  <c r="BF104" i="2"/>
  <c r="BE119" i="2"/>
  <c r="BF119" i="2"/>
  <c r="BE81" i="2"/>
  <c r="BF81" i="2"/>
  <c r="BE127" i="2"/>
  <c r="BF127" i="2"/>
  <c r="BE230" i="2"/>
  <c r="BF230" i="2"/>
  <c r="BE415" i="2"/>
  <c r="BF415" i="2"/>
  <c r="BE371" i="2"/>
  <c r="BF371" i="2"/>
  <c r="BE262" i="2"/>
  <c r="BF262" i="2"/>
  <c r="BF291" i="2"/>
  <c r="BE406" i="2"/>
  <c r="BF406" i="2"/>
  <c r="BE210" i="2"/>
  <c r="BF210" i="2"/>
  <c r="BE392" i="2"/>
  <c r="BF392" i="2"/>
  <c r="BE354" i="2"/>
  <c r="BF354" i="2"/>
  <c r="BE225" i="2"/>
  <c r="BF225" i="2"/>
  <c r="BE347" i="2"/>
  <c r="BF347" i="2"/>
  <c r="BF254" i="2"/>
  <c r="BE370" i="2"/>
  <c r="BF370" i="2"/>
  <c r="BE338" i="2"/>
  <c r="BF338" i="2"/>
  <c r="BF190" i="2"/>
  <c r="BE268" i="2"/>
  <c r="BF268" i="2"/>
  <c r="BE404" i="2"/>
  <c r="BF404" i="2"/>
  <c r="BE395" i="2"/>
  <c r="BF395" i="2"/>
  <c r="BE184" i="2"/>
  <c r="BF184" i="2"/>
  <c r="BF359" i="2"/>
  <c r="BE297" i="2"/>
  <c r="BF297" i="2"/>
  <c r="BE353" i="2"/>
  <c r="BF353" i="2"/>
  <c r="BE226" i="2"/>
  <c r="BF226" i="2"/>
  <c r="BE396" i="2"/>
  <c r="BF396" i="2"/>
  <c r="BE244" i="2"/>
  <c r="BF244" i="2"/>
  <c r="BE168" i="2"/>
  <c r="BF168" i="2"/>
  <c r="BE334" i="2"/>
  <c r="BF334" i="2"/>
  <c r="BE161" i="2"/>
  <c r="BF161" i="2"/>
  <c r="BE307" i="2"/>
  <c r="BF307" i="2"/>
  <c r="BE335" i="2"/>
  <c r="BF335" i="2"/>
  <c r="BE141" i="2"/>
  <c r="BF141" i="2"/>
  <c r="BE57" i="2"/>
  <c r="BF57" i="2"/>
  <c r="BE256" i="2"/>
  <c r="BF256" i="2"/>
  <c r="BE228" i="2"/>
  <c r="BF228" i="2"/>
  <c r="BE265" i="2"/>
  <c r="BF265" i="2"/>
  <c r="BE249" i="2"/>
  <c r="BF249" i="2"/>
  <c r="BE110" i="2"/>
  <c r="BF110" i="2"/>
  <c r="BE361" i="2"/>
  <c r="BF361" i="2"/>
  <c r="BE293" i="2"/>
  <c r="BF293" i="2"/>
  <c r="BF389" i="2"/>
  <c r="BE281" i="2"/>
  <c r="BF281" i="2"/>
  <c r="BE137" i="2"/>
  <c r="BF137" i="2"/>
  <c r="BE324" i="2"/>
  <c r="BF324" i="2"/>
  <c r="BE162" i="2"/>
  <c r="BF162" i="2"/>
  <c r="BE234" i="2"/>
  <c r="BF234" i="2"/>
  <c r="BE133" i="2"/>
  <c r="BF133" i="2"/>
  <c r="BE88" i="2"/>
  <c r="BF88" i="2"/>
  <c r="BE167" i="2"/>
  <c r="BF167" i="2"/>
  <c r="BE99" i="2"/>
  <c r="BF99" i="2"/>
  <c r="BE143" i="2"/>
  <c r="BF143" i="2"/>
  <c r="BE364" i="2"/>
  <c r="BF364" i="2"/>
  <c r="BE145" i="2"/>
  <c r="BF145" i="2"/>
  <c r="BF212" i="2"/>
  <c r="BE61" i="2"/>
  <c r="BF61" i="2"/>
  <c r="BE308" i="2"/>
  <c r="BF308" i="2"/>
  <c r="BE112" i="2"/>
  <c r="BF112" i="2"/>
  <c r="BE412" i="2"/>
  <c r="BF412" i="2"/>
  <c r="BE271" i="2"/>
  <c r="BF271" i="2"/>
  <c r="BE411" i="2"/>
  <c r="BF411" i="2"/>
  <c r="BF390" i="2"/>
  <c r="BE171" i="2"/>
  <c r="BF171" i="2"/>
  <c r="BE246" i="2"/>
  <c r="BF246" i="2"/>
  <c r="BE214" i="2"/>
  <c r="BF214" i="2"/>
  <c r="BE123" i="2"/>
  <c r="BF123" i="2"/>
  <c r="BF382" i="2"/>
  <c r="BE326" i="2"/>
  <c r="BF326" i="2"/>
  <c r="BE345" i="2"/>
  <c r="BF345" i="2"/>
  <c r="BE85" i="2"/>
  <c r="BF85" i="2"/>
  <c r="BE203" i="2"/>
  <c r="BF203" i="2"/>
  <c r="BE422" i="2"/>
  <c r="BF422" i="2"/>
  <c r="BE419" i="2"/>
  <c r="BF419" i="2"/>
  <c r="BE86" i="2"/>
  <c r="BF86" i="2"/>
  <c r="BE388" i="2"/>
  <c r="BF388" i="2"/>
  <c r="BE120" i="2"/>
  <c r="BF120" i="2"/>
  <c r="BE285" i="2"/>
  <c r="BF285" i="2"/>
  <c r="BE397" i="2"/>
  <c r="BF397" i="2"/>
  <c r="BE399" i="2"/>
  <c r="BF399" i="2"/>
  <c r="BE279" i="2"/>
  <c r="BF279" i="2"/>
  <c r="BE416" i="2"/>
  <c r="BF416" i="2"/>
  <c r="BF84" i="2"/>
  <c r="BE108" i="2"/>
  <c r="BF108" i="2"/>
  <c r="BE355" i="2"/>
  <c r="BF355" i="2"/>
  <c r="BE417" i="2"/>
  <c r="BF417" i="2"/>
  <c r="BF186" i="2"/>
  <c r="BE129" i="2"/>
  <c r="BF129" i="2"/>
  <c r="BE124" i="2"/>
  <c r="BF124" i="2"/>
  <c r="BE369" i="2"/>
  <c r="BF369" i="2"/>
  <c r="BE121" i="2"/>
  <c r="BF121" i="2"/>
  <c r="BE109" i="2"/>
  <c r="BF109" i="2"/>
  <c r="BE292" i="2"/>
  <c r="BF292" i="2"/>
  <c r="BE259" i="2"/>
  <c r="BF259" i="2"/>
  <c r="BE202" i="2"/>
  <c r="BF202" i="2"/>
  <c r="BE204" i="2"/>
  <c r="BF204" i="2"/>
  <c r="BE174" i="2"/>
  <c r="BF174" i="2"/>
  <c r="BE170" i="2"/>
  <c r="BF170" i="2"/>
  <c r="BE154" i="2"/>
  <c r="BF154" i="2"/>
  <c r="BE135" i="2"/>
  <c r="BF135" i="2"/>
  <c r="BE340" i="2"/>
  <c r="BF340" i="2"/>
  <c r="BE132" i="2"/>
  <c r="BF132" i="2"/>
  <c r="BF238" i="2"/>
  <c r="BE381" i="2"/>
  <c r="BF381" i="2"/>
  <c r="BE233" i="2"/>
  <c r="BF233" i="2"/>
  <c r="BE101" i="2"/>
  <c r="BF101" i="2"/>
  <c r="BE356" i="2"/>
  <c r="BF356" i="2"/>
  <c r="BE148" i="2"/>
  <c r="BF148" i="2"/>
  <c r="BE231" i="2"/>
  <c r="BF231" i="2"/>
  <c r="BF350" i="2"/>
  <c r="BE116" i="2"/>
  <c r="BF116" i="2"/>
  <c r="BE295" i="2"/>
  <c r="BF295" i="2"/>
  <c r="BF158" i="2"/>
  <c r="BE89" i="2"/>
  <c r="BF89" i="2"/>
  <c r="BE106" i="2"/>
  <c r="BF106" i="2"/>
  <c r="BE183" i="2"/>
  <c r="BF183" i="2"/>
  <c r="BE146" i="2"/>
  <c r="BF146" i="2"/>
  <c r="BF111" i="2"/>
  <c r="BE113" i="2"/>
  <c r="BF113" i="2"/>
  <c r="BE94" i="2"/>
  <c r="BF94" i="2"/>
  <c r="BE56" i="2"/>
  <c r="BF56" i="2"/>
  <c r="BE257" i="2"/>
  <c r="BF257" i="2"/>
  <c r="BE299" i="2"/>
  <c r="BF299" i="2"/>
  <c r="BE115" i="2"/>
  <c r="BF115" i="2"/>
  <c r="BE217" i="2"/>
  <c r="BF217" i="2"/>
  <c r="BE294" i="2"/>
  <c r="BF294" i="2"/>
  <c r="BE329" i="2"/>
  <c r="BF329" i="2"/>
  <c r="BE336" i="2"/>
  <c r="BF336" i="2"/>
  <c r="BE187" i="2"/>
  <c r="BF187" i="2"/>
  <c r="BE102" i="2"/>
  <c r="BF102" i="2"/>
  <c r="BF176" i="2"/>
  <c r="BE206" i="2"/>
  <c r="BF206" i="2"/>
  <c r="BE275" i="2"/>
  <c r="BF275" i="2"/>
  <c r="BE63" i="2"/>
  <c r="BF63" i="2"/>
  <c r="BE264" i="2"/>
  <c r="BF264" i="2"/>
  <c r="BE180" i="2"/>
  <c r="BF180" i="2"/>
  <c r="BE211" i="2"/>
  <c r="BF211" i="2"/>
  <c r="BF245" i="2"/>
  <c r="BE236" i="2"/>
  <c r="BF236" i="2"/>
  <c r="BE374" i="2"/>
  <c r="BF374" i="2"/>
  <c r="BE303" i="2"/>
  <c r="BF303" i="2"/>
  <c r="BE360" i="2"/>
  <c r="BF360" i="2"/>
  <c r="BE276" i="2"/>
  <c r="BF276" i="2"/>
  <c r="BE179" i="2"/>
  <c r="BF179" i="2"/>
  <c r="BE177" i="2"/>
  <c r="BF177" i="2"/>
  <c r="BE316" i="2"/>
  <c r="BF316" i="2"/>
  <c r="BE378" i="2"/>
  <c r="BF378" i="2"/>
  <c r="BE195" i="2"/>
  <c r="BF195" i="2"/>
  <c r="BE243" i="2"/>
  <c r="BF243" i="2"/>
  <c r="BE320" i="2"/>
  <c r="BF320" i="2"/>
  <c r="BF333" i="2"/>
  <c r="BE182" i="2"/>
  <c r="BF182" i="2"/>
  <c r="BE290" i="2"/>
  <c r="BF290" i="2"/>
  <c r="BE423" i="2"/>
  <c r="BF423" i="2"/>
  <c r="BE96" i="2"/>
  <c r="BF96" i="2"/>
  <c r="BE62" i="2"/>
  <c r="BF62" i="2"/>
  <c r="BF52" i="2"/>
  <c r="BE322" i="2"/>
  <c r="BF322" i="2"/>
  <c r="BE239" i="2"/>
  <c r="BF239" i="2"/>
  <c r="BE400" i="2"/>
  <c r="BF400" i="2"/>
  <c r="BE58" i="2"/>
  <c r="BF58" i="2"/>
  <c r="BE383" i="2"/>
  <c r="BF383" i="2"/>
  <c r="BF66" i="2"/>
  <c r="BE312" i="2"/>
  <c r="BF312" i="2"/>
  <c r="BE100" i="2"/>
  <c r="BF100" i="2"/>
  <c r="BE131" i="2"/>
  <c r="BF131" i="2"/>
  <c r="BE220" i="2"/>
  <c r="BF220" i="2"/>
  <c r="BE283" i="2"/>
  <c r="BF283" i="2"/>
  <c r="BE250" i="2"/>
  <c r="BF250" i="2"/>
  <c r="BE313" i="2"/>
  <c r="BF313" i="2"/>
  <c r="BE181" i="2"/>
  <c r="BF181" i="2"/>
  <c r="BE402" i="2"/>
  <c r="BF402" i="2"/>
  <c r="BE92" i="2"/>
  <c r="BF92" i="2"/>
  <c r="BE332" i="2"/>
  <c r="BF332" i="2"/>
  <c r="BE253" i="2"/>
  <c r="BF253" i="2"/>
  <c r="BE105" i="2"/>
  <c r="BF105" i="2"/>
  <c r="BE304" i="2"/>
  <c r="BF304" i="2"/>
  <c r="BF126" i="2"/>
  <c r="BE263" i="2"/>
  <c r="BF263" i="2"/>
  <c r="BE55" i="2"/>
  <c r="BF55" i="2"/>
  <c r="BE266" i="2"/>
  <c r="BF266" i="2"/>
  <c r="BE150" i="2"/>
  <c r="BF150" i="2"/>
  <c r="BE398" i="2"/>
  <c r="BF398" i="2"/>
  <c r="BE270" i="2"/>
  <c r="BF270" i="2"/>
  <c r="BE414" i="2"/>
  <c r="BF414" i="2"/>
  <c r="BE192" i="2"/>
  <c r="BF192" i="2"/>
  <c r="BE155" i="2"/>
  <c r="BF155" i="2"/>
  <c r="BE114" i="2"/>
  <c r="BF114" i="2"/>
  <c r="BE379" i="2"/>
  <c r="BF379" i="2"/>
  <c r="BE306" i="2"/>
  <c r="BF306" i="2"/>
  <c r="BE218" i="2"/>
  <c r="BF218" i="2"/>
  <c r="BE344" i="2"/>
  <c r="BF344" i="2"/>
  <c r="BE260" i="2"/>
  <c r="BF260" i="2"/>
  <c r="BE128" i="2"/>
  <c r="BF128" i="2"/>
  <c r="BE149" i="2"/>
  <c r="BF149" i="2"/>
  <c r="BE325" i="2"/>
  <c r="BF325" i="2"/>
  <c r="BE258" i="2"/>
  <c r="BF258" i="2"/>
  <c r="BF142" i="2"/>
  <c r="BE136" i="2"/>
  <c r="BF136" i="2"/>
  <c r="BE215" i="2"/>
  <c r="BF215" i="2"/>
  <c r="BE83" i="2"/>
  <c r="BF83" i="2"/>
  <c r="BE330" i="2"/>
  <c r="BF330" i="2"/>
  <c r="BE197" i="2"/>
  <c r="BF197" i="2"/>
  <c r="BE117" i="2"/>
  <c r="BF117" i="2"/>
  <c r="BJ215" i="2" l="1"/>
  <c r="BI215" i="2"/>
  <c r="BJ258" i="2"/>
  <c r="BI258" i="2"/>
  <c r="BJ379" i="2"/>
  <c r="BI379" i="2"/>
  <c r="BJ266" i="2"/>
  <c r="BI266" i="2"/>
  <c r="BI332" i="2"/>
  <c r="BJ332" i="2"/>
  <c r="BI182" i="2"/>
  <c r="BJ182" i="2"/>
  <c r="BJ243" i="2"/>
  <c r="BI243" i="2"/>
  <c r="BI329" i="2"/>
  <c r="BJ329" i="2"/>
  <c r="BJ113" i="2"/>
  <c r="BI113" i="2"/>
  <c r="BI101" i="2"/>
  <c r="BJ101" i="2"/>
  <c r="BJ202" i="2"/>
  <c r="BI202" i="2"/>
  <c r="BJ214" i="2"/>
  <c r="BI214" i="2"/>
  <c r="BI112" i="2"/>
  <c r="BJ112" i="2"/>
  <c r="BJ234" i="2"/>
  <c r="BI234" i="2"/>
  <c r="BJ281" i="2"/>
  <c r="BI281" i="2"/>
  <c r="BI361" i="2"/>
  <c r="BJ361" i="2"/>
  <c r="BJ228" i="2"/>
  <c r="BI228" i="2"/>
  <c r="BI168" i="2"/>
  <c r="BJ168" i="2"/>
  <c r="BJ353" i="2"/>
  <c r="BI353" i="2"/>
  <c r="BJ184" i="2"/>
  <c r="BI184" i="2"/>
  <c r="BJ190" i="2"/>
  <c r="BI190" i="2"/>
  <c r="BI254" i="2"/>
  <c r="BJ254" i="2"/>
  <c r="BI354" i="2"/>
  <c r="BJ354" i="2"/>
  <c r="BI287" i="2"/>
  <c r="BJ287" i="2"/>
  <c r="BI330" i="2"/>
  <c r="BJ330" i="2"/>
  <c r="BJ142" i="2"/>
  <c r="BI142" i="2"/>
  <c r="BJ149" i="2"/>
  <c r="BI149" i="2"/>
  <c r="BJ218" i="2"/>
  <c r="BI218" i="2"/>
  <c r="BI155" i="2"/>
  <c r="BJ155" i="2"/>
  <c r="BJ398" i="2"/>
  <c r="BI398" i="2"/>
  <c r="BJ263" i="2"/>
  <c r="BI263" i="2"/>
  <c r="BI105" i="2"/>
  <c r="BJ105" i="2"/>
  <c r="BI402" i="2"/>
  <c r="BJ402" i="2"/>
  <c r="BI283" i="2"/>
  <c r="BJ283" i="2"/>
  <c r="BI312" i="2"/>
  <c r="BJ312" i="2"/>
  <c r="BJ58" i="2"/>
  <c r="BI58" i="2"/>
  <c r="BJ52" i="2"/>
  <c r="BI52" i="2"/>
  <c r="BI423" i="2"/>
  <c r="BJ423" i="2"/>
  <c r="BJ378" i="2"/>
  <c r="BI378" i="2"/>
  <c r="BJ276" i="2"/>
  <c r="BI276" i="2"/>
  <c r="BJ236" i="2"/>
  <c r="BI236" i="2"/>
  <c r="BI180" i="2"/>
  <c r="BJ180" i="2"/>
  <c r="BJ206" i="2"/>
  <c r="BI206" i="2"/>
  <c r="BI187" i="2"/>
  <c r="BJ187" i="2"/>
  <c r="BJ217" i="2"/>
  <c r="BI217" i="2"/>
  <c r="BI56" i="2"/>
  <c r="BJ56" i="2"/>
  <c r="BI89" i="2"/>
  <c r="BJ89" i="2"/>
  <c r="BJ116" i="2"/>
  <c r="BI116" i="2"/>
  <c r="BJ148" i="2"/>
  <c r="BI148" i="2"/>
  <c r="BJ381" i="2"/>
  <c r="BI381" i="2"/>
  <c r="BI340" i="2"/>
  <c r="BJ340" i="2"/>
  <c r="BI174" i="2"/>
  <c r="BJ174" i="2"/>
  <c r="BJ292" i="2"/>
  <c r="BI292" i="2"/>
  <c r="BJ124" i="2"/>
  <c r="BI124" i="2"/>
  <c r="BI417" i="2"/>
  <c r="BJ417" i="2"/>
  <c r="BJ397" i="2"/>
  <c r="BI397" i="2"/>
  <c r="BI86" i="2"/>
  <c r="BJ86" i="2"/>
  <c r="BJ85" i="2"/>
  <c r="BI85" i="2"/>
  <c r="BI171" i="2"/>
  <c r="BJ171" i="2"/>
  <c r="BJ271" i="2"/>
  <c r="BI271" i="2"/>
  <c r="BJ61" i="2"/>
  <c r="BI61" i="2"/>
  <c r="BJ364" i="2"/>
  <c r="BI364" i="2"/>
  <c r="BI88" i="2"/>
  <c r="BJ88" i="2"/>
  <c r="BI324" i="2"/>
  <c r="BJ324" i="2"/>
  <c r="BJ249" i="2"/>
  <c r="BI249" i="2"/>
  <c r="BJ57" i="2"/>
  <c r="BI57" i="2"/>
  <c r="BJ161" i="2"/>
  <c r="BI161" i="2"/>
  <c r="BJ396" i="2"/>
  <c r="BI396" i="2"/>
  <c r="BJ359" i="2"/>
  <c r="BI359" i="2"/>
  <c r="BI404" i="2"/>
  <c r="BJ404" i="2"/>
  <c r="BI338" i="2"/>
  <c r="BJ338" i="2"/>
  <c r="BJ347" i="2"/>
  <c r="BI347" i="2"/>
  <c r="BI210" i="2"/>
  <c r="BJ210" i="2"/>
  <c r="BJ262" i="2"/>
  <c r="BI262" i="2"/>
  <c r="BI127" i="2"/>
  <c r="BJ127" i="2"/>
  <c r="BJ213" i="2"/>
  <c r="BI213" i="2"/>
  <c r="BI153" i="2"/>
  <c r="BJ153" i="2"/>
  <c r="BI277" i="2"/>
  <c r="BJ277" i="2"/>
  <c r="BI373" i="2"/>
  <c r="BJ373" i="2"/>
  <c r="BI305" i="2"/>
  <c r="BJ305" i="2"/>
  <c r="BI157" i="2"/>
  <c r="BJ157" i="2"/>
  <c r="BJ289" i="2"/>
  <c r="BI289" i="2"/>
  <c r="BJ372" i="2"/>
  <c r="BI372" i="2"/>
  <c r="BI377" i="2"/>
  <c r="BJ377" i="2"/>
  <c r="BI318" i="2"/>
  <c r="BJ318" i="2"/>
  <c r="BJ394" i="2"/>
  <c r="BI394" i="2"/>
  <c r="BJ185" i="2"/>
  <c r="BI185" i="2"/>
  <c r="BI315" i="2"/>
  <c r="BJ315" i="2"/>
  <c r="BI221" i="2"/>
  <c r="BJ221" i="2"/>
  <c r="BI348" i="2"/>
  <c r="BJ348" i="2"/>
  <c r="BJ78" i="2"/>
  <c r="BI78" i="2"/>
  <c r="BI242" i="2"/>
  <c r="BJ242" i="2"/>
  <c r="BI384" i="2"/>
  <c r="BJ384" i="2"/>
  <c r="BI352" i="2"/>
  <c r="BJ352" i="2"/>
  <c r="BI357" i="2"/>
  <c r="BJ357" i="2"/>
  <c r="BJ147" i="2"/>
  <c r="BI147" i="2"/>
  <c r="BI284" i="2"/>
  <c r="BJ284" i="2"/>
  <c r="BJ107" i="2"/>
  <c r="BI107" i="2"/>
  <c r="BJ173" i="2"/>
  <c r="BI173" i="2"/>
  <c r="BJ201" i="2"/>
  <c r="BI201" i="2"/>
  <c r="BI209" i="2"/>
  <c r="BJ209" i="2"/>
  <c r="BI317" i="2"/>
  <c r="BJ317" i="2"/>
  <c r="BJ138" i="2"/>
  <c r="BI138" i="2"/>
  <c r="BI235" i="2"/>
  <c r="BJ235" i="2"/>
  <c r="BJ227" i="2"/>
  <c r="BI227" i="2"/>
  <c r="BI343" i="2"/>
  <c r="BJ343" i="2"/>
  <c r="BJ196" i="2"/>
  <c r="BI196" i="2"/>
  <c r="BJ393" i="2"/>
  <c r="BI393" i="2"/>
  <c r="BJ367" i="2"/>
  <c r="BI367" i="2"/>
  <c r="BI248" i="2"/>
  <c r="BJ248" i="2"/>
  <c r="BI229" i="2"/>
  <c r="BJ229" i="2"/>
  <c r="BI91" i="2"/>
  <c r="BJ91" i="2"/>
  <c r="BI366" i="2"/>
  <c r="BJ366" i="2"/>
  <c r="BJ67" i="2"/>
  <c r="BI67" i="2"/>
  <c r="BJ273" i="2"/>
  <c r="BI273" i="2"/>
  <c r="BI140" i="2"/>
  <c r="BJ140" i="2"/>
  <c r="BJ51" i="2"/>
  <c r="BI51" i="2"/>
  <c r="BJ172" i="2"/>
  <c r="BI172" i="2"/>
  <c r="BJ278" i="2"/>
  <c r="BI278" i="2"/>
  <c r="BI199" i="2"/>
  <c r="BJ199" i="2"/>
  <c r="BJ408" i="2"/>
  <c r="BI408" i="2"/>
  <c r="BI117" i="2"/>
  <c r="BJ117" i="2"/>
  <c r="BI313" i="2"/>
  <c r="BJ313" i="2"/>
  <c r="BJ197" i="2"/>
  <c r="BI197" i="2"/>
  <c r="BI136" i="2"/>
  <c r="BJ136" i="2"/>
  <c r="BI325" i="2"/>
  <c r="BJ325" i="2"/>
  <c r="BJ344" i="2"/>
  <c r="BI344" i="2"/>
  <c r="BJ114" i="2"/>
  <c r="BI114" i="2"/>
  <c r="BJ270" i="2"/>
  <c r="BI270" i="2"/>
  <c r="BJ55" i="2"/>
  <c r="BI55" i="2"/>
  <c r="BJ304" i="2"/>
  <c r="BI304" i="2"/>
  <c r="BJ92" i="2"/>
  <c r="BI92" i="2"/>
  <c r="BJ250" i="2"/>
  <c r="BI250" i="2"/>
  <c r="BJ100" i="2"/>
  <c r="BI100" i="2"/>
  <c r="BJ383" i="2"/>
  <c r="BI383" i="2"/>
  <c r="BI322" i="2"/>
  <c r="BJ322" i="2"/>
  <c r="BI96" i="2"/>
  <c r="BJ96" i="2"/>
  <c r="BI333" i="2"/>
  <c r="BJ333" i="2"/>
  <c r="BJ195" i="2"/>
  <c r="BI195" i="2"/>
  <c r="BJ179" i="2"/>
  <c r="BI179" i="2"/>
  <c r="BI374" i="2"/>
  <c r="BJ374" i="2"/>
  <c r="BJ211" i="2"/>
  <c r="BI211" i="2"/>
  <c r="BI275" i="2"/>
  <c r="BJ275" i="2"/>
  <c r="BJ102" i="2"/>
  <c r="BI102" i="2"/>
  <c r="BJ294" i="2"/>
  <c r="BI294" i="2"/>
  <c r="BJ257" i="2"/>
  <c r="BI257" i="2"/>
  <c r="BI111" i="2"/>
  <c r="BJ111" i="2"/>
  <c r="BI106" i="2"/>
  <c r="BJ106" i="2"/>
  <c r="BJ295" i="2"/>
  <c r="BI295" i="2"/>
  <c r="BI231" i="2"/>
  <c r="BJ231" i="2"/>
  <c r="BJ233" i="2"/>
  <c r="BI233" i="2"/>
  <c r="BJ132" i="2"/>
  <c r="BI132" i="2"/>
  <c r="BJ170" i="2"/>
  <c r="BI170" i="2"/>
  <c r="BI259" i="2"/>
  <c r="BJ259" i="2"/>
  <c r="BI369" i="2"/>
  <c r="BJ369" i="2"/>
  <c r="BI84" i="2"/>
  <c r="BJ84" i="2"/>
  <c r="BI399" i="2"/>
  <c r="BJ399" i="2"/>
  <c r="BI388" i="2"/>
  <c r="BJ388" i="2"/>
  <c r="BJ203" i="2"/>
  <c r="BI203" i="2"/>
  <c r="BI382" i="2"/>
  <c r="BJ382" i="2"/>
  <c r="BJ246" i="2"/>
  <c r="BI246" i="2"/>
  <c r="BI411" i="2"/>
  <c r="BJ411" i="2"/>
  <c r="BI308" i="2"/>
  <c r="BJ308" i="2"/>
  <c r="BJ145" i="2"/>
  <c r="BI145" i="2"/>
  <c r="BJ167" i="2"/>
  <c r="BI167" i="2"/>
  <c r="BJ162" i="2"/>
  <c r="BI162" i="2"/>
  <c r="BJ389" i="2"/>
  <c r="BI389" i="2"/>
  <c r="BI110" i="2"/>
  <c r="BJ110" i="2"/>
  <c r="BI256" i="2"/>
  <c r="BJ256" i="2"/>
  <c r="BJ307" i="2"/>
  <c r="BI307" i="2"/>
  <c r="BI244" i="2"/>
  <c r="BJ244" i="2"/>
  <c r="BJ297" i="2"/>
  <c r="BI297" i="2"/>
  <c r="BJ395" i="2"/>
  <c r="BI395" i="2"/>
  <c r="BJ392" i="2"/>
  <c r="BI392" i="2"/>
  <c r="BI230" i="2"/>
  <c r="BJ230" i="2"/>
  <c r="BJ104" i="2"/>
  <c r="BI104" i="2"/>
  <c r="BJ205" i="2"/>
  <c r="BI205" i="2"/>
  <c r="BJ376" i="2"/>
  <c r="BI376" i="2"/>
  <c r="BJ156" i="2"/>
  <c r="BI156" i="2"/>
  <c r="BJ252" i="2"/>
  <c r="BI252" i="2"/>
  <c r="BJ73" i="2"/>
  <c r="BI73" i="2"/>
  <c r="BJ95" i="2"/>
  <c r="BI95" i="2"/>
  <c r="BI240" i="2"/>
  <c r="BJ240" i="2"/>
  <c r="BI90" i="2"/>
  <c r="BJ90" i="2"/>
  <c r="BJ53" i="2"/>
  <c r="BI53" i="2"/>
  <c r="BI159" i="2"/>
  <c r="BJ159" i="2"/>
  <c r="BJ219" i="2"/>
  <c r="BI219" i="2"/>
  <c r="BI331" i="2"/>
  <c r="BJ331" i="2"/>
  <c r="BJ97" i="2"/>
  <c r="BI97" i="2"/>
  <c r="BJ193" i="2"/>
  <c r="BI193" i="2"/>
  <c r="BI301" i="2"/>
  <c r="BJ301" i="2"/>
  <c r="BI363" i="2"/>
  <c r="BJ363" i="2"/>
  <c r="BI342" i="2"/>
  <c r="BJ342" i="2"/>
  <c r="BI122" i="2"/>
  <c r="BJ122" i="2"/>
  <c r="BI346" i="2"/>
  <c r="BJ346" i="2"/>
  <c r="BJ208" i="2"/>
  <c r="BI208" i="2"/>
  <c r="BI207" i="2"/>
  <c r="BJ207" i="2"/>
  <c r="BI169" i="2"/>
  <c r="BJ169" i="2"/>
  <c r="BI405" i="2"/>
  <c r="BJ405" i="2"/>
  <c r="BI87" i="2"/>
  <c r="BJ87" i="2"/>
  <c r="BJ241" i="2"/>
  <c r="BI241" i="2"/>
  <c r="BI261" i="2"/>
  <c r="BJ261" i="2"/>
  <c r="BI54" i="2"/>
  <c r="BJ54" i="2"/>
  <c r="BJ282" i="2"/>
  <c r="BI282" i="2"/>
  <c r="BJ93" i="2"/>
  <c r="BI93" i="2"/>
  <c r="BI302" i="2"/>
  <c r="BJ302" i="2"/>
  <c r="BJ296" i="2"/>
  <c r="BI296" i="2"/>
  <c r="BJ418" i="2"/>
  <c r="BI418" i="2"/>
  <c r="BI339" i="2"/>
  <c r="BJ339" i="2"/>
  <c r="BI255" i="2"/>
  <c r="BJ255" i="2"/>
  <c r="BI188" i="2"/>
  <c r="BJ188" i="2"/>
  <c r="BI65" i="2"/>
  <c r="BJ65" i="2"/>
  <c r="BJ222" i="2"/>
  <c r="BI222" i="2"/>
  <c r="BJ358" i="2"/>
  <c r="BI358" i="2"/>
  <c r="BI76" i="2"/>
  <c r="BJ76" i="2"/>
  <c r="BI175" i="2"/>
  <c r="BJ175" i="2"/>
  <c r="BJ72" i="2"/>
  <c r="BI72" i="2"/>
  <c r="BE47" i="2"/>
  <c r="BD43" i="2"/>
  <c r="BF47" i="2"/>
  <c r="BI407" i="2"/>
  <c r="BJ407" i="2"/>
  <c r="BJ191" i="2"/>
  <c r="BI191" i="2"/>
  <c r="BJ224" i="2"/>
  <c r="BI224" i="2"/>
  <c r="BI80" i="2"/>
  <c r="BJ80" i="2"/>
  <c r="BJ134" i="2"/>
  <c r="BI134" i="2"/>
  <c r="BI69" i="2"/>
  <c r="BJ69" i="2"/>
  <c r="BI49" i="2"/>
  <c r="BJ49" i="2"/>
  <c r="BJ375" i="2"/>
  <c r="BI375" i="2"/>
  <c r="BJ341" i="2"/>
  <c r="BI341" i="2"/>
  <c r="BJ409" i="2"/>
  <c r="BI409" i="2"/>
  <c r="BI410" i="2"/>
  <c r="BJ410" i="2"/>
  <c r="BI267" i="2"/>
  <c r="BJ267" i="2"/>
  <c r="BI362" i="2"/>
  <c r="BJ362" i="2"/>
  <c r="BI139" i="2"/>
  <c r="BJ139" i="2"/>
  <c r="BI98" i="2"/>
  <c r="BJ98" i="2"/>
  <c r="BJ365" i="2"/>
  <c r="BI365" i="2"/>
  <c r="BJ321" i="2"/>
  <c r="BI321" i="2"/>
  <c r="BJ130" i="2"/>
  <c r="BI130" i="2"/>
  <c r="BI237" i="2"/>
  <c r="BJ237" i="2"/>
  <c r="BJ118" i="2"/>
  <c r="BI118" i="2"/>
  <c r="BJ309" i="2"/>
  <c r="BI309" i="2"/>
  <c r="BJ314" i="2"/>
  <c r="BI314" i="2"/>
  <c r="BI59" i="2"/>
  <c r="BJ59" i="2"/>
  <c r="BI166" i="2"/>
  <c r="BJ166" i="2"/>
  <c r="BJ368" i="2"/>
  <c r="BI368" i="2"/>
  <c r="BI144" i="2"/>
  <c r="BJ144" i="2"/>
  <c r="BJ387" i="2"/>
  <c r="BI387" i="2"/>
  <c r="BI216" i="2"/>
  <c r="BJ216" i="2"/>
  <c r="BJ401" i="2"/>
  <c r="BI401" i="2"/>
  <c r="BJ125" i="2"/>
  <c r="BI125" i="2"/>
  <c r="BI420" i="2"/>
  <c r="BJ420" i="2"/>
  <c r="BJ251" i="2"/>
  <c r="BI251" i="2"/>
  <c r="BI79" i="2"/>
  <c r="BJ79" i="2"/>
  <c r="BI77" i="2"/>
  <c r="BJ77" i="2"/>
  <c r="BJ274" i="2"/>
  <c r="BI274" i="2"/>
  <c r="BJ288" i="2"/>
  <c r="BI288" i="2"/>
  <c r="BJ164" i="2"/>
  <c r="BI164" i="2"/>
  <c r="BJ163" i="2"/>
  <c r="BI163" i="2"/>
  <c r="BJ223" i="2"/>
  <c r="BI223" i="2"/>
  <c r="BI232" i="2"/>
  <c r="BJ232" i="2"/>
  <c r="BI328" i="2"/>
  <c r="BJ328" i="2"/>
  <c r="BJ165" i="2"/>
  <c r="BI165" i="2"/>
  <c r="BI74" i="2"/>
  <c r="BJ74" i="2"/>
  <c r="BI194" i="2"/>
  <c r="BJ194" i="2"/>
  <c r="BJ260" i="2"/>
  <c r="BI260" i="2"/>
  <c r="BI414" i="2"/>
  <c r="BJ414" i="2"/>
  <c r="BJ131" i="2"/>
  <c r="BI131" i="2"/>
  <c r="BJ239" i="2"/>
  <c r="BI239" i="2"/>
  <c r="BI62" i="2"/>
  <c r="BJ62" i="2"/>
  <c r="BI177" i="2"/>
  <c r="BJ177" i="2"/>
  <c r="BJ303" i="2"/>
  <c r="BI303" i="2"/>
  <c r="BJ63" i="2"/>
  <c r="BI63" i="2"/>
  <c r="BI299" i="2"/>
  <c r="BJ299" i="2"/>
  <c r="BI183" i="2"/>
  <c r="BJ183" i="2"/>
  <c r="BJ154" i="2"/>
  <c r="BI154" i="2"/>
  <c r="BI121" i="2"/>
  <c r="BJ121" i="2"/>
  <c r="BJ186" i="2"/>
  <c r="BI186" i="2"/>
  <c r="BJ108" i="2"/>
  <c r="BI108" i="2"/>
  <c r="BJ279" i="2"/>
  <c r="BI279" i="2"/>
  <c r="BI120" i="2"/>
  <c r="BJ120" i="2"/>
  <c r="BJ422" i="2"/>
  <c r="BI422" i="2"/>
  <c r="BI326" i="2"/>
  <c r="BJ326" i="2"/>
  <c r="BJ99" i="2"/>
  <c r="BI99" i="2"/>
  <c r="BJ335" i="2"/>
  <c r="BI335" i="2"/>
  <c r="BJ291" i="2"/>
  <c r="BI291" i="2"/>
  <c r="BJ415" i="2"/>
  <c r="BI415" i="2"/>
  <c r="BI119" i="2"/>
  <c r="BJ119" i="2"/>
  <c r="BJ83" i="2"/>
  <c r="BI83" i="2"/>
  <c r="BJ128" i="2"/>
  <c r="BI128" i="2"/>
  <c r="BJ306" i="2"/>
  <c r="BI306" i="2"/>
  <c r="BJ192" i="2"/>
  <c r="BI192" i="2"/>
  <c r="BI150" i="2"/>
  <c r="BJ150" i="2"/>
  <c r="BI126" i="2"/>
  <c r="BJ126" i="2"/>
  <c r="BI253" i="2"/>
  <c r="BJ253" i="2"/>
  <c r="BI181" i="2"/>
  <c r="BJ181" i="2"/>
  <c r="BJ220" i="2"/>
  <c r="BI220" i="2"/>
  <c r="BJ66" i="2"/>
  <c r="BI66" i="2"/>
  <c r="BJ400" i="2"/>
  <c r="BI400" i="2"/>
  <c r="BJ290" i="2"/>
  <c r="BI290" i="2"/>
  <c r="BI320" i="2"/>
  <c r="BJ320" i="2"/>
  <c r="BI316" i="2"/>
  <c r="BJ316" i="2"/>
  <c r="BI360" i="2"/>
  <c r="BJ360" i="2"/>
  <c r="BJ245" i="2"/>
  <c r="BI245" i="2"/>
  <c r="BJ264" i="2"/>
  <c r="BI264" i="2"/>
  <c r="BI176" i="2"/>
  <c r="BJ176" i="2"/>
  <c r="BJ336" i="2"/>
  <c r="BI336" i="2"/>
  <c r="BI115" i="2"/>
  <c r="BJ115" i="2"/>
  <c r="BI94" i="2"/>
  <c r="BJ94" i="2"/>
  <c r="BI146" i="2"/>
  <c r="BJ146" i="2"/>
  <c r="BI158" i="2"/>
  <c r="BJ158" i="2"/>
  <c r="BJ350" i="2"/>
  <c r="BI350" i="2"/>
  <c r="BI356" i="2"/>
  <c r="BJ356" i="2"/>
  <c r="BJ238" i="2"/>
  <c r="BI238" i="2"/>
  <c r="BI135" i="2"/>
  <c r="BJ135" i="2"/>
  <c r="BI204" i="2"/>
  <c r="BJ204" i="2"/>
  <c r="BI109" i="2"/>
  <c r="BJ109" i="2"/>
  <c r="BI129" i="2"/>
  <c r="BJ129" i="2"/>
  <c r="BI355" i="2"/>
  <c r="BJ355" i="2"/>
  <c r="BI416" i="2"/>
  <c r="BJ416" i="2"/>
  <c r="BI285" i="2"/>
  <c r="BJ285" i="2"/>
  <c r="BI419" i="2"/>
  <c r="BJ419" i="2"/>
  <c r="BI345" i="2"/>
  <c r="BJ345" i="2"/>
  <c r="BI123" i="2"/>
  <c r="BJ123" i="2"/>
  <c r="BJ390" i="2"/>
  <c r="BI390" i="2"/>
  <c r="BJ412" i="2"/>
  <c r="BI412" i="2"/>
  <c r="BI212" i="2"/>
  <c r="BJ212" i="2"/>
  <c r="BJ143" i="2"/>
  <c r="BI143" i="2"/>
  <c r="BJ133" i="2"/>
  <c r="BI133" i="2"/>
  <c r="BI137" i="2"/>
  <c r="BJ137" i="2"/>
  <c r="BJ293" i="2"/>
  <c r="BI293" i="2"/>
  <c r="BJ265" i="2"/>
  <c r="BI265" i="2"/>
  <c r="BJ141" i="2"/>
  <c r="BI141" i="2"/>
  <c r="BJ334" i="2"/>
  <c r="BI334" i="2"/>
  <c r="BJ226" i="2"/>
  <c r="BI226" i="2"/>
  <c r="BJ268" i="2"/>
  <c r="BI268" i="2"/>
  <c r="BI370" i="2"/>
  <c r="BJ370" i="2"/>
  <c r="BI225" i="2"/>
  <c r="BJ225" i="2"/>
  <c r="BI406" i="2"/>
  <c r="BJ406" i="2"/>
  <c r="BI371" i="2"/>
  <c r="BJ371" i="2"/>
  <c r="BJ81" i="2"/>
  <c r="BI81" i="2"/>
  <c r="BJ286" i="2"/>
  <c r="BI286" i="2"/>
  <c r="BI151" i="2"/>
  <c r="BJ151" i="2"/>
  <c r="BI280" i="2"/>
  <c r="BJ280" i="2"/>
  <c r="BJ272" i="2"/>
  <c r="BI272" i="2"/>
  <c r="BI178" i="2"/>
  <c r="BJ178" i="2"/>
  <c r="BI70" i="2"/>
  <c r="BJ70" i="2"/>
  <c r="BJ189" i="2"/>
  <c r="BI189" i="2"/>
  <c r="BJ380" i="2"/>
  <c r="BI380" i="2"/>
  <c r="BJ421" i="2"/>
  <c r="BI421" i="2"/>
  <c r="BJ82" i="2"/>
  <c r="BI82" i="2"/>
  <c r="BI269" i="2"/>
  <c r="BJ269" i="2"/>
  <c r="BI385" i="2"/>
  <c r="BJ385" i="2"/>
  <c r="BI152" i="2"/>
  <c r="BJ152" i="2"/>
  <c r="BI311" i="2"/>
  <c r="BJ311" i="2"/>
  <c r="BI160" i="2"/>
  <c r="BJ160" i="2"/>
  <c r="BI71" i="2"/>
  <c r="BJ71" i="2"/>
  <c r="BJ391" i="2"/>
  <c r="BI391" i="2"/>
  <c r="BJ319" i="2"/>
  <c r="BI319" i="2"/>
  <c r="BJ200" i="2"/>
  <c r="BI200" i="2"/>
  <c r="BI386" i="2"/>
  <c r="BJ386" i="2"/>
  <c r="BJ337" i="2"/>
  <c r="BI337" i="2"/>
  <c r="BI327" i="2"/>
  <c r="BJ327" i="2"/>
  <c r="BI349" i="2"/>
  <c r="BJ349" i="2"/>
  <c r="BI298" i="2"/>
  <c r="BJ298" i="2"/>
  <c r="BJ64" i="2"/>
  <c r="BI64" i="2"/>
  <c r="BI300" i="2"/>
  <c r="BJ300" i="2"/>
  <c r="BJ103" i="2"/>
  <c r="BI103" i="2"/>
  <c r="BI68" i="2"/>
  <c r="BJ68" i="2"/>
  <c r="BJ198" i="2"/>
  <c r="BI198" i="2"/>
  <c r="BJ310" i="2"/>
  <c r="BI310" i="2"/>
  <c r="BJ323" i="2"/>
  <c r="BI323" i="2"/>
  <c r="BI413" i="2"/>
  <c r="BJ413" i="2"/>
  <c r="BJ75" i="2"/>
  <c r="BI75" i="2"/>
  <c r="BJ403" i="2"/>
  <c r="BI403" i="2"/>
  <c r="BJ50" i="2"/>
  <c r="BI50" i="2"/>
  <c r="BI424" i="2"/>
  <c r="BJ424" i="2"/>
  <c r="BI247" i="2"/>
  <c r="BJ247" i="2"/>
  <c r="BI48" i="2"/>
  <c r="BJ48" i="2"/>
  <c r="BI60" i="2"/>
  <c r="BJ60" i="2"/>
  <c r="BI351" i="2"/>
  <c r="BJ351" i="2"/>
  <c r="BI47" i="2" l="1"/>
  <c r="BI43" i="2" s="1"/>
  <c r="BJ47" i="2"/>
  <c r="BJ43" i="2" s="1"/>
  <c r="BF43" i="2"/>
  <c r="BP39" i="2" l="1"/>
  <c r="F29" i="2" s="1"/>
  <c r="BL397" i="2"/>
  <c r="BM397" i="2" s="1"/>
  <c r="BL243" i="2"/>
  <c r="BM243" i="2" s="1"/>
  <c r="BL385" i="2"/>
  <c r="BM385" i="2" s="1"/>
  <c r="BL168" i="2"/>
  <c r="BM168" i="2" s="1"/>
  <c r="BL363" i="2"/>
  <c r="BM363" i="2" s="1"/>
  <c r="BL167" i="2"/>
  <c r="BM167" i="2" s="1"/>
  <c r="BL340" i="2"/>
  <c r="BM340" i="2" s="1"/>
  <c r="BL100" i="2"/>
  <c r="BM100" i="2" s="1"/>
  <c r="BL346" i="2"/>
  <c r="BM346" i="2" s="1"/>
  <c r="BL250" i="2"/>
  <c r="BM250" i="2" s="1"/>
  <c r="BL122" i="2"/>
  <c r="BM122" i="2" s="1"/>
  <c r="BL328" i="2"/>
  <c r="BM328" i="2" s="1"/>
  <c r="BL115" i="2"/>
  <c r="BM115" i="2" s="1"/>
  <c r="BL296" i="2"/>
  <c r="BM296" i="2" s="1"/>
  <c r="BL72" i="2"/>
  <c r="BM72" i="2" s="1"/>
  <c r="BL263" i="2"/>
  <c r="BM263" i="2" s="1"/>
  <c r="BL423" i="2"/>
  <c r="BM423" i="2" s="1"/>
  <c r="BL228" i="2"/>
  <c r="BM228" i="2" s="1"/>
  <c r="BL394" i="2"/>
  <c r="BM394" i="2" s="1"/>
  <c r="BL298" i="2"/>
  <c r="BM298" i="2" s="1"/>
  <c r="BL186" i="2"/>
  <c r="BM186" i="2" s="1"/>
  <c r="BL74" i="2"/>
  <c r="BM74" i="2" s="1"/>
  <c r="BL237" i="2"/>
  <c r="BM237" i="2" s="1"/>
  <c r="BL93" i="2"/>
  <c r="BM93" i="2" s="1"/>
  <c r="BL107" i="2"/>
  <c r="BM107" i="2" s="1"/>
  <c r="BL288" i="2"/>
  <c r="BM288" i="2" s="1"/>
  <c r="BL224" i="2"/>
  <c r="BM224" i="2" s="1"/>
  <c r="BL160" i="2"/>
  <c r="BM160" i="2" s="1"/>
  <c r="BL96" i="2"/>
  <c r="BM96" i="2" s="1"/>
  <c r="BL420" i="2"/>
  <c r="BM420" i="2" s="1"/>
  <c r="BL379" i="2"/>
  <c r="BM379" i="2" s="1"/>
  <c r="BL336" i="2"/>
  <c r="BM336" i="2" s="1"/>
  <c r="BL287" i="2"/>
  <c r="BM287" i="2" s="1"/>
  <c r="BL223" i="2"/>
  <c r="BM223" i="2" s="1"/>
  <c r="BL159" i="2"/>
  <c r="BM159" i="2" s="1"/>
  <c r="BL95" i="2"/>
  <c r="BM95" i="2" s="1"/>
  <c r="BL419" i="2"/>
  <c r="BM419" i="2" s="1"/>
  <c r="BL377" i="2"/>
  <c r="BM377" i="2" s="1"/>
  <c r="BL335" i="2"/>
  <c r="BM335" i="2" s="1"/>
  <c r="BL284" i="2"/>
  <c r="BM284" i="2" s="1"/>
  <c r="BL220" i="2"/>
  <c r="BM220" i="2" s="1"/>
  <c r="BL156" i="2"/>
  <c r="BM156" i="2" s="1"/>
  <c r="BL92" i="2"/>
  <c r="BM92" i="2" s="1"/>
  <c r="BL406" i="2"/>
  <c r="BM406" i="2" s="1"/>
  <c r="BL374" i="2"/>
  <c r="BM374" i="2" s="1"/>
  <c r="BL342" i="2"/>
  <c r="BM342" i="2" s="1"/>
  <c r="BL310" i="2"/>
  <c r="BM310" i="2" s="1"/>
  <c r="BL278" i="2"/>
  <c r="BM278" i="2" s="1"/>
  <c r="BL246" i="2"/>
  <c r="BM246" i="2" s="1"/>
  <c r="BL214" i="2"/>
  <c r="BM214" i="2" s="1"/>
  <c r="BL182" i="2"/>
  <c r="BM182" i="2" s="1"/>
  <c r="BL150" i="2"/>
  <c r="BM150" i="2" s="1"/>
  <c r="BL118" i="2"/>
  <c r="BM118" i="2" s="1"/>
  <c r="BL86" i="2"/>
  <c r="BM86" i="2" s="1"/>
  <c r="BL54" i="2"/>
  <c r="BM54" i="2" s="1"/>
  <c r="BL281" i="2"/>
  <c r="BM281" i="2" s="1"/>
  <c r="BL249" i="2"/>
  <c r="BM249" i="2" s="1"/>
  <c r="BL217" i="2"/>
  <c r="BM217" i="2" s="1"/>
  <c r="BL185" i="2"/>
  <c r="BM185" i="2" s="1"/>
  <c r="BL153" i="2"/>
  <c r="BM153" i="2" s="1"/>
  <c r="BL121" i="2"/>
  <c r="BM121" i="2" s="1"/>
  <c r="BL89" i="2"/>
  <c r="BM89" i="2" s="1"/>
  <c r="BL57" i="2"/>
  <c r="BM57" i="2" s="1"/>
  <c r="BL307" i="2"/>
  <c r="BM307" i="2" s="1"/>
  <c r="BL147" i="2"/>
  <c r="BM147" i="2" s="1"/>
  <c r="BL364" i="2"/>
  <c r="BM364" i="2" s="1"/>
  <c r="BL232" i="2"/>
  <c r="BM232" i="2" s="1"/>
  <c r="BL405" i="2"/>
  <c r="BM405" i="2" s="1"/>
  <c r="BL295" i="2"/>
  <c r="BM295" i="2" s="1"/>
  <c r="BL135" i="2"/>
  <c r="BM135" i="2" s="1"/>
  <c r="BL383" i="2"/>
  <c r="BM383" i="2" s="1"/>
  <c r="BL260" i="2"/>
  <c r="BM260" i="2" s="1"/>
  <c r="BL68" i="2"/>
  <c r="BM68" i="2" s="1"/>
  <c r="BL314" i="2"/>
  <c r="BM314" i="2" s="1"/>
  <c r="BL218" i="2"/>
  <c r="BM218" i="2" s="1"/>
  <c r="BL138" i="2"/>
  <c r="BM138" i="2" s="1"/>
  <c r="BL58" i="2"/>
  <c r="BM58" i="2" s="1"/>
  <c r="BL221" i="2"/>
  <c r="BM221" i="2" s="1"/>
  <c r="BL141" i="2"/>
  <c r="BM141" i="2" s="1"/>
  <c r="BL77" i="2"/>
  <c r="BM77" i="2" s="1"/>
  <c r="BL323" i="2"/>
  <c r="BM323" i="2" s="1"/>
  <c r="BL203" i="2"/>
  <c r="BM203" i="2" s="1"/>
  <c r="BL421" i="2"/>
  <c r="BM421" i="2" s="1"/>
  <c r="BL337" i="2"/>
  <c r="BM337" i="2" s="1"/>
  <c r="BL387" i="2"/>
  <c r="BM387" i="2" s="1"/>
  <c r="BL339" i="2"/>
  <c r="BM339" i="2" s="1"/>
  <c r="BL291" i="2"/>
  <c r="BM291" i="2" s="1"/>
  <c r="BL227" i="2"/>
  <c r="BM227" i="2" s="1"/>
  <c r="BL163" i="2"/>
  <c r="BM163" i="2" s="1"/>
  <c r="BL99" i="2"/>
  <c r="BM99" i="2" s="1"/>
  <c r="BL417" i="2"/>
  <c r="BM417" i="2" s="1"/>
  <c r="BL375" i="2"/>
  <c r="BM375" i="2" s="1"/>
  <c r="BL332" i="2"/>
  <c r="BM332" i="2" s="1"/>
  <c r="BL280" i="2"/>
  <c r="BM280" i="2" s="1"/>
  <c r="BL216" i="2"/>
  <c r="BM216" i="2" s="1"/>
  <c r="BL152" i="2"/>
  <c r="BM152" i="2" s="1"/>
  <c r="BL88" i="2"/>
  <c r="BM88" i="2" s="1"/>
  <c r="BL416" i="2"/>
  <c r="BM416" i="2" s="1"/>
  <c r="BL373" i="2"/>
  <c r="BM373" i="2" s="1"/>
  <c r="BL331" i="2"/>
  <c r="BM331" i="2" s="1"/>
  <c r="BL279" i="2"/>
  <c r="BM279" i="2" s="1"/>
  <c r="BL215" i="2"/>
  <c r="BM215" i="2" s="1"/>
  <c r="BL151" i="2"/>
  <c r="BM151" i="2" s="1"/>
  <c r="BL87" i="2"/>
  <c r="BM87" i="2" s="1"/>
  <c r="BL415" i="2"/>
  <c r="BM415" i="2" s="1"/>
  <c r="BL372" i="2"/>
  <c r="BM372" i="2" s="1"/>
  <c r="BL329" i="2"/>
  <c r="BM329" i="2" s="1"/>
  <c r="BL276" i="2"/>
  <c r="BM276" i="2" s="1"/>
  <c r="BL212" i="2"/>
  <c r="BM212" i="2" s="1"/>
  <c r="BL148" i="2"/>
  <c r="BM148" i="2" s="1"/>
  <c r="BL84" i="2"/>
  <c r="BM84" i="2" s="1"/>
  <c r="BL402" i="2"/>
  <c r="BM402" i="2" s="1"/>
  <c r="BL370" i="2"/>
  <c r="BM370" i="2" s="1"/>
  <c r="BL338" i="2"/>
  <c r="BM338" i="2" s="1"/>
  <c r="BL306" i="2"/>
  <c r="BM306" i="2" s="1"/>
  <c r="BL274" i="2"/>
  <c r="BM274" i="2" s="1"/>
  <c r="BL242" i="2"/>
  <c r="BM242" i="2" s="1"/>
  <c r="BL210" i="2"/>
  <c r="BM210" i="2" s="1"/>
  <c r="BL178" i="2"/>
  <c r="BM178" i="2" s="1"/>
  <c r="BL146" i="2"/>
  <c r="BM146" i="2" s="1"/>
  <c r="BL114" i="2"/>
  <c r="BM114" i="2" s="1"/>
  <c r="BL82" i="2"/>
  <c r="BM82" i="2" s="1"/>
  <c r="BL50" i="2"/>
  <c r="BM50" i="2" s="1"/>
  <c r="BL277" i="2"/>
  <c r="BM277" i="2" s="1"/>
  <c r="BL245" i="2"/>
  <c r="BM245" i="2" s="1"/>
  <c r="BL213" i="2"/>
  <c r="BM213" i="2" s="1"/>
  <c r="BL181" i="2"/>
  <c r="BM181" i="2" s="1"/>
  <c r="BL149" i="2"/>
  <c r="BM149" i="2" s="1"/>
  <c r="BL117" i="2"/>
  <c r="BM117" i="2" s="1"/>
  <c r="BL85" i="2"/>
  <c r="BM85" i="2" s="1"/>
  <c r="BL53" i="2"/>
  <c r="BM53" i="2" s="1"/>
  <c r="BL349" i="2"/>
  <c r="BM349" i="2" s="1"/>
  <c r="BL179" i="2"/>
  <c r="BM179" i="2" s="1"/>
  <c r="BL407" i="2"/>
  <c r="BM407" i="2" s="1"/>
  <c r="BL264" i="2"/>
  <c r="BM264" i="2" s="1"/>
  <c r="BL136" i="2"/>
  <c r="BM136" i="2" s="1"/>
  <c r="BL384" i="2"/>
  <c r="BM384" i="2" s="1"/>
  <c r="BL231" i="2"/>
  <c r="BM231" i="2" s="1"/>
  <c r="BL404" i="2"/>
  <c r="BM404" i="2" s="1"/>
  <c r="BL292" i="2"/>
  <c r="BM292" i="2" s="1"/>
  <c r="BL132" i="2"/>
  <c r="BM132" i="2" s="1"/>
  <c r="BL362" i="2"/>
  <c r="BM362" i="2" s="1"/>
  <c r="BL282" i="2"/>
  <c r="BM282" i="2" s="1"/>
  <c r="BL202" i="2"/>
  <c r="BM202" i="2" s="1"/>
  <c r="BL90" i="2"/>
  <c r="BM90" i="2" s="1"/>
  <c r="BL253" i="2"/>
  <c r="BM253" i="2" s="1"/>
  <c r="BL157" i="2"/>
  <c r="BM157" i="2" s="1"/>
  <c r="BL61" i="2"/>
  <c r="BM61" i="2" s="1"/>
  <c r="BL344" i="2"/>
  <c r="BM344" i="2" s="1"/>
  <c r="BL235" i="2"/>
  <c r="BM235" i="2" s="1"/>
  <c r="BL75" i="2"/>
  <c r="BM75" i="2" s="1"/>
  <c r="BL316" i="2"/>
  <c r="BM316" i="2" s="1"/>
  <c r="BL403" i="2"/>
  <c r="BM403" i="2" s="1"/>
  <c r="BL355" i="2"/>
  <c r="BM355" i="2" s="1"/>
  <c r="BL312" i="2"/>
  <c r="BM312" i="2" s="1"/>
  <c r="BL251" i="2"/>
  <c r="BM251" i="2" s="1"/>
  <c r="BL187" i="2"/>
  <c r="BM187" i="2" s="1"/>
  <c r="BL123" i="2"/>
  <c r="BM123" i="2" s="1"/>
  <c r="BL59" i="2"/>
  <c r="BM59" i="2" s="1"/>
  <c r="BL391" i="2"/>
  <c r="BM391" i="2" s="1"/>
  <c r="BL348" i="2"/>
  <c r="BM348" i="2" s="1"/>
  <c r="BL304" i="2"/>
  <c r="BM304" i="2" s="1"/>
  <c r="BL240" i="2"/>
  <c r="BM240" i="2" s="1"/>
  <c r="BL176" i="2"/>
  <c r="BM176" i="2" s="1"/>
  <c r="BL112" i="2"/>
  <c r="BM112" i="2" s="1"/>
  <c r="BL48" i="2"/>
  <c r="BM48" i="2" s="1"/>
  <c r="BL389" i="2"/>
  <c r="BM389" i="2" s="1"/>
  <c r="BL347" i="2"/>
  <c r="BM347" i="2" s="1"/>
  <c r="BL303" i="2"/>
  <c r="BM303" i="2" s="1"/>
  <c r="BL239" i="2"/>
  <c r="BM239" i="2" s="1"/>
  <c r="BL175" i="2"/>
  <c r="BM175" i="2" s="1"/>
  <c r="BL111" i="2"/>
  <c r="BM111" i="2" s="1"/>
  <c r="BL371" i="2"/>
  <c r="BM371" i="2" s="1"/>
  <c r="BL388" i="2"/>
  <c r="BM388" i="2" s="1"/>
  <c r="BL345" i="2"/>
  <c r="BM345" i="2" s="1"/>
  <c r="BL300" i="2"/>
  <c r="BM300" i="2" s="1"/>
  <c r="BL236" i="2"/>
  <c r="BM236" i="2" s="1"/>
  <c r="BL172" i="2"/>
  <c r="BM172" i="2" s="1"/>
  <c r="BL108" i="2"/>
  <c r="BM108" i="2" s="1"/>
  <c r="BL414" i="2"/>
  <c r="BM414" i="2" s="1"/>
  <c r="BL382" i="2"/>
  <c r="BM382" i="2" s="1"/>
  <c r="BL350" i="2"/>
  <c r="BM350" i="2" s="1"/>
  <c r="BL318" i="2"/>
  <c r="BM318" i="2" s="1"/>
  <c r="BL286" i="2"/>
  <c r="BM286" i="2" s="1"/>
  <c r="BL254" i="2"/>
  <c r="BM254" i="2" s="1"/>
  <c r="BL222" i="2"/>
  <c r="BM222" i="2" s="1"/>
  <c r="BL190" i="2"/>
  <c r="BM190" i="2" s="1"/>
  <c r="BL158" i="2"/>
  <c r="BM158" i="2" s="1"/>
  <c r="BL126" i="2"/>
  <c r="BM126" i="2" s="1"/>
  <c r="BL94" i="2"/>
  <c r="BM94" i="2" s="1"/>
  <c r="BL62" i="2"/>
  <c r="BM62" i="2" s="1"/>
  <c r="BL289" i="2"/>
  <c r="BM289" i="2" s="1"/>
  <c r="BL257" i="2"/>
  <c r="BM257" i="2" s="1"/>
  <c r="BL225" i="2"/>
  <c r="BM225" i="2" s="1"/>
  <c r="BL193" i="2"/>
  <c r="BM193" i="2" s="1"/>
  <c r="BL161" i="2"/>
  <c r="BM161" i="2" s="1"/>
  <c r="BL129" i="2"/>
  <c r="BM129" i="2" s="1"/>
  <c r="BL97" i="2"/>
  <c r="BM97" i="2" s="1"/>
  <c r="BL65" i="2"/>
  <c r="BM65" i="2" s="1"/>
  <c r="BL49" i="2"/>
  <c r="BM49" i="2" s="1"/>
  <c r="BL47" i="2"/>
  <c r="BL285" i="2"/>
  <c r="BM285" i="2" s="1"/>
  <c r="BL173" i="2"/>
  <c r="BM173" i="2" s="1"/>
  <c r="BL365" i="2"/>
  <c r="BM365" i="2" s="1"/>
  <c r="BL359" i="2"/>
  <c r="BM359" i="2" s="1"/>
  <c r="BL256" i="2"/>
  <c r="BM256" i="2" s="1"/>
  <c r="BL192" i="2"/>
  <c r="BM192" i="2" s="1"/>
  <c r="BL128" i="2"/>
  <c r="BM128" i="2" s="1"/>
  <c r="BL64" i="2"/>
  <c r="BM64" i="2" s="1"/>
  <c r="BL400" i="2"/>
  <c r="BM400" i="2" s="1"/>
  <c r="BL357" i="2"/>
  <c r="BM357" i="2" s="1"/>
  <c r="BL315" i="2"/>
  <c r="BM315" i="2" s="1"/>
  <c r="BL255" i="2"/>
  <c r="BM255" i="2" s="1"/>
  <c r="BL191" i="2"/>
  <c r="BM191" i="2" s="1"/>
  <c r="BL127" i="2"/>
  <c r="BM127" i="2" s="1"/>
  <c r="BL63" i="2"/>
  <c r="BM63" i="2" s="1"/>
  <c r="BL399" i="2"/>
  <c r="BM399" i="2" s="1"/>
  <c r="BL356" i="2"/>
  <c r="BM356" i="2" s="1"/>
  <c r="BL313" i="2"/>
  <c r="BM313" i="2" s="1"/>
  <c r="BL252" i="2"/>
  <c r="BM252" i="2" s="1"/>
  <c r="BL188" i="2"/>
  <c r="BM188" i="2" s="1"/>
  <c r="BL124" i="2"/>
  <c r="BM124" i="2" s="1"/>
  <c r="BL60" i="2"/>
  <c r="BM60" i="2" s="1"/>
  <c r="BL390" i="2"/>
  <c r="BM390" i="2" s="1"/>
  <c r="BL358" i="2"/>
  <c r="BM358" i="2" s="1"/>
  <c r="BL326" i="2"/>
  <c r="BM326" i="2" s="1"/>
  <c r="BL294" i="2"/>
  <c r="BM294" i="2" s="1"/>
  <c r="BL262" i="2"/>
  <c r="BM262" i="2" s="1"/>
  <c r="BL230" i="2"/>
  <c r="BM230" i="2" s="1"/>
  <c r="BL198" i="2"/>
  <c r="BM198" i="2" s="1"/>
  <c r="BL166" i="2"/>
  <c r="BM166" i="2" s="1"/>
  <c r="BL134" i="2"/>
  <c r="BM134" i="2" s="1"/>
  <c r="BL102" i="2"/>
  <c r="BM102" i="2" s="1"/>
  <c r="BL70" i="2"/>
  <c r="BM70" i="2" s="1"/>
  <c r="BL297" i="2"/>
  <c r="BM297" i="2" s="1"/>
  <c r="BL265" i="2"/>
  <c r="BM265" i="2" s="1"/>
  <c r="BL233" i="2"/>
  <c r="BM233" i="2" s="1"/>
  <c r="BL201" i="2"/>
  <c r="BM201" i="2" s="1"/>
  <c r="BL169" i="2"/>
  <c r="BM169" i="2" s="1"/>
  <c r="BL137" i="2"/>
  <c r="BM137" i="2" s="1"/>
  <c r="BL105" i="2"/>
  <c r="BM105" i="2" s="1"/>
  <c r="BL73" i="2"/>
  <c r="BM73" i="2" s="1"/>
  <c r="BL376" i="2"/>
  <c r="BM376" i="2" s="1"/>
  <c r="BL211" i="2"/>
  <c r="BM211" i="2" s="1"/>
  <c r="BL51" i="2"/>
  <c r="BM51" i="2" s="1"/>
  <c r="BL321" i="2"/>
  <c r="BM321" i="2" s="1"/>
  <c r="BL104" i="2"/>
  <c r="BM104" i="2" s="1"/>
  <c r="BL341" i="2"/>
  <c r="BM341" i="2" s="1"/>
  <c r="BL199" i="2"/>
  <c r="BM199" i="2" s="1"/>
  <c r="BL71" i="2"/>
  <c r="BM71" i="2" s="1"/>
  <c r="BL319" i="2"/>
  <c r="BM319" i="2" s="1"/>
  <c r="BL164" i="2"/>
  <c r="BM164" i="2" s="1"/>
  <c r="BL378" i="2"/>
  <c r="BM378" i="2" s="1"/>
  <c r="BL266" i="2"/>
  <c r="BM266" i="2" s="1"/>
  <c r="BL170" i="2"/>
  <c r="BM170" i="2" s="1"/>
  <c r="BL106" i="2"/>
  <c r="BM106" i="2" s="1"/>
  <c r="BL269" i="2"/>
  <c r="BM269" i="2" s="1"/>
  <c r="BL189" i="2"/>
  <c r="BM189" i="2" s="1"/>
  <c r="BL109" i="2"/>
  <c r="BM109" i="2" s="1"/>
  <c r="BL392" i="2"/>
  <c r="BM392" i="2" s="1"/>
  <c r="BL267" i="2"/>
  <c r="BM267" i="2" s="1"/>
  <c r="BL139" i="2"/>
  <c r="BM139" i="2" s="1"/>
  <c r="BL380" i="2"/>
  <c r="BM380" i="2" s="1"/>
  <c r="BL408" i="2"/>
  <c r="BM408" i="2" s="1"/>
  <c r="BL360" i="2"/>
  <c r="BM360" i="2" s="1"/>
  <c r="BL317" i="2"/>
  <c r="BM317" i="2" s="1"/>
  <c r="BL259" i="2"/>
  <c r="BM259" i="2" s="1"/>
  <c r="BL195" i="2"/>
  <c r="BM195" i="2" s="1"/>
  <c r="BL131" i="2"/>
  <c r="BM131" i="2" s="1"/>
  <c r="BL67" i="2"/>
  <c r="BM67" i="2" s="1"/>
  <c r="BL396" i="2"/>
  <c r="BM396" i="2" s="1"/>
  <c r="BL353" i="2"/>
  <c r="BM353" i="2" s="1"/>
  <c r="BL311" i="2"/>
  <c r="BM311" i="2" s="1"/>
  <c r="BL248" i="2"/>
  <c r="BM248" i="2" s="1"/>
  <c r="BL184" i="2"/>
  <c r="BM184" i="2" s="1"/>
  <c r="BL120" i="2"/>
  <c r="BM120" i="2" s="1"/>
  <c r="BL56" i="2"/>
  <c r="BM56" i="2" s="1"/>
  <c r="BL395" i="2"/>
  <c r="BM395" i="2" s="1"/>
  <c r="BL352" i="2"/>
  <c r="BM352" i="2" s="1"/>
  <c r="BL309" i="2"/>
  <c r="BM309" i="2" s="1"/>
  <c r="BL247" i="2"/>
  <c r="BM247" i="2" s="1"/>
  <c r="BL183" i="2"/>
  <c r="BM183" i="2" s="1"/>
  <c r="BL119" i="2"/>
  <c r="BM119" i="2" s="1"/>
  <c r="BL55" i="2"/>
  <c r="BM55" i="2" s="1"/>
  <c r="BL393" i="2"/>
  <c r="BM393" i="2" s="1"/>
  <c r="BL351" i="2"/>
  <c r="BM351" i="2" s="1"/>
  <c r="BL308" i="2"/>
  <c r="BM308" i="2" s="1"/>
  <c r="BL244" i="2"/>
  <c r="BM244" i="2" s="1"/>
  <c r="BL180" i="2"/>
  <c r="BM180" i="2" s="1"/>
  <c r="BL116" i="2"/>
  <c r="BM116" i="2" s="1"/>
  <c r="BL52" i="2"/>
  <c r="BM52" i="2" s="1"/>
  <c r="BL386" i="2"/>
  <c r="BM386" i="2" s="1"/>
  <c r="BL354" i="2"/>
  <c r="BM354" i="2" s="1"/>
  <c r="BL322" i="2"/>
  <c r="BM322" i="2" s="1"/>
  <c r="BL290" i="2"/>
  <c r="BM290" i="2" s="1"/>
  <c r="BL258" i="2"/>
  <c r="BM258" i="2" s="1"/>
  <c r="BL226" i="2"/>
  <c r="BM226" i="2" s="1"/>
  <c r="BL194" i="2"/>
  <c r="BM194" i="2" s="1"/>
  <c r="BL162" i="2"/>
  <c r="BM162" i="2" s="1"/>
  <c r="BL130" i="2"/>
  <c r="BM130" i="2" s="1"/>
  <c r="BL98" i="2"/>
  <c r="BM98" i="2" s="1"/>
  <c r="BL66" i="2"/>
  <c r="BM66" i="2" s="1"/>
  <c r="BL293" i="2"/>
  <c r="BM293" i="2" s="1"/>
  <c r="BL261" i="2"/>
  <c r="BM261" i="2" s="1"/>
  <c r="BL229" i="2"/>
  <c r="BM229" i="2" s="1"/>
  <c r="BL197" i="2"/>
  <c r="BM197" i="2" s="1"/>
  <c r="BL165" i="2"/>
  <c r="BM165" i="2" s="1"/>
  <c r="BL133" i="2"/>
  <c r="BM133" i="2" s="1"/>
  <c r="BL101" i="2"/>
  <c r="BM101" i="2" s="1"/>
  <c r="BL69" i="2"/>
  <c r="BM69" i="2" s="1"/>
  <c r="BL418" i="2"/>
  <c r="BM418" i="2" s="1"/>
  <c r="BL275" i="2"/>
  <c r="BM275" i="2" s="1"/>
  <c r="BL83" i="2"/>
  <c r="BM83" i="2" s="1"/>
  <c r="BL343" i="2"/>
  <c r="BM343" i="2" s="1"/>
  <c r="BL200" i="2"/>
  <c r="BM200" i="2" s="1"/>
  <c r="BL424" i="2"/>
  <c r="BM424" i="2" s="1"/>
  <c r="BL320" i="2"/>
  <c r="BM320" i="2" s="1"/>
  <c r="BL103" i="2"/>
  <c r="BM103" i="2" s="1"/>
  <c r="BL361" i="2"/>
  <c r="BM361" i="2" s="1"/>
  <c r="BL196" i="2"/>
  <c r="BM196" i="2" s="1"/>
  <c r="BL410" i="2"/>
  <c r="BM410" i="2" s="1"/>
  <c r="BL330" i="2"/>
  <c r="BM330" i="2" s="1"/>
  <c r="BL234" i="2"/>
  <c r="BM234" i="2" s="1"/>
  <c r="BL154" i="2"/>
  <c r="BM154" i="2" s="1"/>
  <c r="BL301" i="2"/>
  <c r="BM301" i="2" s="1"/>
  <c r="BL205" i="2"/>
  <c r="BM205" i="2" s="1"/>
  <c r="BL125" i="2"/>
  <c r="BM125" i="2" s="1"/>
  <c r="BL413" i="2"/>
  <c r="BM413" i="2" s="1"/>
  <c r="BL299" i="2"/>
  <c r="BM299" i="2" s="1"/>
  <c r="BL171" i="2"/>
  <c r="BM171" i="2" s="1"/>
  <c r="BL401" i="2"/>
  <c r="BM401" i="2" s="1"/>
  <c r="BL422" i="2"/>
  <c r="BM422" i="2" s="1"/>
  <c r="BL381" i="2"/>
  <c r="BM381" i="2" s="1"/>
  <c r="BL333" i="2"/>
  <c r="BM333" i="2" s="1"/>
  <c r="BL283" i="2"/>
  <c r="BM283" i="2" s="1"/>
  <c r="BL219" i="2"/>
  <c r="BM219" i="2" s="1"/>
  <c r="BL155" i="2"/>
  <c r="BM155" i="2" s="1"/>
  <c r="BL91" i="2"/>
  <c r="BM91" i="2" s="1"/>
  <c r="BL412" i="2"/>
  <c r="BM412" i="2" s="1"/>
  <c r="BL369" i="2"/>
  <c r="BM369" i="2" s="1"/>
  <c r="BL327" i="2"/>
  <c r="BM327" i="2" s="1"/>
  <c r="BL272" i="2"/>
  <c r="BM272" i="2" s="1"/>
  <c r="BL208" i="2"/>
  <c r="BM208" i="2" s="1"/>
  <c r="BL144" i="2"/>
  <c r="BM144" i="2" s="1"/>
  <c r="BL80" i="2"/>
  <c r="BM80" i="2" s="1"/>
  <c r="BL411" i="2"/>
  <c r="BM411" i="2" s="1"/>
  <c r="BL368" i="2"/>
  <c r="BM368" i="2" s="1"/>
  <c r="BL325" i="2"/>
  <c r="BM325" i="2" s="1"/>
  <c r="BL271" i="2"/>
  <c r="BM271" i="2" s="1"/>
  <c r="BL207" i="2"/>
  <c r="BM207" i="2" s="1"/>
  <c r="BL143" i="2"/>
  <c r="BM143" i="2" s="1"/>
  <c r="BL79" i="2"/>
  <c r="BM79" i="2" s="1"/>
  <c r="BL409" i="2"/>
  <c r="BM409" i="2" s="1"/>
  <c r="BL367" i="2"/>
  <c r="BM367" i="2" s="1"/>
  <c r="BL324" i="2"/>
  <c r="BM324" i="2" s="1"/>
  <c r="BL268" i="2"/>
  <c r="BM268" i="2" s="1"/>
  <c r="BL204" i="2"/>
  <c r="BM204" i="2" s="1"/>
  <c r="BL140" i="2"/>
  <c r="BM140" i="2" s="1"/>
  <c r="BL76" i="2"/>
  <c r="BM76" i="2" s="1"/>
  <c r="BL398" i="2"/>
  <c r="BM398" i="2" s="1"/>
  <c r="BL366" i="2"/>
  <c r="BM366" i="2" s="1"/>
  <c r="BL334" i="2"/>
  <c r="BM334" i="2" s="1"/>
  <c r="BL302" i="2"/>
  <c r="BM302" i="2" s="1"/>
  <c r="BL270" i="2"/>
  <c r="BM270" i="2" s="1"/>
  <c r="BL238" i="2"/>
  <c r="BM238" i="2" s="1"/>
  <c r="BL206" i="2"/>
  <c r="BM206" i="2" s="1"/>
  <c r="BL174" i="2"/>
  <c r="BM174" i="2" s="1"/>
  <c r="BL142" i="2"/>
  <c r="BM142" i="2" s="1"/>
  <c r="BL110" i="2"/>
  <c r="BM110" i="2" s="1"/>
  <c r="BL78" i="2"/>
  <c r="BM78" i="2" s="1"/>
  <c r="BL305" i="2"/>
  <c r="BM305" i="2" s="1"/>
  <c r="BL273" i="2"/>
  <c r="BM273" i="2" s="1"/>
  <c r="BL241" i="2"/>
  <c r="BM241" i="2" s="1"/>
  <c r="BL209" i="2"/>
  <c r="BM209" i="2" s="1"/>
  <c r="BL177" i="2"/>
  <c r="BM177" i="2" s="1"/>
  <c r="BL145" i="2"/>
  <c r="BM145" i="2" s="1"/>
  <c r="BL113" i="2"/>
  <c r="BM113" i="2" s="1"/>
  <c r="BL81" i="2"/>
  <c r="BM81" i="2" s="1"/>
  <c r="BM47" i="2" l="1"/>
  <c r="BM43" i="2" s="1"/>
  <c r="BL43" i="2"/>
  <c r="BO319" i="2" l="1"/>
  <c r="BP319" i="2" s="1"/>
  <c r="BO169" i="2"/>
  <c r="BP169" i="2" s="1"/>
  <c r="BO334" i="2"/>
  <c r="BP334" i="2" s="1"/>
  <c r="BO200" i="2"/>
  <c r="BP200" i="2" s="1"/>
  <c r="BO194" i="2"/>
  <c r="BP194" i="2" s="1"/>
  <c r="BO295" i="2"/>
  <c r="BP295" i="2" s="1"/>
  <c r="BO129" i="2"/>
  <c r="BP129" i="2" s="1"/>
  <c r="BO110" i="2"/>
  <c r="BP110" i="2" s="1"/>
  <c r="BO192" i="2"/>
  <c r="BP192" i="2" s="1"/>
  <c r="BO162" i="2"/>
  <c r="BP162" i="2" s="1"/>
  <c r="BO111" i="2"/>
  <c r="BP111" i="2" s="1"/>
  <c r="BO142" i="2"/>
  <c r="BP142" i="2" s="1"/>
  <c r="BO350" i="2"/>
  <c r="BP350" i="2" s="1"/>
  <c r="BO126" i="2"/>
  <c r="BP126" i="2" s="1"/>
  <c r="BO196" i="2"/>
  <c r="BP196" i="2" s="1"/>
  <c r="BO66" i="2"/>
  <c r="BP66" i="2" s="1"/>
  <c r="BO321" i="2"/>
  <c r="BP321" i="2" s="1"/>
  <c r="BO309" i="2"/>
  <c r="BP309" i="2" s="1"/>
  <c r="BO68" i="2"/>
  <c r="BP68" i="2" s="1"/>
  <c r="BO105" i="2"/>
  <c r="BP105" i="2" s="1"/>
  <c r="BO50" i="2"/>
  <c r="BP50" i="2" s="1"/>
  <c r="BO51" i="2"/>
  <c r="BP51" i="2" s="1"/>
  <c r="BO387" i="2"/>
  <c r="BP387" i="2" s="1"/>
  <c r="BO296" i="2"/>
  <c r="BP296" i="2" s="1"/>
  <c r="BO269" i="2"/>
  <c r="BP269" i="2" s="1"/>
  <c r="BO266" i="2"/>
  <c r="BP266" i="2" s="1"/>
  <c r="BO327" i="2"/>
  <c r="BP327" i="2" s="1"/>
  <c r="BO252" i="2"/>
  <c r="BP252" i="2" s="1"/>
  <c r="BO257" i="2"/>
  <c r="BP257" i="2" s="1"/>
  <c r="BO218" i="2"/>
  <c r="BP218" i="2" s="1"/>
  <c r="BO299" i="2"/>
  <c r="BP299" i="2" s="1"/>
  <c r="BO256" i="2"/>
  <c r="BP256" i="2" s="1"/>
  <c r="BO197" i="2"/>
  <c r="BP197" i="2" s="1"/>
  <c r="BO298" i="2"/>
  <c r="BP298" i="2" s="1"/>
  <c r="BO175" i="2"/>
  <c r="BP175" i="2" s="1"/>
  <c r="BO100" i="2"/>
  <c r="BP100" i="2" s="1"/>
  <c r="BO404" i="2"/>
  <c r="BP404" i="2" s="1"/>
  <c r="BO281" i="2"/>
  <c r="BP281" i="2" s="1"/>
  <c r="BO242" i="2"/>
  <c r="BP242" i="2" s="1"/>
  <c r="BO122" i="2"/>
  <c r="BP122" i="2" s="1"/>
  <c r="BO398" i="2"/>
  <c r="BP398" i="2" s="1"/>
  <c r="BO163" i="2"/>
  <c r="BP163" i="2" s="1"/>
  <c r="BO307" i="2"/>
  <c r="BP307" i="2" s="1"/>
  <c r="BO56" i="2"/>
  <c r="BP56" i="2" s="1"/>
  <c r="BO184" i="2"/>
  <c r="BP184" i="2" s="1"/>
  <c r="BO191" i="2"/>
  <c r="BP191" i="2" s="1"/>
  <c r="BO420" i="2"/>
  <c r="BP420" i="2" s="1"/>
  <c r="BO58" i="2"/>
  <c r="BP58" i="2" s="1"/>
  <c r="BO72" i="2"/>
  <c r="BP72" i="2" s="1"/>
  <c r="BO349" i="2"/>
  <c r="BP349" i="2" s="1"/>
  <c r="BO167" i="2"/>
  <c r="BP167" i="2" s="1"/>
  <c r="BO332" i="2"/>
  <c r="BP332" i="2" s="1"/>
  <c r="BO342" i="2"/>
  <c r="BP342" i="2" s="1"/>
  <c r="BO395" i="2"/>
  <c r="BP395" i="2" s="1"/>
  <c r="BO261" i="2"/>
  <c r="BP261" i="2" s="1"/>
  <c r="BO351" i="2"/>
  <c r="BP351" i="2" s="1"/>
  <c r="BO388" i="2"/>
  <c r="BP388" i="2" s="1"/>
  <c r="BO361" i="2"/>
  <c r="BP361" i="2" s="1"/>
  <c r="BO378" i="2"/>
  <c r="BP378" i="2" s="1"/>
  <c r="BO116" i="2"/>
  <c r="BP116" i="2" s="1"/>
  <c r="BO147" i="2"/>
  <c r="BP147" i="2" s="1"/>
  <c r="BO138" i="2"/>
  <c r="BP138" i="2" s="1"/>
  <c r="BO305" i="2"/>
  <c r="BP305" i="2" s="1"/>
  <c r="BO320" i="2"/>
  <c r="BP320" i="2" s="1"/>
  <c r="BO47" i="2"/>
  <c r="BO228" i="2"/>
  <c r="BP228" i="2" s="1"/>
  <c r="BO54" i="2"/>
  <c r="BP54" i="2" s="1"/>
  <c r="BO211" i="2"/>
  <c r="BP211" i="2" s="1"/>
  <c r="BO392" i="2"/>
  <c r="BP392" i="2" s="1"/>
  <c r="BO189" i="2"/>
  <c r="BP189" i="2" s="1"/>
  <c r="BO135" i="2"/>
  <c r="BP135" i="2" s="1"/>
  <c r="BO364" i="2"/>
  <c r="BP364" i="2" s="1"/>
  <c r="BO193" i="2"/>
  <c r="BP193" i="2" s="1"/>
  <c r="BO91" i="2"/>
  <c r="BP91" i="2" s="1"/>
  <c r="BO352" i="2"/>
  <c r="BP352" i="2" s="1"/>
  <c r="BO133" i="2"/>
  <c r="BP133" i="2" s="1"/>
  <c r="BO239" i="2"/>
  <c r="BP239" i="2" s="1"/>
  <c r="BO383" i="2"/>
  <c r="BP383" i="2" s="1"/>
  <c r="BO153" i="2"/>
  <c r="BP153" i="2" s="1"/>
  <c r="BO118" i="2"/>
  <c r="BP118" i="2" s="1"/>
  <c r="BO374" i="2"/>
  <c r="BP374" i="2" s="1"/>
  <c r="BO99" i="2"/>
  <c r="BP99" i="2" s="1"/>
  <c r="BO339" i="2"/>
  <c r="BP339" i="2" s="1"/>
  <c r="BO403" i="2"/>
  <c r="BP403" i="2" s="1"/>
  <c r="BO248" i="2"/>
  <c r="BP248" i="2" s="1"/>
  <c r="BO344" i="2"/>
  <c r="BP344" i="2" s="1"/>
  <c r="BO93" i="2"/>
  <c r="BP93" i="2" s="1"/>
  <c r="BO253" i="2"/>
  <c r="BP253" i="2" s="1"/>
  <c r="BO397" i="2"/>
  <c r="BP397" i="2" s="1"/>
  <c r="BO134" i="2"/>
  <c r="BP134" i="2" s="1"/>
  <c r="BO330" i="2"/>
  <c r="BP330" i="2" s="1"/>
  <c r="BO87" i="2"/>
  <c r="BP87" i="2" s="1"/>
  <c r="BO215" i="2"/>
  <c r="BP215" i="2" s="1"/>
  <c r="BO343" i="2"/>
  <c r="BP343" i="2" s="1"/>
  <c r="BO108" i="2"/>
  <c r="BP108" i="2" s="1"/>
  <c r="BO236" i="2"/>
  <c r="BP236" i="2" s="1"/>
  <c r="BO380" i="2"/>
  <c r="BP380" i="2" s="1"/>
  <c r="BO145" i="2"/>
  <c r="BP145" i="2" s="1"/>
  <c r="BO273" i="2"/>
  <c r="BP273" i="2" s="1"/>
  <c r="BO82" i="2"/>
  <c r="BP82" i="2" s="1"/>
  <c r="BO214" i="2"/>
  <c r="BP214" i="2" s="1"/>
  <c r="BO410" i="2"/>
  <c r="BP410" i="2" s="1"/>
  <c r="BO123" i="2"/>
  <c r="BP123" i="2" s="1"/>
  <c r="BO251" i="2"/>
  <c r="BP251" i="2" s="1"/>
  <c r="BO379" i="2"/>
  <c r="BP379" i="2" s="1"/>
  <c r="BO128" i="2"/>
  <c r="BP128" i="2" s="1"/>
  <c r="BO272" i="2"/>
  <c r="BP272" i="2" s="1"/>
  <c r="BO400" i="2"/>
  <c r="BP400" i="2" s="1"/>
  <c r="BO149" i="2"/>
  <c r="BP149" i="2" s="1"/>
  <c r="BO357" i="2"/>
  <c r="BP357" i="2" s="1"/>
  <c r="BO354" i="2"/>
  <c r="BP354" i="2" s="1"/>
  <c r="BO106" i="2"/>
  <c r="BP106" i="2" s="1"/>
  <c r="BO223" i="2"/>
  <c r="BP223" i="2" s="1"/>
  <c r="BO260" i="2"/>
  <c r="BP260" i="2" s="1"/>
  <c r="BO233" i="2"/>
  <c r="BP233" i="2" s="1"/>
  <c r="BO182" i="2"/>
  <c r="BP182" i="2" s="1"/>
  <c r="BO179" i="2"/>
  <c r="BP179" i="2" s="1"/>
  <c r="BO168" i="2"/>
  <c r="BP168" i="2" s="1"/>
  <c r="BO109" i="2"/>
  <c r="BP109" i="2" s="1"/>
  <c r="BO70" i="2"/>
  <c r="BP70" i="2" s="1"/>
  <c r="BO103" i="2"/>
  <c r="BP103" i="2" s="1"/>
  <c r="BO92" i="2"/>
  <c r="BP92" i="2" s="1"/>
  <c r="BO65" i="2"/>
  <c r="BP65" i="2" s="1"/>
  <c r="BO146" i="2"/>
  <c r="BP146" i="2" s="1"/>
  <c r="BO59" i="2"/>
  <c r="BP59" i="2" s="1"/>
  <c r="BO48" i="2"/>
  <c r="BP48" i="2" s="1"/>
  <c r="BO384" i="2"/>
  <c r="BP384" i="2" s="1"/>
  <c r="BO421" i="2"/>
  <c r="BP421" i="2" s="1"/>
  <c r="BO207" i="2"/>
  <c r="BP207" i="2" s="1"/>
  <c r="BO132" i="2"/>
  <c r="BP132" i="2" s="1"/>
  <c r="BO57" i="2"/>
  <c r="BP57" i="2" s="1"/>
  <c r="BO313" i="2"/>
  <c r="BP313" i="2" s="1"/>
  <c r="BO292" i="2"/>
  <c r="BP292" i="2" s="1"/>
  <c r="BO323" i="2"/>
  <c r="BP323" i="2" s="1"/>
  <c r="BO222" i="2"/>
  <c r="BP222" i="2" s="1"/>
  <c r="BO417" i="2"/>
  <c r="BP417" i="2" s="1"/>
  <c r="BO101" i="2"/>
  <c r="BP101" i="2" s="1"/>
  <c r="BO164" i="2"/>
  <c r="BP164" i="2" s="1"/>
  <c r="BO289" i="2"/>
  <c r="BP289" i="2" s="1"/>
  <c r="BO291" i="2"/>
  <c r="BP291" i="2" s="1"/>
  <c r="BO176" i="2"/>
  <c r="BP176" i="2" s="1"/>
  <c r="BO324" i="2"/>
  <c r="BP324" i="2" s="1"/>
  <c r="BO310" i="2"/>
  <c r="BP310" i="2" s="1"/>
  <c r="BO136" i="2"/>
  <c r="BP136" i="2" s="1"/>
  <c r="BO381" i="2"/>
  <c r="BP381" i="2" s="1"/>
  <c r="BO326" i="2"/>
  <c r="BP326" i="2" s="1"/>
  <c r="BO124" i="2"/>
  <c r="BP124" i="2" s="1"/>
  <c r="BO353" i="2"/>
  <c r="BP353" i="2" s="1"/>
  <c r="BO150" i="2"/>
  <c r="BP150" i="2" s="1"/>
  <c r="BO80" i="2"/>
  <c r="BP80" i="2" s="1"/>
  <c r="BO373" i="2"/>
  <c r="BP373" i="2" s="1"/>
  <c r="BO422" i="2"/>
  <c r="BP422" i="2" s="1"/>
  <c r="BO107" i="2"/>
  <c r="BP107" i="2" s="1"/>
  <c r="BO180" i="2"/>
  <c r="BP180" i="2" s="1"/>
  <c r="BO340" i="2"/>
  <c r="BP340" i="2" s="1"/>
  <c r="BO409" i="2"/>
  <c r="BP409" i="2" s="1"/>
  <c r="BO314" i="2"/>
  <c r="BP314" i="2" s="1"/>
  <c r="BO270" i="2"/>
  <c r="BP270" i="2" s="1"/>
  <c r="BO227" i="2"/>
  <c r="BP227" i="2" s="1"/>
  <c r="BO88" i="2"/>
  <c r="BP88" i="2" s="1"/>
  <c r="BO152" i="2"/>
  <c r="BP152" i="2" s="1"/>
  <c r="BO312" i="2"/>
  <c r="BP312" i="2" s="1"/>
  <c r="BO61" i="2"/>
  <c r="BP61" i="2" s="1"/>
  <c r="BO205" i="2"/>
  <c r="BP205" i="2" s="1"/>
  <c r="BO365" i="2"/>
  <c r="BP365" i="2" s="1"/>
  <c r="BO386" i="2"/>
  <c r="BP386" i="2" s="1"/>
  <c r="BO202" i="2"/>
  <c r="BP202" i="2" s="1"/>
  <c r="BO55" i="2"/>
  <c r="BP55" i="2" s="1"/>
  <c r="BO183" i="2"/>
  <c r="BP183" i="2" s="1"/>
  <c r="BO311" i="2"/>
  <c r="BP311" i="2" s="1"/>
  <c r="BO76" i="2"/>
  <c r="BP76" i="2" s="1"/>
  <c r="BO204" i="2"/>
  <c r="BP204" i="2" s="1"/>
  <c r="BO348" i="2"/>
  <c r="BP348" i="2" s="1"/>
  <c r="BO113" i="2"/>
  <c r="BP113" i="2" s="1"/>
  <c r="BO241" i="2"/>
  <c r="BP241" i="2" s="1"/>
  <c r="BO401" i="2"/>
  <c r="BP401" i="2" s="1"/>
  <c r="BO86" i="2"/>
  <c r="BP86" i="2" s="1"/>
  <c r="BO282" i="2"/>
  <c r="BP282" i="2" s="1"/>
  <c r="BO75" i="2"/>
  <c r="BP75" i="2" s="1"/>
  <c r="BO219" i="2"/>
  <c r="BP219" i="2" s="1"/>
  <c r="BO347" i="2"/>
  <c r="BP347" i="2" s="1"/>
  <c r="BO96" i="2"/>
  <c r="BP96" i="2" s="1"/>
  <c r="BO240" i="2"/>
  <c r="BP240" i="2" s="1"/>
  <c r="BO368" i="2"/>
  <c r="BP368" i="2" s="1"/>
  <c r="BO117" i="2"/>
  <c r="BP117" i="2" s="1"/>
  <c r="BO293" i="2"/>
  <c r="BP293" i="2" s="1"/>
  <c r="BO226" i="2"/>
  <c r="BP226" i="2" s="1"/>
  <c r="BO358" i="2"/>
  <c r="BP358" i="2" s="1"/>
  <c r="BO318" i="2"/>
  <c r="BP318" i="2" s="1"/>
  <c r="BO212" i="2"/>
  <c r="BP212" i="2" s="1"/>
  <c r="BO390" i="2"/>
  <c r="BP390" i="2" s="1"/>
  <c r="BO278" i="2"/>
  <c r="BP278" i="2" s="1"/>
  <c r="BO341" i="2"/>
  <c r="BP341" i="2" s="1"/>
  <c r="BO159" i="2"/>
  <c r="BP159" i="2" s="1"/>
  <c r="BO148" i="2"/>
  <c r="BP148" i="2" s="1"/>
  <c r="BO137" i="2"/>
  <c r="BP137" i="2" s="1"/>
  <c r="BO306" i="2"/>
  <c r="BP306" i="2" s="1"/>
  <c r="BO83" i="2"/>
  <c r="BP83" i="2" s="1"/>
  <c r="BO419" i="2"/>
  <c r="BP419" i="2" s="1"/>
  <c r="BO424" i="2"/>
  <c r="BP424" i="2" s="1"/>
  <c r="BO413" i="2"/>
  <c r="BP413" i="2" s="1"/>
  <c r="BO414" i="2"/>
  <c r="BP414" i="2" s="1"/>
  <c r="BO375" i="2"/>
  <c r="BP375" i="2" s="1"/>
  <c r="BO396" i="2"/>
  <c r="BP396" i="2" s="1"/>
  <c r="BO385" i="2"/>
  <c r="BP385" i="2" s="1"/>
  <c r="BO346" i="2"/>
  <c r="BP346" i="2" s="1"/>
  <c r="BO331" i="2"/>
  <c r="BP331" i="2" s="1"/>
  <c r="BO288" i="2"/>
  <c r="BP288" i="2" s="1"/>
  <c r="BO325" i="2"/>
  <c r="BP325" i="2" s="1"/>
  <c r="BO170" i="2"/>
  <c r="BP170" i="2" s="1"/>
  <c r="BO143" i="2"/>
  <c r="BP143" i="2" s="1"/>
  <c r="BO415" i="2"/>
  <c r="BP415" i="2" s="1"/>
  <c r="BO372" i="2"/>
  <c r="BP372" i="2" s="1"/>
  <c r="BO249" i="2"/>
  <c r="BP249" i="2" s="1"/>
  <c r="BO297" i="2"/>
  <c r="BP297" i="2" s="1"/>
  <c r="BO360" i="2"/>
  <c r="BP360" i="2" s="1"/>
  <c r="BO60" i="2"/>
  <c r="BP60" i="2" s="1"/>
  <c r="BO139" i="2"/>
  <c r="BP139" i="2" s="1"/>
  <c r="BO166" i="2"/>
  <c r="BP166" i="2" s="1"/>
  <c r="BO127" i="2"/>
  <c r="BP127" i="2" s="1"/>
  <c r="BO201" i="2"/>
  <c r="BP201" i="2" s="1"/>
  <c r="BO115" i="2"/>
  <c r="BP115" i="2" s="1"/>
  <c r="BO275" i="2"/>
  <c r="BP275" i="2" s="1"/>
  <c r="BO77" i="2"/>
  <c r="BP77" i="2" s="1"/>
  <c r="BO71" i="2"/>
  <c r="BP71" i="2" s="1"/>
  <c r="BO231" i="2"/>
  <c r="BP231" i="2" s="1"/>
  <c r="BO97" i="2"/>
  <c r="BP97" i="2" s="1"/>
  <c r="BO302" i="2"/>
  <c r="BP302" i="2" s="1"/>
  <c r="BO203" i="2"/>
  <c r="BP203" i="2" s="1"/>
  <c r="BO416" i="2"/>
  <c r="BP416" i="2" s="1"/>
  <c r="BO303" i="2"/>
  <c r="BP303" i="2" s="1"/>
  <c r="BO89" i="2"/>
  <c r="BP89" i="2" s="1"/>
  <c r="BO217" i="2"/>
  <c r="BP217" i="2" s="1"/>
  <c r="BO246" i="2"/>
  <c r="BP246" i="2" s="1"/>
  <c r="BO67" i="2"/>
  <c r="BP67" i="2" s="1"/>
  <c r="BO131" i="2"/>
  <c r="BP131" i="2" s="1"/>
  <c r="BO371" i="2"/>
  <c r="BP371" i="2" s="1"/>
  <c r="BO216" i="2"/>
  <c r="BP216" i="2" s="1"/>
  <c r="BO280" i="2"/>
  <c r="BP280" i="2" s="1"/>
  <c r="BO408" i="2"/>
  <c r="BP408" i="2" s="1"/>
  <c r="BO173" i="2"/>
  <c r="BP173" i="2" s="1"/>
  <c r="BO317" i="2"/>
  <c r="BP317" i="2" s="1"/>
  <c r="BO258" i="2"/>
  <c r="BP258" i="2" s="1"/>
  <c r="BO74" i="2"/>
  <c r="BP74" i="2" s="1"/>
  <c r="BO286" i="2"/>
  <c r="BP286" i="2" s="1"/>
  <c r="BO151" i="2"/>
  <c r="BP151" i="2" s="1"/>
  <c r="BO279" i="2"/>
  <c r="BP279" i="2" s="1"/>
  <c r="BO423" i="2"/>
  <c r="BP423" i="2" s="1"/>
  <c r="BO172" i="2"/>
  <c r="BP172" i="2" s="1"/>
  <c r="BO316" i="2"/>
  <c r="BP316" i="2" s="1"/>
  <c r="BO81" i="2"/>
  <c r="BP81" i="2" s="1"/>
  <c r="BO209" i="2"/>
  <c r="BP209" i="2" s="1"/>
  <c r="BO369" i="2"/>
  <c r="BP369" i="2" s="1"/>
  <c r="BO338" i="2"/>
  <c r="BP338" i="2" s="1"/>
  <c r="BO154" i="2"/>
  <c r="BP154" i="2" s="1"/>
  <c r="BO366" i="2"/>
  <c r="BP366" i="2" s="1"/>
  <c r="BO187" i="2"/>
  <c r="BP187" i="2" s="1"/>
  <c r="BO315" i="2"/>
  <c r="BP315" i="2" s="1"/>
  <c r="BO64" i="2"/>
  <c r="BP64" i="2" s="1"/>
  <c r="BO208" i="2"/>
  <c r="BP208" i="2" s="1"/>
  <c r="BO336" i="2"/>
  <c r="BP336" i="2" s="1"/>
  <c r="BO85" i="2"/>
  <c r="BP85" i="2" s="1"/>
  <c r="BO213" i="2"/>
  <c r="BP213" i="2" s="1"/>
  <c r="BO98" i="2"/>
  <c r="BP98" i="2" s="1"/>
  <c r="BO230" i="2"/>
  <c r="BP230" i="2" s="1"/>
  <c r="BO362" i="2"/>
  <c r="BP362" i="2" s="1"/>
  <c r="BO79" i="2"/>
  <c r="BP79" i="2" s="1"/>
  <c r="BO399" i="2"/>
  <c r="BP399" i="2" s="1"/>
  <c r="BO73" i="2"/>
  <c r="BP73" i="2" s="1"/>
  <c r="BO393" i="2"/>
  <c r="BP393" i="2" s="1"/>
  <c r="BO206" i="2"/>
  <c r="BP206" i="2" s="1"/>
  <c r="BO355" i="2"/>
  <c r="BP355" i="2" s="1"/>
  <c r="BO328" i="2"/>
  <c r="BP328" i="2" s="1"/>
  <c r="BO301" i="2"/>
  <c r="BP301" i="2" s="1"/>
  <c r="BO394" i="2"/>
  <c r="BP394" i="2" s="1"/>
  <c r="BO263" i="2"/>
  <c r="BP263" i="2" s="1"/>
  <c r="BO284" i="2"/>
  <c r="BP284" i="2" s="1"/>
  <c r="BO225" i="2"/>
  <c r="BP225" i="2" s="1"/>
  <c r="BO90" i="2"/>
  <c r="BP90" i="2" s="1"/>
  <c r="BO235" i="2"/>
  <c r="BP235" i="2" s="1"/>
  <c r="BO224" i="2"/>
  <c r="BP224" i="2" s="1"/>
  <c r="BO165" i="2"/>
  <c r="BP165" i="2" s="1"/>
  <c r="BO294" i="2"/>
  <c r="BP294" i="2" s="1"/>
  <c r="BO63" i="2"/>
  <c r="BP63" i="2" s="1"/>
  <c r="BO335" i="2"/>
  <c r="BP335" i="2" s="1"/>
  <c r="BO308" i="2"/>
  <c r="BP308" i="2" s="1"/>
  <c r="BO185" i="2"/>
  <c r="BP185" i="2" s="1"/>
  <c r="BO370" i="2"/>
  <c r="BP370" i="2" s="1"/>
  <c r="BO84" i="2"/>
  <c r="BP84" i="2" s="1"/>
  <c r="BO221" i="2"/>
  <c r="BP221" i="2" s="1"/>
  <c r="BO49" i="2"/>
  <c r="BP49" i="2" s="1"/>
  <c r="BO245" i="2"/>
  <c r="BP245" i="2" s="1"/>
  <c r="BO178" i="2"/>
  <c r="BP178" i="2" s="1"/>
  <c r="BO157" i="2"/>
  <c r="BP157" i="2" s="1"/>
  <c r="BO156" i="2"/>
  <c r="BP156" i="2" s="1"/>
  <c r="BO267" i="2"/>
  <c r="BP267" i="2" s="1"/>
  <c r="BO62" i="2"/>
  <c r="BP62" i="2" s="1"/>
  <c r="BO333" i="2"/>
  <c r="BP333" i="2" s="1"/>
  <c r="BO367" i="2"/>
  <c r="BP367" i="2" s="1"/>
  <c r="BO359" i="2"/>
  <c r="BP359" i="2" s="1"/>
  <c r="BO190" i="2"/>
  <c r="BP190" i="2" s="1"/>
  <c r="BO255" i="2"/>
  <c r="BP255" i="2" s="1"/>
  <c r="BO265" i="2"/>
  <c r="BP265" i="2" s="1"/>
  <c r="BO104" i="2"/>
  <c r="BP104" i="2" s="1"/>
  <c r="BO232" i="2"/>
  <c r="BP232" i="2" s="1"/>
  <c r="BO322" i="2"/>
  <c r="BP322" i="2" s="1"/>
  <c r="BO407" i="2"/>
  <c r="BP407" i="2" s="1"/>
  <c r="BO188" i="2"/>
  <c r="BP188" i="2" s="1"/>
  <c r="BO274" i="2"/>
  <c r="BP274" i="2" s="1"/>
  <c r="BO363" i="2"/>
  <c r="BP363" i="2" s="1"/>
  <c r="BO144" i="2"/>
  <c r="BP144" i="2" s="1"/>
  <c r="BO418" i="2"/>
  <c r="BP418" i="2" s="1"/>
  <c r="BO95" i="2"/>
  <c r="BP95" i="2" s="1"/>
  <c r="BO276" i="2"/>
  <c r="BP276" i="2" s="1"/>
  <c r="BO345" i="2"/>
  <c r="BP345" i="2" s="1"/>
  <c r="BO114" i="2"/>
  <c r="BP114" i="2" s="1"/>
  <c r="BO78" i="2"/>
  <c r="BP78" i="2" s="1"/>
  <c r="BO195" i="2"/>
  <c r="BP195" i="2" s="1"/>
  <c r="BO259" i="2"/>
  <c r="BP259" i="2" s="1"/>
  <c r="BO120" i="2"/>
  <c r="BP120" i="2" s="1"/>
  <c r="BO376" i="2"/>
  <c r="BP376" i="2" s="1"/>
  <c r="BO141" i="2"/>
  <c r="BP141" i="2" s="1"/>
  <c r="BO285" i="2"/>
  <c r="BP285" i="2" s="1"/>
  <c r="BO130" i="2"/>
  <c r="BP130" i="2" s="1"/>
  <c r="BO262" i="2"/>
  <c r="BP262" i="2" s="1"/>
  <c r="BO94" i="2"/>
  <c r="BP94" i="2" s="1"/>
  <c r="BO119" i="2"/>
  <c r="BP119" i="2" s="1"/>
  <c r="BO247" i="2"/>
  <c r="BP247" i="2" s="1"/>
  <c r="BO391" i="2"/>
  <c r="BP391" i="2" s="1"/>
  <c r="BO140" i="2"/>
  <c r="BP140" i="2" s="1"/>
  <c r="BO268" i="2"/>
  <c r="BP268" i="2" s="1"/>
  <c r="BO412" i="2"/>
  <c r="BP412" i="2" s="1"/>
  <c r="BO177" i="2"/>
  <c r="BP177" i="2" s="1"/>
  <c r="BO337" i="2"/>
  <c r="BP337" i="2" s="1"/>
  <c r="BO210" i="2"/>
  <c r="BP210" i="2" s="1"/>
  <c r="BO406" i="2"/>
  <c r="BP406" i="2" s="1"/>
  <c r="BO174" i="2"/>
  <c r="BP174" i="2" s="1"/>
  <c r="BO155" i="2"/>
  <c r="BP155" i="2" s="1"/>
  <c r="BO283" i="2"/>
  <c r="BP283" i="2" s="1"/>
  <c r="BO411" i="2"/>
  <c r="BP411" i="2" s="1"/>
  <c r="BO160" i="2"/>
  <c r="BP160" i="2" s="1"/>
  <c r="BO304" i="2"/>
  <c r="BP304" i="2" s="1"/>
  <c r="BO53" i="2"/>
  <c r="BP53" i="2" s="1"/>
  <c r="BO181" i="2"/>
  <c r="BP181" i="2" s="1"/>
  <c r="BO405" i="2"/>
  <c r="BP405" i="2" s="1"/>
  <c r="BO102" i="2"/>
  <c r="BP102" i="2" s="1"/>
  <c r="BO234" i="2"/>
  <c r="BP234" i="2" s="1"/>
  <c r="BO52" i="2"/>
  <c r="BP52" i="2" s="1"/>
  <c r="BO125" i="2"/>
  <c r="BP125" i="2" s="1"/>
  <c r="BO300" i="2"/>
  <c r="BP300" i="2" s="1"/>
  <c r="BO229" i="2"/>
  <c r="BP229" i="2" s="1"/>
  <c r="BO254" i="2"/>
  <c r="BP254" i="2" s="1"/>
  <c r="BO287" i="2"/>
  <c r="BP287" i="2" s="1"/>
  <c r="BO356" i="2"/>
  <c r="BP356" i="2" s="1"/>
  <c r="BO329" i="2"/>
  <c r="BP329" i="2" s="1"/>
  <c r="BO250" i="2"/>
  <c r="BP250" i="2" s="1"/>
  <c r="BO243" i="2"/>
  <c r="BP243" i="2" s="1"/>
  <c r="BO264" i="2"/>
  <c r="BP264" i="2" s="1"/>
  <c r="BO237" i="2"/>
  <c r="BP237" i="2" s="1"/>
  <c r="BO198" i="2"/>
  <c r="BP198" i="2" s="1"/>
  <c r="BO199" i="2"/>
  <c r="BP199" i="2" s="1"/>
  <c r="BO220" i="2"/>
  <c r="BP220" i="2" s="1"/>
  <c r="BO161" i="2"/>
  <c r="BP161" i="2" s="1"/>
  <c r="BO402" i="2"/>
  <c r="BP402" i="2" s="1"/>
  <c r="BO171" i="2"/>
  <c r="BP171" i="2" s="1"/>
  <c r="BO112" i="2"/>
  <c r="BP112" i="2" s="1"/>
  <c r="BO69" i="2"/>
  <c r="BP69" i="2" s="1"/>
  <c r="BO290" i="2"/>
  <c r="BP290" i="2" s="1"/>
  <c r="BO277" i="2"/>
  <c r="BP277" i="2" s="1"/>
  <c r="BO271" i="2"/>
  <c r="BP271" i="2" s="1"/>
  <c r="BO244" i="2"/>
  <c r="BP244" i="2" s="1"/>
  <c r="BO121" i="2"/>
  <c r="BP121" i="2" s="1"/>
  <c r="BO377" i="2"/>
  <c r="BP377" i="2" s="1"/>
  <c r="BO382" i="2"/>
  <c r="BP382" i="2" s="1"/>
  <c r="BO186" i="2"/>
  <c r="BP186" i="2" s="1"/>
  <c r="BO158" i="2"/>
  <c r="BP158" i="2" s="1"/>
  <c r="BO238" i="2"/>
  <c r="BP238" i="2" s="1"/>
  <c r="BO389" i="2"/>
  <c r="BP389" i="2" s="1"/>
  <c r="BN317" i="2"/>
  <c r="BN241" i="2"/>
  <c r="BN125" i="2"/>
  <c r="BN416" i="2"/>
  <c r="BN256" i="2"/>
  <c r="BN112" i="2"/>
  <c r="BN347" i="2"/>
  <c r="BN219" i="2"/>
  <c r="BN139" i="2"/>
  <c r="BN75" i="2"/>
  <c r="BN238" i="2"/>
  <c r="BN174" i="2"/>
  <c r="BN94" i="2"/>
  <c r="BN373" i="2"/>
  <c r="BN213" i="2"/>
  <c r="BN378" i="2"/>
  <c r="BN225" i="2"/>
  <c r="BN385" i="2"/>
  <c r="BN237" i="2"/>
  <c r="BN390" i="2"/>
  <c r="BN249" i="2"/>
  <c r="BN412" i="2"/>
  <c r="BN348" i="2"/>
  <c r="BN284" i="2"/>
  <c r="BN220" i="2"/>
  <c r="BN156" i="2"/>
  <c r="BN92" i="2"/>
  <c r="BN407" i="2"/>
  <c r="BN343" i="2"/>
  <c r="BN279" i="2"/>
  <c r="BN215" i="2"/>
  <c r="BN151" i="2"/>
  <c r="BN87" i="2"/>
  <c r="BN250" i="2"/>
  <c r="BN186" i="2"/>
  <c r="BN122" i="2"/>
  <c r="BN58" i="2"/>
  <c r="BN386" i="2"/>
  <c r="BN297" i="2"/>
  <c r="BN201" i="2"/>
  <c r="BN320" i="2"/>
  <c r="BN160" i="2"/>
  <c r="BN411" i="2"/>
  <c r="BN267" i="2"/>
  <c r="BN365" i="2"/>
  <c r="BN197" i="2"/>
  <c r="BN370" i="2"/>
  <c r="BN209" i="2"/>
  <c r="BN377" i="2"/>
  <c r="BN221" i="2"/>
  <c r="BN382" i="2"/>
  <c r="BN233" i="2"/>
  <c r="BN408" i="2"/>
  <c r="BN344" i="2"/>
  <c r="BN280" i="2"/>
  <c r="BN216" i="2"/>
  <c r="BN152" i="2"/>
  <c r="BN88" i="2"/>
  <c r="BN403" i="2"/>
  <c r="BN339" i="2"/>
  <c r="BN275" i="2"/>
  <c r="BN211" i="2"/>
  <c r="BN147" i="2"/>
  <c r="BN83" i="2"/>
  <c r="BN246" i="2"/>
  <c r="BN182" i="2"/>
  <c r="BN118" i="2"/>
  <c r="BN54" i="2"/>
  <c r="BN177" i="2"/>
  <c r="BN400" i="2"/>
  <c r="BN142" i="2"/>
  <c r="BN325" i="2"/>
  <c r="BN117" i="2"/>
  <c r="BN330" i="2"/>
  <c r="BN129" i="2"/>
  <c r="BN337" i="2"/>
  <c r="BN141" i="2"/>
  <c r="BN342" i="2"/>
  <c r="BN153" i="2"/>
  <c r="BN388" i="2"/>
  <c r="BN324" i="2"/>
  <c r="BN260" i="2"/>
  <c r="BN196" i="2"/>
  <c r="BN132" i="2"/>
  <c r="BN68" i="2"/>
  <c r="BN383" i="2"/>
  <c r="BN319" i="2"/>
  <c r="BN255" i="2"/>
  <c r="BN191" i="2"/>
  <c r="BN127" i="2"/>
  <c r="BN63" i="2"/>
  <c r="BN226" i="2"/>
  <c r="BN162" i="2"/>
  <c r="BN98" i="2"/>
  <c r="BN229" i="2"/>
  <c r="BN49" i="2"/>
  <c r="BN366" i="2"/>
  <c r="BN368" i="2"/>
  <c r="BN224" i="2"/>
  <c r="BN80" i="2"/>
  <c r="BN315" i="2"/>
  <c r="BN203" i="2"/>
  <c r="BN123" i="2"/>
  <c r="BN59" i="2"/>
  <c r="BN222" i="2"/>
  <c r="BN158" i="2"/>
  <c r="BN78" i="2"/>
  <c r="BN341" i="2"/>
  <c r="BN149" i="2"/>
  <c r="BN346" i="2"/>
  <c r="BN161" i="2"/>
  <c r="BN353" i="2"/>
  <c r="BN173" i="2"/>
  <c r="BN358" i="2"/>
  <c r="BN185" i="2"/>
  <c r="BN396" i="2"/>
  <c r="BN332" i="2"/>
  <c r="BN268" i="2"/>
  <c r="BN204" i="2"/>
  <c r="BN140" i="2"/>
  <c r="BN76" i="2"/>
  <c r="BN391" i="2"/>
  <c r="BN327" i="2"/>
  <c r="BN263" i="2"/>
  <c r="BN199" i="2"/>
  <c r="BN135" i="2"/>
  <c r="BN71" i="2"/>
  <c r="BN234" i="2"/>
  <c r="BN170" i="2"/>
  <c r="BN106" i="2"/>
  <c r="BN381" i="2"/>
  <c r="BN290" i="2"/>
  <c r="BN189" i="2"/>
  <c r="BN73" i="2"/>
  <c r="BN272" i="2"/>
  <c r="BN128" i="2"/>
  <c r="BN379" i="2"/>
  <c r="BN235" i="2"/>
  <c r="BN333" i="2"/>
  <c r="BN133" i="2"/>
  <c r="BN338" i="2"/>
  <c r="BN145" i="2"/>
  <c r="BN345" i="2"/>
  <c r="BN157" i="2"/>
  <c r="BN350" i="2"/>
  <c r="BN169" i="2"/>
  <c r="BN392" i="2"/>
  <c r="BN328" i="2"/>
  <c r="BN264" i="2"/>
  <c r="BN200" i="2"/>
  <c r="BN136" i="2"/>
  <c r="BN72" i="2"/>
  <c r="BN387" i="2"/>
  <c r="BN323" i="2"/>
  <c r="BN259" i="2"/>
  <c r="BN195" i="2"/>
  <c r="BN131" i="2"/>
  <c r="BN67" i="2"/>
  <c r="BN230" i="2"/>
  <c r="BN166" i="2"/>
  <c r="BN102" i="2"/>
  <c r="BN349" i="2"/>
  <c r="BN329" i="2"/>
  <c r="BN304" i="2"/>
  <c r="BN421" i="2"/>
  <c r="BN293" i="2"/>
  <c r="BN53" i="2"/>
  <c r="BN298" i="2"/>
  <c r="BN65" i="2"/>
  <c r="BN305" i="2"/>
  <c r="BN77" i="2"/>
  <c r="BN310" i="2"/>
  <c r="BN418" i="2"/>
  <c r="BN361" i="2"/>
  <c r="BN302" i="2"/>
  <c r="BN336" i="2"/>
  <c r="BN192" i="2"/>
  <c r="BN48" i="2"/>
  <c r="BN283" i="2"/>
  <c r="BN187" i="2"/>
  <c r="BN107" i="2"/>
  <c r="BN270" i="2"/>
  <c r="BN206" i="2"/>
  <c r="BN126" i="2"/>
  <c r="BN62" i="2"/>
  <c r="BN309" i="2"/>
  <c r="BN85" i="2"/>
  <c r="BN314" i="2"/>
  <c r="BN97" i="2"/>
  <c r="BN321" i="2"/>
  <c r="BN109" i="2"/>
  <c r="BN326" i="2"/>
  <c r="BN121" i="2"/>
  <c r="BN380" i="2"/>
  <c r="BN316" i="2"/>
  <c r="BN252" i="2"/>
  <c r="BN188" i="2"/>
  <c r="BN124" i="2"/>
  <c r="BN60" i="2"/>
  <c r="BN375" i="2"/>
  <c r="BN311" i="2"/>
  <c r="BN247" i="2"/>
  <c r="BN183" i="2"/>
  <c r="BN119" i="2"/>
  <c r="BN55" i="2"/>
  <c r="BN218" i="2"/>
  <c r="BN154" i="2"/>
  <c r="BN90" i="2"/>
  <c r="BN285" i="2"/>
  <c r="BN113" i="2"/>
  <c r="BN398" i="2"/>
  <c r="BN384" i="2"/>
  <c r="BN240" i="2"/>
  <c r="BN96" i="2"/>
  <c r="BN331" i="2"/>
  <c r="BN171" i="2"/>
  <c r="BN301" i="2"/>
  <c r="BN69" i="2"/>
  <c r="BN306" i="2"/>
  <c r="BN81" i="2"/>
  <c r="BN313" i="2"/>
  <c r="BN93" i="2"/>
  <c r="BN318" i="2"/>
  <c r="BN105" i="2"/>
  <c r="BN376" i="2"/>
  <c r="BN312" i="2"/>
  <c r="BN248" i="2"/>
  <c r="BN184" i="2"/>
  <c r="BN120" i="2"/>
  <c r="BN56" i="2"/>
  <c r="BN371" i="2"/>
  <c r="BN307" i="2"/>
  <c r="BN243" i="2"/>
  <c r="BN179" i="2"/>
  <c r="BN115" i="2"/>
  <c r="BN51" i="2"/>
  <c r="BN214" i="2"/>
  <c r="BN150" i="2"/>
  <c r="BN86" i="2"/>
  <c r="BN165" i="2"/>
  <c r="BN61" i="2"/>
  <c r="BN176" i="2"/>
  <c r="BN389" i="2"/>
  <c r="BN245" i="2"/>
  <c r="BN394" i="2"/>
  <c r="BN257" i="2"/>
  <c r="BN401" i="2"/>
  <c r="BN269" i="2"/>
  <c r="BN406" i="2"/>
  <c r="BN278" i="2"/>
  <c r="BN420" i="2"/>
  <c r="BN356" i="2"/>
  <c r="BN292" i="2"/>
  <c r="BN228" i="2"/>
  <c r="BN164" i="2"/>
  <c r="BN100" i="2"/>
  <c r="BN415" i="2"/>
  <c r="BN351" i="2"/>
  <c r="BN287" i="2"/>
  <c r="BN223" i="2"/>
  <c r="BN159" i="2"/>
  <c r="BN95" i="2"/>
  <c r="BN258" i="2"/>
  <c r="BN194" i="2"/>
  <c r="BN130" i="2"/>
  <c r="BN66" i="2"/>
  <c r="BN50" i="2"/>
  <c r="BN413" i="2"/>
  <c r="BN288" i="2"/>
  <c r="BN155" i="2"/>
  <c r="BN110" i="2"/>
  <c r="BN282" i="2"/>
  <c r="BN294" i="2"/>
  <c r="BN236" i="2"/>
  <c r="BN359" i="2"/>
  <c r="BN103" i="2"/>
  <c r="BN74" i="2"/>
  <c r="BN352" i="2"/>
  <c r="BN397" i="2"/>
  <c r="BN409" i="2"/>
  <c r="BN424" i="2"/>
  <c r="BN168" i="2"/>
  <c r="BN291" i="2"/>
  <c r="BN262" i="2"/>
  <c r="BN354" i="2"/>
  <c r="BN181" i="2"/>
  <c r="BN205" i="2"/>
  <c r="BN404" i="2"/>
  <c r="BN276" i="2"/>
  <c r="BN148" i="2"/>
  <c r="BN399" i="2"/>
  <c r="BN271" i="2"/>
  <c r="BN143" i="2"/>
  <c r="BN242" i="2"/>
  <c r="BN114" i="2"/>
  <c r="BN322" i="2"/>
  <c r="BN144" i="2"/>
  <c r="BN91" i="2"/>
  <c r="BN405" i="2"/>
  <c r="BN417" i="2"/>
  <c r="BN57" i="2"/>
  <c r="BN172" i="2"/>
  <c r="BN295" i="2"/>
  <c r="BN266" i="2"/>
  <c r="BN101" i="2"/>
  <c r="BN208" i="2"/>
  <c r="BN261" i="2"/>
  <c r="BN281" i="2"/>
  <c r="BN360" i="2"/>
  <c r="BN104" i="2"/>
  <c r="BN227" i="2"/>
  <c r="BN198" i="2"/>
  <c r="BN265" i="2"/>
  <c r="BN362" i="2"/>
  <c r="BN374" i="2"/>
  <c r="BN372" i="2"/>
  <c r="BN244" i="2"/>
  <c r="BN116" i="2"/>
  <c r="BN367" i="2"/>
  <c r="BN239" i="2"/>
  <c r="BN111" i="2"/>
  <c r="BN210" i="2"/>
  <c r="BN82" i="2"/>
  <c r="BN253" i="2"/>
  <c r="BN395" i="2"/>
  <c r="BN254" i="2"/>
  <c r="BN277" i="2"/>
  <c r="BN289" i="2"/>
  <c r="BN364" i="2"/>
  <c r="BN108" i="2"/>
  <c r="BN231" i="2"/>
  <c r="BN202" i="2"/>
  <c r="BN393" i="2"/>
  <c r="BN64" i="2"/>
  <c r="BN402" i="2"/>
  <c r="BN414" i="2"/>
  <c r="BN296" i="2"/>
  <c r="BN419" i="2"/>
  <c r="BN163" i="2"/>
  <c r="BN134" i="2"/>
  <c r="BN363" i="2"/>
  <c r="BN193" i="2"/>
  <c r="BN217" i="2"/>
  <c r="BN340" i="2"/>
  <c r="BN212" i="2"/>
  <c r="BN84" i="2"/>
  <c r="BN335" i="2"/>
  <c r="BN207" i="2"/>
  <c r="BN79" i="2"/>
  <c r="BN178" i="2"/>
  <c r="BN47" i="2"/>
  <c r="BN137" i="2"/>
  <c r="BN251" i="2"/>
  <c r="BN190" i="2"/>
  <c r="BN410" i="2"/>
  <c r="BN422" i="2"/>
  <c r="BN300" i="2"/>
  <c r="BN423" i="2"/>
  <c r="BN167" i="2"/>
  <c r="BN138" i="2"/>
  <c r="BN334" i="2"/>
  <c r="BN299" i="2"/>
  <c r="BN273" i="2"/>
  <c r="BN286" i="2"/>
  <c r="BN232" i="2"/>
  <c r="BN355" i="2"/>
  <c r="BN99" i="2"/>
  <c r="BN70" i="2"/>
  <c r="BN357" i="2"/>
  <c r="BN369" i="2"/>
  <c r="BN89" i="2"/>
  <c r="BN308" i="2"/>
  <c r="BN180" i="2"/>
  <c r="BN52" i="2"/>
  <c r="BN303" i="2"/>
  <c r="BN175" i="2"/>
  <c r="BN274" i="2"/>
  <c r="BN146" i="2"/>
  <c r="BR158" i="2" l="1"/>
  <c r="BQ121" i="2"/>
  <c r="BR121" i="2"/>
  <c r="BQ290" i="2"/>
  <c r="BR290" i="2"/>
  <c r="BQ402" i="2"/>
  <c r="BR402" i="2"/>
  <c r="BQ198" i="2"/>
  <c r="BR198" i="2"/>
  <c r="BQ250" i="2"/>
  <c r="BR250" i="2"/>
  <c r="BR254" i="2"/>
  <c r="BR52" i="2"/>
  <c r="BQ181" i="2"/>
  <c r="BR181" i="2"/>
  <c r="BQ411" i="2"/>
  <c r="BR411" i="2"/>
  <c r="BQ406" i="2"/>
  <c r="BR406" i="2"/>
  <c r="BQ412" i="2"/>
  <c r="BR412" i="2"/>
  <c r="BQ247" i="2"/>
  <c r="BR247" i="2"/>
  <c r="BQ130" i="2"/>
  <c r="BR130" i="2"/>
  <c r="BQ120" i="2"/>
  <c r="BR120" i="2"/>
  <c r="BQ114" i="2"/>
  <c r="BR114" i="2"/>
  <c r="BQ418" i="2"/>
  <c r="BR418" i="2"/>
  <c r="BQ188" i="2"/>
  <c r="BR188" i="2"/>
  <c r="BQ104" i="2"/>
  <c r="BR104" i="2"/>
  <c r="BR359" i="2"/>
  <c r="BQ267" i="2"/>
  <c r="BR267" i="2"/>
  <c r="BR245" i="2"/>
  <c r="BQ370" i="2"/>
  <c r="BR370" i="2"/>
  <c r="BQ63" i="2"/>
  <c r="BR63" i="2"/>
  <c r="BQ235" i="2"/>
  <c r="BR235" i="2"/>
  <c r="BQ263" i="2"/>
  <c r="BR263" i="2"/>
  <c r="BQ355" i="2"/>
  <c r="BR355" i="2"/>
  <c r="BQ399" i="2"/>
  <c r="BR399" i="2"/>
  <c r="BQ98" i="2"/>
  <c r="BR98" i="2"/>
  <c r="BQ208" i="2"/>
  <c r="BR208" i="2"/>
  <c r="BQ366" i="2"/>
  <c r="BR366" i="2"/>
  <c r="BQ209" i="2"/>
  <c r="BR209" i="2"/>
  <c r="BQ423" i="2"/>
  <c r="BR423" i="2"/>
  <c r="BQ74" i="2"/>
  <c r="BR74" i="2"/>
  <c r="BQ408" i="2"/>
  <c r="BR408" i="2"/>
  <c r="BQ131" i="2"/>
  <c r="BR131" i="2"/>
  <c r="BQ89" i="2"/>
  <c r="BR89" i="2"/>
  <c r="BQ302" i="2"/>
  <c r="BR302" i="2"/>
  <c r="BQ77" i="2"/>
  <c r="BR77" i="2"/>
  <c r="BQ127" i="2"/>
  <c r="BR127" i="2"/>
  <c r="BQ360" i="2"/>
  <c r="BR360" i="2"/>
  <c r="BQ415" i="2"/>
  <c r="BR415" i="2"/>
  <c r="BQ288" i="2"/>
  <c r="BR288" i="2"/>
  <c r="BQ396" i="2"/>
  <c r="BR396" i="2"/>
  <c r="BQ424" i="2"/>
  <c r="BR424" i="2"/>
  <c r="BQ137" i="2"/>
  <c r="BR137" i="2"/>
  <c r="BR278" i="2"/>
  <c r="BQ358" i="2"/>
  <c r="BR358" i="2"/>
  <c r="BQ368" i="2"/>
  <c r="BR368" i="2"/>
  <c r="BQ219" i="2"/>
  <c r="BR219" i="2"/>
  <c r="BQ401" i="2"/>
  <c r="BR401" i="2"/>
  <c r="BQ204" i="2"/>
  <c r="BR204" i="2"/>
  <c r="BQ55" i="2"/>
  <c r="BR55" i="2"/>
  <c r="BQ205" i="2"/>
  <c r="BR205" i="2"/>
  <c r="BQ88" i="2"/>
  <c r="BR88" i="2"/>
  <c r="BQ409" i="2"/>
  <c r="BR409" i="2"/>
  <c r="BQ422" i="2"/>
  <c r="BR422" i="2"/>
  <c r="BQ353" i="2"/>
  <c r="BR353" i="2"/>
  <c r="BQ136" i="2"/>
  <c r="BR136" i="2"/>
  <c r="BR291" i="2"/>
  <c r="BQ417" i="2"/>
  <c r="BR417" i="2"/>
  <c r="BQ313" i="2"/>
  <c r="BR313" i="2"/>
  <c r="BQ421" i="2"/>
  <c r="BR421" i="2"/>
  <c r="BQ146" i="2"/>
  <c r="BR146" i="2"/>
  <c r="BQ70" i="2"/>
  <c r="BR70" i="2"/>
  <c r="BQ182" i="2"/>
  <c r="BR182" i="2"/>
  <c r="BQ106" i="2"/>
  <c r="BR106" i="2"/>
  <c r="BQ400" i="2"/>
  <c r="BR400" i="2"/>
  <c r="BQ251" i="2"/>
  <c r="BR251" i="2"/>
  <c r="BQ82" i="2"/>
  <c r="BR82" i="2"/>
  <c r="BQ236" i="2"/>
  <c r="BR236" i="2"/>
  <c r="BQ87" i="2"/>
  <c r="BR87" i="2"/>
  <c r="BQ253" i="2"/>
  <c r="BR253" i="2"/>
  <c r="BQ403" i="2"/>
  <c r="BR403" i="2"/>
  <c r="BQ118" i="2"/>
  <c r="BR118" i="2"/>
  <c r="BQ133" i="2"/>
  <c r="BR133" i="2"/>
  <c r="BQ364" i="2"/>
  <c r="BR364" i="2"/>
  <c r="BQ211" i="2"/>
  <c r="BR211" i="2"/>
  <c r="BQ320" i="2"/>
  <c r="BR320" i="2"/>
  <c r="BQ116" i="2"/>
  <c r="BR116" i="2"/>
  <c r="BQ351" i="2"/>
  <c r="BR351" i="2"/>
  <c r="BQ332" i="2"/>
  <c r="BR332" i="2"/>
  <c r="BQ58" i="2"/>
  <c r="BR58" i="2"/>
  <c r="BQ56" i="2"/>
  <c r="BR56" i="2"/>
  <c r="BQ122" i="2"/>
  <c r="BR122" i="2"/>
  <c r="BQ100" i="2"/>
  <c r="BR100" i="2"/>
  <c r="BQ256" i="2"/>
  <c r="BR256" i="2"/>
  <c r="BQ252" i="2"/>
  <c r="BR252" i="2"/>
  <c r="BQ296" i="2"/>
  <c r="BR296" i="2"/>
  <c r="BQ105" i="2"/>
  <c r="BR105" i="2"/>
  <c r="BR66" i="2"/>
  <c r="BR142" i="2"/>
  <c r="BQ110" i="2"/>
  <c r="BR110" i="2"/>
  <c r="BQ200" i="2"/>
  <c r="BR200" i="2"/>
  <c r="BR186" i="2"/>
  <c r="BQ244" i="2"/>
  <c r="BR244" i="2"/>
  <c r="BQ69" i="2"/>
  <c r="BR69" i="2"/>
  <c r="BQ161" i="2"/>
  <c r="BR161" i="2"/>
  <c r="BQ237" i="2"/>
  <c r="BR237" i="2"/>
  <c r="BQ329" i="2"/>
  <c r="BR329" i="2"/>
  <c r="BR229" i="2"/>
  <c r="BQ234" i="2"/>
  <c r="BR234" i="2"/>
  <c r="BQ53" i="2"/>
  <c r="BR53" i="2"/>
  <c r="BQ283" i="2"/>
  <c r="BR283" i="2"/>
  <c r="BQ210" i="2"/>
  <c r="BR210" i="2"/>
  <c r="BQ268" i="2"/>
  <c r="BR268" i="2"/>
  <c r="BQ119" i="2"/>
  <c r="BR119" i="2"/>
  <c r="BQ285" i="2"/>
  <c r="BR285" i="2"/>
  <c r="BQ259" i="2"/>
  <c r="BR259" i="2"/>
  <c r="BQ345" i="2"/>
  <c r="BR345" i="2"/>
  <c r="BQ144" i="2"/>
  <c r="BR144" i="2"/>
  <c r="BQ407" i="2"/>
  <c r="BR407" i="2"/>
  <c r="BQ265" i="2"/>
  <c r="BR265" i="2"/>
  <c r="BR367" i="2"/>
  <c r="BQ156" i="2"/>
  <c r="BR156" i="2"/>
  <c r="BR49" i="2"/>
  <c r="BQ185" i="2"/>
  <c r="BR185" i="2"/>
  <c r="BQ294" i="2"/>
  <c r="BR294" i="2"/>
  <c r="BQ90" i="2"/>
  <c r="BR90" i="2"/>
  <c r="BQ394" i="2"/>
  <c r="BR394" i="2"/>
  <c r="BQ206" i="2"/>
  <c r="BR206" i="2"/>
  <c r="BQ79" i="2"/>
  <c r="BR79" i="2"/>
  <c r="BQ213" i="2"/>
  <c r="BR213" i="2"/>
  <c r="BQ64" i="2"/>
  <c r="BR64" i="2"/>
  <c r="BQ154" i="2"/>
  <c r="BR154" i="2"/>
  <c r="BQ81" i="2"/>
  <c r="BR81" i="2"/>
  <c r="BQ279" i="2"/>
  <c r="BR279" i="2"/>
  <c r="BQ258" i="2"/>
  <c r="BR258" i="2"/>
  <c r="BQ280" i="2"/>
  <c r="BR280" i="2"/>
  <c r="BQ67" i="2"/>
  <c r="BR67" i="2"/>
  <c r="BQ303" i="2"/>
  <c r="BR303" i="2"/>
  <c r="BQ97" i="2"/>
  <c r="BR97" i="2"/>
  <c r="BQ275" i="2"/>
  <c r="BR275" i="2"/>
  <c r="BQ166" i="2"/>
  <c r="BR166" i="2"/>
  <c r="BQ297" i="2"/>
  <c r="BR297" i="2"/>
  <c r="BQ143" i="2"/>
  <c r="BR143" i="2"/>
  <c r="BQ331" i="2"/>
  <c r="BR331" i="2"/>
  <c r="BQ375" i="2"/>
  <c r="BR375" i="2"/>
  <c r="BQ419" i="2"/>
  <c r="BR419" i="2"/>
  <c r="BQ148" i="2"/>
  <c r="BR148" i="2"/>
  <c r="BR390" i="2"/>
  <c r="BQ226" i="2"/>
  <c r="BR226" i="2"/>
  <c r="BQ240" i="2"/>
  <c r="BR240" i="2"/>
  <c r="BQ75" i="2"/>
  <c r="BR75" i="2"/>
  <c r="BQ241" i="2"/>
  <c r="BR241" i="2"/>
  <c r="BQ76" i="2"/>
  <c r="BR76" i="2"/>
  <c r="BQ202" i="2"/>
  <c r="BR202" i="2"/>
  <c r="BQ61" i="2"/>
  <c r="BR61" i="2"/>
  <c r="BQ227" i="2"/>
  <c r="BR227" i="2"/>
  <c r="BQ340" i="2"/>
  <c r="BR340" i="2"/>
  <c r="BQ373" i="2"/>
  <c r="BR373" i="2"/>
  <c r="BQ124" i="2"/>
  <c r="BR124" i="2"/>
  <c r="BQ310" i="2"/>
  <c r="BR310" i="2"/>
  <c r="BR289" i="2"/>
  <c r="BQ222" i="2"/>
  <c r="BR222" i="2"/>
  <c r="BQ57" i="2"/>
  <c r="BR57" i="2"/>
  <c r="BQ384" i="2"/>
  <c r="BR384" i="2"/>
  <c r="BQ65" i="2"/>
  <c r="BR65" i="2"/>
  <c r="BQ109" i="2"/>
  <c r="BR109" i="2"/>
  <c r="BQ233" i="2"/>
  <c r="BR233" i="2"/>
  <c r="BQ354" i="2"/>
  <c r="BR354" i="2"/>
  <c r="BQ272" i="2"/>
  <c r="BR272" i="2"/>
  <c r="BQ123" i="2"/>
  <c r="BR123" i="2"/>
  <c r="BQ273" i="2"/>
  <c r="BR273" i="2"/>
  <c r="BQ108" i="2"/>
  <c r="BR108" i="2"/>
  <c r="BQ330" i="2"/>
  <c r="BR330" i="2"/>
  <c r="BQ93" i="2"/>
  <c r="BR93" i="2"/>
  <c r="BQ339" i="2"/>
  <c r="BR339" i="2"/>
  <c r="BQ153" i="2"/>
  <c r="BR153" i="2"/>
  <c r="BQ352" i="2"/>
  <c r="BR352" i="2"/>
  <c r="BQ135" i="2"/>
  <c r="BR135" i="2"/>
  <c r="BQ54" i="2"/>
  <c r="BR54" i="2"/>
  <c r="BQ305" i="2"/>
  <c r="BR305" i="2"/>
  <c r="BQ378" i="2"/>
  <c r="BR378" i="2"/>
  <c r="BQ261" i="2"/>
  <c r="BR261" i="2"/>
  <c r="BQ167" i="2"/>
  <c r="BR167" i="2"/>
  <c r="BQ420" i="2"/>
  <c r="BR420" i="2"/>
  <c r="BQ307" i="2"/>
  <c r="BR307" i="2"/>
  <c r="BQ242" i="2"/>
  <c r="BR242" i="2"/>
  <c r="BQ175" i="2"/>
  <c r="BR175" i="2"/>
  <c r="BQ299" i="2"/>
  <c r="BR299" i="2"/>
  <c r="BQ327" i="2"/>
  <c r="BR327" i="2"/>
  <c r="BQ387" i="2"/>
  <c r="BR387" i="2"/>
  <c r="BQ68" i="2"/>
  <c r="BR68" i="2"/>
  <c r="BR196" i="2"/>
  <c r="BR111" i="2"/>
  <c r="BQ129" i="2"/>
  <c r="BR129" i="2"/>
  <c r="BQ334" i="2"/>
  <c r="BR334" i="2"/>
  <c r="BR389" i="2"/>
  <c r="BR382" i="2"/>
  <c r="BQ271" i="2"/>
  <c r="BR271" i="2"/>
  <c r="BQ112" i="2"/>
  <c r="BR112" i="2"/>
  <c r="BQ220" i="2"/>
  <c r="BR220" i="2"/>
  <c r="BQ264" i="2"/>
  <c r="BR264" i="2"/>
  <c r="BQ356" i="2"/>
  <c r="BR356" i="2"/>
  <c r="BR300" i="2"/>
  <c r="BQ102" i="2"/>
  <c r="BR102" i="2"/>
  <c r="BQ304" i="2"/>
  <c r="BR304" i="2"/>
  <c r="BQ155" i="2"/>
  <c r="BR155" i="2"/>
  <c r="BQ337" i="2"/>
  <c r="BR337" i="2"/>
  <c r="BQ140" i="2"/>
  <c r="BR140" i="2"/>
  <c r="BQ94" i="2"/>
  <c r="BR94" i="2"/>
  <c r="BQ141" i="2"/>
  <c r="BR141" i="2"/>
  <c r="BQ195" i="2"/>
  <c r="BR195" i="2"/>
  <c r="BQ276" i="2"/>
  <c r="BR276" i="2"/>
  <c r="BQ363" i="2"/>
  <c r="BR363" i="2"/>
  <c r="BQ322" i="2"/>
  <c r="BR322" i="2"/>
  <c r="BQ255" i="2"/>
  <c r="BR255" i="2"/>
  <c r="BR333" i="2"/>
  <c r="BQ157" i="2"/>
  <c r="BR157" i="2"/>
  <c r="BR221" i="2"/>
  <c r="BQ308" i="2"/>
  <c r="BR308" i="2"/>
  <c r="BQ165" i="2"/>
  <c r="BR165" i="2"/>
  <c r="BQ225" i="2"/>
  <c r="BR225" i="2"/>
  <c r="BQ301" i="2"/>
  <c r="BR301" i="2"/>
  <c r="BQ393" i="2"/>
  <c r="BR393" i="2"/>
  <c r="BQ362" i="2"/>
  <c r="BR362" i="2"/>
  <c r="BQ85" i="2"/>
  <c r="BR85" i="2"/>
  <c r="BQ315" i="2"/>
  <c r="BR315" i="2"/>
  <c r="BQ338" i="2"/>
  <c r="BR338" i="2"/>
  <c r="BQ316" i="2"/>
  <c r="BR316" i="2"/>
  <c r="BQ151" i="2"/>
  <c r="BR151" i="2"/>
  <c r="BQ317" i="2"/>
  <c r="BR317" i="2"/>
  <c r="BQ216" i="2"/>
  <c r="BR216" i="2"/>
  <c r="BQ246" i="2"/>
  <c r="BR246" i="2"/>
  <c r="BQ416" i="2"/>
  <c r="BR416" i="2"/>
  <c r="BQ231" i="2"/>
  <c r="BR231" i="2"/>
  <c r="BQ115" i="2"/>
  <c r="BR115" i="2"/>
  <c r="BQ139" i="2"/>
  <c r="BR139" i="2"/>
  <c r="BQ249" i="2"/>
  <c r="BR249" i="2"/>
  <c r="BQ170" i="2"/>
  <c r="BR170" i="2"/>
  <c r="BQ346" i="2"/>
  <c r="BR346" i="2"/>
  <c r="BQ414" i="2"/>
  <c r="BR414" i="2"/>
  <c r="BQ83" i="2"/>
  <c r="BR83" i="2"/>
  <c r="BQ159" i="2"/>
  <c r="BR159" i="2"/>
  <c r="BR212" i="2"/>
  <c r="BQ293" i="2"/>
  <c r="BR293" i="2"/>
  <c r="BQ96" i="2"/>
  <c r="BR96" i="2"/>
  <c r="BQ282" i="2"/>
  <c r="BR282" i="2"/>
  <c r="BQ113" i="2"/>
  <c r="BR113" i="2"/>
  <c r="BQ311" i="2"/>
  <c r="BR311" i="2"/>
  <c r="BQ386" i="2"/>
  <c r="BR386" i="2"/>
  <c r="BQ312" i="2"/>
  <c r="BR312" i="2"/>
  <c r="BQ270" i="2"/>
  <c r="BR270" i="2"/>
  <c r="BQ180" i="2"/>
  <c r="BR180" i="2"/>
  <c r="BQ80" i="2"/>
  <c r="BR80" i="2"/>
  <c r="BQ326" i="2"/>
  <c r="BR326" i="2"/>
  <c r="BQ324" i="2"/>
  <c r="BR324" i="2"/>
  <c r="BR164" i="2"/>
  <c r="BQ323" i="2"/>
  <c r="BR323" i="2"/>
  <c r="BQ132" i="2"/>
  <c r="BR132" i="2"/>
  <c r="BQ48" i="2"/>
  <c r="BR48" i="2"/>
  <c r="BQ92" i="2"/>
  <c r="BR92" i="2"/>
  <c r="BQ168" i="2"/>
  <c r="BR168" i="2"/>
  <c r="BQ260" i="2"/>
  <c r="BR260" i="2"/>
  <c r="BQ357" i="2"/>
  <c r="BR357" i="2"/>
  <c r="BQ128" i="2"/>
  <c r="BR128" i="2"/>
  <c r="BQ410" i="2"/>
  <c r="BR410" i="2"/>
  <c r="BQ145" i="2"/>
  <c r="BR145" i="2"/>
  <c r="BQ343" i="2"/>
  <c r="BR343" i="2"/>
  <c r="BQ134" i="2"/>
  <c r="BR134" i="2"/>
  <c r="BQ344" i="2"/>
  <c r="BR344" i="2"/>
  <c r="BQ99" i="2"/>
  <c r="BR99" i="2"/>
  <c r="BQ383" i="2"/>
  <c r="BR383" i="2"/>
  <c r="BQ91" i="2"/>
  <c r="BR91" i="2"/>
  <c r="BQ189" i="2"/>
  <c r="BR189" i="2"/>
  <c r="BQ228" i="2"/>
  <c r="BR228" i="2"/>
  <c r="BQ138" i="2"/>
  <c r="BR138" i="2"/>
  <c r="BQ361" i="2"/>
  <c r="BR361" i="2"/>
  <c r="BQ395" i="2"/>
  <c r="BR395" i="2"/>
  <c r="BQ349" i="2"/>
  <c r="BR349" i="2"/>
  <c r="BQ191" i="2"/>
  <c r="BR191" i="2"/>
  <c r="BQ163" i="2"/>
  <c r="BR163" i="2"/>
  <c r="BQ281" i="2"/>
  <c r="BR281" i="2"/>
  <c r="BQ298" i="2"/>
  <c r="BR298" i="2"/>
  <c r="BQ218" i="2"/>
  <c r="BR218" i="2"/>
  <c r="BQ266" i="2"/>
  <c r="BR266" i="2"/>
  <c r="BQ51" i="2"/>
  <c r="BR51" i="2"/>
  <c r="BR309" i="2"/>
  <c r="BR126" i="2"/>
  <c r="BQ162" i="2"/>
  <c r="BR162" i="2"/>
  <c r="BQ295" i="2"/>
  <c r="BR295" i="2"/>
  <c r="BQ169" i="2"/>
  <c r="BR169" i="2"/>
  <c r="BN43" i="2"/>
  <c r="BR238" i="2"/>
  <c r="BQ377" i="2"/>
  <c r="BR377" i="2"/>
  <c r="BR277" i="2"/>
  <c r="BQ171" i="2"/>
  <c r="BR171" i="2"/>
  <c r="BQ199" i="2"/>
  <c r="BR199" i="2"/>
  <c r="BQ243" i="2"/>
  <c r="BR243" i="2"/>
  <c r="BQ287" i="2"/>
  <c r="BR287" i="2"/>
  <c r="BR125" i="2"/>
  <c r="BQ405" i="2"/>
  <c r="BR405" i="2"/>
  <c r="BQ160" i="2"/>
  <c r="BR160" i="2"/>
  <c r="BQ174" i="2"/>
  <c r="BR174" i="2"/>
  <c r="BQ177" i="2"/>
  <c r="BR177" i="2"/>
  <c r="BQ391" i="2"/>
  <c r="BR391" i="2"/>
  <c r="BQ262" i="2"/>
  <c r="BR262" i="2"/>
  <c r="BQ376" i="2"/>
  <c r="BR376" i="2"/>
  <c r="BQ78" i="2"/>
  <c r="BR78" i="2"/>
  <c r="BQ95" i="2"/>
  <c r="BR95" i="2"/>
  <c r="BQ274" i="2"/>
  <c r="BR274" i="2"/>
  <c r="BQ232" i="2"/>
  <c r="BR232" i="2"/>
  <c r="BR190" i="2"/>
  <c r="BQ62" i="2"/>
  <c r="BR62" i="2"/>
  <c r="BQ178" i="2"/>
  <c r="BR178" i="2"/>
  <c r="BR84" i="2"/>
  <c r="BQ335" i="2"/>
  <c r="BR335" i="2"/>
  <c r="BQ224" i="2"/>
  <c r="BR224" i="2"/>
  <c r="BQ284" i="2"/>
  <c r="BR284" i="2"/>
  <c r="BQ328" i="2"/>
  <c r="BR328" i="2"/>
  <c r="BQ73" i="2"/>
  <c r="BR73" i="2"/>
  <c r="BQ230" i="2"/>
  <c r="BR230" i="2"/>
  <c r="BQ336" i="2"/>
  <c r="BR336" i="2"/>
  <c r="BQ187" i="2"/>
  <c r="BR187" i="2"/>
  <c r="BQ369" i="2"/>
  <c r="BR369" i="2"/>
  <c r="BQ172" i="2"/>
  <c r="BR172" i="2"/>
  <c r="BQ286" i="2"/>
  <c r="BR286" i="2"/>
  <c r="BQ173" i="2"/>
  <c r="BR173" i="2"/>
  <c r="BQ371" i="2"/>
  <c r="BR371" i="2"/>
  <c r="BQ217" i="2"/>
  <c r="BR217" i="2"/>
  <c r="BQ203" i="2"/>
  <c r="BR203" i="2"/>
  <c r="BQ71" i="2"/>
  <c r="BR71" i="2"/>
  <c r="BQ201" i="2"/>
  <c r="BR201" i="2"/>
  <c r="BQ60" i="2"/>
  <c r="BR60" i="2"/>
  <c r="BQ372" i="2"/>
  <c r="BR372" i="2"/>
  <c r="BQ325" i="2"/>
  <c r="BR325" i="2"/>
  <c r="BQ385" i="2"/>
  <c r="BR385" i="2"/>
  <c r="BQ413" i="2"/>
  <c r="BR413" i="2"/>
  <c r="BQ306" i="2"/>
  <c r="BR306" i="2"/>
  <c r="BR341" i="2"/>
  <c r="BQ318" i="2"/>
  <c r="BR318" i="2"/>
  <c r="BQ117" i="2"/>
  <c r="BR117" i="2"/>
  <c r="BQ347" i="2"/>
  <c r="BR347" i="2"/>
  <c r="BQ86" i="2"/>
  <c r="BR86" i="2"/>
  <c r="BQ348" i="2"/>
  <c r="BR348" i="2"/>
  <c r="BQ183" i="2"/>
  <c r="BR183" i="2"/>
  <c r="BQ365" i="2"/>
  <c r="BR365" i="2"/>
  <c r="BQ152" i="2"/>
  <c r="BR152" i="2"/>
  <c r="BQ314" i="2"/>
  <c r="BR314" i="2"/>
  <c r="BR107" i="2"/>
  <c r="BQ150" i="2"/>
  <c r="BR150" i="2"/>
  <c r="BQ381" i="2"/>
  <c r="BR381" i="2"/>
  <c r="BR176" i="2"/>
  <c r="BQ101" i="2"/>
  <c r="BR101" i="2"/>
  <c r="BQ292" i="2"/>
  <c r="BR292" i="2"/>
  <c r="BQ207" i="2"/>
  <c r="BR207" i="2"/>
  <c r="BQ59" i="2"/>
  <c r="BR59" i="2"/>
  <c r="BQ103" i="2"/>
  <c r="BR103" i="2"/>
  <c r="BQ179" i="2"/>
  <c r="BR179" i="2"/>
  <c r="BQ223" i="2"/>
  <c r="BR223" i="2"/>
  <c r="BQ149" i="2"/>
  <c r="BR149" i="2"/>
  <c r="BQ379" i="2"/>
  <c r="BR379" i="2"/>
  <c r="BQ214" i="2"/>
  <c r="BR214" i="2"/>
  <c r="BQ380" i="2"/>
  <c r="BR380" i="2"/>
  <c r="BQ215" i="2"/>
  <c r="BR215" i="2"/>
  <c r="BQ397" i="2"/>
  <c r="BR397" i="2"/>
  <c r="BQ248" i="2"/>
  <c r="BR248" i="2"/>
  <c r="BQ374" i="2"/>
  <c r="BR374" i="2"/>
  <c r="BQ239" i="2"/>
  <c r="BR239" i="2"/>
  <c r="BQ193" i="2"/>
  <c r="BR193" i="2"/>
  <c r="BQ392" i="2"/>
  <c r="BR392" i="2"/>
  <c r="BO43" i="2"/>
  <c r="BP47" i="2"/>
  <c r="BQ147" i="2"/>
  <c r="BR147" i="2"/>
  <c r="BQ388" i="2"/>
  <c r="BR388" i="2"/>
  <c r="BQ342" i="2"/>
  <c r="BR342" i="2"/>
  <c r="BQ72" i="2"/>
  <c r="BR72" i="2"/>
  <c r="BQ184" i="2"/>
  <c r="BR184" i="2"/>
  <c r="BQ398" i="2"/>
  <c r="BR398" i="2"/>
  <c r="BQ404" i="2"/>
  <c r="BR404" i="2"/>
  <c r="BQ197" i="2"/>
  <c r="BR197" i="2"/>
  <c r="BQ257" i="2"/>
  <c r="BR257" i="2"/>
  <c r="BQ269" i="2"/>
  <c r="BR269" i="2"/>
  <c r="BQ50" i="2"/>
  <c r="BR50" i="2"/>
  <c r="BR321" i="2"/>
  <c r="BR350" i="2"/>
  <c r="BQ192" i="2"/>
  <c r="BR192" i="2"/>
  <c r="BQ194" i="2"/>
  <c r="BR194" i="2"/>
  <c r="BQ319" i="2"/>
  <c r="BR319" i="2"/>
  <c r="BU101" i="2" l="1"/>
  <c r="BV101" i="2"/>
  <c r="BU150" i="2"/>
  <c r="BV150" i="2"/>
  <c r="BU319" i="2"/>
  <c r="BV319" i="2"/>
  <c r="BU269" i="2"/>
  <c r="BV269" i="2"/>
  <c r="BV388" i="2"/>
  <c r="BU388" i="2"/>
  <c r="BU214" i="2"/>
  <c r="BV214" i="2"/>
  <c r="BV179" i="2"/>
  <c r="BU179" i="2"/>
  <c r="BU192" i="2"/>
  <c r="BV192" i="2"/>
  <c r="BU197" i="2"/>
  <c r="BV197" i="2"/>
  <c r="BV72" i="2"/>
  <c r="BU72" i="2"/>
  <c r="BQ47" i="2"/>
  <c r="BP43" i="2"/>
  <c r="BR47" i="2"/>
  <c r="BV239" i="2"/>
  <c r="BU239" i="2"/>
  <c r="BU215" i="2"/>
  <c r="BV215" i="2"/>
  <c r="BV149" i="2"/>
  <c r="BU149" i="2"/>
  <c r="BU59" i="2"/>
  <c r="BV59" i="2"/>
  <c r="BV176" i="2"/>
  <c r="BU176" i="2"/>
  <c r="BU107" i="2"/>
  <c r="BV107" i="2"/>
  <c r="BV365" i="2"/>
  <c r="BU365" i="2"/>
  <c r="BU347" i="2"/>
  <c r="BV347" i="2"/>
  <c r="BU325" i="2"/>
  <c r="BV325" i="2"/>
  <c r="BV71" i="2"/>
  <c r="BU71" i="2"/>
  <c r="BV173" i="2"/>
  <c r="BU173" i="2"/>
  <c r="BU187" i="2"/>
  <c r="BV187" i="2"/>
  <c r="BV328" i="2"/>
  <c r="BU328" i="2"/>
  <c r="BV84" i="2"/>
  <c r="BU84" i="2"/>
  <c r="BV190" i="2"/>
  <c r="BU190" i="2"/>
  <c r="BV95" i="2"/>
  <c r="BU95" i="2"/>
  <c r="BV391" i="2"/>
  <c r="BU391" i="2"/>
  <c r="BU405" i="2"/>
  <c r="BV405" i="2"/>
  <c r="BU243" i="2"/>
  <c r="BV243" i="2"/>
  <c r="BV295" i="2"/>
  <c r="BU295" i="2"/>
  <c r="BU309" i="2"/>
  <c r="BV309" i="2"/>
  <c r="BV218" i="2"/>
  <c r="BU218" i="2"/>
  <c r="BV191" i="2"/>
  <c r="BU191" i="2"/>
  <c r="BU138" i="2"/>
  <c r="BV138" i="2"/>
  <c r="BV383" i="2"/>
  <c r="BU383" i="2"/>
  <c r="BU343" i="2"/>
  <c r="BV343" i="2"/>
  <c r="BV357" i="2"/>
  <c r="BU357" i="2"/>
  <c r="BU48" i="2"/>
  <c r="BV48" i="2"/>
  <c r="BU180" i="2"/>
  <c r="BV180" i="2"/>
  <c r="BV311" i="2"/>
  <c r="BU311" i="2"/>
  <c r="BV293" i="2"/>
  <c r="BU293" i="2"/>
  <c r="BV83" i="2"/>
  <c r="BU83" i="2"/>
  <c r="BV249" i="2"/>
  <c r="BU249" i="2"/>
  <c r="BU416" i="2"/>
  <c r="BV416" i="2"/>
  <c r="BV151" i="2"/>
  <c r="BU151" i="2"/>
  <c r="BU85" i="2"/>
  <c r="BV85" i="2"/>
  <c r="BU225" i="2"/>
  <c r="BV225" i="2"/>
  <c r="BV255" i="2"/>
  <c r="BU255" i="2"/>
  <c r="BV195" i="2"/>
  <c r="BU195" i="2"/>
  <c r="BU337" i="2"/>
  <c r="BV337" i="2"/>
  <c r="BV300" i="2"/>
  <c r="BU300" i="2"/>
  <c r="BV220" i="2"/>
  <c r="BU220" i="2"/>
  <c r="BU129" i="2"/>
  <c r="BV129" i="2"/>
  <c r="BU299" i="2"/>
  <c r="BV299" i="2"/>
  <c r="BV420" i="2"/>
  <c r="BU420" i="2"/>
  <c r="BV305" i="2"/>
  <c r="BU305" i="2"/>
  <c r="BV153" i="2"/>
  <c r="BU153" i="2"/>
  <c r="BV108" i="2"/>
  <c r="BU108" i="2"/>
  <c r="BU354" i="2"/>
  <c r="BV354" i="2"/>
  <c r="BV384" i="2"/>
  <c r="BU384" i="2"/>
  <c r="BV340" i="2"/>
  <c r="BU340" i="2"/>
  <c r="BV76" i="2"/>
  <c r="BU76" i="2"/>
  <c r="BU226" i="2"/>
  <c r="BV226" i="2"/>
  <c r="BU419" i="2"/>
  <c r="BV419" i="2"/>
  <c r="BU297" i="2"/>
  <c r="BV297" i="2"/>
  <c r="BU303" i="2"/>
  <c r="BV303" i="2"/>
  <c r="BU279" i="2"/>
  <c r="BV279" i="2"/>
  <c r="BU213" i="2"/>
  <c r="BV213" i="2"/>
  <c r="BU90" i="2"/>
  <c r="BV90" i="2"/>
  <c r="BU265" i="2"/>
  <c r="BV265" i="2"/>
  <c r="BV259" i="2"/>
  <c r="BU259" i="2"/>
  <c r="BU210" i="2"/>
  <c r="BV210" i="2"/>
  <c r="BV229" i="2"/>
  <c r="BU229" i="2"/>
  <c r="BU161" i="2"/>
  <c r="BV161" i="2"/>
  <c r="BU296" i="2"/>
  <c r="BV296" i="2"/>
  <c r="BV122" i="2"/>
  <c r="BU122" i="2"/>
  <c r="BV351" i="2"/>
  <c r="BU351" i="2"/>
  <c r="BV364" i="2"/>
  <c r="BU364" i="2"/>
  <c r="BU253" i="2"/>
  <c r="BV253" i="2"/>
  <c r="BV251" i="2"/>
  <c r="BU251" i="2"/>
  <c r="BU70" i="2"/>
  <c r="BV70" i="2"/>
  <c r="BV417" i="2"/>
  <c r="BU417" i="2"/>
  <c r="BU353" i="2"/>
  <c r="BV353" i="2"/>
  <c r="BV205" i="2"/>
  <c r="BU205" i="2"/>
  <c r="BU219" i="2"/>
  <c r="BV219" i="2"/>
  <c r="BU288" i="2"/>
  <c r="BV288" i="2"/>
  <c r="BV77" i="2"/>
  <c r="BU77" i="2"/>
  <c r="BV408" i="2"/>
  <c r="BU408" i="2"/>
  <c r="BU366" i="2"/>
  <c r="BV366" i="2"/>
  <c r="BU355" i="2"/>
  <c r="BV355" i="2"/>
  <c r="BU370" i="2"/>
  <c r="BV370" i="2"/>
  <c r="BV359" i="2"/>
  <c r="BU359" i="2"/>
  <c r="BV418" i="2"/>
  <c r="BU418" i="2"/>
  <c r="BV247" i="2"/>
  <c r="BU247" i="2"/>
  <c r="BU181" i="2"/>
  <c r="BV181" i="2"/>
  <c r="BU290" i="2"/>
  <c r="BV290" i="2"/>
  <c r="BV184" i="2"/>
  <c r="BU184" i="2"/>
  <c r="BU147" i="2"/>
  <c r="BV147" i="2"/>
  <c r="BU341" i="2"/>
  <c r="BV341" i="2"/>
  <c r="BU385" i="2"/>
  <c r="BV385" i="2"/>
  <c r="BU201" i="2"/>
  <c r="BV201" i="2"/>
  <c r="BU371" i="2"/>
  <c r="BV371" i="2"/>
  <c r="BV369" i="2"/>
  <c r="BU369" i="2"/>
  <c r="BV73" i="2"/>
  <c r="BU73" i="2"/>
  <c r="BU335" i="2"/>
  <c r="BV335" i="2"/>
  <c r="BV62" i="2"/>
  <c r="BU62" i="2"/>
  <c r="BU274" i="2"/>
  <c r="BV274" i="2"/>
  <c r="BU262" i="2"/>
  <c r="BV262" i="2"/>
  <c r="BU160" i="2"/>
  <c r="BV160" i="2"/>
  <c r="BU287" i="2"/>
  <c r="BV287" i="2"/>
  <c r="BU277" i="2"/>
  <c r="BV277" i="2"/>
  <c r="BU169" i="2"/>
  <c r="BV169" i="2"/>
  <c r="BV266" i="2"/>
  <c r="BU266" i="2"/>
  <c r="BV163" i="2"/>
  <c r="BU163" i="2"/>
  <c r="BV361" i="2"/>
  <c r="BU361" i="2"/>
  <c r="BV91" i="2"/>
  <c r="BU91" i="2"/>
  <c r="BU134" i="2"/>
  <c r="BV134" i="2"/>
  <c r="BU128" i="2"/>
  <c r="BV128" i="2"/>
  <c r="BV92" i="2"/>
  <c r="BU92" i="2"/>
  <c r="BU164" i="2"/>
  <c r="BV164" i="2"/>
  <c r="BU80" i="2"/>
  <c r="BV80" i="2"/>
  <c r="BU386" i="2"/>
  <c r="BV386" i="2"/>
  <c r="BU96" i="2"/>
  <c r="BV96" i="2"/>
  <c r="BU159" i="2"/>
  <c r="BV159" i="2"/>
  <c r="BU170" i="2"/>
  <c r="BV170" i="2"/>
  <c r="BV231" i="2"/>
  <c r="BU231" i="2"/>
  <c r="BU317" i="2"/>
  <c r="BV317" i="2"/>
  <c r="BV315" i="2"/>
  <c r="BU315" i="2"/>
  <c r="BU301" i="2"/>
  <c r="BV301" i="2"/>
  <c r="BV221" i="2"/>
  <c r="BU221" i="2"/>
  <c r="BV276" i="2"/>
  <c r="BU276" i="2"/>
  <c r="BV140" i="2"/>
  <c r="BU140" i="2"/>
  <c r="BV102" i="2"/>
  <c r="BU102" i="2"/>
  <c r="BV264" i="2"/>
  <c r="BU264" i="2"/>
  <c r="BU382" i="2"/>
  <c r="BV382" i="2"/>
  <c r="BU334" i="2"/>
  <c r="BV334" i="2"/>
  <c r="BU196" i="2"/>
  <c r="BV196" i="2"/>
  <c r="BV327" i="2"/>
  <c r="BU327" i="2"/>
  <c r="BU307" i="2"/>
  <c r="BV307" i="2"/>
  <c r="BU378" i="2"/>
  <c r="BV378" i="2"/>
  <c r="BV352" i="2"/>
  <c r="BU352" i="2"/>
  <c r="BV330" i="2"/>
  <c r="BU330" i="2"/>
  <c r="BU272" i="2"/>
  <c r="BV272" i="2"/>
  <c r="BU65" i="2"/>
  <c r="BV65" i="2"/>
  <c r="BU289" i="2"/>
  <c r="BV289" i="2"/>
  <c r="BU373" i="2"/>
  <c r="BV373" i="2"/>
  <c r="BU202" i="2"/>
  <c r="BV202" i="2"/>
  <c r="BU240" i="2"/>
  <c r="BV240" i="2"/>
  <c r="BU148" i="2"/>
  <c r="BV148" i="2"/>
  <c r="BV143" i="2"/>
  <c r="BU143" i="2"/>
  <c r="BV97" i="2"/>
  <c r="BU97" i="2"/>
  <c r="BV258" i="2"/>
  <c r="BU258" i="2"/>
  <c r="BV64" i="2"/>
  <c r="BU64" i="2"/>
  <c r="BV394" i="2"/>
  <c r="BU394" i="2"/>
  <c r="BV49" i="2"/>
  <c r="BU49" i="2"/>
  <c r="BV345" i="2"/>
  <c r="BU345" i="2"/>
  <c r="BU268" i="2"/>
  <c r="BV268" i="2"/>
  <c r="BV234" i="2"/>
  <c r="BU234" i="2"/>
  <c r="BU237" i="2"/>
  <c r="BV237" i="2"/>
  <c r="BV186" i="2"/>
  <c r="BU186" i="2"/>
  <c r="BU142" i="2"/>
  <c r="BV142" i="2"/>
  <c r="BV105" i="2"/>
  <c r="BU105" i="2"/>
  <c r="BV100" i="2"/>
  <c r="BU100" i="2"/>
  <c r="BV332" i="2"/>
  <c r="BU332" i="2"/>
  <c r="BU211" i="2"/>
  <c r="BV211" i="2"/>
  <c r="BV403" i="2"/>
  <c r="BU403" i="2"/>
  <c r="BV82" i="2"/>
  <c r="BU82" i="2"/>
  <c r="BV182" i="2"/>
  <c r="BU182" i="2"/>
  <c r="BV313" i="2"/>
  <c r="BU313" i="2"/>
  <c r="BU136" i="2"/>
  <c r="BV136" i="2"/>
  <c r="BU88" i="2"/>
  <c r="BV88" i="2"/>
  <c r="BV401" i="2"/>
  <c r="BU401" i="2"/>
  <c r="BV278" i="2"/>
  <c r="BU278" i="2"/>
  <c r="BV396" i="2"/>
  <c r="BU396" i="2"/>
  <c r="BU127" i="2"/>
  <c r="BV127" i="2"/>
  <c r="BU131" i="2"/>
  <c r="BV131" i="2"/>
  <c r="BU209" i="2"/>
  <c r="BV209" i="2"/>
  <c r="BV399" i="2"/>
  <c r="BU399" i="2"/>
  <c r="BU63" i="2"/>
  <c r="BV63" i="2"/>
  <c r="BU267" i="2"/>
  <c r="BV267" i="2"/>
  <c r="BU188" i="2"/>
  <c r="BV188" i="2"/>
  <c r="BV130" i="2"/>
  <c r="BU130" i="2"/>
  <c r="BV411" i="2"/>
  <c r="BU411" i="2"/>
  <c r="BU254" i="2"/>
  <c r="BV254" i="2"/>
  <c r="BV402" i="2"/>
  <c r="BU402" i="2"/>
  <c r="BU194" i="2"/>
  <c r="BV194" i="2"/>
  <c r="BV193" i="2"/>
  <c r="BU193" i="2"/>
  <c r="BU397" i="2"/>
  <c r="BV397" i="2"/>
  <c r="BU379" i="2"/>
  <c r="BV379" i="2"/>
  <c r="BV152" i="2"/>
  <c r="BU152" i="2"/>
  <c r="BV398" i="2"/>
  <c r="BU398" i="2"/>
  <c r="BU392" i="2"/>
  <c r="BV392" i="2"/>
  <c r="BU314" i="2"/>
  <c r="BV314" i="2"/>
  <c r="BU413" i="2"/>
  <c r="BV413" i="2"/>
  <c r="BU60" i="2"/>
  <c r="BV60" i="2"/>
  <c r="BU217" i="2"/>
  <c r="BV217" i="2"/>
  <c r="BV172" i="2"/>
  <c r="BU172" i="2"/>
  <c r="BU224" i="2"/>
  <c r="BV224" i="2"/>
  <c r="BU178" i="2"/>
  <c r="BV178" i="2"/>
  <c r="BU174" i="2"/>
  <c r="BV174" i="2"/>
  <c r="BU171" i="2"/>
  <c r="BV171" i="2"/>
  <c r="BU238" i="2"/>
  <c r="BV238" i="2"/>
  <c r="BU126" i="2"/>
  <c r="BV126" i="2"/>
  <c r="BU51" i="2"/>
  <c r="BV51" i="2"/>
  <c r="BV281" i="2"/>
  <c r="BU281" i="2"/>
  <c r="BV395" i="2"/>
  <c r="BU395" i="2"/>
  <c r="BU189" i="2"/>
  <c r="BV189" i="2"/>
  <c r="BU344" i="2"/>
  <c r="BV344" i="2"/>
  <c r="BV410" i="2"/>
  <c r="BU410" i="2"/>
  <c r="BU168" i="2"/>
  <c r="BV168" i="2"/>
  <c r="BV323" i="2"/>
  <c r="BU323" i="2"/>
  <c r="BU326" i="2"/>
  <c r="BV326" i="2"/>
  <c r="BV312" i="2"/>
  <c r="BU312" i="2"/>
  <c r="BU282" i="2"/>
  <c r="BV282" i="2"/>
  <c r="BU346" i="2"/>
  <c r="BV346" i="2"/>
  <c r="BU115" i="2"/>
  <c r="BV115" i="2"/>
  <c r="BV216" i="2"/>
  <c r="BU216" i="2"/>
  <c r="BV338" i="2"/>
  <c r="BU338" i="2"/>
  <c r="BV393" i="2"/>
  <c r="BU393" i="2"/>
  <c r="BV308" i="2"/>
  <c r="BU308" i="2"/>
  <c r="BU333" i="2"/>
  <c r="BV333" i="2"/>
  <c r="BU363" i="2"/>
  <c r="BV363" i="2"/>
  <c r="BV94" i="2"/>
  <c r="BU94" i="2"/>
  <c r="BV304" i="2"/>
  <c r="BU304" i="2"/>
  <c r="BV356" i="2"/>
  <c r="BU356" i="2"/>
  <c r="BU271" i="2"/>
  <c r="BV271" i="2"/>
  <c r="BU387" i="2"/>
  <c r="BV387" i="2"/>
  <c r="BU242" i="2"/>
  <c r="BV242" i="2"/>
  <c r="BV261" i="2"/>
  <c r="BU261" i="2"/>
  <c r="BU135" i="2"/>
  <c r="BV135" i="2"/>
  <c r="BU93" i="2"/>
  <c r="BV93" i="2"/>
  <c r="BU123" i="2"/>
  <c r="BV123" i="2"/>
  <c r="BV109" i="2"/>
  <c r="BU109" i="2"/>
  <c r="BV222" i="2"/>
  <c r="BU222" i="2"/>
  <c r="BV124" i="2"/>
  <c r="BU124" i="2"/>
  <c r="BV61" i="2"/>
  <c r="BU61" i="2"/>
  <c r="BV75" i="2"/>
  <c r="BU75" i="2"/>
  <c r="BU331" i="2"/>
  <c r="BV331" i="2"/>
  <c r="BU275" i="2"/>
  <c r="BV275" i="2"/>
  <c r="BV280" i="2"/>
  <c r="BU280" i="2"/>
  <c r="BU154" i="2"/>
  <c r="BV154" i="2"/>
  <c r="BU206" i="2"/>
  <c r="BV206" i="2"/>
  <c r="BV185" i="2"/>
  <c r="BU185" i="2"/>
  <c r="BU367" i="2"/>
  <c r="BV367" i="2"/>
  <c r="BU144" i="2"/>
  <c r="BV144" i="2"/>
  <c r="BU119" i="2"/>
  <c r="BV119" i="2"/>
  <c r="BV53" i="2"/>
  <c r="BU53" i="2"/>
  <c r="BV329" i="2"/>
  <c r="BU329" i="2"/>
  <c r="BV244" i="2"/>
  <c r="BU244" i="2"/>
  <c r="BV110" i="2"/>
  <c r="BU110" i="2"/>
  <c r="BV256" i="2"/>
  <c r="BU256" i="2"/>
  <c r="BU58" i="2"/>
  <c r="BV58" i="2"/>
  <c r="BU320" i="2"/>
  <c r="BV320" i="2"/>
  <c r="BU118" i="2"/>
  <c r="BV118" i="2"/>
  <c r="BU236" i="2"/>
  <c r="BV236" i="2"/>
  <c r="BV106" i="2"/>
  <c r="BU106" i="2"/>
  <c r="BV421" i="2"/>
  <c r="BU421" i="2"/>
  <c r="BU409" i="2"/>
  <c r="BV409" i="2"/>
  <c r="BV204" i="2"/>
  <c r="BU204" i="2"/>
  <c r="BU358" i="2"/>
  <c r="BV358" i="2"/>
  <c r="BU424" i="2"/>
  <c r="BV424" i="2"/>
  <c r="BU360" i="2"/>
  <c r="BV360" i="2"/>
  <c r="BV89" i="2"/>
  <c r="BU89" i="2"/>
  <c r="BU423" i="2"/>
  <c r="BV423" i="2"/>
  <c r="BU98" i="2"/>
  <c r="BV98" i="2"/>
  <c r="BV235" i="2"/>
  <c r="BU235" i="2"/>
  <c r="BU104" i="2"/>
  <c r="BV104" i="2"/>
  <c r="BU120" i="2"/>
  <c r="BV120" i="2"/>
  <c r="BU406" i="2"/>
  <c r="BV406" i="2"/>
  <c r="BV198" i="2"/>
  <c r="BU198" i="2"/>
  <c r="BV158" i="2"/>
  <c r="BU158" i="2"/>
  <c r="BV321" i="2"/>
  <c r="BU321" i="2"/>
  <c r="BV257" i="2"/>
  <c r="BU257" i="2"/>
  <c r="BV103" i="2"/>
  <c r="BU103" i="2"/>
  <c r="BU86" i="2"/>
  <c r="BV86" i="2"/>
  <c r="BV248" i="2"/>
  <c r="BU248" i="2"/>
  <c r="BV292" i="2"/>
  <c r="BU292" i="2"/>
  <c r="BV381" i="2"/>
  <c r="BU381" i="2"/>
  <c r="BV348" i="2"/>
  <c r="BU348" i="2"/>
  <c r="BV318" i="2"/>
  <c r="BU318" i="2"/>
  <c r="BU230" i="2"/>
  <c r="BV230" i="2"/>
  <c r="BU232" i="2"/>
  <c r="BV232" i="2"/>
  <c r="BV376" i="2"/>
  <c r="BU376" i="2"/>
  <c r="BV350" i="2"/>
  <c r="BU350" i="2"/>
  <c r="BU50" i="2"/>
  <c r="BV50" i="2"/>
  <c r="BU404" i="2"/>
  <c r="BV404" i="2"/>
  <c r="BV342" i="2"/>
  <c r="BU342" i="2"/>
  <c r="BU374" i="2"/>
  <c r="BV374" i="2"/>
  <c r="BV380" i="2"/>
  <c r="BU380" i="2"/>
  <c r="BU223" i="2"/>
  <c r="BV223" i="2"/>
  <c r="BV207" i="2"/>
  <c r="BU207" i="2"/>
  <c r="BU183" i="2"/>
  <c r="BV183" i="2"/>
  <c r="BV117" i="2"/>
  <c r="BU117" i="2"/>
  <c r="BV306" i="2"/>
  <c r="BU306" i="2"/>
  <c r="BU372" i="2"/>
  <c r="BV372" i="2"/>
  <c r="BV203" i="2"/>
  <c r="BU203" i="2"/>
  <c r="BV286" i="2"/>
  <c r="BU286" i="2"/>
  <c r="BU336" i="2"/>
  <c r="BV336" i="2"/>
  <c r="BV284" i="2"/>
  <c r="BU284" i="2"/>
  <c r="BV78" i="2"/>
  <c r="BU78" i="2"/>
  <c r="BV177" i="2"/>
  <c r="BU177" i="2"/>
  <c r="BV125" i="2"/>
  <c r="BU125" i="2"/>
  <c r="BV199" i="2"/>
  <c r="BU199" i="2"/>
  <c r="BU377" i="2"/>
  <c r="BV377" i="2"/>
  <c r="BV162" i="2"/>
  <c r="BU162" i="2"/>
  <c r="BV298" i="2"/>
  <c r="BU298" i="2"/>
  <c r="BU349" i="2"/>
  <c r="BV349" i="2"/>
  <c r="BU228" i="2"/>
  <c r="BV228" i="2"/>
  <c r="BU99" i="2"/>
  <c r="BV99" i="2"/>
  <c r="BU145" i="2"/>
  <c r="BV145" i="2"/>
  <c r="BU260" i="2"/>
  <c r="BV260" i="2"/>
  <c r="BU132" i="2"/>
  <c r="BV132" i="2"/>
  <c r="BV324" i="2"/>
  <c r="BU324" i="2"/>
  <c r="BV270" i="2"/>
  <c r="BU270" i="2"/>
  <c r="BV113" i="2"/>
  <c r="BU113" i="2"/>
  <c r="BV212" i="2"/>
  <c r="BU212" i="2"/>
  <c r="BU414" i="2"/>
  <c r="BV414" i="2"/>
  <c r="BU139" i="2"/>
  <c r="BV139" i="2"/>
  <c r="BV246" i="2"/>
  <c r="BU246" i="2"/>
  <c r="BV316" i="2"/>
  <c r="BU316" i="2"/>
  <c r="BV362" i="2"/>
  <c r="BU362" i="2"/>
  <c r="BV165" i="2"/>
  <c r="BU165" i="2"/>
  <c r="BV157" i="2"/>
  <c r="BU157" i="2"/>
  <c r="BU322" i="2"/>
  <c r="BV322" i="2"/>
  <c r="BU141" i="2"/>
  <c r="BV141" i="2"/>
  <c r="BU155" i="2"/>
  <c r="BV155" i="2"/>
  <c r="BU112" i="2"/>
  <c r="BV112" i="2"/>
  <c r="BV389" i="2"/>
  <c r="BU389" i="2"/>
  <c r="BU111" i="2"/>
  <c r="BV111" i="2"/>
  <c r="BU68" i="2"/>
  <c r="BV68" i="2"/>
  <c r="BV175" i="2"/>
  <c r="BU175" i="2"/>
  <c r="BV167" i="2"/>
  <c r="BU167" i="2"/>
  <c r="BU54" i="2"/>
  <c r="BV54" i="2"/>
  <c r="BU339" i="2"/>
  <c r="BV339" i="2"/>
  <c r="BU273" i="2"/>
  <c r="BV273" i="2"/>
  <c r="BU233" i="2"/>
  <c r="BV233" i="2"/>
  <c r="BU57" i="2"/>
  <c r="BV57" i="2"/>
  <c r="BU310" i="2"/>
  <c r="BV310" i="2"/>
  <c r="BU227" i="2"/>
  <c r="BV227" i="2"/>
  <c r="BU241" i="2"/>
  <c r="BV241" i="2"/>
  <c r="BU390" i="2"/>
  <c r="BV390" i="2"/>
  <c r="BV375" i="2"/>
  <c r="BU375" i="2"/>
  <c r="BU166" i="2"/>
  <c r="BV166" i="2"/>
  <c r="BU67" i="2"/>
  <c r="BV67" i="2"/>
  <c r="BU81" i="2"/>
  <c r="BV81" i="2"/>
  <c r="BU79" i="2"/>
  <c r="BV79" i="2"/>
  <c r="BV294" i="2"/>
  <c r="BU294" i="2"/>
  <c r="BU156" i="2"/>
  <c r="BV156" i="2"/>
  <c r="BU407" i="2"/>
  <c r="BV407" i="2"/>
  <c r="BU285" i="2"/>
  <c r="BV285" i="2"/>
  <c r="BU283" i="2"/>
  <c r="BV283" i="2"/>
  <c r="BU69" i="2"/>
  <c r="BV69" i="2"/>
  <c r="BU200" i="2"/>
  <c r="BV200" i="2"/>
  <c r="BU66" i="2"/>
  <c r="BV66" i="2"/>
  <c r="BV252" i="2"/>
  <c r="BU252" i="2"/>
  <c r="BV56" i="2"/>
  <c r="BU56" i="2"/>
  <c r="BU116" i="2"/>
  <c r="BV116" i="2"/>
  <c r="BV133" i="2"/>
  <c r="BU133" i="2"/>
  <c r="BU87" i="2"/>
  <c r="BV87" i="2"/>
  <c r="BV400" i="2"/>
  <c r="BU400" i="2"/>
  <c r="BV146" i="2"/>
  <c r="BU146" i="2"/>
  <c r="BU291" i="2"/>
  <c r="BV291" i="2"/>
  <c r="BV422" i="2"/>
  <c r="BU422" i="2"/>
  <c r="BV55" i="2"/>
  <c r="BU55" i="2"/>
  <c r="BU368" i="2"/>
  <c r="BV368" i="2"/>
  <c r="BV137" i="2"/>
  <c r="BU137" i="2"/>
  <c r="BV415" i="2"/>
  <c r="BU415" i="2"/>
  <c r="BU302" i="2"/>
  <c r="BV302" i="2"/>
  <c r="BU74" i="2"/>
  <c r="BV74" i="2"/>
  <c r="BV208" i="2"/>
  <c r="BU208" i="2"/>
  <c r="BV263" i="2"/>
  <c r="BU263" i="2"/>
  <c r="BU245" i="2"/>
  <c r="BV245" i="2"/>
  <c r="BV114" i="2"/>
  <c r="BU114" i="2"/>
  <c r="BU412" i="2"/>
  <c r="BV412" i="2"/>
  <c r="BV52" i="2"/>
  <c r="BU52" i="2"/>
  <c r="BV250" i="2"/>
  <c r="BU250" i="2"/>
  <c r="BU121" i="2"/>
  <c r="BV121" i="2"/>
  <c r="BV47" i="2" l="1"/>
  <c r="BV43" i="2" s="1"/>
  <c r="BR43" i="2"/>
  <c r="BU47" i="2"/>
  <c r="BU43" i="2" s="1"/>
  <c r="CB39" i="2" l="1"/>
  <c r="F30" i="2" s="1"/>
  <c r="BX159" i="2"/>
  <c r="BY159" i="2" s="1"/>
  <c r="BX338" i="2"/>
  <c r="BY338" i="2" s="1"/>
  <c r="BX311" i="2"/>
  <c r="BY311" i="2" s="1"/>
  <c r="BX279" i="2"/>
  <c r="BY279" i="2" s="1"/>
  <c r="BX384" i="2"/>
  <c r="BY384" i="2" s="1"/>
  <c r="BX299" i="2"/>
  <c r="BY299" i="2" s="1"/>
  <c r="BX186" i="2"/>
  <c r="BY186" i="2" s="1"/>
  <c r="BX71" i="2"/>
  <c r="BY71" i="2" s="1"/>
  <c r="BX356" i="2"/>
  <c r="BY356" i="2" s="1"/>
  <c r="BX262" i="2"/>
  <c r="BY262" i="2" s="1"/>
  <c r="BX148" i="2"/>
  <c r="BY148" i="2" s="1"/>
  <c r="BX419" i="2"/>
  <c r="BY419" i="2" s="1"/>
  <c r="BX334" i="2"/>
  <c r="BY334" i="2" s="1"/>
  <c r="BX231" i="2"/>
  <c r="BY231" i="2" s="1"/>
  <c r="BX118" i="2"/>
  <c r="BY118" i="2" s="1"/>
  <c r="BX264" i="2"/>
  <c r="BY264" i="2" s="1"/>
  <c r="BX179" i="2"/>
  <c r="BY179" i="2" s="1"/>
  <c r="BX94" i="2"/>
  <c r="BY94" i="2" s="1"/>
  <c r="BX393" i="2"/>
  <c r="BY393" i="2" s="1"/>
  <c r="BX329" i="2"/>
  <c r="BY329" i="2" s="1"/>
  <c r="BX265" i="2"/>
  <c r="BY265" i="2" s="1"/>
  <c r="BX201" i="2"/>
  <c r="BY201" i="2" s="1"/>
  <c r="BX137" i="2"/>
  <c r="BY137" i="2" s="1"/>
  <c r="BX73" i="2"/>
  <c r="BY73" i="2" s="1"/>
  <c r="BX402" i="2"/>
  <c r="BY402" i="2" s="1"/>
  <c r="BX208" i="2"/>
  <c r="BY208" i="2" s="1"/>
  <c r="BX375" i="2"/>
  <c r="BY375" i="2" s="1"/>
  <c r="BX172" i="2"/>
  <c r="BY172" i="2" s="1"/>
  <c r="BX348" i="2"/>
  <c r="BY348" i="2" s="1"/>
  <c r="BX138" i="2"/>
  <c r="BY138" i="2" s="1"/>
  <c r="BX400" i="2"/>
  <c r="BY400" i="2" s="1"/>
  <c r="BX358" i="2"/>
  <c r="BY358" i="2" s="1"/>
  <c r="BX315" i="2"/>
  <c r="BY315" i="2" s="1"/>
  <c r="BX263" i="2"/>
  <c r="BY263" i="2" s="1"/>
  <c r="BX207" i="2"/>
  <c r="BY207" i="2" s="1"/>
  <c r="BX150" i="2"/>
  <c r="BY150" i="2" s="1"/>
  <c r="BX92" i="2"/>
  <c r="BY92" i="2" s="1"/>
  <c r="BX415" i="2"/>
  <c r="BY415" i="2" s="1"/>
  <c r="BX372" i="2"/>
  <c r="BY372" i="2" s="1"/>
  <c r="BX330" i="2"/>
  <c r="BY330" i="2" s="1"/>
  <c r="BX283" i="2"/>
  <c r="BY283" i="2" s="1"/>
  <c r="BX226" i="2"/>
  <c r="BY226" i="2" s="1"/>
  <c r="BX170" i="2"/>
  <c r="BY170" i="2" s="1"/>
  <c r="BX112" i="2"/>
  <c r="BY112" i="2" s="1"/>
  <c r="BX55" i="2"/>
  <c r="BY55" i="2" s="1"/>
  <c r="BX392" i="2"/>
  <c r="BY392" i="2" s="1"/>
  <c r="BX350" i="2"/>
  <c r="BY350" i="2" s="1"/>
  <c r="BX307" i="2"/>
  <c r="BY307" i="2" s="1"/>
  <c r="BX252" i="2"/>
  <c r="BY252" i="2" s="1"/>
  <c r="BX196" i="2"/>
  <c r="BY196" i="2" s="1"/>
  <c r="BX139" i="2"/>
  <c r="BY139" i="2" s="1"/>
  <c r="BX82" i="2"/>
  <c r="BY82" i="2" s="1"/>
  <c r="BX280" i="2"/>
  <c r="BY280" i="2" s="1"/>
  <c r="BX238" i="2"/>
  <c r="BY238" i="2" s="1"/>
  <c r="BX195" i="2"/>
  <c r="BY195" i="2" s="1"/>
  <c r="BX152" i="2"/>
  <c r="BY152" i="2" s="1"/>
  <c r="BX110" i="2"/>
  <c r="BY110" i="2" s="1"/>
  <c r="BX67" i="2"/>
  <c r="BY67" i="2" s="1"/>
  <c r="BX405" i="2"/>
  <c r="BY405" i="2" s="1"/>
  <c r="BX373" i="2"/>
  <c r="BY373" i="2" s="1"/>
  <c r="BX341" i="2"/>
  <c r="BY341" i="2" s="1"/>
  <c r="BX309" i="2"/>
  <c r="BY309" i="2" s="1"/>
  <c r="BX277" i="2"/>
  <c r="BY277" i="2" s="1"/>
  <c r="BX245" i="2"/>
  <c r="BY245" i="2" s="1"/>
  <c r="BX213" i="2"/>
  <c r="BY213" i="2" s="1"/>
  <c r="BX181" i="2"/>
  <c r="BY181" i="2" s="1"/>
  <c r="BX149" i="2"/>
  <c r="BY149" i="2" s="1"/>
  <c r="BX117" i="2"/>
  <c r="BY117" i="2" s="1"/>
  <c r="BX85" i="2"/>
  <c r="BY85" i="2" s="1"/>
  <c r="BX53" i="2"/>
  <c r="BY53" i="2" s="1"/>
  <c r="BX423" i="2"/>
  <c r="BY423" i="2" s="1"/>
  <c r="BX396" i="2"/>
  <c r="BY396" i="2" s="1"/>
  <c r="BX370" i="2"/>
  <c r="BY370" i="2" s="1"/>
  <c r="BX406" i="2"/>
  <c r="BY406" i="2" s="1"/>
  <c r="BX320" i="2"/>
  <c r="BY320" i="2" s="1"/>
  <c r="BX214" i="2"/>
  <c r="BY214" i="2" s="1"/>
  <c r="BX100" i="2"/>
  <c r="BY100" i="2" s="1"/>
  <c r="BX378" i="2"/>
  <c r="BY378" i="2" s="1"/>
  <c r="BX290" i="2"/>
  <c r="BY290" i="2" s="1"/>
  <c r="BX176" i="2"/>
  <c r="BY176" i="2" s="1"/>
  <c r="BX63" i="2"/>
  <c r="BY63" i="2" s="1"/>
  <c r="BX355" i="2"/>
  <c r="BY355" i="2" s="1"/>
  <c r="BX260" i="2"/>
  <c r="BY260" i="2" s="1"/>
  <c r="BX146" i="2"/>
  <c r="BY146" i="2" s="1"/>
  <c r="BX286" i="2"/>
  <c r="BY286" i="2" s="1"/>
  <c r="BX200" i="2"/>
  <c r="BY200" i="2" s="1"/>
  <c r="BX115" i="2"/>
  <c r="BY115" i="2" s="1"/>
  <c r="BX409" i="2"/>
  <c r="BY409" i="2" s="1"/>
  <c r="BX345" i="2"/>
  <c r="BY345" i="2" s="1"/>
  <c r="BX281" i="2"/>
  <c r="BY281" i="2" s="1"/>
  <c r="BX217" i="2"/>
  <c r="BY217" i="2" s="1"/>
  <c r="BX153" i="2"/>
  <c r="BY153" i="2" s="1"/>
  <c r="BX89" i="2"/>
  <c r="BY89" i="2" s="1"/>
  <c r="BX180" i="2"/>
  <c r="BY180" i="2" s="1"/>
  <c r="BX258" i="2"/>
  <c r="BY258" i="2" s="1"/>
  <c r="BX412" i="2"/>
  <c r="BY412" i="2" s="1"/>
  <c r="BX223" i="2"/>
  <c r="BY223" i="2" s="1"/>
  <c r="BX416" i="2"/>
  <c r="BY416" i="2" s="1"/>
  <c r="BX374" i="2"/>
  <c r="BY374" i="2" s="1"/>
  <c r="BX331" i="2"/>
  <c r="BY331" i="2" s="1"/>
  <c r="BX284" i="2"/>
  <c r="BY284" i="2" s="1"/>
  <c r="BX228" i="2"/>
  <c r="BY228" i="2" s="1"/>
  <c r="BX171" i="2"/>
  <c r="BY171" i="2" s="1"/>
  <c r="BX114" i="2"/>
  <c r="BY114" i="2" s="1"/>
  <c r="BX58" i="2"/>
  <c r="BY58" i="2" s="1"/>
  <c r="BX388" i="2"/>
  <c r="BY388" i="2" s="1"/>
  <c r="BX346" i="2"/>
  <c r="BY346" i="2" s="1"/>
  <c r="BX303" i="2"/>
  <c r="BY303" i="2" s="1"/>
  <c r="BX247" i="2"/>
  <c r="BY247" i="2" s="1"/>
  <c r="BX191" i="2"/>
  <c r="BY191" i="2" s="1"/>
  <c r="BX134" i="2"/>
  <c r="BY134" i="2" s="1"/>
  <c r="BX76" i="2"/>
  <c r="BY76" i="2" s="1"/>
  <c r="BX408" i="2"/>
  <c r="BY408" i="2" s="1"/>
  <c r="BX366" i="2"/>
  <c r="BY366" i="2" s="1"/>
  <c r="BX323" i="2"/>
  <c r="BY323" i="2" s="1"/>
  <c r="BX274" i="2"/>
  <c r="BY274" i="2" s="1"/>
  <c r="BX218" i="2"/>
  <c r="BY218" i="2" s="1"/>
  <c r="BX160" i="2"/>
  <c r="BY160" i="2" s="1"/>
  <c r="BX103" i="2"/>
  <c r="BY103" i="2" s="1"/>
  <c r="BX296" i="2"/>
  <c r="BY296" i="2" s="1"/>
  <c r="BX254" i="2"/>
  <c r="BY254" i="2" s="1"/>
  <c r="BX211" i="2"/>
  <c r="BY211" i="2" s="1"/>
  <c r="BX168" i="2"/>
  <c r="BY168" i="2" s="1"/>
  <c r="BX126" i="2"/>
  <c r="BY126" i="2" s="1"/>
  <c r="BX83" i="2"/>
  <c r="BY83" i="2" s="1"/>
  <c r="BX417" i="2"/>
  <c r="BY417" i="2" s="1"/>
  <c r="BX385" i="2"/>
  <c r="BY385" i="2" s="1"/>
  <c r="BX353" i="2"/>
  <c r="BY353" i="2" s="1"/>
  <c r="BX321" i="2"/>
  <c r="BY321" i="2" s="1"/>
  <c r="BX289" i="2"/>
  <c r="BY289" i="2" s="1"/>
  <c r="BX257" i="2"/>
  <c r="BY257" i="2" s="1"/>
  <c r="BX225" i="2"/>
  <c r="BY225" i="2" s="1"/>
  <c r="BX193" i="2"/>
  <c r="BY193" i="2" s="1"/>
  <c r="BX161" i="2"/>
  <c r="BY161" i="2" s="1"/>
  <c r="BX129" i="2"/>
  <c r="BY129" i="2" s="1"/>
  <c r="BX97" i="2"/>
  <c r="BY97" i="2" s="1"/>
  <c r="BX65" i="2"/>
  <c r="BY65" i="2" s="1"/>
  <c r="BX57" i="2"/>
  <c r="BY57" i="2" s="1"/>
  <c r="BX300" i="2"/>
  <c r="BY300" i="2" s="1"/>
  <c r="BX244" i="2"/>
  <c r="BY244" i="2" s="1"/>
  <c r="BX380" i="2"/>
  <c r="BY380" i="2" s="1"/>
  <c r="BX66" i="2"/>
  <c r="BY66" i="2" s="1"/>
  <c r="BX130" i="2"/>
  <c r="BY130" i="2" s="1"/>
  <c r="BX74" i="2"/>
  <c r="BY74" i="2" s="1"/>
  <c r="BX266" i="2"/>
  <c r="BY266" i="2" s="1"/>
  <c r="BX418" i="2"/>
  <c r="BY418" i="2" s="1"/>
  <c r="BX230" i="2"/>
  <c r="BY230" i="2" s="1"/>
  <c r="BX391" i="2"/>
  <c r="BY391" i="2" s="1"/>
  <c r="BX194" i="2"/>
  <c r="BY194" i="2" s="1"/>
  <c r="BX411" i="2"/>
  <c r="BY411" i="2" s="1"/>
  <c r="BX368" i="2"/>
  <c r="BY368" i="2" s="1"/>
  <c r="BX326" i="2"/>
  <c r="BY326" i="2" s="1"/>
  <c r="BX278" i="2"/>
  <c r="BY278" i="2" s="1"/>
  <c r="BX220" i="2"/>
  <c r="BY220" i="2" s="1"/>
  <c r="BX164" i="2"/>
  <c r="BY164" i="2" s="1"/>
  <c r="BX107" i="2"/>
  <c r="BY107" i="2" s="1"/>
  <c r="BX50" i="2"/>
  <c r="BY50" i="2" s="1"/>
  <c r="BX383" i="2"/>
  <c r="BY383" i="2" s="1"/>
  <c r="BX340" i="2"/>
  <c r="BY340" i="2" s="1"/>
  <c r="BX298" i="2"/>
  <c r="BY298" i="2" s="1"/>
  <c r="BX240" i="2"/>
  <c r="BY240" i="2" s="1"/>
  <c r="BX183" i="2"/>
  <c r="BY183" i="2" s="1"/>
  <c r="BX127" i="2"/>
  <c r="BY127" i="2" s="1"/>
  <c r="BX70" i="2"/>
  <c r="BY70" i="2" s="1"/>
  <c r="BX403" i="2"/>
  <c r="BY403" i="2" s="1"/>
  <c r="BX360" i="2"/>
  <c r="BY360" i="2" s="1"/>
  <c r="BX318" i="2"/>
  <c r="BY318" i="2" s="1"/>
  <c r="BX267" i="2"/>
  <c r="BY267" i="2" s="1"/>
  <c r="BX210" i="2"/>
  <c r="BY210" i="2" s="1"/>
  <c r="BX154" i="2"/>
  <c r="BY154" i="2" s="1"/>
  <c r="BX96" i="2"/>
  <c r="BY96" i="2" s="1"/>
  <c r="BX291" i="2"/>
  <c r="BY291" i="2" s="1"/>
  <c r="BX248" i="2"/>
  <c r="BY248" i="2" s="1"/>
  <c r="BX206" i="2"/>
  <c r="BY206" i="2" s="1"/>
  <c r="BX163" i="2"/>
  <c r="BY163" i="2" s="1"/>
  <c r="BX120" i="2"/>
  <c r="BY120" i="2" s="1"/>
  <c r="BX78" i="2"/>
  <c r="BY78" i="2" s="1"/>
  <c r="BX413" i="2"/>
  <c r="BY413" i="2" s="1"/>
  <c r="BX381" i="2"/>
  <c r="BY381" i="2" s="1"/>
  <c r="BX349" i="2"/>
  <c r="BY349" i="2" s="1"/>
  <c r="BX317" i="2"/>
  <c r="BY317" i="2" s="1"/>
  <c r="BX285" i="2"/>
  <c r="BY285" i="2" s="1"/>
  <c r="BX253" i="2"/>
  <c r="BY253" i="2" s="1"/>
  <c r="BX221" i="2"/>
  <c r="BY221" i="2" s="1"/>
  <c r="BX189" i="2"/>
  <c r="BY189" i="2" s="1"/>
  <c r="BX157" i="2"/>
  <c r="BY157" i="2" s="1"/>
  <c r="BX125" i="2"/>
  <c r="BY125" i="2" s="1"/>
  <c r="BX93" i="2"/>
  <c r="BY93" i="2" s="1"/>
  <c r="BX87" i="2"/>
  <c r="BY87" i="2" s="1"/>
  <c r="BX128" i="2"/>
  <c r="BY128" i="2" s="1"/>
  <c r="BX91" i="2"/>
  <c r="BY91" i="2" s="1"/>
  <c r="BX60" i="2"/>
  <c r="BY60" i="2" s="1"/>
  <c r="BX361" i="2"/>
  <c r="BY361" i="2" s="1"/>
  <c r="BX105" i="2"/>
  <c r="BY105" i="2" s="1"/>
  <c r="BX287" i="2"/>
  <c r="BY287" i="2" s="1"/>
  <c r="BX379" i="2"/>
  <c r="BY379" i="2" s="1"/>
  <c r="BX178" i="2"/>
  <c r="BY178" i="2" s="1"/>
  <c r="BX351" i="2"/>
  <c r="BY351" i="2" s="1"/>
  <c r="BX140" i="2"/>
  <c r="BY140" i="2" s="1"/>
  <c r="BX328" i="2"/>
  <c r="BY328" i="2" s="1"/>
  <c r="BX111" i="2"/>
  <c r="BY111" i="2" s="1"/>
  <c r="BX174" i="2"/>
  <c r="BY174" i="2" s="1"/>
  <c r="BX389" i="2"/>
  <c r="BY389" i="2" s="1"/>
  <c r="BX261" i="2"/>
  <c r="BY261" i="2" s="1"/>
  <c r="BX133" i="2"/>
  <c r="BY133" i="2" s="1"/>
  <c r="BX236" i="2"/>
  <c r="BY236" i="2" s="1"/>
  <c r="BX271" i="2"/>
  <c r="BY271" i="2" s="1"/>
  <c r="BX234" i="2"/>
  <c r="BY234" i="2" s="1"/>
  <c r="BX203" i="2"/>
  <c r="BY203" i="2" s="1"/>
  <c r="BX72" i="2"/>
  <c r="BY72" i="2" s="1"/>
  <c r="BX185" i="2"/>
  <c r="BY185" i="2" s="1"/>
  <c r="BX144" i="2"/>
  <c r="BY144" i="2" s="1"/>
  <c r="BX352" i="2"/>
  <c r="BY352" i="2" s="1"/>
  <c r="BX143" i="2"/>
  <c r="BY143" i="2" s="1"/>
  <c r="BX324" i="2"/>
  <c r="BY324" i="2" s="1"/>
  <c r="BX106" i="2"/>
  <c r="BY106" i="2" s="1"/>
  <c r="BX302" i="2"/>
  <c r="BY302" i="2" s="1"/>
  <c r="BX75" i="2"/>
  <c r="BY75" i="2" s="1"/>
  <c r="BX147" i="2"/>
  <c r="BY147" i="2" s="1"/>
  <c r="BX369" i="2"/>
  <c r="BY369" i="2" s="1"/>
  <c r="BX241" i="2"/>
  <c r="BY241" i="2" s="1"/>
  <c r="BX113" i="2"/>
  <c r="BY113" i="2" s="1"/>
  <c r="BX364" i="2"/>
  <c r="BY364" i="2" s="1"/>
  <c r="BX102" i="2"/>
  <c r="BY102" i="2" s="1"/>
  <c r="BX116" i="2"/>
  <c r="BY116" i="2" s="1"/>
  <c r="BX347" i="2"/>
  <c r="BY347" i="2" s="1"/>
  <c r="BX135" i="2"/>
  <c r="BY135" i="2" s="1"/>
  <c r="BX319" i="2"/>
  <c r="BY319" i="2" s="1"/>
  <c r="BX98" i="2"/>
  <c r="BY98" i="2" s="1"/>
  <c r="BX295" i="2"/>
  <c r="BY295" i="2" s="1"/>
  <c r="BX68" i="2"/>
  <c r="BY68" i="2" s="1"/>
  <c r="BX142" i="2"/>
  <c r="BY142" i="2" s="1"/>
  <c r="BX365" i="2"/>
  <c r="BY365" i="2" s="1"/>
  <c r="BX237" i="2"/>
  <c r="BY237" i="2" s="1"/>
  <c r="BX109" i="2"/>
  <c r="BY109" i="2" s="1"/>
  <c r="BX47" i="2"/>
  <c r="BX123" i="2"/>
  <c r="BY123" i="2" s="1"/>
  <c r="BX242" i="2"/>
  <c r="BY242" i="2" s="1"/>
  <c r="BX204" i="2"/>
  <c r="BY204" i="2" s="1"/>
  <c r="BX175" i="2"/>
  <c r="BY175" i="2" s="1"/>
  <c r="BX51" i="2"/>
  <c r="BY51" i="2" s="1"/>
  <c r="BX169" i="2"/>
  <c r="BY169" i="2" s="1"/>
  <c r="BX95" i="2"/>
  <c r="BY95" i="2" s="1"/>
  <c r="BX422" i="2"/>
  <c r="BY422" i="2" s="1"/>
  <c r="BX235" i="2"/>
  <c r="BY235" i="2" s="1"/>
  <c r="BX394" i="2"/>
  <c r="BY394" i="2" s="1"/>
  <c r="BX198" i="2"/>
  <c r="BY198" i="2" s="1"/>
  <c r="BX371" i="2"/>
  <c r="BY371" i="2" s="1"/>
  <c r="BX167" i="2"/>
  <c r="BY167" i="2" s="1"/>
  <c r="BX216" i="2"/>
  <c r="BY216" i="2" s="1"/>
  <c r="BX421" i="2"/>
  <c r="BY421" i="2" s="1"/>
  <c r="BX293" i="2"/>
  <c r="BY293" i="2" s="1"/>
  <c r="BX165" i="2"/>
  <c r="BY165" i="2" s="1"/>
  <c r="BX407" i="2"/>
  <c r="BY407" i="2" s="1"/>
  <c r="BX363" i="2"/>
  <c r="BY363" i="2" s="1"/>
  <c r="BX335" i="2"/>
  <c r="BY335" i="2" s="1"/>
  <c r="BX312" i="2"/>
  <c r="BY312" i="2" s="1"/>
  <c r="BX158" i="2"/>
  <c r="BY158" i="2" s="1"/>
  <c r="BX249" i="2"/>
  <c r="BY249" i="2" s="1"/>
  <c r="BX354" i="2"/>
  <c r="BY354" i="2" s="1"/>
  <c r="BX395" i="2"/>
  <c r="BY395" i="2" s="1"/>
  <c r="BX199" i="2"/>
  <c r="BY199" i="2" s="1"/>
  <c r="BX367" i="2"/>
  <c r="BY367" i="2" s="1"/>
  <c r="BX162" i="2"/>
  <c r="BY162" i="2" s="1"/>
  <c r="BX344" i="2"/>
  <c r="BY344" i="2" s="1"/>
  <c r="BX132" i="2"/>
  <c r="BY132" i="2" s="1"/>
  <c r="BX190" i="2"/>
  <c r="BY190" i="2" s="1"/>
  <c r="BX401" i="2"/>
  <c r="BY401" i="2" s="1"/>
  <c r="BX273" i="2"/>
  <c r="BY273" i="2" s="1"/>
  <c r="BX145" i="2"/>
  <c r="BY145" i="2" s="1"/>
  <c r="BX343" i="2"/>
  <c r="BY343" i="2" s="1"/>
  <c r="BX272" i="2"/>
  <c r="BY272" i="2" s="1"/>
  <c r="BX332" i="2"/>
  <c r="BY332" i="2" s="1"/>
  <c r="BX390" i="2"/>
  <c r="BY390" i="2" s="1"/>
  <c r="BX192" i="2"/>
  <c r="BY192" i="2" s="1"/>
  <c r="BX362" i="2"/>
  <c r="BY362" i="2" s="1"/>
  <c r="BX155" i="2"/>
  <c r="BY155" i="2" s="1"/>
  <c r="BX339" i="2"/>
  <c r="BY339" i="2" s="1"/>
  <c r="BX124" i="2"/>
  <c r="BY124" i="2" s="1"/>
  <c r="BX184" i="2"/>
  <c r="BY184" i="2" s="1"/>
  <c r="BX397" i="2"/>
  <c r="BY397" i="2" s="1"/>
  <c r="BX269" i="2"/>
  <c r="BY269" i="2" s="1"/>
  <c r="BX141" i="2"/>
  <c r="BY141" i="2" s="1"/>
  <c r="BX386" i="2"/>
  <c r="BY386" i="2" s="1"/>
  <c r="BX314" i="2"/>
  <c r="BY314" i="2" s="1"/>
  <c r="BX136" i="2"/>
  <c r="BY136" i="2" s="1"/>
  <c r="BX52" i="2"/>
  <c r="BY52" i="2" s="1"/>
  <c r="BX376" i="2"/>
  <c r="BY376" i="2" s="1"/>
  <c r="BX297" i="2"/>
  <c r="BY297" i="2" s="1"/>
  <c r="BX342" i="2"/>
  <c r="BY342" i="2" s="1"/>
  <c r="BX288" i="2"/>
  <c r="BY288" i="2" s="1"/>
  <c r="BX233" i="2"/>
  <c r="BY233" i="2" s="1"/>
  <c r="BX251" i="2"/>
  <c r="BY251" i="2" s="1"/>
  <c r="BX64" i="2"/>
  <c r="BY64" i="2" s="1"/>
  <c r="BX414" i="2"/>
  <c r="BY414" i="2" s="1"/>
  <c r="BX259" i="2"/>
  <c r="BY259" i="2" s="1"/>
  <c r="BX399" i="2"/>
  <c r="BY399" i="2" s="1"/>
  <c r="BX222" i="2"/>
  <c r="BY222" i="2" s="1"/>
  <c r="BX322" i="2"/>
  <c r="BY322" i="2" s="1"/>
  <c r="BX224" i="2"/>
  <c r="BY224" i="2" s="1"/>
  <c r="BX54" i="2"/>
  <c r="BY54" i="2" s="1"/>
  <c r="BX131" i="2"/>
  <c r="BY131" i="2" s="1"/>
  <c r="BX229" i="2"/>
  <c r="BY229" i="2" s="1"/>
  <c r="BX202" i="2"/>
  <c r="BY202" i="2" s="1"/>
  <c r="BX119" i="2"/>
  <c r="BY119" i="2" s="1"/>
  <c r="BX377" i="2"/>
  <c r="BY377" i="2" s="1"/>
  <c r="BX327" i="2"/>
  <c r="BY327" i="2" s="1"/>
  <c r="BX86" i="2"/>
  <c r="BY86" i="2" s="1"/>
  <c r="BX48" i="2"/>
  <c r="BY48" i="2" s="1"/>
  <c r="BX275" i="2"/>
  <c r="BY275" i="2" s="1"/>
  <c r="BX337" i="2"/>
  <c r="BY337" i="2" s="1"/>
  <c r="BX81" i="2"/>
  <c r="BY81" i="2" s="1"/>
  <c r="BX359" i="2"/>
  <c r="BY359" i="2" s="1"/>
  <c r="BX304" i="2"/>
  <c r="BY304" i="2" s="1"/>
  <c r="BX268" i="2"/>
  <c r="BY268" i="2" s="1"/>
  <c r="BX239" i="2"/>
  <c r="BY239" i="2" s="1"/>
  <c r="BX99" i="2"/>
  <c r="BY99" i="2" s="1"/>
  <c r="BX205" i="2"/>
  <c r="BY205" i="2" s="1"/>
  <c r="BX316" i="2"/>
  <c r="BY316" i="2" s="1"/>
  <c r="BX59" i="2"/>
  <c r="BY59" i="2" s="1"/>
  <c r="BX336" i="2"/>
  <c r="BY336" i="2" s="1"/>
  <c r="BX88" i="2"/>
  <c r="BY88" i="2" s="1"/>
  <c r="BX197" i="2"/>
  <c r="BY197" i="2" s="1"/>
  <c r="BX166" i="2"/>
  <c r="BY166" i="2" s="1"/>
  <c r="BX398" i="2"/>
  <c r="BY398" i="2" s="1"/>
  <c r="BX313" i="2"/>
  <c r="BY313" i="2" s="1"/>
  <c r="BX108" i="2"/>
  <c r="BY108" i="2" s="1"/>
  <c r="BX410" i="2"/>
  <c r="BY410" i="2" s="1"/>
  <c r="BX387" i="2"/>
  <c r="BY387" i="2" s="1"/>
  <c r="BX232" i="2"/>
  <c r="BY232" i="2" s="1"/>
  <c r="BX305" i="2"/>
  <c r="BY305" i="2" s="1"/>
  <c r="BX49" i="2"/>
  <c r="BY49" i="2" s="1"/>
  <c r="BX151" i="2"/>
  <c r="BY151" i="2" s="1"/>
  <c r="BX250" i="2"/>
  <c r="BY250" i="2" s="1"/>
  <c r="BX212" i="2"/>
  <c r="BY212" i="2" s="1"/>
  <c r="BX182" i="2"/>
  <c r="BY182" i="2" s="1"/>
  <c r="BX56" i="2"/>
  <c r="BY56" i="2" s="1"/>
  <c r="BX173" i="2"/>
  <c r="BY173" i="2" s="1"/>
  <c r="BX292" i="2"/>
  <c r="BY292" i="2" s="1"/>
  <c r="BX122" i="2"/>
  <c r="BY122" i="2" s="1"/>
  <c r="BX308" i="2"/>
  <c r="BY308" i="2" s="1"/>
  <c r="BX357" i="2"/>
  <c r="BY357" i="2" s="1"/>
  <c r="BX101" i="2"/>
  <c r="BY101" i="2" s="1"/>
  <c r="BX156" i="2"/>
  <c r="BY156" i="2" s="1"/>
  <c r="BX90" i="2"/>
  <c r="BY90" i="2" s="1"/>
  <c r="BX121" i="2"/>
  <c r="BY121" i="2" s="1"/>
  <c r="BX310" i="2"/>
  <c r="BY310" i="2" s="1"/>
  <c r="BX276" i="2"/>
  <c r="BY276" i="2" s="1"/>
  <c r="BX246" i="2"/>
  <c r="BY246" i="2" s="1"/>
  <c r="BX104" i="2"/>
  <c r="BY104" i="2" s="1"/>
  <c r="BX209" i="2"/>
  <c r="BY209" i="2" s="1"/>
  <c r="BX215" i="2"/>
  <c r="BY215" i="2" s="1"/>
  <c r="BX306" i="2"/>
  <c r="BY306" i="2" s="1"/>
  <c r="BX79" i="2"/>
  <c r="BY79" i="2" s="1"/>
  <c r="BX424" i="2"/>
  <c r="BY424" i="2" s="1"/>
  <c r="BX270" i="2"/>
  <c r="BY270" i="2" s="1"/>
  <c r="BX333" i="2"/>
  <c r="BY333" i="2" s="1"/>
  <c r="BX77" i="2"/>
  <c r="BY77" i="2" s="1"/>
  <c r="BX255" i="2"/>
  <c r="BY255" i="2" s="1"/>
  <c r="BX84" i="2"/>
  <c r="BY84" i="2" s="1"/>
  <c r="BX282" i="2"/>
  <c r="BY282" i="2" s="1"/>
  <c r="BX325" i="2"/>
  <c r="BY325" i="2" s="1"/>
  <c r="BX69" i="2"/>
  <c r="BY69" i="2" s="1"/>
  <c r="BX420" i="2"/>
  <c r="BY420" i="2" s="1"/>
  <c r="BX243" i="2"/>
  <c r="BY243" i="2" s="1"/>
  <c r="BX187" i="2"/>
  <c r="BY187" i="2" s="1"/>
  <c r="BX256" i="2"/>
  <c r="BY256" i="2" s="1"/>
  <c r="BX219" i="2"/>
  <c r="BY219" i="2" s="1"/>
  <c r="BX188" i="2"/>
  <c r="BY188" i="2" s="1"/>
  <c r="BX62" i="2"/>
  <c r="BY62" i="2" s="1"/>
  <c r="BX177" i="2"/>
  <c r="BY177" i="2" s="1"/>
  <c r="BX294" i="2"/>
  <c r="BY294" i="2" s="1"/>
  <c r="BX80" i="2"/>
  <c r="BY80" i="2" s="1"/>
  <c r="BX404" i="2"/>
  <c r="BY404" i="2" s="1"/>
  <c r="BX382" i="2"/>
  <c r="BY382" i="2" s="1"/>
  <c r="BX227" i="2"/>
  <c r="BY227" i="2" s="1"/>
  <c r="BX301" i="2"/>
  <c r="BY301" i="2" s="1"/>
  <c r="BX61" i="2"/>
  <c r="BY61" i="2" s="1"/>
  <c r="BY47" i="2" l="1"/>
  <c r="BY43" i="2" s="1"/>
  <c r="BX43" i="2"/>
  <c r="CA76" i="2" l="1"/>
  <c r="CB76" i="2" s="1"/>
  <c r="CA329" i="2"/>
  <c r="CB329" i="2" s="1"/>
  <c r="CA208" i="2"/>
  <c r="CB208" i="2" s="1"/>
  <c r="CA377" i="2"/>
  <c r="CB377" i="2" s="1"/>
  <c r="CA251" i="2"/>
  <c r="CB251" i="2" s="1"/>
  <c r="CA259" i="2"/>
  <c r="CB259" i="2" s="1"/>
  <c r="CA58" i="2"/>
  <c r="CB58" i="2" s="1"/>
  <c r="CA130" i="2"/>
  <c r="CB130" i="2" s="1"/>
  <c r="CA315" i="2"/>
  <c r="CB315" i="2" s="1"/>
  <c r="CA393" i="2"/>
  <c r="CB393" i="2" s="1"/>
  <c r="CA191" i="2"/>
  <c r="CB191" i="2" s="1"/>
  <c r="CA55" i="2"/>
  <c r="CB55" i="2" s="1"/>
  <c r="CA134" i="2"/>
  <c r="CB134" i="2" s="1"/>
  <c r="CA71" i="2"/>
  <c r="CB71" i="2" s="1"/>
  <c r="CA144" i="2"/>
  <c r="CB144" i="2" s="1"/>
  <c r="CA154" i="2"/>
  <c r="CB154" i="2" s="1"/>
  <c r="CA239" i="2"/>
  <c r="CB239" i="2" s="1"/>
  <c r="CA257" i="2"/>
  <c r="CB257" i="2" s="1"/>
  <c r="CA68" i="2"/>
  <c r="CB68" i="2" s="1"/>
  <c r="CA292" i="2"/>
  <c r="CB292" i="2" s="1"/>
  <c r="CA420" i="2"/>
  <c r="CB420" i="2" s="1"/>
  <c r="CA95" i="2"/>
  <c r="CB95" i="2" s="1"/>
  <c r="CA129" i="2"/>
  <c r="CB129" i="2" s="1"/>
  <c r="CA417" i="2"/>
  <c r="CB417" i="2" s="1"/>
  <c r="CA326" i="2"/>
  <c r="CB326" i="2" s="1"/>
  <c r="CA235" i="2"/>
  <c r="CB235" i="2" s="1"/>
  <c r="CA146" i="2"/>
  <c r="CB146" i="2" s="1"/>
  <c r="CA104" i="2"/>
  <c r="CB104" i="2" s="1"/>
  <c r="CA232" i="2"/>
  <c r="CB232" i="2" s="1"/>
  <c r="CA360" i="2"/>
  <c r="CB360" i="2" s="1"/>
  <c r="CA131" i="2"/>
  <c r="CB131" i="2" s="1"/>
  <c r="CA97" i="2"/>
  <c r="CB97" i="2" s="1"/>
  <c r="CA305" i="2"/>
  <c r="CB305" i="2" s="1"/>
  <c r="CA299" i="2"/>
  <c r="CB299" i="2" s="1"/>
  <c r="CA178" i="2"/>
  <c r="CB178" i="2" s="1"/>
  <c r="CA286" i="2"/>
  <c r="CB286" i="2" s="1"/>
  <c r="CA90" i="2"/>
  <c r="CB90" i="2" s="1"/>
  <c r="CA100" i="2"/>
  <c r="CB100" i="2" s="1"/>
  <c r="CA201" i="2"/>
  <c r="CB201" i="2" s="1"/>
  <c r="CA50" i="2"/>
  <c r="CB50" i="2" s="1"/>
  <c r="CA99" i="2"/>
  <c r="CB99" i="2" s="1"/>
  <c r="CA145" i="2"/>
  <c r="CB145" i="2" s="1"/>
  <c r="CA406" i="2"/>
  <c r="CB406" i="2" s="1"/>
  <c r="CA387" i="2"/>
  <c r="CB387" i="2" s="1"/>
  <c r="CA423" i="2"/>
  <c r="CB423" i="2" s="1"/>
  <c r="CA422" i="2"/>
  <c r="CB422" i="2" s="1"/>
  <c r="CA115" i="2"/>
  <c r="CB115" i="2" s="1"/>
  <c r="CA149" i="2"/>
  <c r="CB149" i="2" s="1"/>
  <c r="CA374" i="2"/>
  <c r="CB374" i="2" s="1"/>
  <c r="CA283" i="2"/>
  <c r="CB283" i="2" s="1"/>
  <c r="CA343" i="2"/>
  <c r="CB343" i="2" s="1"/>
  <c r="CA112" i="2"/>
  <c r="CB112" i="2" s="1"/>
  <c r="CA249" i="2"/>
  <c r="CB249" i="2" s="1"/>
  <c r="CA161" i="2"/>
  <c r="CB161" i="2" s="1"/>
  <c r="CA410" i="2"/>
  <c r="CB410" i="2" s="1"/>
  <c r="CA82" i="2"/>
  <c r="CB82" i="2" s="1"/>
  <c r="CA260" i="2"/>
  <c r="CB260" i="2" s="1"/>
  <c r="CA388" i="2"/>
  <c r="CB388" i="2" s="1"/>
  <c r="CA53" i="2"/>
  <c r="CB53" i="2" s="1"/>
  <c r="CA223" i="2"/>
  <c r="CB223" i="2" s="1"/>
  <c r="CA331" i="2"/>
  <c r="CB331" i="2" s="1"/>
  <c r="CA269" i="2"/>
  <c r="CB269" i="2" s="1"/>
  <c r="CA155" i="2"/>
  <c r="CB155" i="2" s="1"/>
  <c r="CA279" i="2"/>
  <c r="CB279" i="2" s="1"/>
  <c r="CA72" i="2"/>
  <c r="CB72" i="2" s="1"/>
  <c r="CA200" i="2"/>
  <c r="CB200" i="2" s="1"/>
  <c r="CA328" i="2"/>
  <c r="CB328" i="2" s="1"/>
  <c r="CA89" i="2"/>
  <c r="CB89" i="2" s="1"/>
  <c r="CA207" i="2"/>
  <c r="CB207" i="2" s="1"/>
  <c r="CA310" i="2"/>
  <c r="CB310" i="2" s="1"/>
  <c r="CA242" i="2"/>
  <c r="CB242" i="2" s="1"/>
  <c r="CA301" i="2"/>
  <c r="CB301" i="2" s="1"/>
  <c r="CA47" i="2"/>
  <c r="CA204" i="2"/>
  <c r="CB204" i="2" s="1"/>
  <c r="CA368" i="2"/>
  <c r="CB368" i="2" s="1"/>
  <c r="CA103" i="2"/>
  <c r="CB103" i="2" s="1"/>
  <c r="CA349" i="2"/>
  <c r="CB349" i="2" s="1"/>
  <c r="CA236" i="2"/>
  <c r="CB236" i="2" s="1"/>
  <c r="CA391" i="2"/>
  <c r="CB391" i="2" s="1"/>
  <c r="CA400" i="2"/>
  <c r="CB400" i="2" s="1"/>
  <c r="CA319" i="2"/>
  <c r="CB319" i="2" s="1"/>
  <c r="CA361" i="2"/>
  <c r="CB361" i="2" s="1"/>
  <c r="CA345" i="2"/>
  <c r="CB345" i="2" s="1"/>
  <c r="CA143" i="2"/>
  <c r="CB143" i="2" s="1"/>
  <c r="CA362" i="2"/>
  <c r="CB362" i="2" s="1"/>
  <c r="CA380" i="2"/>
  <c r="CB380" i="2" s="1"/>
  <c r="CA106" i="2"/>
  <c r="CB106" i="2" s="1"/>
  <c r="CA317" i="2"/>
  <c r="CB317" i="2" s="1"/>
  <c r="CA226" i="2"/>
  <c r="CB226" i="2" s="1"/>
  <c r="CA61" i="2"/>
  <c r="CB61" i="2" s="1"/>
  <c r="CA304" i="2"/>
  <c r="CB304" i="2" s="1"/>
  <c r="CA101" i="2"/>
  <c r="CB101" i="2" s="1"/>
  <c r="CA65" i="2"/>
  <c r="CB65" i="2" s="1"/>
  <c r="CA163" i="2"/>
  <c r="CB163" i="2" s="1"/>
  <c r="CA295" i="2"/>
  <c r="CB295" i="2" s="1"/>
  <c r="CA180" i="2"/>
  <c r="CB180" i="2" s="1"/>
  <c r="CA83" i="2"/>
  <c r="CB83" i="2" s="1"/>
  <c r="CA214" i="2"/>
  <c r="CB214" i="2" s="1"/>
  <c r="CA383" i="2"/>
  <c r="CB383" i="2" s="1"/>
  <c r="CA401" i="2"/>
  <c r="CB401" i="2" s="1"/>
  <c r="CA264" i="2"/>
  <c r="CB264" i="2" s="1"/>
  <c r="CA174" i="2"/>
  <c r="CB174" i="2" s="1"/>
  <c r="CA81" i="2"/>
  <c r="CB81" i="2" s="1"/>
  <c r="CA150" i="2"/>
  <c r="CB150" i="2" s="1"/>
  <c r="CA169" i="2"/>
  <c r="CB169" i="2" s="1"/>
  <c r="CA348" i="2"/>
  <c r="CB348" i="2" s="1"/>
  <c r="CA92" i="2"/>
  <c r="CB92" i="2" s="1"/>
  <c r="CA220" i="2"/>
  <c r="CB220" i="2" s="1"/>
  <c r="CA222" i="2"/>
  <c r="CB222" i="2" s="1"/>
  <c r="CA261" i="2"/>
  <c r="CB261" i="2" s="1"/>
  <c r="CA421" i="2"/>
  <c r="CB421" i="2" s="1"/>
  <c r="CA256" i="2"/>
  <c r="CB256" i="2" s="1"/>
  <c r="CA384" i="2"/>
  <c r="CB384" i="2" s="1"/>
  <c r="CA313" i="2"/>
  <c r="CB313" i="2" s="1"/>
  <c r="CA151" i="2"/>
  <c r="CB151" i="2" s="1"/>
  <c r="CA405" i="2"/>
  <c r="CB405" i="2" s="1"/>
  <c r="CA365" i="2"/>
  <c r="CB365" i="2" s="1"/>
  <c r="CA116" i="2"/>
  <c r="CB116" i="2" s="1"/>
  <c r="CA339" i="2"/>
  <c r="CB339" i="2" s="1"/>
  <c r="CA366" i="2"/>
  <c r="CB366" i="2" s="1"/>
  <c r="CA165" i="2"/>
  <c r="CB165" i="2" s="1"/>
  <c r="CA247" i="2"/>
  <c r="CB247" i="2" s="1"/>
  <c r="CA108" i="2"/>
  <c r="CB108" i="2" s="1"/>
  <c r="CA231" i="2"/>
  <c r="CB231" i="2" s="1"/>
  <c r="CA336" i="2"/>
  <c r="CB336" i="2" s="1"/>
  <c r="CA262" i="2"/>
  <c r="CB262" i="2" s="1"/>
  <c r="CA132" i="2"/>
  <c r="CB132" i="2" s="1"/>
  <c r="CA396" i="2"/>
  <c r="CB396" i="2" s="1"/>
  <c r="CA371" i="2"/>
  <c r="CB371" i="2" s="1"/>
  <c r="CA170" i="2"/>
  <c r="CB170" i="2" s="1"/>
  <c r="CA98" i="2"/>
  <c r="CB98" i="2" s="1"/>
  <c r="CA91" i="2"/>
  <c r="CB91" i="2" s="1"/>
  <c r="CA230" i="2"/>
  <c r="CB230" i="2" s="1"/>
  <c r="CA96" i="2"/>
  <c r="CB96" i="2" s="1"/>
  <c r="CA227" i="2"/>
  <c r="CB227" i="2" s="1"/>
  <c r="CA218" i="2"/>
  <c r="CB218" i="2" s="1"/>
  <c r="CA325" i="2"/>
  <c r="CB325" i="2" s="1"/>
  <c r="CA399" i="2"/>
  <c r="CB399" i="2" s="1"/>
  <c r="CA340" i="2"/>
  <c r="CB340" i="2" s="1"/>
  <c r="CA105" i="2"/>
  <c r="CB105" i="2" s="1"/>
  <c r="CA117" i="2"/>
  <c r="CB117" i="2" s="1"/>
  <c r="CA171" i="2"/>
  <c r="CB171" i="2" s="1"/>
  <c r="CA162" i="2"/>
  <c r="CB162" i="2" s="1"/>
  <c r="CA411" i="2"/>
  <c r="CB411" i="2" s="1"/>
  <c r="CA273" i="2"/>
  <c r="CB273" i="2" s="1"/>
  <c r="CA199" i="2"/>
  <c r="CB199" i="2" s="1"/>
  <c r="CA152" i="2"/>
  <c r="CB152" i="2" s="1"/>
  <c r="CA280" i="2"/>
  <c r="CB280" i="2" s="1"/>
  <c r="CA408" i="2"/>
  <c r="CB408" i="2" s="1"/>
  <c r="CA195" i="2"/>
  <c r="CB195" i="2" s="1"/>
  <c r="CA282" i="2"/>
  <c r="CB282" i="2" s="1"/>
  <c r="CA209" i="2"/>
  <c r="CB209" i="2" s="1"/>
  <c r="CA167" i="2"/>
  <c r="CB167" i="2" s="1"/>
  <c r="CA212" i="2"/>
  <c r="CB212" i="2" s="1"/>
  <c r="CA229" i="2"/>
  <c r="CB229" i="2" s="1"/>
  <c r="CA278" i="2"/>
  <c r="CB278" i="2" s="1"/>
  <c r="CA221" i="2"/>
  <c r="CB221" i="2" s="1"/>
  <c r="CA164" i="2"/>
  <c r="CB164" i="2" s="1"/>
  <c r="CA254" i="2"/>
  <c r="CB254" i="2" s="1"/>
  <c r="CA84" i="2"/>
  <c r="CB84" i="2" s="1"/>
  <c r="CA125" i="2"/>
  <c r="CB125" i="2" s="1"/>
  <c r="CA111" i="2"/>
  <c r="CB111" i="2" s="1"/>
  <c r="CA142" i="2"/>
  <c r="CB142" i="2" s="1"/>
  <c r="CA300" i="2"/>
  <c r="CB300" i="2" s="1"/>
  <c r="CA390" i="2"/>
  <c r="CB390" i="2" s="1"/>
  <c r="CA333" i="2"/>
  <c r="CB333" i="2" s="1"/>
  <c r="CA237" i="2"/>
  <c r="CB237" i="2" s="1"/>
  <c r="CA141" i="2"/>
  <c r="CB141" i="2" s="1"/>
  <c r="CA370" i="2"/>
  <c r="CB370" i="2" s="1"/>
  <c r="CA228" i="2"/>
  <c r="CB228" i="2" s="1"/>
  <c r="CA324" i="2"/>
  <c r="CB324" i="2" s="1"/>
  <c r="CA386" i="2"/>
  <c r="CB386" i="2" s="1"/>
  <c r="CA397" i="2"/>
  <c r="CB397" i="2" s="1"/>
  <c r="CA316" i="2"/>
  <c r="CB316" i="2" s="1"/>
  <c r="CA48" i="2"/>
  <c r="CB48" i="2" s="1"/>
  <c r="CA356" i="2"/>
  <c r="CB356" i="2" s="1"/>
  <c r="CA233" i="2"/>
  <c r="CB233" i="2" s="1"/>
  <c r="CA138" i="2"/>
  <c r="CB138" i="2" s="1"/>
  <c r="CA168" i="2"/>
  <c r="CB168" i="2" s="1"/>
  <c r="CA296" i="2"/>
  <c r="CB296" i="2" s="1"/>
  <c r="CA392" i="2"/>
  <c r="CB392" i="2" s="1"/>
  <c r="CA124" i="2"/>
  <c r="CB124" i="2" s="1"/>
  <c r="CA188" i="2"/>
  <c r="CB188" i="2" s="1"/>
  <c r="CA307" i="2"/>
  <c r="CB307" i="2" s="1"/>
  <c r="CA330" i="2"/>
  <c r="CB330" i="2" s="1"/>
  <c r="CA224" i="2"/>
  <c r="CB224" i="2" s="1"/>
  <c r="CA78" i="2"/>
  <c r="CB78" i="2" s="1"/>
  <c r="CA234" i="2"/>
  <c r="CB234" i="2" s="1"/>
  <c r="CA347" i="2"/>
  <c r="CB347" i="2" s="1"/>
  <c r="CA407" i="2"/>
  <c r="CB407" i="2" s="1"/>
  <c r="CA378" i="2"/>
  <c r="CB378" i="2" s="1"/>
  <c r="CA323" i="2"/>
  <c r="CB323" i="2" s="1"/>
  <c r="CA87" i="2"/>
  <c r="CB87" i="2" s="1"/>
  <c r="CA172" i="2"/>
  <c r="CB172" i="2" s="1"/>
  <c r="CA243" i="2"/>
  <c r="CB243" i="2" s="1"/>
  <c r="CA334" i="2"/>
  <c r="CB334" i="2" s="1"/>
  <c r="CA275" i="2"/>
  <c r="CB275" i="2" s="1"/>
  <c r="CA364" i="2"/>
  <c r="CB364" i="2" s="1"/>
  <c r="CA85" i="2"/>
  <c r="CB85" i="2" s="1"/>
  <c r="CA183" i="2"/>
  <c r="CB183" i="2" s="1"/>
  <c r="CA311" i="2"/>
  <c r="CB311" i="2" s="1"/>
  <c r="CA266" i="2"/>
  <c r="CB266" i="2" s="1"/>
  <c r="CA270" i="2"/>
  <c r="CB270" i="2" s="1"/>
  <c r="CA175" i="2"/>
  <c r="CB175" i="2" s="1"/>
  <c r="CA285" i="2"/>
  <c r="CB285" i="2" s="1"/>
  <c r="CA372" i="2"/>
  <c r="CB372" i="2" s="1"/>
  <c r="CA62" i="2"/>
  <c r="CB62" i="2" s="1"/>
  <c r="CA202" i="2"/>
  <c r="CB202" i="2" s="1"/>
  <c r="CA241" i="2"/>
  <c r="CB241" i="2" s="1"/>
  <c r="CA354" i="2"/>
  <c r="CB354" i="2" s="1"/>
  <c r="CA394" i="2"/>
  <c r="CB394" i="2" s="1"/>
  <c r="CA184" i="2"/>
  <c r="CB184" i="2" s="1"/>
  <c r="CA248" i="2"/>
  <c r="CB248" i="2" s="1"/>
  <c r="CA110" i="2"/>
  <c r="CB110" i="2" s="1"/>
  <c r="CA338" i="2"/>
  <c r="CB338" i="2" s="1"/>
  <c r="CA123" i="2"/>
  <c r="CB123" i="2" s="1"/>
  <c r="CA196" i="2"/>
  <c r="CB196" i="2" s="1"/>
  <c r="CA341" i="2"/>
  <c r="CB341" i="2" s="1"/>
  <c r="CA359" i="2"/>
  <c r="CB359" i="2" s="1"/>
  <c r="CA158" i="2"/>
  <c r="CB158" i="2" s="1"/>
  <c r="CA194" i="2"/>
  <c r="CB194" i="2" s="1"/>
  <c r="CA80" i="2"/>
  <c r="CB80" i="2" s="1"/>
  <c r="CA197" i="2"/>
  <c r="CB197" i="2" s="1"/>
  <c r="CA274" i="2"/>
  <c r="CB274" i="2" s="1"/>
  <c r="CA424" i="2"/>
  <c r="CB424" i="2" s="1"/>
  <c r="CA322" i="2"/>
  <c r="CB322" i="2" s="1"/>
  <c r="CA412" i="2"/>
  <c r="CB412" i="2" s="1"/>
  <c r="CA156" i="2"/>
  <c r="CB156" i="2" s="1"/>
  <c r="CA179" i="2"/>
  <c r="CB179" i="2" s="1"/>
  <c r="CA265" i="2"/>
  <c r="CB265" i="2" s="1"/>
  <c r="CA306" i="2"/>
  <c r="CB306" i="2" s="1"/>
  <c r="CA288" i="2"/>
  <c r="CB288" i="2" s="1"/>
  <c r="CA297" i="2"/>
  <c r="CB297" i="2" s="1"/>
  <c r="CA79" i="2"/>
  <c r="CB79" i="2" s="1"/>
  <c r="CA173" i="2"/>
  <c r="CB173" i="2" s="1"/>
  <c r="CA189" i="2"/>
  <c r="CB189" i="2" s="1"/>
  <c r="CA268" i="2"/>
  <c r="CB268" i="2" s="1"/>
  <c r="CA272" i="2"/>
  <c r="CB272" i="2" s="1"/>
  <c r="CA57" i="2"/>
  <c r="CB57" i="2" s="1"/>
  <c r="CA358" i="2"/>
  <c r="CB358" i="2" s="1"/>
  <c r="CA51" i="2"/>
  <c r="CB51" i="2" s="1"/>
  <c r="CA185" i="2"/>
  <c r="CB185" i="2" s="1"/>
  <c r="CA203" i="2"/>
  <c r="CB203" i="2" s="1"/>
  <c r="CA342" i="2"/>
  <c r="CB342" i="2" s="1"/>
  <c r="CA244" i="2"/>
  <c r="CB244" i="2" s="1"/>
  <c r="CA404" i="2"/>
  <c r="CB404" i="2" s="1"/>
  <c r="CA74" i="2"/>
  <c r="CB74" i="2" s="1"/>
  <c r="CA159" i="2"/>
  <c r="CB159" i="2" s="1"/>
  <c r="CA303" i="2"/>
  <c r="CB303" i="2" s="1"/>
  <c r="CA113" i="2"/>
  <c r="CB113" i="2" s="1"/>
  <c r="CA225" i="2"/>
  <c r="CB225" i="2" s="1"/>
  <c r="CA327" i="2"/>
  <c r="CB327" i="2" s="1"/>
  <c r="CA309" i="2"/>
  <c r="CB309" i="2" s="1"/>
  <c r="CA126" i="2"/>
  <c r="CB126" i="2" s="1"/>
  <c r="CA66" i="2"/>
  <c r="CB66" i="2" s="1"/>
  <c r="CA49" i="2"/>
  <c r="CB49" i="2" s="1"/>
  <c r="CA140" i="2"/>
  <c r="CB140" i="2" s="1"/>
  <c r="CA215" i="2"/>
  <c r="CB215" i="2" s="1"/>
  <c r="CA75" i="2"/>
  <c r="CB75" i="2" s="1"/>
  <c r="CA314" i="2"/>
  <c r="CB314" i="2" s="1"/>
  <c r="CA70" i="2"/>
  <c r="CB70" i="2" s="1"/>
  <c r="CA136" i="2"/>
  <c r="CB136" i="2" s="1"/>
  <c r="CA357" i="2"/>
  <c r="CB357" i="2" s="1"/>
  <c r="CA73" i="2"/>
  <c r="CB73" i="2" s="1"/>
  <c r="CA252" i="2"/>
  <c r="CB252" i="2" s="1"/>
  <c r="CA69" i="2"/>
  <c r="CB69" i="2" s="1"/>
  <c r="CA187" i="2"/>
  <c r="CB187" i="2" s="1"/>
  <c r="CA379" i="2"/>
  <c r="CB379" i="2" s="1"/>
  <c r="CA148" i="2"/>
  <c r="CB148" i="2" s="1"/>
  <c r="CA281" i="2"/>
  <c r="CB281" i="2" s="1"/>
  <c r="CA122" i="2"/>
  <c r="CB122" i="2" s="1"/>
  <c r="CA395" i="2"/>
  <c r="CB395" i="2" s="1"/>
  <c r="CA157" i="2"/>
  <c r="CB157" i="2" s="1"/>
  <c r="CA335" i="2"/>
  <c r="CB335" i="2" s="1"/>
  <c r="CA402" i="2"/>
  <c r="CB402" i="2" s="1"/>
  <c r="CA250" i="2"/>
  <c r="CB250" i="2" s="1"/>
  <c r="CA64" i="2"/>
  <c r="CB64" i="2" s="1"/>
  <c r="CA128" i="2"/>
  <c r="CB128" i="2" s="1"/>
  <c r="CA133" i="2"/>
  <c r="CB133" i="2" s="1"/>
  <c r="CA267" i="2"/>
  <c r="CB267" i="2" s="1"/>
  <c r="CA381" i="2"/>
  <c r="CB381" i="2" s="1"/>
  <c r="CA276" i="2"/>
  <c r="CB276" i="2" s="1"/>
  <c r="CA211" i="2"/>
  <c r="CB211" i="2" s="1"/>
  <c r="CA120" i="2"/>
  <c r="CB120" i="2" s="1"/>
  <c r="CA344" i="2"/>
  <c r="CB344" i="2" s="1"/>
  <c r="CA153" i="2"/>
  <c r="CB153" i="2" s="1"/>
  <c r="CA54" i="2"/>
  <c r="CB54" i="2" s="1"/>
  <c r="CA418" i="2"/>
  <c r="CB418" i="2" s="1"/>
  <c r="CA385" i="2"/>
  <c r="CB385" i="2" s="1"/>
  <c r="CA415" i="2"/>
  <c r="CB415" i="2" s="1"/>
  <c r="CA186" i="2"/>
  <c r="CB186" i="2" s="1"/>
  <c r="CA321" i="2"/>
  <c r="CB321" i="2" s="1"/>
  <c r="CA291" i="2"/>
  <c r="CB291" i="2" s="1"/>
  <c r="CA52" i="2"/>
  <c r="CB52" i="2" s="1"/>
  <c r="CA350" i="2"/>
  <c r="CB350" i="2" s="1"/>
  <c r="CA289" i="2"/>
  <c r="CB289" i="2" s="1"/>
  <c r="CA107" i="2"/>
  <c r="CB107" i="2" s="1"/>
  <c r="CA302" i="2"/>
  <c r="CB302" i="2" s="1"/>
  <c r="CA219" i="2"/>
  <c r="CB219" i="2" s="1"/>
  <c r="CA206" i="2"/>
  <c r="CB206" i="2" s="1"/>
  <c r="CA181" i="2"/>
  <c r="CB181" i="2" s="1"/>
  <c r="CA119" i="2"/>
  <c r="CB119" i="2" s="1"/>
  <c r="CA351" i="2"/>
  <c r="CB351" i="2" s="1"/>
  <c r="CA182" i="2"/>
  <c r="CB182" i="2" s="1"/>
  <c r="CA166" i="2"/>
  <c r="CB166" i="2" s="1"/>
  <c r="CA413" i="2"/>
  <c r="CB413" i="2" s="1"/>
  <c r="CA109" i="2"/>
  <c r="CB109" i="2" s="1"/>
  <c r="CA318" i="2"/>
  <c r="CB318" i="2" s="1"/>
  <c r="CA363" i="2"/>
  <c r="CB363" i="2" s="1"/>
  <c r="CA320" i="2"/>
  <c r="CB320" i="2" s="1"/>
  <c r="CA121" i="2"/>
  <c r="CB121" i="2" s="1"/>
  <c r="CA355" i="2"/>
  <c r="CB355" i="2" s="1"/>
  <c r="CA290" i="2"/>
  <c r="CB290" i="2" s="1"/>
  <c r="CA93" i="2"/>
  <c r="CB93" i="2" s="1"/>
  <c r="CA258" i="2"/>
  <c r="CB258" i="2" s="1"/>
  <c r="CA147" i="2"/>
  <c r="CB147" i="2" s="1"/>
  <c r="CA409" i="2"/>
  <c r="CB409" i="2" s="1"/>
  <c r="CA353" i="2"/>
  <c r="CB353" i="2" s="1"/>
  <c r="CA205" i="2"/>
  <c r="CB205" i="2" s="1"/>
  <c r="CA284" i="2"/>
  <c r="CB284" i="2" s="1"/>
  <c r="CA416" i="2"/>
  <c r="CB416" i="2" s="1"/>
  <c r="CA114" i="2"/>
  <c r="CB114" i="2" s="1"/>
  <c r="CA94" i="2"/>
  <c r="CB94" i="2" s="1"/>
  <c r="CA127" i="2"/>
  <c r="CB127" i="2" s="1"/>
  <c r="CA294" i="2"/>
  <c r="CB294" i="2" s="1"/>
  <c r="CA160" i="2"/>
  <c r="CB160" i="2" s="1"/>
  <c r="CA77" i="2"/>
  <c r="CB77" i="2" s="1"/>
  <c r="CA56" i="2"/>
  <c r="CB56" i="2" s="1"/>
  <c r="CA216" i="2"/>
  <c r="CB216" i="2" s="1"/>
  <c r="CA376" i="2"/>
  <c r="CB376" i="2" s="1"/>
  <c r="CA271" i="2"/>
  <c r="CB271" i="2" s="1"/>
  <c r="CA382" i="2"/>
  <c r="CB382" i="2" s="1"/>
  <c r="CA389" i="2"/>
  <c r="CB389" i="2" s="1"/>
  <c r="CA63" i="2"/>
  <c r="CB63" i="2" s="1"/>
  <c r="CA293" i="2"/>
  <c r="CB293" i="2" s="1"/>
  <c r="CA217" i="2"/>
  <c r="CB217" i="2" s="1"/>
  <c r="CA240" i="2"/>
  <c r="CB240" i="2" s="1"/>
  <c r="CA60" i="2"/>
  <c r="CB60" i="2" s="1"/>
  <c r="CA192" i="2"/>
  <c r="CB192" i="2" s="1"/>
  <c r="CA102" i="2"/>
  <c r="CB102" i="2" s="1"/>
  <c r="CA375" i="2"/>
  <c r="CB375" i="2" s="1"/>
  <c r="CA332" i="2"/>
  <c r="CB332" i="2" s="1"/>
  <c r="CA137" i="2"/>
  <c r="CB137" i="2" s="1"/>
  <c r="CA177" i="2"/>
  <c r="CB177" i="2" s="1"/>
  <c r="CA403" i="2"/>
  <c r="CB403" i="2" s="1"/>
  <c r="CA86" i="2"/>
  <c r="CB86" i="2" s="1"/>
  <c r="CA135" i="2"/>
  <c r="CB135" i="2" s="1"/>
  <c r="CA88" i="2"/>
  <c r="CB88" i="2" s="1"/>
  <c r="CA245" i="2"/>
  <c r="CB245" i="2" s="1"/>
  <c r="CA367" i="2"/>
  <c r="CB367" i="2" s="1"/>
  <c r="CA176" i="2"/>
  <c r="CB176" i="2" s="1"/>
  <c r="CA253" i="2"/>
  <c r="CB253" i="2" s="1"/>
  <c r="CA59" i="2"/>
  <c r="CB59" i="2" s="1"/>
  <c r="CA193" i="2"/>
  <c r="CB193" i="2" s="1"/>
  <c r="CA398" i="2"/>
  <c r="CB398" i="2" s="1"/>
  <c r="CA373" i="2"/>
  <c r="CB373" i="2" s="1"/>
  <c r="CA213" i="2"/>
  <c r="CB213" i="2" s="1"/>
  <c r="CA255" i="2"/>
  <c r="CB255" i="2" s="1"/>
  <c r="CA337" i="2"/>
  <c r="CB337" i="2" s="1"/>
  <c r="CA118" i="2"/>
  <c r="CB118" i="2" s="1"/>
  <c r="CA198" i="2"/>
  <c r="CB198" i="2" s="1"/>
  <c r="CA287" i="2"/>
  <c r="CB287" i="2" s="1"/>
  <c r="CA67" i="2"/>
  <c r="CB67" i="2" s="1"/>
  <c r="CA139" i="2"/>
  <c r="CB139" i="2" s="1"/>
  <c r="CA277" i="2"/>
  <c r="CB277" i="2" s="1"/>
  <c r="CA369" i="2"/>
  <c r="CB369" i="2" s="1"/>
  <c r="CA352" i="2"/>
  <c r="CB352" i="2" s="1"/>
  <c r="CA210" i="2"/>
  <c r="CB210" i="2" s="1"/>
  <c r="CA419" i="2"/>
  <c r="CB419" i="2" s="1"/>
  <c r="CA414" i="2"/>
  <c r="CB414" i="2" s="1"/>
  <c r="CA346" i="2"/>
  <c r="CB346" i="2" s="1"/>
  <c r="CA308" i="2"/>
  <c r="CB308" i="2" s="1"/>
  <c r="CA246" i="2"/>
  <c r="CB246" i="2" s="1"/>
  <c r="CA298" i="2"/>
  <c r="CB298" i="2" s="1"/>
  <c r="CA263" i="2"/>
  <c r="CB263" i="2" s="1"/>
  <c r="CA312" i="2"/>
  <c r="CB312" i="2" s="1"/>
  <c r="CA238" i="2"/>
  <c r="CB238" i="2" s="1"/>
  <c r="CA190" i="2"/>
  <c r="CB190" i="2" s="1"/>
  <c r="BZ137" i="2"/>
  <c r="BZ406" i="2"/>
  <c r="BZ178" i="2"/>
  <c r="BZ98" i="2"/>
  <c r="BZ253" i="2"/>
  <c r="BZ140" i="2"/>
  <c r="BZ320" i="2"/>
  <c r="BZ234" i="2"/>
  <c r="BZ64" i="2"/>
  <c r="BZ311" i="2"/>
  <c r="BZ183" i="2"/>
  <c r="BZ55" i="2"/>
  <c r="BZ109" i="2"/>
  <c r="BZ398" i="2"/>
  <c r="BZ172" i="2"/>
  <c r="BZ318" i="2"/>
  <c r="BZ92" i="2"/>
  <c r="BZ246" i="2"/>
  <c r="BZ400" i="2"/>
  <c r="BZ58" i="2"/>
  <c r="BZ307" i="2"/>
  <c r="BZ179" i="2"/>
  <c r="BZ67" i="2"/>
  <c r="BZ60" i="2"/>
  <c r="BZ81" i="2"/>
  <c r="BZ380" i="2"/>
  <c r="BZ392" i="2"/>
  <c r="BZ108" i="2"/>
  <c r="BZ369" i="2"/>
  <c r="BZ198" i="2"/>
  <c r="BZ409" i="2"/>
  <c r="BZ296" i="2"/>
  <c r="BZ238" i="2"/>
  <c r="BZ68" i="2"/>
  <c r="BZ352" i="2"/>
  <c r="BZ309" i="2"/>
  <c r="BZ181" i="2"/>
  <c r="BZ96" i="2"/>
  <c r="BZ399" i="2"/>
  <c r="BZ367" i="2"/>
  <c r="BZ303" i="2"/>
  <c r="BZ239" i="2"/>
  <c r="BZ175" i="2"/>
  <c r="BZ79" i="2"/>
  <c r="BZ252" i="2"/>
  <c r="BZ94" i="2"/>
  <c r="BZ321" i="2"/>
  <c r="BZ93" i="2"/>
  <c r="BZ241" i="2"/>
  <c r="BZ126" i="2"/>
  <c r="BZ281" i="2"/>
  <c r="BZ54" i="2"/>
  <c r="BZ341" i="2"/>
  <c r="BZ170" i="2"/>
  <c r="BZ391" i="2"/>
  <c r="BZ327" i="2"/>
  <c r="BZ199" i="2"/>
  <c r="BZ71" i="2"/>
  <c r="BZ386" i="2"/>
  <c r="BZ294" i="2"/>
  <c r="BZ370" i="2"/>
  <c r="BZ404" i="2"/>
  <c r="BZ177" i="2"/>
  <c r="BZ332" i="2"/>
  <c r="BZ104" i="2"/>
  <c r="BZ293" i="2"/>
  <c r="BZ122" i="2"/>
  <c r="BZ355" i="2"/>
  <c r="BZ291" i="2"/>
  <c r="BZ163" i="2"/>
  <c r="BZ401" i="2"/>
  <c r="BZ166" i="2"/>
  <c r="BZ329" i="2"/>
  <c r="BZ413" i="2"/>
  <c r="BZ242" i="2"/>
  <c r="BZ129" i="2"/>
  <c r="BZ276" i="2"/>
  <c r="BZ286" i="2"/>
  <c r="BZ209" i="2"/>
  <c r="BZ121" i="2"/>
  <c r="BZ326" i="2"/>
  <c r="BZ156" i="2"/>
  <c r="BZ405" i="2"/>
  <c r="BZ277" i="2"/>
  <c r="BZ407" i="2"/>
  <c r="BZ247" i="2"/>
  <c r="BZ87" i="2"/>
  <c r="BZ273" i="2"/>
  <c r="BZ285" i="2"/>
  <c r="BZ376" i="2"/>
  <c r="BZ417" i="2"/>
  <c r="BZ132" i="2"/>
  <c r="BZ272" i="2"/>
  <c r="BZ186" i="2"/>
  <c r="BZ371" i="2"/>
  <c r="BZ211" i="2"/>
  <c r="BZ51" i="2"/>
  <c r="BZ308" i="2"/>
  <c r="BZ130" i="2"/>
  <c r="BZ364" i="2"/>
  <c r="BZ278" i="2"/>
  <c r="BZ193" i="2"/>
  <c r="BZ78" i="2"/>
  <c r="BZ312" i="2"/>
  <c r="BZ226" i="2"/>
  <c r="BZ353" i="2"/>
  <c r="BZ394" i="2"/>
  <c r="BZ245" i="2"/>
  <c r="BZ138" i="2"/>
  <c r="BZ415" i="2"/>
  <c r="BZ351" i="2"/>
  <c r="BZ271" i="2"/>
  <c r="BZ191" i="2"/>
  <c r="BZ316" i="2"/>
  <c r="BZ322" i="2"/>
  <c r="BZ264" i="2"/>
  <c r="BZ354" i="2"/>
  <c r="BZ225" i="2"/>
  <c r="BZ213" i="2"/>
  <c r="BZ263" i="2"/>
  <c r="BZ103" i="2"/>
  <c r="BZ200" i="2"/>
  <c r="BZ348" i="2"/>
  <c r="BZ62" i="2"/>
  <c r="BZ161" i="2"/>
  <c r="BZ250" i="2"/>
  <c r="BZ419" i="2"/>
  <c r="BZ131" i="2"/>
  <c r="BZ393" i="2"/>
  <c r="BZ52" i="2"/>
  <c r="BZ350" i="2"/>
  <c r="BZ356" i="2"/>
  <c r="BZ270" i="2"/>
  <c r="BZ100" i="2"/>
  <c r="BZ390" i="2"/>
  <c r="BZ305" i="2"/>
  <c r="BZ105" i="2"/>
  <c r="BZ49" i="2"/>
  <c r="BZ317" i="2"/>
  <c r="BZ260" i="2"/>
  <c r="BZ146" i="2"/>
  <c r="BZ410" i="2"/>
  <c r="BZ368" i="2"/>
  <c r="BZ282" i="2"/>
  <c r="BZ197" i="2"/>
  <c r="BZ154" i="2"/>
  <c r="BZ69" i="2"/>
  <c r="BZ379" i="2"/>
  <c r="BZ315" i="2"/>
  <c r="BZ251" i="2"/>
  <c r="BZ187" i="2"/>
  <c r="BZ123" i="2"/>
  <c r="BZ107" i="2"/>
  <c r="BZ301" i="2"/>
  <c r="BZ236" i="2"/>
  <c r="BZ269" i="2"/>
  <c r="BZ366" i="2"/>
  <c r="BZ82" i="2"/>
  <c r="BZ192" i="2"/>
  <c r="BZ343" i="2"/>
  <c r="BZ119" i="2"/>
  <c r="BZ408" i="2"/>
  <c r="BZ114" i="2"/>
  <c r="BZ148" i="2"/>
  <c r="BZ76" i="2"/>
  <c r="BZ229" i="2"/>
  <c r="BZ403" i="2"/>
  <c r="BZ147" i="2"/>
  <c r="BZ88" i="2"/>
  <c r="BZ244" i="2"/>
  <c r="BZ334" i="2"/>
  <c r="BZ136" i="2"/>
  <c r="BZ284" i="2"/>
  <c r="BZ141" i="2"/>
  <c r="BZ381" i="2"/>
  <c r="BZ210" i="2"/>
  <c r="BZ97" i="2"/>
  <c r="BZ224" i="2"/>
  <c r="BZ74" i="2"/>
  <c r="BZ255" i="2"/>
  <c r="BZ143" i="2"/>
  <c r="BZ63" i="2"/>
  <c r="BZ377" i="2"/>
  <c r="BZ150" i="2"/>
  <c r="BZ168" i="2"/>
  <c r="BZ298" i="2"/>
  <c r="BZ423" i="2"/>
  <c r="BZ231" i="2"/>
  <c r="BZ145" i="2"/>
  <c r="BZ233" i="2"/>
  <c r="BZ217" i="2"/>
  <c r="BZ208" i="2"/>
  <c r="BZ323" i="2"/>
  <c r="BZ195" i="2"/>
  <c r="BZ280" i="2"/>
  <c r="BZ102" i="2"/>
  <c r="BZ385" i="2"/>
  <c r="BZ214" i="2"/>
  <c r="BZ418" i="2"/>
  <c r="BZ333" i="2"/>
  <c r="BZ190" i="2"/>
  <c r="BZ345" i="2"/>
  <c r="BZ232" i="2"/>
  <c r="BZ89" i="2"/>
  <c r="BZ389" i="2"/>
  <c r="BZ261" i="2"/>
  <c r="BZ90" i="2"/>
  <c r="BZ363" i="2"/>
  <c r="BZ283" i="2"/>
  <c r="BZ203" i="2"/>
  <c r="BZ75" i="2"/>
  <c r="BZ73" i="2"/>
  <c r="BZ65" i="2"/>
  <c r="BZ310" i="2"/>
  <c r="BZ362" i="2"/>
  <c r="BZ149" i="2"/>
  <c r="BZ279" i="2"/>
  <c r="BZ344" i="2"/>
  <c r="BZ180" i="2"/>
  <c r="BZ57" i="2"/>
  <c r="BZ360" i="2"/>
  <c r="BZ357" i="2"/>
  <c r="BZ339" i="2"/>
  <c r="BZ115" i="2"/>
  <c r="BZ422" i="2"/>
  <c r="BZ265" i="2"/>
  <c r="BZ306" i="2"/>
  <c r="BZ221" i="2"/>
  <c r="BZ50" i="2"/>
  <c r="BZ113" i="2"/>
  <c r="BZ324" i="2"/>
  <c r="BZ182" i="2"/>
  <c r="BZ416" i="2"/>
  <c r="BZ288" i="2"/>
  <c r="BZ202" i="2"/>
  <c r="BZ53" i="2"/>
  <c r="BZ335" i="2"/>
  <c r="BZ223" i="2"/>
  <c r="BZ127" i="2"/>
  <c r="BZ258" i="2"/>
  <c r="BZ412" i="2"/>
  <c r="BZ70" i="2"/>
  <c r="BZ110" i="2"/>
  <c r="BZ256" i="2"/>
  <c r="BZ167" i="2"/>
  <c r="BZ222" i="2"/>
  <c r="BZ66" i="2"/>
  <c r="BZ142" i="2"/>
  <c r="BZ120" i="2"/>
  <c r="BZ421" i="2"/>
  <c r="BZ165" i="2"/>
  <c r="BZ83" i="2"/>
  <c r="BZ328" i="2"/>
  <c r="BZ185" i="2"/>
  <c r="BZ248" i="2"/>
  <c r="BZ162" i="2"/>
  <c r="BZ204" i="2"/>
  <c r="BZ61" i="2"/>
  <c r="BZ346" i="2"/>
  <c r="BZ240" i="2"/>
  <c r="BZ176" i="2"/>
  <c r="BZ48" i="2"/>
  <c r="BZ347" i="2"/>
  <c r="BZ267" i="2"/>
  <c r="BZ171" i="2"/>
  <c r="BZ47" i="2"/>
  <c r="BZ106" i="2"/>
  <c r="BZ173" i="2"/>
  <c r="BZ262" i="2"/>
  <c r="BZ314" i="2"/>
  <c r="BZ275" i="2"/>
  <c r="BZ194" i="2"/>
  <c r="BZ397" i="2"/>
  <c r="BZ84" i="2"/>
  <c r="BZ153" i="2"/>
  <c r="BZ266" i="2"/>
  <c r="BZ383" i="2"/>
  <c r="BZ207" i="2"/>
  <c r="BZ414" i="2"/>
  <c r="BZ297" i="2"/>
  <c r="BZ384" i="2"/>
  <c r="BZ359" i="2"/>
  <c r="BZ86" i="2"/>
  <c r="BZ378" i="2"/>
  <c r="BZ259" i="2"/>
  <c r="BZ361" i="2"/>
  <c r="BZ134" i="2"/>
  <c r="BZ218" i="2"/>
  <c r="BZ411" i="2"/>
  <c r="BZ235" i="2"/>
  <c r="BZ365" i="2"/>
  <c r="BZ382" i="2"/>
  <c r="BZ196" i="2"/>
  <c r="BZ375" i="2"/>
  <c r="BZ337" i="2"/>
  <c r="BZ205" i="2"/>
  <c r="BZ243" i="2"/>
  <c r="BZ358" i="2"/>
  <c r="BZ249" i="2"/>
  <c r="BZ340" i="2"/>
  <c r="BZ56" i="2"/>
  <c r="BZ125" i="2"/>
  <c r="BZ159" i="2"/>
  <c r="BZ188" i="2"/>
  <c r="BZ184" i="2"/>
  <c r="BZ295" i="2"/>
  <c r="BZ158" i="2"/>
  <c r="BZ290" i="2"/>
  <c r="BZ336" i="2"/>
  <c r="BZ227" i="2"/>
  <c r="BZ216" i="2"/>
  <c r="BZ300" i="2"/>
  <c r="BZ77" i="2"/>
  <c r="BZ289" i="2"/>
  <c r="BZ395" i="2"/>
  <c r="BZ219" i="2"/>
  <c r="BZ91" i="2"/>
  <c r="BZ349" i="2"/>
  <c r="BZ212" i="2"/>
  <c r="BZ215" i="2"/>
  <c r="BZ342" i="2"/>
  <c r="BZ302" i="2"/>
  <c r="BZ144" i="2"/>
  <c r="BZ99" i="2"/>
  <c r="BZ152" i="2"/>
  <c r="BZ254" i="2"/>
  <c r="BZ268" i="2"/>
  <c r="BZ373" i="2"/>
  <c r="BZ160" i="2"/>
  <c r="BZ319" i="2"/>
  <c r="BZ111" i="2"/>
  <c r="BZ396" i="2"/>
  <c r="BZ128" i="2"/>
  <c r="BZ135" i="2"/>
  <c r="BZ313" i="2"/>
  <c r="BZ388" i="2"/>
  <c r="BZ80" i="2"/>
  <c r="BZ116" i="2"/>
  <c r="BZ237" i="2"/>
  <c r="BZ157" i="2"/>
  <c r="BZ220" i="2"/>
  <c r="BZ402" i="2"/>
  <c r="BZ174" i="2"/>
  <c r="BZ325" i="2"/>
  <c r="BZ133" i="2"/>
  <c r="BZ331" i="2"/>
  <c r="BZ155" i="2"/>
  <c r="BZ292" i="2"/>
  <c r="BZ424" i="2"/>
  <c r="BZ151" i="2"/>
  <c r="BZ228" i="2"/>
  <c r="BZ189" i="2"/>
  <c r="BZ101" i="2"/>
  <c r="BZ230" i="2"/>
  <c r="BZ420" i="2"/>
  <c r="BZ164" i="2"/>
  <c r="BZ169" i="2"/>
  <c r="BZ330" i="2"/>
  <c r="BZ117" i="2"/>
  <c r="BZ287" i="2"/>
  <c r="BZ95" i="2"/>
  <c r="BZ206" i="2"/>
  <c r="BZ338" i="2"/>
  <c r="BZ85" i="2"/>
  <c r="BZ201" i="2"/>
  <c r="BZ257" i="2"/>
  <c r="BZ274" i="2"/>
  <c r="BZ387" i="2"/>
  <c r="BZ372" i="2"/>
  <c r="BZ124" i="2"/>
  <c r="BZ72" i="2"/>
  <c r="BZ374" i="2"/>
  <c r="BZ118" i="2"/>
  <c r="BZ304" i="2"/>
  <c r="BZ112" i="2"/>
  <c r="BZ299" i="2"/>
  <c r="BZ139" i="2"/>
  <c r="BZ59" i="2"/>
  <c r="BZ43" i="2" l="1"/>
  <c r="CC312" i="2"/>
  <c r="CD312" i="2"/>
  <c r="CC308" i="2"/>
  <c r="CD308" i="2"/>
  <c r="CC210" i="2"/>
  <c r="CD210" i="2"/>
  <c r="CC139" i="2"/>
  <c r="CD139" i="2"/>
  <c r="CC118" i="2"/>
  <c r="CD118" i="2"/>
  <c r="CC373" i="2"/>
  <c r="CD373" i="2"/>
  <c r="CC253" i="2"/>
  <c r="CD253" i="2"/>
  <c r="CC88" i="2"/>
  <c r="CD88" i="2"/>
  <c r="CC177" i="2"/>
  <c r="CD177" i="2"/>
  <c r="CC102" i="2"/>
  <c r="CD102" i="2"/>
  <c r="CC217" i="2"/>
  <c r="CD217" i="2"/>
  <c r="CD382" i="2"/>
  <c r="CC56" i="2"/>
  <c r="CD56" i="2"/>
  <c r="CC127" i="2"/>
  <c r="CD127" i="2"/>
  <c r="CC284" i="2"/>
  <c r="CD284" i="2"/>
  <c r="CC147" i="2"/>
  <c r="CD147" i="2"/>
  <c r="CC355" i="2"/>
  <c r="CD355" i="2"/>
  <c r="CC318" i="2"/>
  <c r="CD318" i="2"/>
  <c r="CC182" i="2"/>
  <c r="CD182" i="2"/>
  <c r="CC206" i="2"/>
  <c r="CD206" i="2"/>
  <c r="CD289" i="2"/>
  <c r="CD321" i="2"/>
  <c r="CC418" i="2"/>
  <c r="CD418" i="2"/>
  <c r="CC120" i="2"/>
  <c r="CD120" i="2"/>
  <c r="CC267" i="2"/>
  <c r="CD267" i="2"/>
  <c r="CC250" i="2"/>
  <c r="CD250" i="2"/>
  <c r="CC395" i="2"/>
  <c r="CD395" i="2"/>
  <c r="CC379" i="2"/>
  <c r="CD379" i="2"/>
  <c r="CC73" i="2"/>
  <c r="CD73" i="2"/>
  <c r="CC314" i="2"/>
  <c r="CD314" i="2"/>
  <c r="CD49" i="2"/>
  <c r="CC327" i="2"/>
  <c r="CD327" i="2"/>
  <c r="CC159" i="2"/>
  <c r="CD159" i="2"/>
  <c r="CC342" i="2"/>
  <c r="CD342" i="2"/>
  <c r="CC358" i="2"/>
  <c r="CD358" i="2"/>
  <c r="CC189" i="2"/>
  <c r="CD189" i="2"/>
  <c r="CC288" i="2"/>
  <c r="CD288" i="2"/>
  <c r="CC156" i="2"/>
  <c r="CD156" i="2"/>
  <c r="CC274" i="2"/>
  <c r="CD274" i="2"/>
  <c r="CD158" i="2"/>
  <c r="CC123" i="2"/>
  <c r="CD123" i="2"/>
  <c r="CC184" i="2"/>
  <c r="CD184" i="2"/>
  <c r="CC202" i="2"/>
  <c r="CD202" i="2"/>
  <c r="CC175" i="2"/>
  <c r="CD175" i="2"/>
  <c r="CC183" i="2"/>
  <c r="CD183" i="2"/>
  <c r="CC334" i="2"/>
  <c r="CD334" i="2"/>
  <c r="CC323" i="2"/>
  <c r="CD323" i="2"/>
  <c r="CC234" i="2"/>
  <c r="CD234" i="2"/>
  <c r="CC307" i="2"/>
  <c r="CD307" i="2"/>
  <c r="CC296" i="2"/>
  <c r="CD296" i="2"/>
  <c r="CC356" i="2"/>
  <c r="CD356" i="2"/>
  <c r="CC386" i="2"/>
  <c r="CD386" i="2"/>
  <c r="CC141" i="2"/>
  <c r="CD141" i="2"/>
  <c r="CD300" i="2"/>
  <c r="CD84" i="2"/>
  <c r="CD278" i="2"/>
  <c r="CC209" i="2"/>
  <c r="CD209" i="2"/>
  <c r="CC280" i="2"/>
  <c r="CD280" i="2"/>
  <c r="CC411" i="2"/>
  <c r="CD411" i="2"/>
  <c r="CC105" i="2"/>
  <c r="CD105" i="2"/>
  <c r="CC218" i="2"/>
  <c r="CD218" i="2"/>
  <c r="CC91" i="2"/>
  <c r="CD91" i="2"/>
  <c r="CC396" i="2"/>
  <c r="CD396" i="2"/>
  <c r="CC231" i="2"/>
  <c r="CD231" i="2"/>
  <c r="CC366" i="2"/>
  <c r="CD366" i="2"/>
  <c r="CC405" i="2"/>
  <c r="CD405" i="2"/>
  <c r="CC256" i="2"/>
  <c r="CD256" i="2"/>
  <c r="CC220" i="2"/>
  <c r="CD220" i="2"/>
  <c r="CC150" i="2"/>
  <c r="CD150" i="2"/>
  <c r="CC401" i="2"/>
  <c r="CD401" i="2"/>
  <c r="CC180" i="2"/>
  <c r="CD180" i="2"/>
  <c r="CC101" i="2"/>
  <c r="CD101" i="2"/>
  <c r="CC317" i="2"/>
  <c r="CD317" i="2"/>
  <c r="CC143" i="2"/>
  <c r="CD143" i="2"/>
  <c r="CC400" i="2"/>
  <c r="CD400" i="2"/>
  <c r="CC103" i="2"/>
  <c r="CD103" i="2"/>
  <c r="CC301" i="2"/>
  <c r="CD301" i="2"/>
  <c r="CC89" i="2"/>
  <c r="CD89" i="2"/>
  <c r="CC279" i="2"/>
  <c r="CD279" i="2"/>
  <c r="CC223" i="2"/>
  <c r="CD223" i="2"/>
  <c r="CC82" i="2"/>
  <c r="CD82" i="2"/>
  <c r="CC112" i="2"/>
  <c r="CD112" i="2"/>
  <c r="CC149" i="2"/>
  <c r="CD149" i="2"/>
  <c r="CC387" i="2"/>
  <c r="CD387" i="2"/>
  <c r="CC50" i="2"/>
  <c r="CD50" i="2"/>
  <c r="CC286" i="2"/>
  <c r="CD286" i="2"/>
  <c r="CC97" i="2"/>
  <c r="CD97" i="2"/>
  <c r="CC104" i="2"/>
  <c r="CD104" i="2"/>
  <c r="CC417" i="2"/>
  <c r="CD417" i="2"/>
  <c r="CC292" i="2"/>
  <c r="CD292" i="2"/>
  <c r="CC154" i="2"/>
  <c r="CD154" i="2"/>
  <c r="CC55" i="2"/>
  <c r="CD55" i="2"/>
  <c r="CC130" i="2"/>
  <c r="CD130" i="2"/>
  <c r="CC377" i="2"/>
  <c r="CD377" i="2"/>
  <c r="CC263" i="2"/>
  <c r="CD263" i="2"/>
  <c r="CC346" i="2"/>
  <c r="CD346" i="2"/>
  <c r="CC352" i="2"/>
  <c r="CD352" i="2"/>
  <c r="CC67" i="2"/>
  <c r="CD67" i="2"/>
  <c r="CC337" i="2"/>
  <c r="CD337" i="2"/>
  <c r="CC398" i="2"/>
  <c r="CD398" i="2"/>
  <c r="CD176" i="2"/>
  <c r="CC135" i="2"/>
  <c r="CD135" i="2"/>
  <c r="CC137" i="2"/>
  <c r="CD137" i="2"/>
  <c r="CC192" i="2"/>
  <c r="CD192" i="2"/>
  <c r="CC293" i="2"/>
  <c r="CD293" i="2"/>
  <c r="CC271" i="2"/>
  <c r="CD271" i="2"/>
  <c r="CC77" i="2"/>
  <c r="CD77" i="2"/>
  <c r="CC94" i="2"/>
  <c r="CD94" i="2"/>
  <c r="CC205" i="2"/>
  <c r="CD205" i="2"/>
  <c r="CC258" i="2"/>
  <c r="CD258" i="2"/>
  <c r="CC121" i="2"/>
  <c r="CD121" i="2"/>
  <c r="CC109" i="2"/>
  <c r="CD109" i="2"/>
  <c r="CC351" i="2"/>
  <c r="CD351" i="2"/>
  <c r="CC219" i="2"/>
  <c r="CD219" i="2"/>
  <c r="CD350" i="2"/>
  <c r="CD186" i="2"/>
  <c r="CC54" i="2"/>
  <c r="CD54" i="2"/>
  <c r="CC211" i="2"/>
  <c r="CD211" i="2"/>
  <c r="CC133" i="2"/>
  <c r="CD133" i="2"/>
  <c r="CC402" i="2"/>
  <c r="CD402" i="2"/>
  <c r="CC122" i="2"/>
  <c r="CD122" i="2"/>
  <c r="CC187" i="2"/>
  <c r="CD187" i="2"/>
  <c r="CC357" i="2"/>
  <c r="CD357" i="2"/>
  <c r="CC75" i="2"/>
  <c r="CD75" i="2"/>
  <c r="CD66" i="2"/>
  <c r="CC225" i="2"/>
  <c r="CD225" i="2"/>
  <c r="CC74" i="2"/>
  <c r="CD74" i="2"/>
  <c r="CC203" i="2"/>
  <c r="CD203" i="2"/>
  <c r="CC57" i="2"/>
  <c r="CD57" i="2"/>
  <c r="CC173" i="2"/>
  <c r="CD173" i="2"/>
  <c r="CC306" i="2"/>
  <c r="CD306" i="2"/>
  <c r="CC412" i="2"/>
  <c r="CD412" i="2"/>
  <c r="CC197" i="2"/>
  <c r="CD197" i="2"/>
  <c r="CD359" i="2"/>
  <c r="CC338" i="2"/>
  <c r="CD338" i="2"/>
  <c r="CC394" i="2"/>
  <c r="CD394" i="2"/>
  <c r="CC62" i="2"/>
  <c r="CD62" i="2"/>
  <c r="CC270" i="2"/>
  <c r="CD270" i="2"/>
  <c r="CC85" i="2"/>
  <c r="CD85" i="2"/>
  <c r="CC243" i="2"/>
  <c r="CD243" i="2"/>
  <c r="CC378" i="2"/>
  <c r="CD378" i="2"/>
  <c r="CC78" i="2"/>
  <c r="CD78" i="2"/>
  <c r="CC188" i="2"/>
  <c r="CD188" i="2"/>
  <c r="CC168" i="2"/>
  <c r="CD168" i="2"/>
  <c r="CC48" i="2"/>
  <c r="CD48" i="2"/>
  <c r="CC324" i="2"/>
  <c r="CD324" i="2"/>
  <c r="CC237" i="2"/>
  <c r="CD237" i="2"/>
  <c r="CD142" i="2"/>
  <c r="CD254" i="2"/>
  <c r="CD229" i="2"/>
  <c r="CC282" i="2"/>
  <c r="CD282" i="2"/>
  <c r="CC152" i="2"/>
  <c r="CD152" i="2"/>
  <c r="CC162" i="2"/>
  <c r="CD162" i="2"/>
  <c r="CC340" i="2"/>
  <c r="CD340" i="2"/>
  <c r="CC227" i="2"/>
  <c r="CD227" i="2"/>
  <c r="CC98" i="2"/>
  <c r="CD98" i="2"/>
  <c r="CC132" i="2"/>
  <c r="CD132" i="2"/>
  <c r="CC108" i="2"/>
  <c r="CD108" i="2"/>
  <c r="CC339" i="2"/>
  <c r="CD339" i="2"/>
  <c r="CC151" i="2"/>
  <c r="CD151" i="2"/>
  <c r="CC421" i="2"/>
  <c r="CD421" i="2"/>
  <c r="CC92" i="2"/>
  <c r="CD92" i="2"/>
  <c r="CC81" i="2"/>
  <c r="CD81" i="2"/>
  <c r="CC383" i="2"/>
  <c r="CD383" i="2"/>
  <c r="CC295" i="2"/>
  <c r="CD295" i="2"/>
  <c r="CC304" i="2"/>
  <c r="CD304" i="2"/>
  <c r="CC106" i="2"/>
  <c r="CD106" i="2"/>
  <c r="CC345" i="2"/>
  <c r="CD345" i="2"/>
  <c r="CC391" i="2"/>
  <c r="CD391" i="2"/>
  <c r="CC368" i="2"/>
  <c r="CD368" i="2"/>
  <c r="CC242" i="2"/>
  <c r="CD242" i="2"/>
  <c r="CC328" i="2"/>
  <c r="CD328" i="2"/>
  <c r="CC155" i="2"/>
  <c r="CD155" i="2"/>
  <c r="CC53" i="2"/>
  <c r="CD53" i="2"/>
  <c r="CC410" i="2"/>
  <c r="CD410" i="2"/>
  <c r="CC343" i="2"/>
  <c r="CD343" i="2"/>
  <c r="CC115" i="2"/>
  <c r="CD115" i="2"/>
  <c r="CC406" i="2"/>
  <c r="CD406" i="2"/>
  <c r="CC201" i="2"/>
  <c r="CD201" i="2"/>
  <c r="CC178" i="2"/>
  <c r="CD178" i="2"/>
  <c r="CC131" i="2"/>
  <c r="CD131" i="2"/>
  <c r="CC146" i="2"/>
  <c r="CD146" i="2"/>
  <c r="CC129" i="2"/>
  <c r="CD129" i="2"/>
  <c r="CC68" i="2"/>
  <c r="CD68" i="2"/>
  <c r="CC144" i="2"/>
  <c r="CD144" i="2"/>
  <c r="CC191" i="2"/>
  <c r="CD191" i="2"/>
  <c r="CC58" i="2"/>
  <c r="CD58" i="2"/>
  <c r="CC208" i="2"/>
  <c r="CD208" i="2"/>
  <c r="CD190" i="2"/>
  <c r="CC298" i="2"/>
  <c r="CD298" i="2"/>
  <c r="CC414" i="2"/>
  <c r="CD414" i="2"/>
  <c r="CC369" i="2"/>
  <c r="CD369" i="2"/>
  <c r="CC287" i="2"/>
  <c r="CD287" i="2"/>
  <c r="CC255" i="2"/>
  <c r="CD255" i="2"/>
  <c r="CC193" i="2"/>
  <c r="CD193" i="2"/>
  <c r="CD367" i="2"/>
  <c r="CC86" i="2"/>
  <c r="CD86" i="2"/>
  <c r="CC332" i="2"/>
  <c r="CD332" i="2"/>
  <c r="CC60" i="2"/>
  <c r="CD60" i="2"/>
  <c r="CC63" i="2"/>
  <c r="CD63" i="2"/>
  <c r="CC376" i="2"/>
  <c r="CD376" i="2"/>
  <c r="CC160" i="2"/>
  <c r="CD160" i="2"/>
  <c r="CC114" i="2"/>
  <c r="CD114" i="2"/>
  <c r="CC353" i="2"/>
  <c r="CD353" i="2"/>
  <c r="CC93" i="2"/>
  <c r="CD93" i="2"/>
  <c r="CC320" i="2"/>
  <c r="CD320" i="2"/>
  <c r="CC413" i="2"/>
  <c r="CD413" i="2"/>
  <c r="CC119" i="2"/>
  <c r="CD119" i="2"/>
  <c r="CC302" i="2"/>
  <c r="CD302" i="2"/>
  <c r="CD52" i="2"/>
  <c r="CC415" i="2"/>
  <c r="CD415" i="2"/>
  <c r="CC153" i="2"/>
  <c r="CD153" i="2"/>
  <c r="CC276" i="2"/>
  <c r="CD276" i="2"/>
  <c r="CC128" i="2"/>
  <c r="CD128" i="2"/>
  <c r="CC335" i="2"/>
  <c r="CD335" i="2"/>
  <c r="CC281" i="2"/>
  <c r="CD281" i="2"/>
  <c r="CC69" i="2"/>
  <c r="CD69" i="2"/>
  <c r="CC136" i="2"/>
  <c r="CD136" i="2"/>
  <c r="CC215" i="2"/>
  <c r="CD215" i="2"/>
  <c r="CD126" i="2"/>
  <c r="CC113" i="2"/>
  <c r="CD113" i="2"/>
  <c r="CC404" i="2"/>
  <c r="CD404" i="2"/>
  <c r="CC185" i="2"/>
  <c r="CD185" i="2"/>
  <c r="CC272" i="2"/>
  <c r="CD272" i="2"/>
  <c r="CC79" i="2"/>
  <c r="CD79" i="2"/>
  <c r="CC265" i="2"/>
  <c r="CD265" i="2"/>
  <c r="CC322" i="2"/>
  <c r="CD322" i="2"/>
  <c r="CC80" i="2"/>
  <c r="CD80" i="2"/>
  <c r="CD341" i="2"/>
  <c r="CC110" i="2"/>
  <c r="CD110" i="2"/>
  <c r="CC354" i="2"/>
  <c r="CD354" i="2"/>
  <c r="CC372" i="2"/>
  <c r="CD372" i="2"/>
  <c r="CC266" i="2"/>
  <c r="CD266" i="2"/>
  <c r="CC364" i="2"/>
  <c r="CD364" i="2"/>
  <c r="CC172" i="2"/>
  <c r="CD172" i="2"/>
  <c r="CC407" i="2"/>
  <c r="CD407" i="2"/>
  <c r="CC224" i="2"/>
  <c r="CD224" i="2"/>
  <c r="CC124" i="2"/>
  <c r="CD124" i="2"/>
  <c r="CC138" i="2"/>
  <c r="CD138" i="2"/>
  <c r="CC316" i="2"/>
  <c r="CD316" i="2"/>
  <c r="CC228" i="2"/>
  <c r="CD228" i="2"/>
  <c r="CD333" i="2"/>
  <c r="CD111" i="2"/>
  <c r="CD164" i="2"/>
  <c r="CD212" i="2"/>
  <c r="CC195" i="2"/>
  <c r="CD195" i="2"/>
  <c r="CC199" i="2"/>
  <c r="CD199" i="2"/>
  <c r="CC171" i="2"/>
  <c r="CD171" i="2"/>
  <c r="CC399" i="2"/>
  <c r="CD399" i="2"/>
  <c r="CC96" i="2"/>
  <c r="CD96" i="2"/>
  <c r="CC170" i="2"/>
  <c r="CD170" i="2"/>
  <c r="CC262" i="2"/>
  <c r="CD262" i="2"/>
  <c r="CC247" i="2"/>
  <c r="CD247" i="2"/>
  <c r="CC116" i="2"/>
  <c r="CD116" i="2"/>
  <c r="CC313" i="2"/>
  <c r="CD313" i="2"/>
  <c r="CC261" i="2"/>
  <c r="CD261" i="2"/>
  <c r="CC348" i="2"/>
  <c r="CD348" i="2"/>
  <c r="CC174" i="2"/>
  <c r="CD174" i="2"/>
  <c r="CC214" i="2"/>
  <c r="CD214" i="2"/>
  <c r="CC163" i="2"/>
  <c r="CD163" i="2"/>
  <c r="CC61" i="2"/>
  <c r="CD61" i="2"/>
  <c r="CC380" i="2"/>
  <c r="CD380" i="2"/>
  <c r="CC361" i="2"/>
  <c r="CD361" i="2"/>
  <c r="CC236" i="2"/>
  <c r="CD236" i="2"/>
  <c r="CC204" i="2"/>
  <c r="CD204" i="2"/>
  <c r="CC310" i="2"/>
  <c r="CD310" i="2"/>
  <c r="CC200" i="2"/>
  <c r="CD200" i="2"/>
  <c r="CC269" i="2"/>
  <c r="CD269" i="2"/>
  <c r="CC388" i="2"/>
  <c r="CD388" i="2"/>
  <c r="CC161" i="2"/>
  <c r="CD161" i="2"/>
  <c r="CC283" i="2"/>
  <c r="CD283" i="2"/>
  <c r="CC422" i="2"/>
  <c r="CD422" i="2"/>
  <c r="CC145" i="2"/>
  <c r="CD145" i="2"/>
  <c r="CC100" i="2"/>
  <c r="CD100" i="2"/>
  <c r="CC299" i="2"/>
  <c r="CD299" i="2"/>
  <c r="CC360" i="2"/>
  <c r="CD360" i="2"/>
  <c r="CC235" i="2"/>
  <c r="CD235" i="2"/>
  <c r="CC95" i="2"/>
  <c r="CD95" i="2"/>
  <c r="CC257" i="2"/>
  <c r="CD257" i="2"/>
  <c r="CC71" i="2"/>
  <c r="CD71" i="2"/>
  <c r="CC393" i="2"/>
  <c r="CD393" i="2"/>
  <c r="CC259" i="2"/>
  <c r="CD259" i="2"/>
  <c r="CC329" i="2"/>
  <c r="CD329" i="2"/>
  <c r="CD238" i="2"/>
  <c r="CC246" i="2"/>
  <c r="CD246" i="2"/>
  <c r="CC419" i="2"/>
  <c r="CD419" i="2"/>
  <c r="CD277" i="2"/>
  <c r="CC198" i="2"/>
  <c r="CD198" i="2"/>
  <c r="CC213" i="2"/>
  <c r="CD213" i="2"/>
  <c r="CC59" i="2"/>
  <c r="CD59" i="2"/>
  <c r="CD245" i="2"/>
  <c r="CC403" i="2"/>
  <c r="CD403" i="2"/>
  <c r="CC375" i="2"/>
  <c r="CD375" i="2"/>
  <c r="CC240" i="2"/>
  <c r="CD240" i="2"/>
  <c r="CD389" i="2"/>
  <c r="CC216" i="2"/>
  <c r="CD216" i="2"/>
  <c r="CC294" i="2"/>
  <c r="CD294" i="2"/>
  <c r="CC416" i="2"/>
  <c r="CD416" i="2"/>
  <c r="CC409" i="2"/>
  <c r="CD409" i="2"/>
  <c r="CC290" i="2"/>
  <c r="CD290" i="2"/>
  <c r="CC363" i="2"/>
  <c r="CD363" i="2"/>
  <c r="CC166" i="2"/>
  <c r="CD166" i="2"/>
  <c r="CC181" i="2"/>
  <c r="CD181" i="2"/>
  <c r="CD107" i="2"/>
  <c r="CD291" i="2"/>
  <c r="CC385" i="2"/>
  <c r="CD385" i="2"/>
  <c r="CC344" i="2"/>
  <c r="CD344" i="2"/>
  <c r="CC381" i="2"/>
  <c r="CD381" i="2"/>
  <c r="CC64" i="2"/>
  <c r="CD64" i="2"/>
  <c r="CC157" i="2"/>
  <c r="CD157" i="2"/>
  <c r="CC148" i="2"/>
  <c r="CD148" i="2"/>
  <c r="CC252" i="2"/>
  <c r="CD252" i="2"/>
  <c r="CC70" i="2"/>
  <c r="CD70" i="2"/>
  <c r="CC140" i="2"/>
  <c r="CD140" i="2"/>
  <c r="CD309" i="2"/>
  <c r="CC303" i="2"/>
  <c r="CD303" i="2"/>
  <c r="CC244" i="2"/>
  <c r="CD244" i="2"/>
  <c r="CC51" i="2"/>
  <c r="CD51" i="2"/>
  <c r="CC268" i="2"/>
  <c r="CD268" i="2"/>
  <c r="CC297" i="2"/>
  <c r="CD297" i="2"/>
  <c r="CC179" i="2"/>
  <c r="CD179" i="2"/>
  <c r="CC424" i="2"/>
  <c r="CD424" i="2"/>
  <c r="CC194" i="2"/>
  <c r="CD194" i="2"/>
  <c r="CD196" i="2"/>
  <c r="CC248" i="2"/>
  <c r="CD248" i="2"/>
  <c r="CC241" i="2"/>
  <c r="CD241" i="2"/>
  <c r="CC285" i="2"/>
  <c r="CD285" i="2"/>
  <c r="CC311" i="2"/>
  <c r="CD311" i="2"/>
  <c r="CC275" i="2"/>
  <c r="CD275" i="2"/>
  <c r="CC87" i="2"/>
  <c r="CD87" i="2"/>
  <c r="CC347" i="2"/>
  <c r="CD347" i="2"/>
  <c r="CC330" i="2"/>
  <c r="CD330" i="2"/>
  <c r="CC392" i="2"/>
  <c r="CD392" i="2"/>
  <c r="CC233" i="2"/>
  <c r="CD233" i="2"/>
  <c r="CC397" i="2"/>
  <c r="CD397" i="2"/>
  <c r="CC370" i="2"/>
  <c r="CD370" i="2"/>
  <c r="CD390" i="2"/>
  <c r="CD125" i="2"/>
  <c r="CD221" i="2"/>
  <c r="CC167" i="2"/>
  <c r="CD167" i="2"/>
  <c r="CC408" i="2"/>
  <c r="CD408" i="2"/>
  <c r="CC273" i="2"/>
  <c r="CD273" i="2"/>
  <c r="CC117" i="2"/>
  <c r="CD117" i="2"/>
  <c r="CC325" i="2"/>
  <c r="CD325" i="2"/>
  <c r="CC230" i="2"/>
  <c r="CD230" i="2"/>
  <c r="CC371" i="2"/>
  <c r="CD371" i="2"/>
  <c r="CC336" i="2"/>
  <c r="CD336" i="2"/>
  <c r="CC165" i="2"/>
  <c r="CD165" i="2"/>
  <c r="CC365" i="2"/>
  <c r="CD365" i="2"/>
  <c r="CC384" i="2"/>
  <c r="CD384" i="2"/>
  <c r="CC222" i="2"/>
  <c r="CD222" i="2"/>
  <c r="CC169" i="2"/>
  <c r="CD169" i="2"/>
  <c r="CC264" i="2"/>
  <c r="CD264" i="2"/>
  <c r="CC83" i="2"/>
  <c r="CD83" i="2"/>
  <c r="CC65" i="2"/>
  <c r="CD65" i="2"/>
  <c r="CC226" i="2"/>
  <c r="CD226" i="2"/>
  <c r="CC362" i="2"/>
  <c r="CD362" i="2"/>
  <c r="CC319" i="2"/>
  <c r="CD319" i="2"/>
  <c r="CC349" i="2"/>
  <c r="CD349" i="2"/>
  <c r="CB47" i="2"/>
  <c r="CA43" i="2"/>
  <c r="CC207" i="2"/>
  <c r="CD207" i="2"/>
  <c r="CC72" i="2"/>
  <c r="CD72" i="2"/>
  <c r="CC331" i="2"/>
  <c r="CD331" i="2"/>
  <c r="CC260" i="2"/>
  <c r="CD260" i="2"/>
  <c r="CC249" i="2"/>
  <c r="CD249" i="2"/>
  <c r="CC374" i="2"/>
  <c r="CD374" i="2"/>
  <c r="CC423" i="2"/>
  <c r="CD423" i="2"/>
  <c r="CC99" i="2"/>
  <c r="CD99" i="2"/>
  <c r="CC90" i="2"/>
  <c r="CD90" i="2"/>
  <c r="CC305" i="2"/>
  <c r="CD305" i="2"/>
  <c r="CC232" i="2"/>
  <c r="CD232" i="2"/>
  <c r="CC326" i="2"/>
  <c r="CD326" i="2"/>
  <c r="CC420" i="2"/>
  <c r="CD420" i="2"/>
  <c r="CC239" i="2"/>
  <c r="CD239" i="2"/>
  <c r="CC134" i="2"/>
  <c r="CD134" i="2"/>
  <c r="CC315" i="2"/>
  <c r="CD315" i="2"/>
  <c r="CC251" i="2"/>
  <c r="CD251" i="2"/>
  <c r="CC76" i="2"/>
  <c r="CD76" i="2"/>
  <c r="CG134" i="2" l="1"/>
  <c r="CH134" i="2"/>
  <c r="CG232" i="2"/>
  <c r="CH232" i="2"/>
  <c r="CH99" i="2"/>
  <c r="CG99" i="2"/>
  <c r="CG264" i="2"/>
  <c r="CH264" i="2"/>
  <c r="CG365" i="2"/>
  <c r="CH365" i="2"/>
  <c r="CH408" i="2"/>
  <c r="CG408" i="2"/>
  <c r="CG125" i="2"/>
  <c r="CH125" i="2"/>
  <c r="CH370" i="2"/>
  <c r="CG370" i="2"/>
  <c r="CG330" i="2"/>
  <c r="CH330" i="2"/>
  <c r="CG311" i="2"/>
  <c r="CH311" i="2"/>
  <c r="CG196" i="2"/>
  <c r="CH196" i="2"/>
  <c r="CG179" i="2"/>
  <c r="CH179" i="2"/>
  <c r="CH244" i="2"/>
  <c r="CG244" i="2"/>
  <c r="CH140" i="2"/>
  <c r="CG140" i="2"/>
  <c r="CH157" i="2"/>
  <c r="CG157" i="2"/>
  <c r="CG385" i="2"/>
  <c r="CH385" i="2"/>
  <c r="CG290" i="2"/>
  <c r="CH290" i="2"/>
  <c r="CH216" i="2"/>
  <c r="CG216" i="2"/>
  <c r="CG375" i="2"/>
  <c r="CH375" i="2"/>
  <c r="CG59" i="2"/>
  <c r="CH59" i="2"/>
  <c r="CG71" i="2"/>
  <c r="CH71" i="2"/>
  <c r="CG360" i="2"/>
  <c r="CH360" i="2"/>
  <c r="CG422" i="2"/>
  <c r="CH422" i="2"/>
  <c r="CH269" i="2"/>
  <c r="CG269" i="2"/>
  <c r="CG236" i="2"/>
  <c r="CH236" i="2"/>
  <c r="CG163" i="2"/>
  <c r="CH163" i="2"/>
  <c r="CG261" i="2"/>
  <c r="CH261" i="2"/>
  <c r="CG262" i="2"/>
  <c r="CH262" i="2"/>
  <c r="CG171" i="2"/>
  <c r="CH171" i="2"/>
  <c r="CG316" i="2"/>
  <c r="CH316" i="2"/>
  <c r="CG407" i="2"/>
  <c r="CH407" i="2"/>
  <c r="CG372" i="2"/>
  <c r="CH372" i="2"/>
  <c r="CH79" i="2"/>
  <c r="CG79" i="2"/>
  <c r="CG113" i="2"/>
  <c r="CH113" i="2"/>
  <c r="CG136" i="2"/>
  <c r="CH136" i="2"/>
  <c r="CG128" i="2"/>
  <c r="CH128" i="2"/>
  <c r="CG52" i="2"/>
  <c r="CH52" i="2"/>
  <c r="CG413" i="2"/>
  <c r="CH413" i="2"/>
  <c r="CG114" i="2"/>
  <c r="CH114" i="2"/>
  <c r="CG60" i="2"/>
  <c r="CH60" i="2"/>
  <c r="CG369" i="2"/>
  <c r="CH369" i="2"/>
  <c r="CH144" i="2"/>
  <c r="CG144" i="2"/>
  <c r="CH131" i="2"/>
  <c r="CG131" i="2"/>
  <c r="CG115" i="2"/>
  <c r="CH115" i="2"/>
  <c r="CH155" i="2"/>
  <c r="CG155" i="2"/>
  <c r="CG391" i="2"/>
  <c r="CH391" i="2"/>
  <c r="CG295" i="2"/>
  <c r="CH295" i="2"/>
  <c r="CH421" i="2"/>
  <c r="CG421" i="2"/>
  <c r="CG132" i="2"/>
  <c r="CH132" i="2"/>
  <c r="CH162" i="2"/>
  <c r="CG162" i="2"/>
  <c r="CG168" i="2"/>
  <c r="CH168" i="2"/>
  <c r="CH243" i="2"/>
  <c r="CG243" i="2"/>
  <c r="CG394" i="2"/>
  <c r="CH394" i="2"/>
  <c r="CG197" i="2"/>
  <c r="CH197" i="2"/>
  <c r="CG57" i="2"/>
  <c r="CH57" i="2"/>
  <c r="CG66" i="2"/>
  <c r="CH66" i="2"/>
  <c r="CG187" i="2"/>
  <c r="CH187" i="2"/>
  <c r="CH211" i="2"/>
  <c r="CG211" i="2"/>
  <c r="CG350" i="2"/>
  <c r="CH350" i="2"/>
  <c r="CG109" i="2"/>
  <c r="CH109" i="2"/>
  <c r="CG94" i="2"/>
  <c r="CH94" i="2"/>
  <c r="CG192" i="2"/>
  <c r="CH192" i="2"/>
  <c r="CG352" i="2"/>
  <c r="CH352" i="2"/>
  <c r="CG130" i="2"/>
  <c r="CH130" i="2"/>
  <c r="CG417" i="2"/>
  <c r="CH417" i="2"/>
  <c r="CG50" i="2"/>
  <c r="CH50" i="2"/>
  <c r="CG82" i="2"/>
  <c r="CH82" i="2"/>
  <c r="CG301" i="2"/>
  <c r="CH301" i="2"/>
  <c r="CG317" i="2"/>
  <c r="CH317" i="2"/>
  <c r="CG150" i="2"/>
  <c r="CH150" i="2"/>
  <c r="CG366" i="2"/>
  <c r="CH366" i="2"/>
  <c r="CG218" i="2"/>
  <c r="CH218" i="2"/>
  <c r="CG209" i="2"/>
  <c r="CH209" i="2"/>
  <c r="CG386" i="2"/>
  <c r="CH386" i="2"/>
  <c r="CG234" i="2"/>
  <c r="CH234" i="2"/>
  <c r="CG175" i="2"/>
  <c r="CH175" i="2"/>
  <c r="CG158" i="2"/>
  <c r="CH158" i="2"/>
  <c r="CG288" i="2"/>
  <c r="CH288" i="2"/>
  <c r="CG159" i="2"/>
  <c r="CH159" i="2"/>
  <c r="CG314" i="2"/>
  <c r="CH314" i="2"/>
  <c r="CG250" i="2"/>
  <c r="CH250" i="2"/>
  <c r="CG321" i="2"/>
  <c r="CH321" i="2"/>
  <c r="CG206" i="2"/>
  <c r="CH206" i="2"/>
  <c r="CG147" i="2"/>
  <c r="CH147" i="2"/>
  <c r="CG382" i="2"/>
  <c r="CH382" i="2"/>
  <c r="CG177" i="2"/>
  <c r="CH177" i="2"/>
  <c r="CH118" i="2"/>
  <c r="CG118" i="2"/>
  <c r="CG312" i="2"/>
  <c r="CH312" i="2"/>
  <c r="CH423" i="2"/>
  <c r="CG423" i="2"/>
  <c r="CG331" i="2"/>
  <c r="CH331" i="2"/>
  <c r="CG315" i="2"/>
  <c r="CH315" i="2"/>
  <c r="CG326" i="2"/>
  <c r="CH326" i="2"/>
  <c r="CH260" i="2"/>
  <c r="CG260" i="2"/>
  <c r="CG251" i="2"/>
  <c r="CH251" i="2"/>
  <c r="CG420" i="2"/>
  <c r="CH420" i="2"/>
  <c r="CG90" i="2"/>
  <c r="CH90" i="2"/>
  <c r="CH249" i="2"/>
  <c r="CG249" i="2"/>
  <c r="CH207" i="2"/>
  <c r="CG207" i="2"/>
  <c r="CC47" i="2"/>
  <c r="CB43" i="2"/>
  <c r="CD47" i="2"/>
  <c r="CG319" i="2"/>
  <c r="CH319" i="2"/>
  <c r="CG83" i="2"/>
  <c r="CH83" i="2"/>
  <c r="CG384" i="2"/>
  <c r="CH384" i="2"/>
  <c r="CG371" i="2"/>
  <c r="CH371" i="2"/>
  <c r="CG273" i="2"/>
  <c r="CH273" i="2"/>
  <c r="CG392" i="2"/>
  <c r="CH392" i="2"/>
  <c r="CG275" i="2"/>
  <c r="CH275" i="2"/>
  <c r="CG248" i="2"/>
  <c r="CH248" i="2"/>
  <c r="CG424" i="2"/>
  <c r="CH424" i="2"/>
  <c r="CG51" i="2"/>
  <c r="CH51" i="2"/>
  <c r="CG148" i="2"/>
  <c r="CH148" i="2"/>
  <c r="CG344" i="2"/>
  <c r="CH344" i="2"/>
  <c r="CG107" i="2"/>
  <c r="CH107" i="2"/>
  <c r="CG363" i="2"/>
  <c r="CH363" i="2"/>
  <c r="CG294" i="2"/>
  <c r="CH294" i="2"/>
  <c r="CG240" i="2"/>
  <c r="CH240" i="2"/>
  <c r="CG277" i="2"/>
  <c r="CH277" i="2"/>
  <c r="CG238" i="2"/>
  <c r="CH238" i="2"/>
  <c r="CG393" i="2"/>
  <c r="CH393" i="2"/>
  <c r="CG235" i="2"/>
  <c r="CH235" i="2"/>
  <c r="CG145" i="2"/>
  <c r="CH145" i="2"/>
  <c r="CG388" i="2"/>
  <c r="CH388" i="2"/>
  <c r="CG204" i="2"/>
  <c r="CH204" i="2"/>
  <c r="CG61" i="2"/>
  <c r="CH61" i="2"/>
  <c r="CG348" i="2"/>
  <c r="CH348" i="2"/>
  <c r="CG247" i="2"/>
  <c r="CH247" i="2"/>
  <c r="CG399" i="2"/>
  <c r="CH399" i="2"/>
  <c r="CG212" i="2"/>
  <c r="CH212" i="2"/>
  <c r="CG111" i="2"/>
  <c r="CH111" i="2"/>
  <c r="CG228" i="2"/>
  <c r="CH228" i="2"/>
  <c r="CG224" i="2"/>
  <c r="CH224" i="2"/>
  <c r="CG266" i="2"/>
  <c r="CH266" i="2"/>
  <c r="CG341" i="2"/>
  <c r="CH341" i="2"/>
  <c r="CG265" i="2"/>
  <c r="CH265" i="2"/>
  <c r="CG404" i="2"/>
  <c r="CH404" i="2"/>
  <c r="CG215" i="2"/>
  <c r="CH215" i="2"/>
  <c r="CG335" i="2"/>
  <c r="CH335" i="2"/>
  <c r="CH415" i="2"/>
  <c r="CG415" i="2"/>
  <c r="CG119" i="2"/>
  <c r="CH119" i="2"/>
  <c r="CG353" i="2"/>
  <c r="CH353" i="2"/>
  <c r="CG63" i="2"/>
  <c r="CH63" i="2"/>
  <c r="CG367" i="2"/>
  <c r="CH367" i="2"/>
  <c r="CG287" i="2"/>
  <c r="CH287" i="2"/>
  <c r="CG190" i="2"/>
  <c r="CH190" i="2"/>
  <c r="CH191" i="2"/>
  <c r="CG191" i="2"/>
  <c r="CG146" i="2"/>
  <c r="CH146" i="2"/>
  <c r="CG406" i="2"/>
  <c r="CH406" i="2"/>
  <c r="CH53" i="2"/>
  <c r="CG53" i="2"/>
  <c r="CG368" i="2"/>
  <c r="CH368" i="2"/>
  <c r="CG304" i="2"/>
  <c r="CH304" i="2"/>
  <c r="CG92" i="2"/>
  <c r="CH92" i="2"/>
  <c r="CG108" i="2"/>
  <c r="CH108" i="2"/>
  <c r="CG340" i="2"/>
  <c r="CH340" i="2"/>
  <c r="CG229" i="2"/>
  <c r="CH229" i="2"/>
  <c r="CG142" i="2"/>
  <c r="CH142" i="2"/>
  <c r="CG48" i="2"/>
  <c r="CH48" i="2"/>
  <c r="CH378" i="2"/>
  <c r="CG378" i="2"/>
  <c r="CG62" i="2"/>
  <c r="CH62" i="2"/>
  <c r="CG173" i="2"/>
  <c r="CH173" i="2"/>
  <c r="CG225" i="2"/>
  <c r="CH225" i="2"/>
  <c r="CH357" i="2"/>
  <c r="CG357" i="2"/>
  <c r="CG133" i="2"/>
  <c r="CH133" i="2"/>
  <c r="CH351" i="2"/>
  <c r="CG351" i="2"/>
  <c r="CG205" i="2"/>
  <c r="CH205" i="2"/>
  <c r="CG293" i="2"/>
  <c r="CH293" i="2"/>
  <c r="CG176" i="2"/>
  <c r="CH176" i="2"/>
  <c r="CG67" i="2"/>
  <c r="CH67" i="2"/>
  <c r="CG377" i="2"/>
  <c r="CH377" i="2"/>
  <c r="CG292" i="2"/>
  <c r="CH292" i="2"/>
  <c r="CG286" i="2"/>
  <c r="CH286" i="2"/>
  <c r="CG112" i="2"/>
  <c r="CH112" i="2"/>
  <c r="CG89" i="2"/>
  <c r="CH89" i="2"/>
  <c r="CG143" i="2"/>
  <c r="CH143" i="2"/>
  <c r="CH401" i="2"/>
  <c r="CG401" i="2"/>
  <c r="CG405" i="2"/>
  <c r="CH405" i="2"/>
  <c r="CG91" i="2"/>
  <c r="CH91" i="2"/>
  <c r="CG280" i="2"/>
  <c r="CH280" i="2"/>
  <c r="CG84" i="2"/>
  <c r="CH84" i="2"/>
  <c r="CG141" i="2"/>
  <c r="CH141" i="2"/>
  <c r="CG307" i="2"/>
  <c r="CH307" i="2"/>
  <c r="CG183" i="2"/>
  <c r="CH183" i="2"/>
  <c r="CG123" i="2"/>
  <c r="CH123" i="2"/>
  <c r="CG156" i="2"/>
  <c r="CH156" i="2"/>
  <c r="CG342" i="2"/>
  <c r="CH342" i="2"/>
  <c r="CH395" i="2"/>
  <c r="CG395" i="2"/>
  <c r="CG418" i="2"/>
  <c r="CH418" i="2"/>
  <c r="CG355" i="2"/>
  <c r="CH355" i="2"/>
  <c r="CG56" i="2"/>
  <c r="CH56" i="2"/>
  <c r="CG102" i="2"/>
  <c r="CH102" i="2"/>
  <c r="CG373" i="2"/>
  <c r="CH373" i="2"/>
  <c r="CG308" i="2"/>
  <c r="CH308" i="2"/>
  <c r="CG362" i="2"/>
  <c r="CH362" i="2"/>
  <c r="CH230" i="2"/>
  <c r="CG230" i="2"/>
  <c r="CG76" i="2"/>
  <c r="CH76" i="2"/>
  <c r="CG239" i="2"/>
  <c r="CH239" i="2"/>
  <c r="CH305" i="2"/>
  <c r="CG305" i="2"/>
  <c r="CG374" i="2"/>
  <c r="CH374" i="2"/>
  <c r="CG72" i="2"/>
  <c r="CH72" i="2"/>
  <c r="CG349" i="2"/>
  <c r="CH349" i="2"/>
  <c r="CG65" i="2"/>
  <c r="CH65" i="2"/>
  <c r="CG222" i="2"/>
  <c r="CH222" i="2"/>
  <c r="CH336" i="2"/>
  <c r="CG336" i="2"/>
  <c r="CH117" i="2"/>
  <c r="CG117" i="2"/>
  <c r="CG221" i="2"/>
  <c r="CH221" i="2"/>
  <c r="CH390" i="2"/>
  <c r="CG390" i="2"/>
  <c r="CG233" i="2"/>
  <c r="CH233" i="2"/>
  <c r="CG87" i="2"/>
  <c r="CH87" i="2"/>
  <c r="CG241" i="2"/>
  <c r="CH241" i="2"/>
  <c r="CG194" i="2"/>
  <c r="CH194" i="2"/>
  <c r="CG268" i="2"/>
  <c r="CH268" i="2"/>
  <c r="CG309" i="2"/>
  <c r="CH309" i="2"/>
  <c r="CG252" i="2"/>
  <c r="CH252" i="2"/>
  <c r="CH381" i="2"/>
  <c r="CG381" i="2"/>
  <c r="CG166" i="2"/>
  <c r="CH166" i="2"/>
  <c r="CG416" i="2"/>
  <c r="CH416" i="2"/>
  <c r="CG245" i="2"/>
  <c r="CH245" i="2"/>
  <c r="CG198" i="2"/>
  <c r="CH198" i="2"/>
  <c r="CG246" i="2"/>
  <c r="CH246" i="2"/>
  <c r="CH259" i="2"/>
  <c r="CG259" i="2"/>
  <c r="CG95" i="2"/>
  <c r="CH95" i="2"/>
  <c r="CH100" i="2"/>
  <c r="CG100" i="2"/>
  <c r="CG161" i="2"/>
  <c r="CH161" i="2"/>
  <c r="CG310" i="2"/>
  <c r="CH310" i="2"/>
  <c r="CG380" i="2"/>
  <c r="CH380" i="2"/>
  <c r="CG174" i="2"/>
  <c r="CH174" i="2"/>
  <c r="CH116" i="2"/>
  <c r="CG116" i="2"/>
  <c r="CG96" i="2"/>
  <c r="CH96" i="2"/>
  <c r="CH195" i="2"/>
  <c r="CG195" i="2"/>
  <c r="CG124" i="2"/>
  <c r="CH124" i="2"/>
  <c r="CG364" i="2"/>
  <c r="CH364" i="2"/>
  <c r="CG110" i="2"/>
  <c r="CH110" i="2"/>
  <c r="CH322" i="2"/>
  <c r="CG322" i="2"/>
  <c r="CG185" i="2"/>
  <c r="CH185" i="2"/>
  <c r="CG281" i="2"/>
  <c r="CH281" i="2"/>
  <c r="CG153" i="2"/>
  <c r="CH153" i="2"/>
  <c r="CG302" i="2"/>
  <c r="CH302" i="2"/>
  <c r="CG93" i="2"/>
  <c r="CH93" i="2"/>
  <c r="CG376" i="2"/>
  <c r="CH376" i="2"/>
  <c r="CG86" i="2"/>
  <c r="CH86" i="2"/>
  <c r="CG255" i="2"/>
  <c r="CH255" i="2"/>
  <c r="CG298" i="2"/>
  <c r="CH298" i="2"/>
  <c r="CG58" i="2"/>
  <c r="CH58" i="2"/>
  <c r="CG129" i="2"/>
  <c r="CH129" i="2"/>
  <c r="CG201" i="2"/>
  <c r="CH201" i="2"/>
  <c r="CG410" i="2"/>
  <c r="CH410" i="2"/>
  <c r="CG242" i="2"/>
  <c r="CH242" i="2"/>
  <c r="CG106" i="2"/>
  <c r="CH106" i="2"/>
  <c r="CH81" i="2"/>
  <c r="CG81" i="2"/>
  <c r="CG339" i="2"/>
  <c r="CH339" i="2"/>
  <c r="CG227" i="2"/>
  <c r="CH227" i="2"/>
  <c r="CG282" i="2"/>
  <c r="CH282" i="2"/>
  <c r="CG324" i="2"/>
  <c r="CH324" i="2"/>
  <c r="CG78" i="2"/>
  <c r="CH78" i="2"/>
  <c r="CG270" i="2"/>
  <c r="CH270" i="2"/>
  <c r="CG359" i="2"/>
  <c r="CH359" i="2"/>
  <c r="CH306" i="2"/>
  <c r="CG306" i="2"/>
  <c r="CG74" i="2"/>
  <c r="CH74" i="2"/>
  <c r="CG75" i="2"/>
  <c r="CH75" i="2"/>
  <c r="CG402" i="2"/>
  <c r="CH402" i="2"/>
  <c r="CG186" i="2"/>
  <c r="CH186" i="2"/>
  <c r="CG219" i="2"/>
  <c r="CH219" i="2"/>
  <c r="CG258" i="2"/>
  <c r="CH258" i="2"/>
  <c r="CH271" i="2"/>
  <c r="CG271" i="2"/>
  <c r="CG135" i="2"/>
  <c r="CH135" i="2"/>
  <c r="CG337" i="2"/>
  <c r="CH337" i="2"/>
  <c r="CH263" i="2"/>
  <c r="CG263" i="2"/>
  <c r="CH154" i="2"/>
  <c r="CG154" i="2"/>
  <c r="CG97" i="2"/>
  <c r="CH97" i="2"/>
  <c r="CG149" i="2"/>
  <c r="CH149" i="2"/>
  <c r="CG279" i="2"/>
  <c r="CH279" i="2"/>
  <c r="CG400" i="2"/>
  <c r="CH400" i="2"/>
  <c r="CG180" i="2"/>
  <c r="CH180" i="2"/>
  <c r="CG256" i="2"/>
  <c r="CH256" i="2"/>
  <c r="CH396" i="2"/>
  <c r="CG396" i="2"/>
  <c r="CG411" i="2"/>
  <c r="CH411" i="2"/>
  <c r="CG296" i="2"/>
  <c r="CH296" i="2"/>
  <c r="CG334" i="2"/>
  <c r="CH334" i="2"/>
  <c r="CG184" i="2"/>
  <c r="CH184" i="2"/>
  <c r="CH274" i="2"/>
  <c r="CG274" i="2"/>
  <c r="CH358" i="2"/>
  <c r="CG358" i="2"/>
  <c r="CG49" i="2"/>
  <c r="CH49" i="2"/>
  <c r="CG379" i="2"/>
  <c r="CH379" i="2"/>
  <c r="CG120" i="2"/>
  <c r="CH120" i="2"/>
  <c r="CG289" i="2"/>
  <c r="CH289" i="2"/>
  <c r="CG318" i="2"/>
  <c r="CH318" i="2"/>
  <c r="CG127" i="2"/>
  <c r="CH127" i="2"/>
  <c r="CG217" i="2"/>
  <c r="CH217" i="2"/>
  <c r="CG253" i="2"/>
  <c r="CH253" i="2"/>
  <c r="CG210" i="2"/>
  <c r="CH210" i="2"/>
  <c r="CG226" i="2"/>
  <c r="CH226" i="2"/>
  <c r="CG169" i="2"/>
  <c r="CH169" i="2"/>
  <c r="CG165" i="2"/>
  <c r="CH165" i="2"/>
  <c r="CG325" i="2"/>
  <c r="CH325" i="2"/>
  <c r="CG167" i="2"/>
  <c r="CH167" i="2"/>
  <c r="CG397" i="2"/>
  <c r="CH397" i="2"/>
  <c r="CG347" i="2"/>
  <c r="CH347" i="2"/>
  <c r="CG285" i="2"/>
  <c r="CH285" i="2"/>
  <c r="CG297" i="2"/>
  <c r="CH297" i="2"/>
  <c r="CG303" i="2"/>
  <c r="CH303" i="2"/>
  <c r="CG70" i="2"/>
  <c r="CH70" i="2"/>
  <c r="CG64" i="2"/>
  <c r="CH64" i="2"/>
  <c r="CG291" i="2"/>
  <c r="CH291" i="2"/>
  <c r="CG181" i="2"/>
  <c r="CH181" i="2"/>
  <c r="CH409" i="2"/>
  <c r="CG409" i="2"/>
  <c r="CG389" i="2"/>
  <c r="CH389" i="2"/>
  <c r="CH403" i="2"/>
  <c r="CG403" i="2"/>
  <c r="CG213" i="2"/>
  <c r="CH213" i="2"/>
  <c r="CG419" i="2"/>
  <c r="CH419" i="2"/>
  <c r="CG329" i="2"/>
  <c r="CH329" i="2"/>
  <c r="CG257" i="2"/>
  <c r="CH257" i="2"/>
  <c r="CG299" i="2"/>
  <c r="CH299" i="2"/>
  <c r="CG283" i="2"/>
  <c r="CH283" i="2"/>
  <c r="CG200" i="2"/>
  <c r="CH200" i="2"/>
  <c r="CG361" i="2"/>
  <c r="CH361" i="2"/>
  <c r="CG214" i="2"/>
  <c r="CH214" i="2"/>
  <c r="CG313" i="2"/>
  <c r="CH313" i="2"/>
  <c r="CG170" i="2"/>
  <c r="CH170" i="2"/>
  <c r="CG199" i="2"/>
  <c r="CH199" i="2"/>
  <c r="CG164" i="2"/>
  <c r="CH164" i="2"/>
  <c r="CG333" i="2"/>
  <c r="CH333" i="2"/>
  <c r="CG138" i="2"/>
  <c r="CH138" i="2"/>
  <c r="CG172" i="2"/>
  <c r="CH172" i="2"/>
  <c r="CG354" i="2"/>
  <c r="CH354" i="2"/>
  <c r="CG80" i="2"/>
  <c r="CH80" i="2"/>
  <c r="CG272" i="2"/>
  <c r="CH272" i="2"/>
  <c r="CG126" i="2"/>
  <c r="CH126" i="2"/>
  <c r="CG69" i="2"/>
  <c r="CH69" i="2"/>
  <c r="CG276" i="2"/>
  <c r="CH276" i="2"/>
  <c r="CG320" i="2"/>
  <c r="CH320" i="2"/>
  <c r="CG160" i="2"/>
  <c r="CH160" i="2"/>
  <c r="CG332" i="2"/>
  <c r="CH332" i="2"/>
  <c r="CG193" i="2"/>
  <c r="CH193" i="2"/>
  <c r="CG414" i="2"/>
  <c r="CH414" i="2"/>
  <c r="CG208" i="2"/>
  <c r="CH208" i="2"/>
  <c r="CG68" i="2"/>
  <c r="CH68" i="2"/>
  <c r="CG178" i="2"/>
  <c r="CH178" i="2"/>
  <c r="CG343" i="2"/>
  <c r="CH343" i="2"/>
  <c r="CG328" i="2"/>
  <c r="CH328" i="2"/>
  <c r="CG345" i="2"/>
  <c r="CH345" i="2"/>
  <c r="CG383" i="2"/>
  <c r="CH383" i="2"/>
  <c r="CG151" i="2"/>
  <c r="CH151" i="2"/>
  <c r="CG98" i="2"/>
  <c r="CH98" i="2"/>
  <c r="CH152" i="2"/>
  <c r="CG152" i="2"/>
  <c r="CG254" i="2"/>
  <c r="CH254" i="2"/>
  <c r="CG237" i="2"/>
  <c r="CH237" i="2"/>
  <c r="CG188" i="2"/>
  <c r="CH188" i="2"/>
  <c r="CG85" i="2"/>
  <c r="CH85" i="2"/>
  <c r="CG338" i="2"/>
  <c r="CH338" i="2"/>
  <c r="CG412" i="2"/>
  <c r="CH412" i="2"/>
  <c r="CG203" i="2"/>
  <c r="CH203" i="2"/>
  <c r="CH122" i="2"/>
  <c r="CG122" i="2"/>
  <c r="CG54" i="2"/>
  <c r="CH54" i="2"/>
  <c r="CG121" i="2"/>
  <c r="CH121" i="2"/>
  <c r="CH77" i="2"/>
  <c r="CG77" i="2"/>
  <c r="CG137" i="2"/>
  <c r="CH137" i="2"/>
  <c r="CH398" i="2"/>
  <c r="CG398" i="2"/>
  <c r="CG346" i="2"/>
  <c r="CH346" i="2"/>
  <c r="CG55" i="2"/>
  <c r="CH55" i="2"/>
  <c r="CH104" i="2"/>
  <c r="CG104" i="2"/>
  <c r="CG387" i="2"/>
  <c r="CH387" i="2"/>
  <c r="CG223" i="2"/>
  <c r="CH223" i="2"/>
  <c r="CG103" i="2"/>
  <c r="CH103" i="2"/>
  <c r="CG101" i="2"/>
  <c r="CH101" i="2"/>
  <c r="CG220" i="2"/>
  <c r="CH220" i="2"/>
  <c r="CG231" i="2"/>
  <c r="CH231" i="2"/>
  <c r="CG105" i="2"/>
  <c r="CH105" i="2"/>
  <c r="CG278" i="2"/>
  <c r="CH278" i="2"/>
  <c r="CG300" i="2"/>
  <c r="CH300" i="2"/>
  <c r="CH356" i="2"/>
  <c r="CG356" i="2"/>
  <c r="CG323" i="2"/>
  <c r="CH323" i="2"/>
  <c r="CH202" i="2"/>
  <c r="CG202" i="2"/>
  <c r="CG189" i="2"/>
  <c r="CH189" i="2"/>
  <c r="CG327" i="2"/>
  <c r="CH327" i="2"/>
  <c r="CG73" i="2"/>
  <c r="CH73" i="2"/>
  <c r="CG267" i="2"/>
  <c r="CH267" i="2"/>
  <c r="CH182" i="2"/>
  <c r="CG182" i="2"/>
  <c r="CG284" i="2"/>
  <c r="CH284" i="2"/>
  <c r="CG88" i="2"/>
  <c r="CH88" i="2"/>
  <c r="CG139" i="2"/>
  <c r="CH139" i="2"/>
  <c r="CG47" i="2" l="1"/>
  <c r="CG43" i="2" s="1"/>
  <c r="CD43" i="2"/>
  <c r="CH47" i="2"/>
  <c r="CH43" i="2" s="1"/>
  <c r="CJ338" i="2" l="1"/>
  <c r="CK338" i="2" s="1"/>
  <c r="CJ135" i="2"/>
  <c r="CK135" i="2" s="1"/>
  <c r="CJ353" i="2"/>
  <c r="CK353" i="2" s="1"/>
  <c r="CJ424" i="2"/>
  <c r="CK424" i="2" s="1"/>
  <c r="CJ88" i="2"/>
  <c r="CK88" i="2" s="1"/>
  <c r="CJ285" i="2"/>
  <c r="CK285" i="2" s="1"/>
  <c r="CJ101" i="2"/>
  <c r="CK101" i="2" s="1"/>
  <c r="CJ420" i="2"/>
  <c r="CK420" i="2" s="1"/>
  <c r="CJ356" i="2"/>
  <c r="CK356" i="2" s="1"/>
  <c r="CJ324" i="2"/>
  <c r="CK324" i="2" s="1"/>
  <c r="CJ292" i="2"/>
  <c r="CK292" i="2" s="1"/>
  <c r="CJ260" i="2"/>
  <c r="CK260" i="2" s="1"/>
  <c r="CJ228" i="2"/>
  <c r="CK228" i="2" s="1"/>
  <c r="CJ196" i="2"/>
  <c r="CK196" i="2" s="1"/>
  <c r="CJ164" i="2"/>
  <c r="CK164" i="2" s="1"/>
  <c r="CJ115" i="2"/>
  <c r="CK115" i="2" s="1"/>
  <c r="CJ51" i="2"/>
  <c r="CK51" i="2" s="1"/>
  <c r="CJ395" i="2"/>
  <c r="CK395" i="2" s="1"/>
  <c r="CJ363" i="2"/>
  <c r="CK363" i="2" s="1"/>
  <c r="CJ331" i="2"/>
  <c r="CK331" i="2" s="1"/>
  <c r="CJ299" i="2"/>
  <c r="CK299" i="2" s="1"/>
  <c r="CJ267" i="2"/>
  <c r="CK267" i="2" s="1"/>
  <c r="CJ235" i="2"/>
  <c r="CK235" i="2" s="1"/>
  <c r="CJ203" i="2"/>
  <c r="CK203" i="2" s="1"/>
  <c r="CJ171" i="2"/>
  <c r="CK171" i="2" s="1"/>
  <c r="CJ129" i="2"/>
  <c r="CK129" i="2" s="1"/>
  <c r="CJ65" i="2"/>
  <c r="CK65" i="2" s="1"/>
  <c r="CJ130" i="2"/>
  <c r="CK130" i="2" s="1"/>
  <c r="CJ98" i="2"/>
  <c r="CK98" i="2" s="1"/>
  <c r="CJ66" i="2"/>
  <c r="CK66" i="2" s="1"/>
  <c r="CJ132" i="2"/>
  <c r="CK132" i="2" s="1"/>
  <c r="CJ241" i="2"/>
  <c r="CK241" i="2" s="1"/>
  <c r="CJ69" i="2"/>
  <c r="CK69" i="2" s="1"/>
  <c r="CJ276" i="2"/>
  <c r="CK276" i="2" s="1"/>
  <c r="CJ147" i="2"/>
  <c r="CK147" i="2" s="1"/>
  <c r="CJ411" i="2"/>
  <c r="CK411" i="2" s="1"/>
  <c r="CJ347" i="2"/>
  <c r="CK347" i="2" s="1"/>
  <c r="CJ283" i="2"/>
  <c r="CK283" i="2" s="1"/>
  <c r="CJ219" i="2"/>
  <c r="CK219" i="2" s="1"/>
  <c r="CJ155" i="2"/>
  <c r="CK155" i="2" s="1"/>
  <c r="CJ146" i="2"/>
  <c r="CK146" i="2" s="1"/>
  <c r="CJ82" i="2"/>
  <c r="CK82" i="2" s="1"/>
  <c r="CJ149" i="2"/>
  <c r="CK149" i="2" s="1"/>
  <c r="CJ184" i="2"/>
  <c r="CK184" i="2" s="1"/>
  <c r="CJ372" i="2"/>
  <c r="CK372" i="2" s="1"/>
  <c r="CJ244" i="2"/>
  <c r="CK244" i="2" s="1"/>
  <c r="CJ116" i="2"/>
  <c r="CK116" i="2" s="1"/>
  <c r="CJ84" i="2"/>
  <c r="CK84" i="2" s="1"/>
  <c r="CJ52" i="2"/>
  <c r="CK52" i="2" s="1"/>
  <c r="CJ246" i="2"/>
  <c r="CK246" i="2" s="1"/>
  <c r="CJ398" i="2"/>
  <c r="CK398" i="2" s="1"/>
  <c r="CJ394" i="2"/>
  <c r="CK394" i="2" s="1"/>
  <c r="CJ417" i="2"/>
  <c r="CK417" i="2" s="1"/>
  <c r="CJ337" i="2"/>
  <c r="CK337" i="2" s="1"/>
  <c r="CJ273" i="2"/>
  <c r="CK273" i="2" s="1"/>
  <c r="CJ193" i="2"/>
  <c r="CK193" i="2" s="1"/>
  <c r="CJ109" i="2"/>
  <c r="CK109" i="2" s="1"/>
  <c r="CJ376" i="2"/>
  <c r="CK376" i="2" s="1"/>
  <c r="CJ312" i="2"/>
  <c r="CK312" i="2" s="1"/>
  <c r="CJ248" i="2"/>
  <c r="CK248" i="2" s="1"/>
  <c r="CJ168" i="2"/>
  <c r="CK168" i="2" s="1"/>
  <c r="CJ59" i="2"/>
  <c r="CK59" i="2" s="1"/>
  <c r="CJ367" i="2"/>
  <c r="CK367" i="2" s="1"/>
  <c r="CJ303" i="2"/>
  <c r="CK303" i="2" s="1"/>
  <c r="CJ239" i="2"/>
  <c r="CK239" i="2" s="1"/>
  <c r="CJ175" i="2"/>
  <c r="CK175" i="2" s="1"/>
  <c r="CJ73" i="2"/>
  <c r="CK73" i="2" s="1"/>
  <c r="CJ102" i="2"/>
  <c r="CK102" i="2" s="1"/>
  <c r="CJ136" i="2"/>
  <c r="CK136" i="2" s="1"/>
  <c r="CJ72" i="2"/>
  <c r="CK72" i="2" s="1"/>
  <c r="CJ119" i="2"/>
  <c r="CK119" i="2" s="1"/>
  <c r="CJ258" i="2"/>
  <c r="CK258" i="2" s="1"/>
  <c r="CJ318" i="2"/>
  <c r="CK318" i="2" s="1"/>
  <c r="CJ314" i="2"/>
  <c r="CK314" i="2" s="1"/>
  <c r="CJ413" i="2"/>
  <c r="CK413" i="2" s="1"/>
  <c r="CJ349" i="2"/>
  <c r="CK349" i="2" s="1"/>
  <c r="CJ269" i="2"/>
  <c r="CK269" i="2" s="1"/>
  <c r="CJ205" i="2"/>
  <c r="CK205" i="2" s="1"/>
  <c r="CJ388" i="2"/>
  <c r="CK388" i="2" s="1"/>
  <c r="CJ422" i="2"/>
  <c r="CK422" i="2" s="1"/>
  <c r="CJ326" i="2"/>
  <c r="CK326" i="2" s="1"/>
  <c r="CJ87" i="2"/>
  <c r="CK87" i="2" s="1"/>
  <c r="CJ306" i="2"/>
  <c r="CK306" i="2" s="1"/>
  <c r="CJ178" i="2"/>
  <c r="CK178" i="2" s="1"/>
  <c r="CJ366" i="2"/>
  <c r="CK366" i="2" s="1"/>
  <c r="CJ238" i="2"/>
  <c r="CK238" i="2" s="1"/>
  <c r="CJ71" i="2"/>
  <c r="CK71" i="2" s="1"/>
  <c r="CJ298" i="2"/>
  <c r="CK298" i="2" s="1"/>
  <c r="CJ170" i="2"/>
  <c r="CK170" i="2" s="1"/>
  <c r="CJ409" i="2"/>
  <c r="CK409" i="2" s="1"/>
  <c r="CJ377" i="2"/>
  <c r="CK377" i="2" s="1"/>
  <c r="CJ345" i="2"/>
  <c r="CK345" i="2" s="1"/>
  <c r="CJ313" i="2"/>
  <c r="CK313" i="2" s="1"/>
  <c r="CJ281" i="2"/>
  <c r="CK281" i="2" s="1"/>
  <c r="CJ249" i="2"/>
  <c r="CK249" i="2" s="1"/>
  <c r="CJ217" i="2"/>
  <c r="CK217" i="2" s="1"/>
  <c r="CJ185" i="2"/>
  <c r="CK185" i="2" s="1"/>
  <c r="CJ153" i="2"/>
  <c r="CK153" i="2" s="1"/>
  <c r="CJ93" i="2"/>
  <c r="CK93" i="2" s="1"/>
  <c r="CJ416" i="2"/>
  <c r="CK416" i="2" s="1"/>
  <c r="CJ384" i="2"/>
  <c r="CK384" i="2" s="1"/>
  <c r="CJ352" i="2"/>
  <c r="CK352" i="2" s="1"/>
  <c r="CJ320" i="2"/>
  <c r="CK320" i="2" s="1"/>
  <c r="CJ288" i="2"/>
  <c r="CK288" i="2" s="1"/>
  <c r="CJ256" i="2"/>
  <c r="CK256" i="2" s="1"/>
  <c r="CJ224" i="2"/>
  <c r="CK224" i="2" s="1"/>
  <c r="CJ192" i="2"/>
  <c r="CK192" i="2" s="1"/>
  <c r="CJ160" i="2"/>
  <c r="CK160" i="2" s="1"/>
  <c r="CJ107" i="2"/>
  <c r="CK107" i="2" s="1"/>
  <c r="CJ423" i="2"/>
  <c r="CK423" i="2" s="1"/>
  <c r="CJ391" i="2"/>
  <c r="CK391" i="2" s="1"/>
  <c r="CJ359" i="2"/>
  <c r="CK359" i="2" s="1"/>
  <c r="CJ327" i="2"/>
  <c r="CK327" i="2" s="1"/>
  <c r="CJ295" i="2"/>
  <c r="CK295" i="2" s="1"/>
  <c r="CJ263" i="2"/>
  <c r="CK263" i="2" s="1"/>
  <c r="CJ231" i="2"/>
  <c r="CK231" i="2" s="1"/>
  <c r="CJ199" i="2"/>
  <c r="CK199" i="2" s="1"/>
  <c r="CJ167" i="2"/>
  <c r="CK167" i="2" s="1"/>
  <c r="CJ121" i="2"/>
  <c r="CK121" i="2" s="1"/>
  <c r="CJ57" i="2"/>
  <c r="CK57" i="2" s="1"/>
  <c r="CJ126" i="2"/>
  <c r="CK126" i="2" s="1"/>
  <c r="CJ94" i="2"/>
  <c r="CK94" i="2" s="1"/>
  <c r="CJ62" i="2"/>
  <c r="CK62" i="2" s="1"/>
  <c r="CJ128" i="2"/>
  <c r="CK128" i="2" s="1"/>
  <c r="CJ96" i="2"/>
  <c r="CK96" i="2" s="1"/>
  <c r="CJ64" i="2"/>
  <c r="CK64" i="2" s="1"/>
  <c r="CJ294" i="2"/>
  <c r="CK294" i="2" s="1"/>
  <c r="CJ402" i="2"/>
  <c r="CK402" i="2" s="1"/>
  <c r="CJ334" i="2"/>
  <c r="CK334" i="2" s="1"/>
  <c r="CJ330" i="2"/>
  <c r="CK330" i="2" s="1"/>
  <c r="CJ401" i="2"/>
  <c r="CK401" i="2" s="1"/>
  <c r="CJ321" i="2"/>
  <c r="CK321" i="2" s="1"/>
  <c r="CJ257" i="2"/>
  <c r="CK257" i="2" s="1"/>
  <c r="CJ177" i="2"/>
  <c r="CK177" i="2" s="1"/>
  <c r="CJ77" i="2"/>
  <c r="CK77" i="2" s="1"/>
  <c r="CJ360" i="2"/>
  <c r="CK360" i="2" s="1"/>
  <c r="CJ296" i="2"/>
  <c r="CK296" i="2" s="1"/>
  <c r="CJ232" i="2"/>
  <c r="CK232" i="2" s="1"/>
  <c r="CJ152" i="2"/>
  <c r="CK152" i="2" s="1"/>
  <c r="CJ415" i="2"/>
  <c r="CK415" i="2" s="1"/>
  <c r="CJ351" i="2"/>
  <c r="CK351" i="2" s="1"/>
  <c r="CJ287" i="2"/>
  <c r="CK287" i="2" s="1"/>
  <c r="CJ223" i="2"/>
  <c r="CK223" i="2" s="1"/>
  <c r="CJ159" i="2"/>
  <c r="CK159" i="2" s="1"/>
  <c r="CJ150" i="2"/>
  <c r="CK150" i="2" s="1"/>
  <c r="CJ86" i="2"/>
  <c r="CK86" i="2" s="1"/>
  <c r="CJ104" i="2"/>
  <c r="CK104" i="2" s="1"/>
  <c r="CJ230" i="2"/>
  <c r="CK230" i="2" s="1"/>
  <c r="CJ182" i="2"/>
  <c r="CK182" i="2" s="1"/>
  <c r="CJ194" i="2"/>
  <c r="CK194" i="2" s="1"/>
  <c r="CJ254" i="2"/>
  <c r="CK254" i="2" s="1"/>
  <c r="CJ250" i="2"/>
  <c r="CK250" i="2" s="1"/>
  <c r="CJ397" i="2"/>
  <c r="CK397" i="2" s="1"/>
  <c r="CJ333" i="2"/>
  <c r="CK333" i="2" s="1"/>
  <c r="CJ253" i="2"/>
  <c r="CK253" i="2" s="1"/>
  <c r="CJ189" i="2"/>
  <c r="CK189" i="2" s="1"/>
  <c r="CJ404" i="2"/>
  <c r="CK404" i="2" s="1"/>
  <c r="CJ166" i="2"/>
  <c r="CK166" i="2" s="1"/>
  <c r="CJ262" i="2"/>
  <c r="CK262" i="2" s="1"/>
  <c r="CJ418" i="2"/>
  <c r="CK418" i="2" s="1"/>
  <c r="CJ290" i="2"/>
  <c r="CK290" i="2" s="1"/>
  <c r="CJ162" i="2"/>
  <c r="CK162" i="2" s="1"/>
  <c r="CJ350" i="2"/>
  <c r="CK350" i="2" s="1"/>
  <c r="CJ222" i="2"/>
  <c r="CK222" i="2" s="1"/>
  <c r="CJ410" i="2"/>
  <c r="CK410" i="2" s="1"/>
  <c r="CJ282" i="2"/>
  <c r="CK282" i="2" s="1"/>
  <c r="CJ154" i="2"/>
  <c r="CK154" i="2" s="1"/>
  <c r="CJ405" i="2"/>
  <c r="CK405" i="2" s="1"/>
  <c r="CJ373" i="2"/>
  <c r="CK373" i="2" s="1"/>
  <c r="CJ341" i="2"/>
  <c r="CK341" i="2" s="1"/>
  <c r="CJ143" i="2"/>
  <c r="CK143" i="2" s="1"/>
  <c r="CJ190" i="2"/>
  <c r="CK190" i="2" s="1"/>
  <c r="CJ340" i="2"/>
  <c r="CK340" i="2" s="1"/>
  <c r="CJ212" i="2"/>
  <c r="CK212" i="2" s="1"/>
  <c r="CJ83" i="2"/>
  <c r="CK83" i="2" s="1"/>
  <c r="CJ379" i="2"/>
  <c r="CK379" i="2" s="1"/>
  <c r="CJ315" i="2"/>
  <c r="CK315" i="2" s="1"/>
  <c r="CJ251" i="2"/>
  <c r="CK251" i="2" s="1"/>
  <c r="CJ187" i="2"/>
  <c r="CK187" i="2" s="1"/>
  <c r="CJ97" i="2"/>
  <c r="CK97" i="2" s="1"/>
  <c r="CJ114" i="2"/>
  <c r="CK114" i="2" s="1"/>
  <c r="CJ50" i="2"/>
  <c r="CK50" i="2" s="1"/>
  <c r="CJ47" i="2"/>
  <c r="CJ180" i="2"/>
  <c r="CK180" i="2" s="1"/>
  <c r="CJ274" i="2"/>
  <c r="CK274" i="2" s="1"/>
  <c r="CJ305" i="2"/>
  <c r="CK305" i="2" s="1"/>
  <c r="CJ344" i="2"/>
  <c r="CK344" i="2" s="1"/>
  <c r="CJ399" i="2"/>
  <c r="CK399" i="2" s="1"/>
  <c r="CJ137" i="2"/>
  <c r="CK137" i="2" s="1"/>
  <c r="CJ342" i="2"/>
  <c r="CK342" i="2" s="1"/>
  <c r="CJ186" i="2"/>
  <c r="CK186" i="2" s="1"/>
  <c r="CJ133" i="2"/>
  <c r="CK133" i="2" s="1"/>
  <c r="CJ370" i="2"/>
  <c r="CK370" i="2" s="1"/>
  <c r="CJ174" i="2"/>
  <c r="CK174" i="2" s="1"/>
  <c r="CJ393" i="2"/>
  <c r="CK393" i="2" s="1"/>
  <c r="CJ265" i="2"/>
  <c r="CK265" i="2" s="1"/>
  <c r="CJ125" i="2"/>
  <c r="CK125" i="2" s="1"/>
  <c r="CJ336" i="2"/>
  <c r="CK336" i="2" s="1"/>
  <c r="CJ208" i="2"/>
  <c r="CK208" i="2" s="1"/>
  <c r="CJ407" i="2"/>
  <c r="CK407" i="2" s="1"/>
  <c r="CJ279" i="2"/>
  <c r="CK279" i="2" s="1"/>
  <c r="CJ151" i="2"/>
  <c r="CK151" i="2" s="1"/>
  <c r="CJ78" i="2"/>
  <c r="CK78" i="2" s="1"/>
  <c r="CJ48" i="2"/>
  <c r="CK48" i="2" s="1"/>
  <c r="CJ202" i="2"/>
  <c r="CK202" i="2" s="1"/>
  <c r="CJ141" i="2"/>
  <c r="CK141" i="2" s="1"/>
  <c r="CJ200" i="2"/>
  <c r="CK200" i="2" s="1"/>
  <c r="CJ255" i="2"/>
  <c r="CK255" i="2" s="1"/>
  <c r="CJ118" i="2"/>
  <c r="CK118" i="2" s="1"/>
  <c r="CJ56" i="2"/>
  <c r="CK56" i="2" s="1"/>
  <c r="CJ322" i="2"/>
  <c r="CK322" i="2" s="1"/>
  <c r="CJ378" i="2"/>
  <c r="CK378" i="2" s="1"/>
  <c r="CJ365" i="2"/>
  <c r="CK365" i="2" s="1"/>
  <c r="CJ221" i="2"/>
  <c r="CK221" i="2" s="1"/>
  <c r="CJ55" i="2"/>
  <c r="CK55" i="2" s="1"/>
  <c r="CJ310" i="2"/>
  <c r="CK310" i="2" s="1"/>
  <c r="CJ226" i="2"/>
  <c r="CK226" i="2" s="1"/>
  <c r="CJ286" i="2"/>
  <c r="CK286" i="2" s="1"/>
  <c r="CJ346" i="2"/>
  <c r="CK346" i="2" s="1"/>
  <c r="CJ421" i="2"/>
  <c r="CK421" i="2" s="1"/>
  <c r="CJ357" i="2"/>
  <c r="CK357" i="2" s="1"/>
  <c r="CJ127" i="2"/>
  <c r="CK127" i="2" s="1"/>
  <c r="CJ100" i="2"/>
  <c r="CK100" i="2" s="1"/>
  <c r="CJ270" i="2"/>
  <c r="CK270" i="2" s="1"/>
  <c r="CJ225" i="2"/>
  <c r="CK225" i="2" s="1"/>
  <c r="CJ280" i="2"/>
  <c r="CK280" i="2" s="1"/>
  <c r="CJ335" i="2"/>
  <c r="CK335" i="2" s="1"/>
  <c r="CJ134" i="2"/>
  <c r="CK134" i="2" s="1"/>
  <c r="CJ386" i="2"/>
  <c r="CK386" i="2" s="1"/>
  <c r="CJ381" i="2"/>
  <c r="CK381" i="2" s="1"/>
  <c r="CJ358" i="2"/>
  <c r="CK358" i="2" s="1"/>
  <c r="CJ242" i="2"/>
  <c r="CK242" i="2" s="1"/>
  <c r="CJ362" i="2"/>
  <c r="CK362" i="2" s="1"/>
  <c r="CJ361" i="2"/>
  <c r="CK361" i="2" s="1"/>
  <c r="CJ233" i="2"/>
  <c r="CK233" i="2" s="1"/>
  <c r="CJ61" i="2"/>
  <c r="CK61" i="2" s="1"/>
  <c r="CJ304" i="2"/>
  <c r="CK304" i="2" s="1"/>
  <c r="CJ176" i="2"/>
  <c r="CK176" i="2" s="1"/>
  <c r="CJ375" i="2"/>
  <c r="CK375" i="2" s="1"/>
  <c r="CJ247" i="2"/>
  <c r="CK247" i="2" s="1"/>
  <c r="CJ89" i="2"/>
  <c r="CK89" i="2" s="1"/>
  <c r="CJ144" i="2"/>
  <c r="CK144" i="2" s="1"/>
  <c r="CJ198" i="2"/>
  <c r="CK198" i="2" s="1"/>
  <c r="CJ369" i="2"/>
  <c r="CK369" i="2" s="1"/>
  <c r="CJ392" i="2"/>
  <c r="CK392" i="2" s="1"/>
  <c r="CJ91" i="2"/>
  <c r="CK91" i="2" s="1"/>
  <c r="CJ191" i="2"/>
  <c r="CK191" i="2" s="1"/>
  <c r="CJ293" i="2"/>
  <c r="CK293" i="2" s="1"/>
  <c r="CJ261" i="2"/>
  <c r="CK261" i="2" s="1"/>
  <c r="CJ229" i="2"/>
  <c r="CK229" i="2" s="1"/>
  <c r="CJ197" i="2"/>
  <c r="CK197" i="2" s="1"/>
  <c r="CJ165" i="2"/>
  <c r="CK165" i="2" s="1"/>
  <c r="CJ117" i="2"/>
  <c r="CK117" i="2" s="1"/>
  <c r="CJ53" i="2"/>
  <c r="CK53" i="2" s="1"/>
  <c r="CJ396" i="2"/>
  <c r="CK396" i="2" s="1"/>
  <c r="CJ364" i="2"/>
  <c r="CK364" i="2" s="1"/>
  <c r="CJ332" i="2"/>
  <c r="CK332" i="2" s="1"/>
  <c r="CJ300" i="2"/>
  <c r="CK300" i="2" s="1"/>
  <c r="CJ268" i="2"/>
  <c r="CK268" i="2" s="1"/>
  <c r="CJ236" i="2"/>
  <c r="CK236" i="2" s="1"/>
  <c r="CJ204" i="2"/>
  <c r="CK204" i="2" s="1"/>
  <c r="CJ172" i="2"/>
  <c r="CK172" i="2" s="1"/>
  <c r="CJ131" i="2"/>
  <c r="CK131" i="2" s="1"/>
  <c r="CJ67" i="2"/>
  <c r="CK67" i="2" s="1"/>
  <c r="CJ403" i="2"/>
  <c r="CK403" i="2" s="1"/>
  <c r="CJ371" i="2"/>
  <c r="CK371" i="2" s="1"/>
  <c r="CJ339" i="2"/>
  <c r="CK339" i="2" s="1"/>
  <c r="CJ307" i="2"/>
  <c r="CK307" i="2" s="1"/>
  <c r="CJ275" i="2"/>
  <c r="CK275" i="2" s="1"/>
  <c r="CJ243" i="2"/>
  <c r="CK243" i="2" s="1"/>
  <c r="CJ211" i="2"/>
  <c r="CK211" i="2" s="1"/>
  <c r="CJ179" i="2"/>
  <c r="CK179" i="2" s="1"/>
  <c r="CJ145" i="2"/>
  <c r="CK145" i="2" s="1"/>
  <c r="CJ81" i="2"/>
  <c r="CK81" i="2" s="1"/>
  <c r="CJ138" i="2"/>
  <c r="CK138" i="2" s="1"/>
  <c r="CJ106" i="2"/>
  <c r="CK106" i="2" s="1"/>
  <c r="CJ74" i="2"/>
  <c r="CK74" i="2" s="1"/>
  <c r="CJ140" i="2"/>
  <c r="CK140" i="2" s="1"/>
  <c r="CJ108" i="2"/>
  <c r="CK108" i="2" s="1"/>
  <c r="CJ76" i="2"/>
  <c r="CK76" i="2" s="1"/>
  <c r="CJ60" i="2"/>
  <c r="CK60" i="2" s="1"/>
  <c r="CJ173" i="2"/>
  <c r="CK173" i="2" s="1"/>
  <c r="CJ68" i="2"/>
  <c r="CK68" i="2" s="1"/>
  <c r="CJ266" i="2"/>
  <c r="CK266" i="2" s="1"/>
  <c r="CJ161" i="2"/>
  <c r="CK161" i="2" s="1"/>
  <c r="CJ216" i="2"/>
  <c r="CK216" i="2" s="1"/>
  <c r="CJ271" i="2"/>
  <c r="CK271" i="2" s="1"/>
  <c r="CJ70" i="2"/>
  <c r="CK70" i="2" s="1"/>
  <c r="CJ111" i="2"/>
  <c r="CK111" i="2" s="1"/>
  <c r="CJ317" i="2"/>
  <c r="CK317" i="2" s="1"/>
  <c r="CJ278" i="2"/>
  <c r="CK278" i="2" s="1"/>
  <c r="CJ79" i="2"/>
  <c r="CK79" i="2" s="1"/>
  <c r="CJ234" i="2"/>
  <c r="CK234" i="2" s="1"/>
  <c r="CJ329" i="2"/>
  <c r="CK329" i="2" s="1"/>
  <c r="CJ201" i="2"/>
  <c r="CK201" i="2" s="1"/>
  <c r="CJ400" i="2"/>
  <c r="CK400" i="2" s="1"/>
  <c r="CJ272" i="2"/>
  <c r="CK272" i="2" s="1"/>
  <c r="CJ139" i="2"/>
  <c r="CK139" i="2" s="1"/>
  <c r="CJ343" i="2"/>
  <c r="CK343" i="2" s="1"/>
  <c r="CJ215" i="2"/>
  <c r="CK215" i="2" s="1"/>
  <c r="CJ142" i="2"/>
  <c r="CK142" i="2" s="1"/>
  <c r="CJ112" i="2"/>
  <c r="CK112" i="2" s="1"/>
  <c r="CJ210" i="2"/>
  <c r="CK210" i="2" s="1"/>
  <c r="CJ289" i="2"/>
  <c r="CK289" i="2" s="1"/>
  <c r="CJ328" i="2"/>
  <c r="CK328" i="2" s="1"/>
  <c r="CJ383" i="2"/>
  <c r="CK383" i="2" s="1"/>
  <c r="CJ105" i="2"/>
  <c r="CK105" i="2" s="1"/>
  <c r="CJ54" i="2"/>
  <c r="CK54" i="2" s="1"/>
  <c r="CJ390" i="2"/>
  <c r="CK390" i="2" s="1"/>
  <c r="CJ382" i="2"/>
  <c r="CK382" i="2" s="1"/>
  <c r="CJ95" i="2"/>
  <c r="CK95" i="2" s="1"/>
  <c r="CJ301" i="2"/>
  <c r="CK301" i="2" s="1"/>
  <c r="CJ157" i="2"/>
  <c r="CK157" i="2" s="1"/>
  <c r="CJ214" i="2"/>
  <c r="CK214" i="2" s="1"/>
  <c r="CJ354" i="2"/>
  <c r="CK354" i="2" s="1"/>
  <c r="CJ414" i="2"/>
  <c r="CK414" i="2" s="1"/>
  <c r="CJ158" i="2"/>
  <c r="CK158" i="2" s="1"/>
  <c r="CJ218" i="2"/>
  <c r="CK218" i="2" s="1"/>
  <c r="CJ389" i="2"/>
  <c r="CK389" i="2" s="1"/>
  <c r="CJ325" i="2"/>
  <c r="CK325" i="2" s="1"/>
  <c r="CJ408" i="2"/>
  <c r="CK408" i="2" s="1"/>
  <c r="CJ103" i="2"/>
  <c r="CK103" i="2" s="1"/>
  <c r="CJ63" i="2"/>
  <c r="CK63" i="2" s="1"/>
  <c r="CJ240" i="2"/>
  <c r="CK240" i="2" s="1"/>
  <c r="CJ110" i="2"/>
  <c r="CK110" i="2" s="1"/>
  <c r="CJ264" i="2"/>
  <c r="CK264" i="2" s="1"/>
  <c r="CJ277" i="2"/>
  <c r="CK277" i="2" s="1"/>
  <c r="CJ148" i="2"/>
  <c r="CK148" i="2" s="1"/>
  <c r="CJ348" i="2"/>
  <c r="CK348" i="2" s="1"/>
  <c r="CJ220" i="2"/>
  <c r="CK220" i="2" s="1"/>
  <c r="CJ419" i="2"/>
  <c r="CK419" i="2" s="1"/>
  <c r="CJ291" i="2"/>
  <c r="CK291" i="2" s="1"/>
  <c r="CJ163" i="2"/>
  <c r="CK163" i="2" s="1"/>
  <c r="CJ90" i="2"/>
  <c r="CK90" i="2" s="1"/>
  <c r="CJ123" i="2"/>
  <c r="CK123" i="2" s="1"/>
  <c r="CJ237" i="2"/>
  <c r="CK237" i="2" s="1"/>
  <c r="CJ297" i="2"/>
  <c r="CK297" i="2" s="1"/>
  <c r="CJ75" i="2"/>
  <c r="CK75" i="2" s="1"/>
  <c r="CJ80" i="2"/>
  <c r="CK80" i="2" s="1"/>
  <c r="CJ319" i="2"/>
  <c r="CK319" i="2" s="1"/>
  <c r="CJ245" i="2"/>
  <c r="CK245" i="2" s="1"/>
  <c r="CJ85" i="2"/>
  <c r="CK85" i="2" s="1"/>
  <c r="CJ316" i="2"/>
  <c r="CK316" i="2" s="1"/>
  <c r="CJ188" i="2"/>
  <c r="CK188" i="2" s="1"/>
  <c r="CJ387" i="2"/>
  <c r="CK387" i="2" s="1"/>
  <c r="CJ259" i="2"/>
  <c r="CK259" i="2" s="1"/>
  <c r="CJ113" i="2"/>
  <c r="CK113" i="2" s="1"/>
  <c r="CJ58" i="2"/>
  <c r="CK58" i="2" s="1"/>
  <c r="CJ406" i="2"/>
  <c r="CK406" i="2" s="1"/>
  <c r="CJ207" i="2"/>
  <c r="CK207" i="2" s="1"/>
  <c r="CJ374" i="2"/>
  <c r="CK374" i="2" s="1"/>
  <c r="CJ169" i="2"/>
  <c r="CK169" i="2" s="1"/>
  <c r="CJ311" i="2"/>
  <c r="CK311" i="2" s="1"/>
  <c r="CJ206" i="2"/>
  <c r="CK206" i="2" s="1"/>
  <c r="CJ213" i="2"/>
  <c r="CK213" i="2" s="1"/>
  <c r="CJ412" i="2"/>
  <c r="CK412" i="2" s="1"/>
  <c r="CJ284" i="2"/>
  <c r="CK284" i="2" s="1"/>
  <c r="CJ156" i="2"/>
  <c r="CK156" i="2" s="1"/>
  <c r="CJ355" i="2"/>
  <c r="CK355" i="2" s="1"/>
  <c r="CJ227" i="2"/>
  <c r="CK227" i="2" s="1"/>
  <c r="CJ49" i="2"/>
  <c r="CK49" i="2" s="1"/>
  <c r="CJ124" i="2"/>
  <c r="CK124" i="2" s="1"/>
  <c r="CJ308" i="2"/>
  <c r="CK308" i="2" s="1"/>
  <c r="CJ368" i="2"/>
  <c r="CK368" i="2" s="1"/>
  <c r="CJ380" i="2"/>
  <c r="CK380" i="2" s="1"/>
  <c r="CJ195" i="2"/>
  <c r="CK195" i="2" s="1"/>
  <c r="CJ385" i="2"/>
  <c r="CK385" i="2" s="1"/>
  <c r="CJ183" i="2"/>
  <c r="CK183" i="2" s="1"/>
  <c r="CJ252" i="2"/>
  <c r="CK252" i="2" s="1"/>
  <c r="CJ122" i="2"/>
  <c r="CK122" i="2" s="1"/>
  <c r="CJ120" i="2"/>
  <c r="CK120" i="2" s="1"/>
  <c r="CJ309" i="2"/>
  <c r="CK309" i="2" s="1"/>
  <c r="CJ92" i="2"/>
  <c r="CK92" i="2" s="1"/>
  <c r="CJ302" i="2"/>
  <c r="CK302" i="2" s="1"/>
  <c r="CJ181" i="2"/>
  <c r="CK181" i="2" s="1"/>
  <c r="CJ209" i="2"/>
  <c r="CK209" i="2" s="1"/>
  <c r="CJ99" i="2"/>
  <c r="CK99" i="2" s="1"/>
  <c r="CJ323" i="2"/>
  <c r="CK323" i="2" s="1"/>
  <c r="CN39" i="2"/>
  <c r="F31" i="2" s="1"/>
  <c r="CJ43" i="2" l="1"/>
  <c r="CK47" i="2"/>
  <c r="CK43" i="2" s="1"/>
  <c r="CL47" i="2" l="1"/>
  <c r="CL394" i="2"/>
  <c r="CL162" i="2"/>
  <c r="CL312" i="2"/>
  <c r="CL82" i="2"/>
  <c r="CL407" i="2"/>
  <c r="CL226" i="2"/>
  <c r="CL119" i="2"/>
  <c r="CL274" i="2"/>
  <c r="CL339" i="2"/>
  <c r="CL384" i="2"/>
  <c r="CL194" i="2"/>
  <c r="CL243" i="2"/>
  <c r="CL360" i="2"/>
  <c r="CL59" i="2"/>
  <c r="CL393" i="2"/>
  <c r="CL63" i="2"/>
  <c r="CL98" i="2"/>
  <c r="CL279" i="2"/>
  <c r="CL410" i="2"/>
  <c r="CL115" i="2"/>
  <c r="CL251" i="2"/>
  <c r="CL130" i="2"/>
  <c r="CL315" i="2"/>
  <c r="CL386" i="2"/>
  <c r="CL210" i="2"/>
  <c r="CL340" i="2"/>
  <c r="CL123" i="2"/>
  <c r="CL409" i="2"/>
  <c r="CL179" i="2"/>
  <c r="CL378" i="2"/>
  <c r="CL364" i="2"/>
  <c r="CL146" i="2"/>
  <c r="CL255" i="2"/>
  <c r="CL258" i="2"/>
  <c r="CL231" i="2"/>
  <c r="CL343" i="2"/>
  <c r="CL306" i="2"/>
  <c r="CL50" i="2"/>
  <c r="CL297" i="2"/>
  <c r="CL201" i="2"/>
  <c r="CL89" i="2"/>
  <c r="CL256" i="2"/>
  <c r="CL160" i="2"/>
  <c r="CL48" i="2"/>
  <c r="CL311" i="2"/>
  <c r="CL372" i="2"/>
  <c r="CL376" i="2"/>
  <c r="CL227" i="2"/>
  <c r="CL402" i="2"/>
  <c r="CL303" i="2"/>
  <c r="CL422" i="2"/>
  <c r="CL336" i="2"/>
  <c r="CL107" i="2"/>
  <c r="CL286" i="2"/>
  <c r="CL222" i="2"/>
  <c r="CL158" i="2"/>
  <c r="CL94" i="2"/>
  <c r="CL405" i="2"/>
  <c r="CL341" i="2"/>
  <c r="CL277" i="2"/>
  <c r="CL213" i="2"/>
  <c r="CL149" i="2"/>
  <c r="CL85" i="2"/>
  <c r="CL284" i="2"/>
  <c r="CL220" i="2"/>
  <c r="CL156" i="2"/>
  <c r="CL92" i="2"/>
  <c r="CL281" i="2"/>
  <c r="CL105" i="2"/>
  <c r="CL192" i="2"/>
  <c r="CL346" i="2"/>
  <c r="CL420" i="2"/>
  <c r="CL151" i="2"/>
  <c r="CL350" i="2"/>
  <c r="CL147" i="2"/>
  <c r="CL375" i="2"/>
  <c r="CL223" i="2"/>
  <c r="CL395" i="2"/>
  <c r="CL283" i="2"/>
  <c r="CL330" i="2"/>
  <c r="CL266" i="2"/>
  <c r="CL202" i="2"/>
  <c r="CL138" i="2"/>
  <c r="CL74" i="2"/>
  <c r="CL385" i="2"/>
  <c r="CL321" i="2"/>
  <c r="CL257" i="2"/>
  <c r="CL193" i="2"/>
  <c r="CL129" i="2"/>
  <c r="CL65" i="2"/>
  <c r="CL264" i="2"/>
  <c r="CL200" i="2"/>
  <c r="CL136" i="2"/>
  <c r="CL72" i="2"/>
  <c r="CL362" i="2"/>
  <c r="CL415" i="2"/>
  <c r="CL387" i="2"/>
  <c r="CL259" i="2"/>
  <c r="CL412" i="2"/>
  <c r="CL323" i="2"/>
  <c r="CL79" i="2"/>
  <c r="CL347" i="2"/>
  <c r="CL139" i="2"/>
  <c r="CL294" i="2"/>
  <c r="CL230" i="2"/>
  <c r="CL166" i="2"/>
  <c r="CL102" i="2"/>
  <c r="CL413" i="2"/>
  <c r="CL349" i="2"/>
  <c r="CL285" i="2"/>
  <c r="CL221" i="2"/>
  <c r="CL157" i="2"/>
  <c r="CL93" i="2"/>
  <c r="CL292" i="2"/>
  <c r="CL228" i="2"/>
  <c r="CL164" i="2"/>
  <c r="CL100" i="2"/>
  <c r="CL382" i="2"/>
  <c r="CL424" i="2"/>
  <c r="CL66" i="2"/>
  <c r="CL403" i="2"/>
  <c r="CL127" i="2"/>
  <c r="CL242" i="2"/>
  <c r="CL361" i="2"/>
  <c r="CL265" i="2"/>
  <c r="CL169" i="2"/>
  <c r="CL73" i="2"/>
  <c r="CL224" i="2"/>
  <c r="CL128" i="2"/>
  <c r="CL199" i="2"/>
  <c r="CL55" i="2"/>
  <c r="CL215" i="2"/>
  <c r="CL355" i="2"/>
  <c r="CL163" i="2"/>
  <c r="CL380" i="2"/>
  <c r="CL239" i="2"/>
  <c r="CL400" i="2"/>
  <c r="CL299" i="2"/>
  <c r="CL334" i="2"/>
  <c r="CL270" i="2"/>
  <c r="CL206" i="2"/>
  <c r="CL142" i="2"/>
  <c r="CL78" i="2"/>
  <c r="CL389" i="2"/>
  <c r="CL325" i="2"/>
  <c r="CL261" i="2"/>
  <c r="CL197" i="2"/>
  <c r="CL133" i="2"/>
  <c r="CL69" i="2"/>
  <c r="CL268" i="2"/>
  <c r="CL204" i="2"/>
  <c r="CL140" i="2"/>
  <c r="CL76" i="2"/>
  <c r="CL233" i="2"/>
  <c r="CL57" i="2"/>
  <c r="CL144" i="2"/>
  <c r="CL71" i="2"/>
  <c r="CL335" i="2"/>
  <c r="CL414" i="2"/>
  <c r="CL324" i="2"/>
  <c r="CL83" i="2"/>
  <c r="CL354" i="2"/>
  <c r="CL159" i="2"/>
  <c r="CL374" i="2"/>
  <c r="CL219" i="2"/>
  <c r="CL314" i="2"/>
  <c r="CL250" i="2"/>
  <c r="CL186" i="2"/>
  <c r="CL122" i="2"/>
  <c r="CL58" i="2"/>
  <c r="CL369" i="2"/>
  <c r="CL305" i="2"/>
  <c r="CL241" i="2"/>
  <c r="CL177" i="2"/>
  <c r="CL113" i="2"/>
  <c r="CL49" i="2"/>
  <c r="CL248" i="2"/>
  <c r="CL184" i="2"/>
  <c r="CL120" i="2"/>
  <c r="CL56" i="2"/>
  <c r="CL183" i="2"/>
  <c r="CL327" i="2"/>
  <c r="CL366" i="2"/>
  <c r="CL195" i="2"/>
  <c r="CL391" i="2"/>
  <c r="CL271" i="2"/>
  <c r="CL411" i="2"/>
  <c r="CL320" i="2"/>
  <c r="CL75" i="2"/>
  <c r="CL278" i="2"/>
  <c r="CL214" i="2"/>
  <c r="CL150" i="2"/>
  <c r="CL86" i="2"/>
  <c r="CL397" i="2"/>
  <c r="CL333" i="2"/>
  <c r="CL269" i="2"/>
  <c r="CL205" i="2"/>
  <c r="CL141" i="2"/>
  <c r="CL77" i="2"/>
  <c r="CL276" i="2"/>
  <c r="CL212" i="2"/>
  <c r="CL148" i="2"/>
  <c r="CL84" i="2"/>
  <c r="CL52" i="2"/>
  <c r="CL342" i="2"/>
  <c r="CL290" i="2"/>
  <c r="CL191" i="2"/>
  <c r="CL377" i="2"/>
  <c r="CL307" i="2"/>
  <c r="CL363" i="2"/>
  <c r="CL178" i="2"/>
  <c r="CL345" i="2"/>
  <c r="CL249" i="2"/>
  <c r="CL153" i="2"/>
  <c r="CL304" i="2"/>
  <c r="CL208" i="2"/>
  <c r="CL112" i="2"/>
  <c r="CL319" i="2"/>
  <c r="CL356" i="2"/>
  <c r="CL419" i="2"/>
  <c r="CL332" i="2"/>
  <c r="CL99" i="2"/>
  <c r="CL359" i="2"/>
  <c r="CL175" i="2"/>
  <c r="CL379" i="2"/>
  <c r="CL235" i="2"/>
  <c r="CL318" i="2"/>
  <c r="CL254" i="2"/>
  <c r="CL190" i="2"/>
  <c r="CL126" i="2"/>
  <c r="CL62" i="2"/>
  <c r="CL373" i="2"/>
  <c r="CL309" i="2"/>
  <c r="CL245" i="2"/>
  <c r="CL181" i="2"/>
  <c r="CL117" i="2"/>
  <c r="CL53" i="2"/>
  <c r="CL252" i="2"/>
  <c r="CL188" i="2"/>
  <c r="CL124" i="2"/>
  <c r="CL60" i="2"/>
  <c r="CL185" i="2"/>
  <c r="CL272" i="2"/>
  <c r="CL96" i="2"/>
  <c r="CL383" i="2"/>
  <c r="CL103" i="2"/>
  <c r="CL392" i="2"/>
  <c r="CL275" i="2"/>
  <c r="CL418" i="2"/>
  <c r="CL331" i="2"/>
  <c r="CL95" i="2"/>
  <c r="CL352" i="2"/>
  <c r="CL155" i="2"/>
  <c r="CL298" i="2"/>
  <c r="CL234" i="2"/>
  <c r="CL170" i="2"/>
  <c r="CL106" i="2"/>
  <c r="CL417" i="2"/>
  <c r="CL353" i="2"/>
  <c r="CL289" i="2"/>
  <c r="CL225" i="2"/>
  <c r="CL161" i="2"/>
  <c r="CL97" i="2"/>
  <c r="CL296" i="2"/>
  <c r="CL232" i="2"/>
  <c r="CL168" i="2"/>
  <c r="CL104" i="2"/>
  <c r="CL135" i="2"/>
  <c r="CL399" i="2"/>
  <c r="CL87" i="2"/>
  <c r="CL344" i="2"/>
  <c r="CL131" i="2"/>
  <c r="CL370" i="2"/>
  <c r="CL207" i="2"/>
  <c r="CL390" i="2"/>
  <c r="CL267" i="2"/>
  <c r="CL326" i="2"/>
  <c r="CL262" i="2"/>
  <c r="CL198" i="2"/>
  <c r="CL134" i="2"/>
  <c r="CL70" i="2"/>
  <c r="CL381" i="2"/>
  <c r="CL317" i="2"/>
  <c r="CL253" i="2"/>
  <c r="CL189" i="2"/>
  <c r="CL125" i="2"/>
  <c r="CL61" i="2"/>
  <c r="CL260" i="2"/>
  <c r="CL196" i="2"/>
  <c r="CL132" i="2"/>
  <c r="CL68" i="2"/>
  <c r="CL322" i="2"/>
  <c r="CL114" i="2"/>
  <c r="CL288" i="2"/>
  <c r="CL167" i="2"/>
  <c r="CL338" i="2"/>
  <c r="CL302" i="2"/>
  <c r="CL421" i="2"/>
  <c r="CL165" i="2"/>
  <c r="CL172" i="2"/>
  <c r="CL240" i="2"/>
  <c r="CL371" i="2"/>
  <c r="CL416" i="2"/>
  <c r="CL218" i="2"/>
  <c r="CL337" i="2"/>
  <c r="CL81" i="2"/>
  <c r="CL88" i="2"/>
  <c r="CL316" i="2"/>
  <c r="CL368" i="2"/>
  <c r="CL182" i="2"/>
  <c r="CL301" i="2"/>
  <c r="CL308" i="2"/>
  <c r="CL263" i="2"/>
  <c r="CL313" i="2"/>
  <c r="CL176" i="2"/>
  <c r="CL398" i="2"/>
  <c r="CL111" i="2"/>
  <c r="CL238" i="2"/>
  <c r="CL357" i="2"/>
  <c r="CL101" i="2"/>
  <c r="CL108" i="2"/>
  <c r="CL64" i="2"/>
  <c r="CL211" i="2"/>
  <c r="CL328" i="2"/>
  <c r="CL154" i="2"/>
  <c r="CL273" i="2"/>
  <c r="CL280" i="2"/>
  <c r="CL388" i="2"/>
  <c r="CL67" i="2"/>
  <c r="CL203" i="2"/>
  <c r="CL118" i="2"/>
  <c r="CL237" i="2"/>
  <c r="CL244" i="2"/>
  <c r="CL406" i="2"/>
  <c r="CL51" i="2"/>
  <c r="CL217" i="2"/>
  <c r="CL80" i="2"/>
  <c r="CL291" i="2"/>
  <c r="CL358" i="2"/>
  <c r="CL174" i="2"/>
  <c r="CL293" i="2"/>
  <c r="CL300" i="2"/>
  <c r="CL329" i="2"/>
  <c r="CL247" i="2"/>
  <c r="CL396" i="2"/>
  <c r="CL91" i="2"/>
  <c r="CL90" i="2"/>
  <c r="CL209" i="2"/>
  <c r="CL216" i="2"/>
  <c r="CL295" i="2"/>
  <c r="CL348" i="2"/>
  <c r="CL310" i="2"/>
  <c r="CL54" i="2"/>
  <c r="CL173" i="2"/>
  <c r="CL180" i="2"/>
  <c r="CL367" i="2"/>
  <c r="CL423" i="2"/>
  <c r="CL236" i="2"/>
  <c r="CL282" i="2"/>
  <c r="CL408" i="2"/>
  <c r="CL109" i="2"/>
  <c r="CL187" i="2"/>
  <c r="CL171" i="2"/>
  <c r="CL137" i="2"/>
  <c r="CL401" i="2"/>
  <c r="CL143" i="2"/>
  <c r="CL116" i="2"/>
  <c r="CL121" i="2"/>
  <c r="CL110" i="2"/>
  <c r="CL351" i="2"/>
  <c r="CL145" i="2"/>
  <c r="CL246" i="2"/>
  <c r="CL152" i="2"/>
  <c r="CL404" i="2"/>
  <c r="CL365" i="2"/>
  <c r="CL229" i="2"/>
  <c r="CL287" i="2"/>
  <c r="CM150" i="2"/>
  <c r="CN150" i="2" s="1"/>
  <c r="CM104" i="2"/>
  <c r="CN104" i="2" s="1"/>
  <c r="CM153" i="2"/>
  <c r="CN153" i="2" s="1"/>
  <c r="CM327" i="2"/>
  <c r="CN327" i="2" s="1"/>
  <c r="CM192" i="2"/>
  <c r="CN192" i="2" s="1"/>
  <c r="CM364" i="2"/>
  <c r="CN364" i="2" s="1"/>
  <c r="CM171" i="2"/>
  <c r="CN171" i="2" s="1"/>
  <c r="CM116" i="2"/>
  <c r="CN116" i="2" s="1"/>
  <c r="CM383" i="2"/>
  <c r="CN383" i="2" s="1"/>
  <c r="CM69" i="2"/>
  <c r="CN69" i="2" s="1"/>
  <c r="CM339" i="2"/>
  <c r="CN339" i="2" s="1"/>
  <c r="CM201" i="2"/>
  <c r="CN201" i="2" s="1"/>
  <c r="CM273" i="2"/>
  <c r="CN273" i="2" s="1"/>
  <c r="CM109" i="2"/>
  <c r="CN109" i="2" s="1"/>
  <c r="CM219" i="2"/>
  <c r="CN219" i="2" s="1"/>
  <c r="CM208" i="2"/>
  <c r="CN208" i="2" s="1"/>
  <c r="CM79" i="2"/>
  <c r="CN79" i="2" s="1"/>
  <c r="CM188" i="2"/>
  <c r="CN188" i="2" s="1"/>
  <c r="CM114" i="2"/>
  <c r="CN114" i="2" s="1"/>
  <c r="CM409" i="2"/>
  <c r="CN409" i="2" s="1"/>
  <c r="CM296" i="2"/>
  <c r="CN296" i="2" s="1"/>
  <c r="CM170" i="2"/>
  <c r="CN170" i="2" s="1"/>
  <c r="CM249" i="2"/>
  <c r="CN249" i="2" s="1"/>
  <c r="CM62" i="2"/>
  <c r="CN62" i="2" s="1"/>
  <c r="CM136" i="2"/>
  <c r="CN136" i="2" s="1"/>
  <c r="CM130" i="2"/>
  <c r="CN130" i="2" s="1"/>
  <c r="CM260" i="2"/>
  <c r="CN260" i="2" s="1"/>
  <c r="CM328" i="2"/>
  <c r="CN328" i="2" s="1"/>
  <c r="CM135" i="2"/>
  <c r="CN135" i="2" s="1"/>
  <c r="CM312" i="2"/>
  <c r="CN312" i="2" s="1"/>
  <c r="CM199" i="2"/>
  <c r="CN199" i="2" s="1"/>
  <c r="CM240" i="2"/>
  <c r="CN240" i="2" s="1"/>
  <c r="CM144" i="2"/>
  <c r="CN144" i="2" s="1"/>
  <c r="CM106" i="2"/>
  <c r="CN106" i="2" s="1"/>
  <c r="CM334" i="2"/>
  <c r="CN334" i="2" s="1"/>
  <c r="CM335" i="2"/>
  <c r="CN335" i="2" s="1"/>
  <c r="CM378" i="2"/>
  <c r="CN378" i="2" s="1"/>
  <c r="CM163" i="2"/>
  <c r="CN163" i="2" s="1"/>
  <c r="CM384" i="2"/>
  <c r="CN384" i="2" s="1"/>
  <c r="CM304" i="2"/>
  <c r="CN304" i="2" s="1"/>
  <c r="CM369" i="2"/>
  <c r="CN369" i="2" s="1"/>
  <c r="CM202" i="2"/>
  <c r="CN202" i="2" s="1"/>
  <c r="CM398" i="2"/>
  <c r="CN398" i="2" s="1"/>
  <c r="CM225" i="2"/>
  <c r="CN225" i="2" s="1"/>
  <c r="CM72" i="2"/>
  <c r="CN72" i="2" s="1"/>
  <c r="CM117" i="2"/>
  <c r="CN117" i="2" s="1"/>
  <c r="CM387" i="2"/>
  <c r="CN387" i="2" s="1"/>
  <c r="CM73" i="2"/>
  <c r="CN73" i="2" s="1"/>
  <c r="CM173" i="2"/>
  <c r="CN173" i="2" s="1"/>
  <c r="CM363" i="2"/>
  <c r="CN363" i="2" s="1"/>
  <c r="CM113" i="2"/>
  <c r="CN113" i="2" s="1"/>
  <c r="CM271" i="2"/>
  <c r="CN271" i="2" s="1"/>
  <c r="CM133" i="2"/>
  <c r="CN133" i="2" s="1"/>
  <c r="CM403" i="2"/>
  <c r="CN403" i="2" s="1"/>
  <c r="CM417" i="2"/>
  <c r="CN417" i="2" s="1"/>
  <c r="CM414" i="2"/>
  <c r="CN414" i="2" s="1"/>
  <c r="CM375" i="2"/>
  <c r="CN375" i="2" s="1"/>
  <c r="CM421" i="2"/>
  <c r="CN421" i="2" s="1"/>
  <c r="CM177" i="2"/>
  <c r="CN177" i="2" s="1"/>
  <c r="CM197" i="2"/>
  <c r="CN197" i="2" s="1"/>
  <c r="CM329" i="2"/>
  <c r="CN329" i="2" s="1"/>
  <c r="CM157" i="2"/>
  <c r="CN157" i="2" s="1"/>
  <c r="CM418" i="2"/>
  <c r="CN418" i="2" s="1"/>
  <c r="CM272" i="2"/>
  <c r="CN272" i="2" s="1"/>
  <c r="CM268" i="2"/>
  <c r="CN268" i="2" s="1"/>
  <c r="CM59" i="2"/>
  <c r="CN59" i="2" s="1"/>
  <c r="CM95" i="2"/>
  <c r="CN95" i="2" s="1"/>
  <c r="CM99" i="2"/>
  <c r="CN99" i="2" s="1"/>
  <c r="CM373" i="2"/>
  <c r="CN373" i="2" s="1"/>
  <c r="CM247" i="2"/>
  <c r="CN247" i="2" s="1"/>
  <c r="CM294" i="2"/>
  <c r="CN294" i="2" s="1"/>
  <c r="CM183" i="2"/>
  <c r="CN183" i="2" s="1"/>
  <c r="CM128" i="2"/>
  <c r="CN128" i="2" s="1"/>
  <c r="CM392" i="2"/>
  <c r="CN392" i="2" s="1"/>
  <c r="CM283" i="2"/>
  <c r="CN283" i="2" s="1"/>
  <c r="CM161" i="2"/>
  <c r="CN161" i="2" s="1"/>
  <c r="CM318" i="2"/>
  <c r="CN318" i="2" s="1"/>
  <c r="CM178" i="2"/>
  <c r="CN178" i="2" s="1"/>
  <c r="CM152" i="2"/>
  <c r="CN152" i="2" s="1"/>
  <c r="CM246" i="2"/>
  <c r="CN246" i="2" s="1"/>
  <c r="CM330" i="2"/>
  <c r="CN330" i="2" s="1"/>
  <c r="CM198" i="2"/>
  <c r="CN198" i="2" s="1"/>
  <c r="CM407" i="2"/>
  <c r="CN407" i="2" s="1"/>
  <c r="CM325" i="2"/>
  <c r="CN325" i="2" s="1"/>
  <c r="CM265" i="2"/>
  <c r="CN265" i="2" s="1"/>
  <c r="CM61" i="2"/>
  <c r="CN61" i="2" s="1"/>
  <c r="CM207" i="2"/>
  <c r="CN207" i="2" s="1"/>
  <c r="CM194" i="2"/>
  <c r="CN194" i="2" s="1"/>
  <c r="CM393" i="2"/>
  <c r="CN393" i="2" s="1"/>
  <c r="CM154" i="2"/>
  <c r="CN154" i="2" s="1"/>
  <c r="CM97" i="2"/>
  <c r="CN97" i="2" s="1"/>
  <c r="CM326" i="2"/>
  <c r="CN326" i="2" s="1"/>
  <c r="CM132" i="2"/>
  <c r="CN132" i="2" s="1"/>
  <c r="CM235" i="2"/>
  <c r="CN235" i="2" s="1"/>
  <c r="CM143" i="2"/>
  <c r="CN143" i="2" s="1"/>
  <c r="CM227" i="2"/>
  <c r="CN227" i="2" s="1"/>
  <c r="CM119" i="2"/>
  <c r="CN119" i="2" s="1"/>
  <c r="CM263" i="2"/>
  <c r="CN263" i="2" s="1"/>
  <c r="CM55" i="2"/>
  <c r="CN55" i="2" s="1"/>
  <c r="CM214" i="2"/>
  <c r="CN214" i="2" s="1"/>
  <c r="CM394" i="2"/>
  <c r="CN394" i="2" s="1"/>
  <c r="CM155" i="2"/>
  <c r="CN155" i="2" s="1"/>
  <c r="CM305" i="2"/>
  <c r="CN305" i="2" s="1"/>
  <c r="CM319" i="2"/>
  <c r="CN319" i="2" s="1"/>
  <c r="CM181" i="2"/>
  <c r="CN181" i="2" s="1"/>
  <c r="CM323" i="2"/>
  <c r="CN323" i="2" s="1"/>
  <c r="CM332" i="2"/>
  <c r="CN332" i="2" s="1"/>
  <c r="CM408" i="2"/>
  <c r="CN408" i="2" s="1"/>
  <c r="CM218" i="2"/>
  <c r="CN218" i="2" s="1"/>
  <c r="CM424" i="2"/>
  <c r="CN424" i="2" s="1"/>
  <c r="CM295" i="2"/>
  <c r="CN295" i="2" s="1"/>
  <c r="CM423" i="2"/>
  <c r="CN423" i="2" s="1"/>
  <c r="CM102" i="2"/>
  <c r="CN102" i="2" s="1"/>
  <c r="CM380" i="2"/>
  <c r="CN380" i="2" s="1"/>
  <c r="CM299" i="2"/>
  <c r="CN299" i="2" s="1"/>
  <c r="CM340" i="2"/>
  <c r="CN340" i="2" s="1"/>
  <c r="CM345" i="2"/>
  <c r="CN345" i="2" s="1"/>
  <c r="CM226" i="2"/>
  <c r="CN226" i="2" s="1"/>
  <c r="CM347" i="2"/>
  <c r="CN347" i="2" s="1"/>
  <c r="CM127" i="2"/>
  <c r="CN127" i="2" s="1"/>
  <c r="CM83" i="2"/>
  <c r="CN83" i="2" s="1"/>
  <c r="CM108" i="2"/>
  <c r="CN108" i="2" s="1"/>
  <c r="CM420" i="2"/>
  <c r="CN420" i="2" s="1"/>
  <c r="CM293" i="2"/>
  <c r="CN293" i="2" s="1"/>
  <c r="CM76" i="2"/>
  <c r="CN76" i="2" s="1"/>
  <c r="CM217" i="2"/>
  <c r="CN217" i="2" s="1"/>
  <c r="CM86" i="2"/>
  <c r="CN86" i="2" s="1"/>
  <c r="CM244" i="2"/>
  <c r="CN244" i="2" s="1"/>
  <c r="CM280" i="2"/>
  <c r="CN280" i="2" s="1"/>
  <c r="CM90" i="2"/>
  <c r="CN90" i="2" s="1"/>
  <c r="CM313" i="2"/>
  <c r="CN313" i="2" s="1"/>
  <c r="CM191" i="2"/>
  <c r="CN191" i="2" s="1"/>
  <c r="CM53" i="2"/>
  <c r="CN53" i="2" s="1"/>
  <c r="CM275" i="2"/>
  <c r="CN275" i="2" s="1"/>
  <c r="CM234" i="2"/>
  <c r="CN234" i="2" s="1"/>
  <c r="CM47" i="2"/>
  <c r="CM232" i="2"/>
  <c r="CN232" i="2" s="1"/>
  <c r="CM376" i="2"/>
  <c r="CN376" i="2" s="1"/>
  <c r="CM348" i="2"/>
  <c r="CN348" i="2" s="1"/>
  <c r="CM231" i="2"/>
  <c r="CN231" i="2" s="1"/>
  <c r="CM56" i="2"/>
  <c r="CN56" i="2" s="1"/>
  <c r="CM228" i="2"/>
  <c r="CN228" i="2" s="1"/>
  <c r="CM402" i="2"/>
  <c r="CN402" i="2" s="1"/>
  <c r="CM137" i="2"/>
  <c r="CN137" i="2" s="1"/>
  <c r="CM411" i="2"/>
  <c r="CN411" i="2" s="1"/>
  <c r="CM324" i="2"/>
  <c r="CN324" i="2" s="1"/>
  <c r="CM248" i="2"/>
  <c r="CN248" i="2" s="1"/>
  <c r="CM282" i="2"/>
  <c r="CN282" i="2" s="1"/>
  <c r="CM148" i="2"/>
  <c r="CN148" i="2" s="1"/>
  <c r="CM93" i="2"/>
  <c r="CN93" i="2" s="1"/>
  <c r="CM138" i="2"/>
  <c r="CN138" i="2" s="1"/>
  <c r="CM267" i="2"/>
  <c r="CN267" i="2" s="1"/>
  <c r="CM292" i="2"/>
  <c r="CN292" i="2" s="1"/>
  <c r="CM160" i="2"/>
  <c r="CN160" i="2" s="1"/>
  <c r="CM209" i="2"/>
  <c r="CN209" i="2" s="1"/>
  <c r="CM175" i="2"/>
  <c r="CN175" i="2" s="1"/>
  <c r="CM233" i="2"/>
  <c r="CN233" i="2" s="1"/>
  <c r="CM336" i="2"/>
  <c r="CN336" i="2" s="1"/>
  <c r="CM165" i="2"/>
  <c r="CN165" i="2" s="1"/>
  <c r="CM67" i="2"/>
  <c r="CN67" i="2" s="1"/>
  <c r="CM307" i="2"/>
  <c r="CN307" i="2" s="1"/>
  <c r="CM388" i="2"/>
  <c r="CN388" i="2" s="1"/>
  <c r="CM374" i="2"/>
  <c r="CN374" i="2" s="1"/>
  <c r="CM266" i="2"/>
  <c r="CN266" i="2" s="1"/>
  <c r="CM262" i="2"/>
  <c r="CN262" i="2" s="1"/>
  <c r="CM112" i="2"/>
  <c r="CN112" i="2" s="1"/>
  <c r="CM185" i="2"/>
  <c r="CN185" i="2" s="1"/>
  <c r="CM220" i="2"/>
  <c r="CN220" i="2" s="1"/>
  <c r="CM337" i="2"/>
  <c r="CN337" i="2" s="1"/>
  <c r="CM118" i="2"/>
  <c r="CN118" i="2" s="1"/>
  <c r="CM215" i="2"/>
  <c r="CN215" i="2" s="1"/>
  <c r="CM168" i="2"/>
  <c r="CN168" i="2" s="1"/>
  <c r="CM346" i="2"/>
  <c r="CN346" i="2" s="1"/>
  <c r="CM401" i="2"/>
  <c r="CN401" i="2" s="1"/>
  <c r="CM288" i="2"/>
  <c r="CN288" i="2" s="1"/>
  <c r="CM68" i="2"/>
  <c r="CN68" i="2" s="1"/>
  <c r="CM122" i="2"/>
  <c r="CN122" i="2" s="1"/>
  <c r="CM251" i="2"/>
  <c r="CN251" i="2" s="1"/>
  <c r="CM270" i="2"/>
  <c r="CN270" i="2" s="1"/>
  <c r="CM338" i="2"/>
  <c r="CN338" i="2" s="1"/>
  <c r="CM78" i="2"/>
  <c r="CN78" i="2" s="1"/>
  <c r="CM287" i="2"/>
  <c r="CN287" i="2" s="1"/>
  <c r="CM276" i="2"/>
  <c r="CN276" i="2" s="1"/>
  <c r="CM400" i="2"/>
  <c r="CN400" i="2" s="1"/>
  <c r="CM213" i="2"/>
  <c r="CN213" i="2" s="1"/>
  <c r="CM115" i="2"/>
  <c r="CN115" i="2" s="1"/>
  <c r="CM419" i="2"/>
  <c r="CN419" i="2" s="1"/>
  <c r="CM405" i="2"/>
  <c r="CN405" i="2" s="1"/>
  <c r="CM258" i="2"/>
  <c r="CN258" i="2" s="1"/>
  <c r="CM342" i="2"/>
  <c r="CN342" i="2" s="1"/>
  <c r="CM365" i="2"/>
  <c r="CN365" i="2" s="1"/>
  <c r="CM370" i="2"/>
  <c r="CN370" i="2" s="1"/>
  <c r="CM269" i="2"/>
  <c r="CN269" i="2" s="1"/>
  <c r="CM89" i="2"/>
  <c r="CN89" i="2" s="1"/>
  <c r="CM264" i="2"/>
  <c r="CN264" i="2" s="1"/>
  <c r="CM147" i="2"/>
  <c r="CN147" i="2" s="1"/>
  <c r="CM396" i="2"/>
  <c r="CN396" i="2" s="1"/>
  <c r="CM422" i="2"/>
  <c r="CN422" i="2" s="1"/>
  <c r="CM237" i="2"/>
  <c r="CN237" i="2" s="1"/>
  <c r="CM74" i="2"/>
  <c r="CN74" i="2" s="1"/>
  <c r="CM203" i="2"/>
  <c r="CN203" i="2" s="1"/>
  <c r="CM184" i="2"/>
  <c r="CN184" i="2" s="1"/>
  <c r="CM385" i="2"/>
  <c r="CN385" i="2" s="1"/>
  <c r="CM145" i="2"/>
  <c r="CN145" i="2" s="1"/>
  <c r="CM63" i="2"/>
  <c r="CN63" i="2" s="1"/>
  <c r="CM415" i="2"/>
  <c r="CN415" i="2" s="1"/>
  <c r="CM250" i="2"/>
  <c r="CN250" i="2" s="1"/>
  <c r="CM101" i="2"/>
  <c r="CN101" i="2" s="1"/>
  <c r="CM162" i="2"/>
  <c r="CN162" i="2" s="1"/>
  <c r="CM259" i="2"/>
  <c r="CN259" i="2" s="1"/>
  <c r="CM302" i="2"/>
  <c r="CN302" i="2" s="1"/>
  <c r="CM224" i="2"/>
  <c r="CN224" i="2" s="1"/>
  <c r="CM344" i="2"/>
  <c r="CN344" i="2" s="1"/>
  <c r="CM386" i="2"/>
  <c r="CN386" i="2" s="1"/>
  <c r="CM362" i="2"/>
  <c r="CN362" i="2" s="1"/>
  <c r="CM121" i="2"/>
  <c r="CN121" i="2" s="1"/>
  <c r="CM103" i="2"/>
  <c r="CN103" i="2" s="1"/>
  <c r="CM368" i="2"/>
  <c r="CN368" i="2" s="1"/>
  <c r="CM54" i="2"/>
  <c r="CN54" i="2" s="1"/>
  <c r="CM151" i="2"/>
  <c r="CN151" i="2" s="1"/>
  <c r="CM391" i="2"/>
  <c r="CN391" i="2" s="1"/>
  <c r="CM261" i="2"/>
  <c r="CN261" i="2" s="1"/>
  <c r="CM316" i="2"/>
  <c r="CN316" i="2" s="1"/>
  <c r="CM306" i="2"/>
  <c r="CN306" i="2" s="1"/>
  <c r="CM241" i="2"/>
  <c r="CN241" i="2" s="1"/>
  <c r="CM58" i="2"/>
  <c r="CN58" i="2" s="1"/>
  <c r="CM187" i="2"/>
  <c r="CN187" i="2" s="1"/>
  <c r="CM120" i="2"/>
  <c r="CN120" i="2" s="1"/>
  <c r="CM100" i="2"/>
  <c r="CN100" i="2" s="1"/>
  <c r="CM193" i="2"/>
  <c r="CN193" i="2" s="1"/>
  <c r="CM223" i="2"/>
  <c r="CN223" i="2" s="1"/>
  <c r="CM200" i="2"/>
  <c r="CN200" i="2" s="1"/>
  <c r="CM314" i="2"/>
  <c r="CN314" i="2" s="1"/>
  <c r="CM149" i="2"/>
  <c r="CN149" i="2" s="1"/>
  <c r="CM51" i="2"/>
  <c r="CN51" i="2" s="1"/>
  <c r="CM355" i="2"/>
  <c r="CN355" i="2" s="1"/>
  <c r="CM140" i="2"/>
  <c r="CN140" i="2" s="1"/>
  <c r="CM274" i="2"/>
  <c r="CN274" i="2" s="1"/>
  <c r="CM80" i="2"/>
  <c r="CN80" i="2" s="1"/>
  <c r="CM285" i="2"/>
  <c r="CN285" i="2" s="1"/>
  <c r="CM300" i="2"/>
  <c r="CN300" i="2" s="1"/>
  <c r="CM84" i="2"/>
  <c r="CN84" i="2" s="1"/>
  <c r="CM196" i="2"/>
  <c r="CN196" i="2" s="1"/>
  <c r="CM164" i="2"/>
  <c r="CN164" i="2" s="1"/>
  <c r="CM238" i="2"/>
  <c r="CN238" i="2" s="1"/>
  <c r="CM359" i="2"/>
  <c r="CN359" i="2" s="1"/>
  <c r="CM66" i="2"/>
  <c r="CN66" i="2" s="1"/>
  <c r="CM71" i="2"/>
  <c r="CN71" i="2" s="1"/>
  <c r="CM256" i="2"/>
  <c r="CN256" i="2" s="1"/>
  <c r="CM211" i="2"/>
  <c r="CN211" i="2" s="1"/>
  <c r="CM320" i="2"/>
  <c r="CN320" i="2" s="1"/>
  <c r="CM358" i="2"/>
  <c r="CN358" i="2" s="1"/>
  <c r="CM357" i="2"/>
  <c r="CN357" i="2" s="1"/>
  <c r="CM156" i="2"/>
  <c r="CN156" i="2" s="1"/>
  <c r="CM252" i="2"/>
  <c r="CN252" i="2" s="1"/>
  <c r="CM301" i="2"/>
  <c r="CN301" i="2" s="1"/>
  <c r="CM205" i="2"/>
  <c r="CN205" i="2" s="1"/>
  <c r="CM139" i="2"/>
  <c r="CN139" i="2" s="1"/>
  <c r="CM395" i="2"/>
  <c r="CN395" i="2" s="1"/>
  <c r="CM416" i="2"/>
  <c r="CN416" i="2" s="1"/>
  <c r="CM81" i="2"/>
  <c r="CN81" i="2" s="1"/>
  <c r="CM174" i="2"/>
  <c r="CN174" i="2" s="1"/>
  <c r="CM303" i="2"/>
  <c r="CN303" i="2" s="1"/>
  <c r="CM124" i="2"/>
  <c r="CN124" i="2" s="1"/>
  <c r="CM322" i="2"/>
  <c r="CN322" i="2" s="1"/>
  <c r="CM98" i="2"/>
  <c r="CN98" i="2" s="1"/>
  <c r="CM195" i="2"/>
  <c r="CN195" i="2" s="1"/>
  <c r="CM88" i="2"/>
  <c r="CN88" i="2" s="1"/>
  <c r="CM48" i="2"/>
  <c r="CN48" i="2" s="1"/>
  <c r="CM360" i="2"/>
  <c r="CN360" i="2" s="1"/>
  <c r="CM406" i="2"/>
  <c r="CN406" i="2" s="1"/>
  <c r="CM298" i="2"/>
  <c r="CN298" i="2" s="1"/>
  <c r="CM57" i="2"/>
  <c r="CN57" i="2" s="1"/>
  <c r="CM134" i="2"/>
  <c r="CN134" i="2" s="1"/>
  <c r="CM372" i="2"/>
  <c r="CN372" i="2" s="1"/>
  <c r="CM284" i="2"/>
  <c r="CN284" i="2" s="1"/>
  <c r="CM169" i="2"/>
  <c r="CN169" i="2" s="1"/>
  <c r="CM87" i="2"/>
  <c r="CN87" i="2" s="1"/>
  <c r="CM343" i="2"/>
  <c r="CN343" i="2" s="1"/>
  <c r="CM92" i="2"/>
  <c r="CN92" i="2" s="1"/>
  <c r="CM230" i="2"/>
  <c r="CN230" i="2" s="1"/>
  <c r="CM381" i="2"/>
  <c r="CN381" i="2" s="1"/>
  <c r="CM317" i="2"/>
  <c r="CN317" i="2" s="1"/>
  <c r="CM189" i="2"/>
  <c r="CN189" i="2" s="1"/>
  <c r="CM123" i="2"/>
  <c r="CN123" i="2" s="1"/>
  <c r="CM379" i="2"/>
  <c r="CN379" i="2" s="1"/>
  <c r="CM172" i="2"/>
  <c r="CN172" i="2" s="1"/>
  <c r="CM129" i="2"/>
  <c r="CN129" i="2" s="1"/>
  <c r="CM159" i="2"/>
  <c r="CN159" i="2" s="1"/>
  <c r="CM399" i="2"/>
  <c r="CN399" i="2" s="1"/>
  <c r="CM60" i="2"/>
  <c r="CN60" i="2" s="1"/>
  <c r="CM85" i="2"/>
  <c r="CN85" i="2" s="1"/>
  <c r="CM146" i="2"/>
  <c r="CN146" i="2" s="1"/>
  <c r="CM243" i="2"/>
  <c r="CN243" i="2" s="1"/>
  <c r="CM366" i="2"/>
  <c r="CN366" i="2" s="1"/>
  <c r="CM180" i="2"/>
  <c r="CN180" i="2" s="1"/>
  <c r="CM222" i="2"/>
  <c r="CN222" i="2" s="1"/>
  <c r="CM96" i="2"/>
  <c r="CN96" i="2" s="1"/>
  <c r="CM255" i="2"/>
  <c r="CN255" i="2" s="1"/>
  <c r="CM64" i="2"/>
  <c r="CN64" i="2" s="1"/>
  <c r="CM331" i="2"/>
  <c r="CN331" i="2" s="1"/>
  <c r="CM239" i="2"/>
  <c r="CN239" i="2" s="1"/>
  <c r="CM131" i="2"/>
  <c r="CN131" i="2" s="1"/>
  <c r="CM236" i="2"/>
  <c r="CN236" i="2" s="1"/>
  <c r="CM308" i="2"/>
  <c r="CN308" i="2" s="1"/>
  <c r="CM182" i="2"/>
  <c r="CN182" i="2" s="1"/>
  <c r="CM397" i="2"/>
  <c r="CN397" i="2" s="1"/>
  <c r="CM315" i="2"/>
  <c r="CN315" i="2" s="1"/>
  <c r="CM351" i="2"/>
  <c r="CN351" i="2" s="1"/>
  <c r="CM179" i="2"/>
  <c r="CN179" i="2" s="1"/>
  <c r="CM210" i="2"/>
  <c r="CN210" i="2" s="1"/>
  <c r="CM291" i="2"/>
  <c r="CN291" i="2" s="1"/>
  <c r="CM158" i="2"/>
  <c r="CN158" i="2" s="1"/>
  <c r="CM404" i="2"/>
  <c r="CN404" i="2" s="1"/>
  <c r="CM110" i="2"/>
  <c r="CN110" i="2" s="1"/>
  <c r="CM91" i="2"/>
  <c r="CN91" i="2" s="1"/>
  <c r="CM94" i="2"/>
  <c r="CN94" i="2" s="1"/>
  <c r="CM50" i="2"/>
  <c r="CN50" i="2" s="1"/>
  <c r="CM290" i="2"/>
  <c r="CN290" i="2" s="1"/>
  <c r="CM70" i="2"/>
  <c r="CN70" i="2" s="1"/>
  <c r="CM105" i="2"/>
  <c r="CN105" i="2" s="1"/>
  <c r="CM410" i="2"/>
  <c r="CN410" i="2" s="1"/>
  <c r="CM75" i="2"/>
  <c r="CN75" i="2" s="1"/>
  <c r="CM206" i="2"/>
  <c r="CN206" i="2" s="1"/>
  <c r="CM82" i="2"/>
  <c r="CN82" i="2" s="1"/>
  <c r="CM349" i="2"/>
  <c r="CN349" i="2" s="1"/>
  <c r="CM212" i="2"/>
  <c r="CN212" i="2" s="1"/>
  <c r="CM49" i="2"/>
  <c r="CN49" i="2" s="1"/>
  <c r="CM278" i="2"/>
  <c r="CN278" i="2" s="1"/>
  <c r="CM389" i="2"/>
  <c r="CN389" i="2" s="1"/>
  <c r="CM309" i="2"/>
  <c r="CN309" i="2" s="1"/>
  <c r="CM245" i="2"/>
  <c r="CN245" i="2" s="1"/>
  <c r="CM367" i="2"/>
  <c r="CN367" i="2" s="1"/>
  <c r="CM390" i="2"/>
  <c r="CN390" i="2" s="1"/>
  <c r="CM254" i="2"/>
  <c r="CN254" i="2" s="1"/>
  <c r="CM126" i="2"/>
  <c r="CN126" i="2" s="1"/>
  <c r="CM289" i="2"/>
  <c r="CN289" i="2" s="1"/>
  <c r="CM221" i="2"/>
  <c r="CN221" i="2" s="1"/>
  <c r="CM125" i="2"/>
  <c r="CN125" i="2" s="1"/>
  <c r="CM166" i="2"/>
  <c r="CN166" i="2" s="1"/>
  <c r="CM311" i="2"/>
  <c r="CN311" i="2" s="1"/>
  <c r="CM167" i="2"/>
  <c r="CN167" i="2" s="1"/>
  <c r="CM141" i="2"/>
  <c r="CN141" i="2" s="1"/>
  <c r="CM242" i="2"/>
  <c r="CN242" i="2" s="1"/>
  <c r="CM216" i="2"/>
  <c r="CN216" i="2" s="1"/>
  <c r="CM204" i="2"/>
  <c r="CN204" i="2" s="1"/>
  <c r="CM310" i="2"/>
  <c r="CN310" i="2" s="1"/>
  <c r="CM286" i="2"/>
  <c r="CN286" i="2" s="1"/>
  <c r="CM77" i="2"/>
  <c r="CN77" i="2" s="1"/>
  <c r="CM65" i="2"/>
  <c r="CN65" i="2" s="1"/>
  <c r="CM253" i="2"/>
  <c r="CN253" i="2" s="1"/>
  <c r="CM353" i="2"/>
  <c r="CN353" i="2" s="1"/>
  <c r="CM176" i="2"/>
  <c r="CN176" i="2" s="1"/>
  <c r="CM52" i="2"/>
  <c r="CN52" i="2" s="1"/>
  <c r="CM412" i="2"/>
  <c r="CN412" i="2" s="1"/>
  <c r="CM352" i="2"/>
  <c r="CN352" i="2" s="1"/>
  <c r="CM354" i="2"/>
  <c r="CN354" i="2" s="1"/>
  <c r="CM257" i="2"/>
  <c r="CN257" i="2" s="1"/>
  <c r="CM350" i="2"/>
  <c r="CN350" i="2" s="1"/>
  <c r="CM277" i="2"/>
  <c r="CN277" i="2" s="1"/>
  <c r="CM190" i="2"/>
  <c r="CN190" i="2" s="1"/>
  <c r="CM371" i="2"/>
  <c r="CN371" i="2" s="1"/>
  <c r="CM279" i="2"/>
  <c r="CN279" i="2" s="1"/>
  <c r="CM281" i="2"/>
  <c r="CN281" i="2" s="1"/>
  <c r="CM107" i="2"/>
  <c r="CN107" i="2" s="1"/>
  <c r="CM186" i="2"/>
  <c r="CN186" i="2" s="1"/>
  <c r="CM229" i="2"/>
  <c r="CN229" i="2" s="1"/>
  <c r="CM321" i="2"/>
  <c r="CN321" i="2" s="1"/>
  <c r="CM297" i="2"/>
  <c r="CN297" i="2" s="1"/>
  <c r="CM361" i="2"/>
  <c r="CN361" i="2" s="1"/>
  <c r="CM142" i="2"/>
  <c r="CN142" i="2" s="1"/>
  <c r="CM111" i="2"/>
  <c r="CN111" i="2" s="1"/>
  <c r="CM333" i="2"/>
  <c r="CN333" i="2" s="1"/>
  <c r="CM377" i="2"/>
  <c r="CN377" i="2" s="1"/>
  <c r="CM356" i="2"/>
  <c r="CN356" i="2" s="1"/>
  <c r="CM341" i="2"/>
  <c r="CN341" i="2" s="1"/>
  <c r="CM382" i="2"/>
  <c r="CN382" i="2" s="1"/>
  <c r="CM413" i="2"/>
  <c r="CN413" i="2" s="1"/>
  <c r="CO279" i="2" l="1"/>
  <c r="H279" i="2"/>
  <c r="F279" i="2" s="1"/>
  <c r="CP279" i="2"/>
  <c r="CO310" i="2"/>
  <c r="H310" i="2"/>
  <c r="F310" i="2" s="1"/>
  <c r="CP310" i="2"/>
  <c r="H309" i="2"/>
  <c r="CP309" i="2"/>
  <c r="CO377" i="2"/>
  <c r="H377" i="2"/>
  <c r="F377" i="2" s="1"/>
  <c r="CP377" i="2"/>
  <c r="H186" i="2"/>
  <c r="CP186" i="2"/>
  <c r="CO371" i="2"/>
  <c r="H371" i="2"/>
  <c r="F371" i="2" s="1"/>
  <c r="CP371" i="2"/>
  <c r="CO257" i="2"/>
  <c r="H257" i="2"/>
  <c r="F257" i="2" s="1"/>
  <c r="CP257" i="2"/>
  <c r="H52" i="2"/>
  <c r="CP52" i="2"/>
  <c r="CO65" i="2"/>
  <c r="H65" i="2"/>
  <c r="F65" i="2" s="1"/>
  <c r="CP65" i="2"/>
  <c r="CO204" i="2"/>
  <c r="H204" i="2"/>
  <c r="F204" i="2" s="1"/>
  <c r="CP204" i="2"/>
  <c r="CO167" i="2"/>
  <c r="H167" i="2"/>
  <c r="F167" i="2" s="1"/>
  <c r="CP167" i="2"/>
  <c r="H221" i="2"/>
  <c r="CP221" i="2"/>
  <c r="H390" i="2"/>
  <c r="CP390" i="2"/>
  <c r="H389" i="2"/>
  <c r="CP389" i="2"/>
  <c r="CO349" i="2"/>
  <c r="H349" i="2"/>
  <c r="F349" i="2" s="1"/>
  <c r="CP349" i="2"/>
  <c r="CO410" i="2"/>
  <c r="H410" i="2"/>
  <c r="CP410" i="2"/>
  <c r="CO50" i="2"/>
  <c r="H50" i="2"/>
  <c r="F50" i="2" s="1"/>
  <c r="CP50" i="2"/>
  <c r="CO404" i="2"/>
  <c r="H404" i="2"/>
  <c r="CP404" i="2"/>
  <c r="CO179" i="2"/>
  <c r="H179" i="2"/>
  <c r="F179" i="2" s="1"/>
  <c r="CP179" i="2"/>
  <c r="CO182" i="2"/>
  <c r="H182" i="2"/>
  <c r="F182" i="2" s="1"/>
  <c r="CP182" i="2"/>
  <c r="CO239" i="2"/>
  <c r="H239" i="2"/>
  <c r="F239" i="2" s="1"/>
  <c r="CP239" i="2"/>
  <c r="CO96" i="2"/>
  <c r="H96" i="2"/>
  <c r="F96" i="2" s="1"/>
  <c r="CP96" i="2"/>
  <c r="CO243" i="2"/>
  <c r="H243" i="2"/>
  <c r="F243" i="2" s="1"/>
  <c r="CP243" i="2"/>
  <c r="CO399" i="2"/>
  <c r="H399" i="2"/>
  <c r="CP399" i="2"/>
  <c r="CO379" i="2"/>
  <c r="H379" i="2"/>
  <c r="F379" i="2" s="1"/>
  <c r="CP379" i="2"/>
  <c r="CO381" i="2"/>
  <c r="H381" i="2"/>
  <c r="F381" i="2" s="1"/>
  <c r="CP381" i="2"/>
  <c r="CO87" i="2"/>
  <c r="H87" i="2"/>
  <c r="F87" i="2" s="1"/>
  <c r="CP87" i="2"/>
  <c r="CO134" i="2"/>
  <c r="H134" i="2"/>
  <c r="F134" i="2" s="1"/>
  <c r="CP134" i="2"/>
  <c r="CO360" i="2"/>
  <c r="H360" i="2"/>
  <c r="CP360" i="2"/>
  <c r="CO98" i="2"/>
  <c r="H98" i="2"/>
  <c r="F98" i="2" s="1"/>
  <c r="CP98" i="2"/>
  <c r="CO174" i="2"/>
  <c r="H174" i="2"/>
  <c r="F174" i="2" s="1"/>
  <c r="CP174" i="2"/>
  <c r="CO139" i="2"/>
  <c r="H139" i="2"/>
  <c r="F139" i="2" s="1"/>
  <c r="CP139" i="2"/>
  <c r="CO156" i="2"/>
  <c r="H156" i="2"/>
  <c r="F156" i="2" s="1"/>
  <c r="CP156" i="2"/>
  <c r="CO211" i="2"/>
  <c r="H211" i="2"/>
  <c r="F211" i="2" s="1"/>
  <c r="CP211" i="2"/>
  <c r="H359" i="2"/>
  <c r="CP359" i="2"/>
  <c r="H84" i="2"/>
  <c r="CP84" i="2"/>
  <c r="CO274" i="2"/>
  <c r="H274" i="2"/>
  <c r="F274" i="2" s="1"/>
  <c r="CP274" i="2"/>
  <c r="CO149" i="2"/>
  <c r="H149" i="2"/>
  <c r="F149" i="2" s="1"/>
  <c r="CP149" i="2"/>
  <c r="CO193" i="2"/>
  <c r="H193" i="2"/>
  <c r="F193" i="2" s="1"/>
  <c r="CP193" i="2"/>
  <c r="CO58" i="2"/>
  <c r="H58" i="2"/>
  <c r="CP58" i="2"/>
  <c r="CO261" i="2"/>
  <c r="H261" i="2"/>
  <c r="F261" i="2" s="1"/>
  <c r="CP261" i="2"/>
  <c r="CO368" i="2"/>
  <c r="H368" i="2"/>
  <c r="F368" i="2" s="1"/>
  <c r="CP368" i="2"/>
  <c r="CO386" i="2"/>
  <c r="H386" i="2"/>
  <c r="F386" i="2" s="1"/>
  <c r="CP386" i="2"/>
  <c r="CO259" i="2"/>
  <c r="H259" i="2"/>
  <c r="F259" i="2" s="1"/>
  <c r="CP259" i="2"/>
  <c r="CO415" i="2"/>
  <c r="H415" i="2"/>
  <c r="CP415" i="2"/>
  <c r="CO184" i="2"/>
  <c r="H184" i="2"/>
  <c r="F184" i="2" s="1"/>
  <c r="CP184" i="2"/>
  <c r="CO422" i="2"/>
  <c r="H422" i="2"/>
  <c r="CP422" i="2"/>
  <c r="CO89" i="2"/>
  <c r="H89" i="2"/>
  <c r="F89" i="2" s="1"/>
  <c r="CP89" i="2"/>
  <c r="CO342" i="2"/>
  <c r="H342" i="2"/>
  <c r="F342" i="2" s="1"/>
  <c r="CP342" i="2"/>
  <c r="CO115" i="2"/>
  <c r="H115" i="2"/>
  <c r="F115" i="2" s="1"/>
  <c r="CP115" i="2"/>
  <c r="CO287" i="2"/>
  <c r="H287" i="2"/>
  <c r="F287" i="2" s="1"/>
  <c r="CP287" i="2"/>
  <c r="CO251" i="2"/>
  <c r="H251" i="2"/>
  <c r="F251" i="2" s="1"/>
  <c r="CP251" i="2"/>
  <c r="CO401" i="2"/>
  <c r="H401" i="2"/>
  <c r="CP401" i="2"/>
  <c r="CO118" i="2"/>
  <c r="H118" i="2"/>
  <c r="F118" i="2" s="1"/>
  <c r="CP118" i="2"/>
  <c r="CO112" i="2"/>
  <c r="H112" i="2"/>
  <c r="F112" i="2" s="1"/>
  <c r="CP112" i="2"/>
  <c r="CO388" i="2"/>
  <c r="H388" i="2"/>
  <c r="F388" i="2" s="1"/>
  <c r="CP388" i="2"/>
  <c r="CO336" i="2"/>
  <c r="H336" i="2"/>
  <c r="F336" i="2" s="1"/>
  <c r="CP336" i="2"/>
  <c r="CO160" i="2"/>
  <c r="H160" i="2"/>
  <c r="F160" i="2" s="1"/>
  <c r="CP160" i="2"/>
  <c r="CO93" i="2"/>
  <c r="H93" i="2"/>
  <c r="F93" i="2" s="1"/>
  <c r="CP93" i="2"/>
  <c r="CO324" i="2"/>
  <c r="H324" i="2"/>
  <c r="F324" i="2" s="1"/>
  <c r="CP324" i="2"/>
  <c r="CO228" i="2"/>
  <c r="H228" i="2"/>
  <c r="F228" i="2" s="1"/>
  <c r="CP228" i="2"/>
  <c r="CO376" i="2"/>
  <c r="H376" i="2"/>
  <c r="F376" i="2" s="1"/>
  <c r="CP376" i="2"/>
  <c r="CO275" i="2"/>
  <c r="H275" i="2"/>
  <c r="F275" i="2" s="1"/>
  <c r="CP275" i="2"/>
  <c r="CO90" i="2"/>
  <c r="H90" i="2"/>
  <c r="F90" i="2" s="1"/>
  <c r="CP90" i="2"/>
  <c r="CO217" i="2"/>
  <c r="H217" i="2"/>
  <c r="F217" i="2" s="1"/>
  <c r="CP217" i="2"/>
  <c r="CO108" i="2"/>
  <c r="H108" i="2"/>
  <c r="F108" i="2" s="1"/>
  <c r="CP108" i="2"/>
  <c r="CO226" i="2"/>
  <c r="H226" i="2"/>
  <c r="F226" i="2" s="1"/>
  <c r="CP226" i="2"/>
  <c r="CO380" i="2"/>
  <c r="H380" i="2"/>
  <c r="F380" i="2" s="1"/>
  <c r="CP380" i="2"/>
  <c r="CO424" i="2"/>
  <c r="H424" i="2"/>
  <c r="CP424" i="2"/>
  <c r="CO323" i="2"/>
  <c r="H323" i="2"/>
  <c r="F323" i="2" s="1"/>
  <c r="CP323" i="2"/>
  <c r="CO155" i="2"/>
  <c r="H155" i="2"/>
  <c r="F155" i="2" s="1"/>
  <c r="CP155" i="2"/>
  <c r="CO263" i="2"/>
  <c r="H263" i="2"/>
  <c r="F263" i="2" s="1"/>
  <c r="CP263" i="2"/>
  <c r="CO235" i="2"/>
  <c r="H235" i="2"/>
  <c r="F235" i="2" s="1"/>
  <c r="CP235" i="2"/>
  <c r="CO154" i="2"/>
  <c r="H154" i="2"/>
  <c r="F154" i="2" s="1"/>
  <c r="CP154" i="2"/>
  <c r="CO61" i="2"/>
  <c r="H61" i="2"/>
  <c r="F61" i="2" s="1"/>
  <c r="CP61" i="2"/>
  <c r="CO198" i="2"/>
  <c r="H198" i="2"/>
  <c r="F198" i="2" s="1"/>
  <c r="CP198" i="2"/>
  <c r="CO178" i="2"/>
  <c r="H178" i="2"/>
  <c r="F178" i="2" s="1"/>
  <c r="CP178" i="2"/>
  <c r="CO392" i="2"/>
  <c r="H392" i="2"/>
  <c r="F392" i="2" s="1"/>
  <c r="CP392" i="2"/>
  <c r="CO247" i="2"/>
  <c r="H247" i="2"/>
  <c r="F247" i="2" s="1"/>
  <c r="CP247" i="2"/>
  <c r="CO59" i="2"/>
  <c r="H59" i="2"/>
  <c r="F59" i="2" s="1"/>
  <c r="CP59" i="2"/>
  <c r="CO157" i="2"/>
  <c r="H157" i="2"/>
  <c r="F157" i="2" s="1"/>
  <c r="CP157" i="2"/>
  <c r="CO421" i="2"/>
  <c r="H421" i="2"/>
  <c r="CP421" i="2"/>
  <c r="CO403" i="2"/>
  <c r="H403" i="2"/>
  <c r="CP403" i="2"/>
  <c r="CO363" i="2"/>
  <c r="H363" i="2"/>
  <c r="F363" i="2" s="1"/>
  <c r="CP363" i="2"/>
  <c r="CO117" i="2"/>
  <c r="H117" i="2"/>
  <c r="F117" i="2" s="1"/>
  <c r="CP117" i="2"/>
  <c r="CO202" i="2"/>
  <c r="H202" i="2"/>
  <c r="F202" i="2" s="1"/>
  <c r="CP202" i="2"/>
  <c r="CO163" i="2"/>
  <c r="H163" i="2"/>
  <c r="F163" i="2" s="1"/>
  <c r="CP163" i="2"/>
  <c r="CO106" i="2"/>
  <c r="H106" i="2"/>
  <c r="F106" i="2" s="1"/>
  <c r="CP106" i="2"/>
  <c r="CO312" i="2"/>
  <c r="H312" i="2"/>
  <c r="CP312" i="2"/>
  <c r="CO130" i="2"/>
  <c r="H130" i="2"/>
  <c r="F130" i="2" s="1"/>
  <c r="CP130" i="2"/>
  <c r="CO170" i="2"/>
  <c r="H170" i="2"/>
  <c r="F170" i="2" s="1"/>
  <c r="CP170" i="2"/>
  <c r="CO188" i="2"/>
  <c r="H188" i="2"/>
  <c r="F188" i="2" s="1"/>
  <c r="CP188" i="2"/>
  <c r="CO109" i="2"/>
  <c r="H109" i="2"/>
  <c r="F109" i="2" s="1"/>
  <c r="CP109" i="2"/>
  <c r="CO69" i="2"/>
  <c r="H69" i="2"/>
  <c r="F69" i="2" s="1"/>
  <c r="CP69" i="2"/>
  <c r="CO364" i="2"/>
  <c r="H364" i="2"/>
  <c r="F364" i="2" s="1"/>
  <c r="CP364" i="2"/>
  <c r="CO104" i="2"/>
  <c r="H104" i="2"/>
  <c r="F104" i="2" s="1"/>
  <c r="CP104" i="2"/>
  <c r="CO356" i="2"/>
  <c r="H356" i="2"/>
  <c r="F356" i="2" s="1"/>
  <c r="CP356" i="2"/>
  <c r="H350" i="2"/>
  <c r="CP350" i="2"/>
  <c r="H125" i="2"/>
  <c r="CP125" i="2"/>
  <c r="CO413" i="2"/>
  <c r="H413" i="2"/>
  <c r="CP413" i="2"/>
  <c r="CO361" i="2"/>
  <c r="H361" i="2"/>
  <c r="F361" i="2" s="1"/>
  <c r="CP361" i="2"/>
  <c r="H382" i="2"/>
  <c r="CP382" i="2"/>
  <c r="H333" i="2"/>
  <c r="CP333" i="2"/>
  <c r="CO297" i="2"/>
  <c r="H297" i="2"/>
  <c r="F297" i="2" s="1"/>
  <c r="CP297" i="2"/>
  <c r="H107" i="2"/>
  <c r="CP107" i="2"/>
  <c r="H190" i="2"/>
  <c r="CP190" i="2"/>
  <c r="CO354" i="2"/>
  <c r="H354" i="2"/>
  <c r="F354" i="2" s="1"/>
  <c r="CP354" i="2"/>
  <c r="H176" i="2"/>
  <c r="CP176" i="2"/>
  <c r="CO77" i="2"/>
  <c r="H77" i="2"/>
  <c r="F77" i="2" s="1"/>
  <c r="CP77" i="2"/>
  <c r="CO216" i="2"/>
  <c r="H216" i="2"/>
  <c r="F216" i="2" s="1"/>
  <c r="CP216" i="2"/>
  <c r="CO311" i="2"/>
  <c r="H311" i="2"/>
  <c r="F311" i="2" s="1"/>
  <c r="CP311" i="2"/>
  <c r="H289" i="2"/>
  <c r="CP289" i="2"/>
  <c r="H367" i="2"/>
  <c r="CP367" i="2"/>
  <c r="H278" i="2"/>
  <c r="CP278" i="2"/>
  <c r="CO82" i="2"/>
  <c r="H82" i="2"/>
  <c r="F82" i="2" s="1"/>
  <c r="CP82" i="2"/>
  <c r="CO105" i="2"/>
  <c r="H105" i="2"/>
  <c r="F105" i="2" s="1"/>
  <c r="CP105" i="2"/>
  <c r="CO94" i="2"/>
  <c r="H94" i="2"/>
  <c r="F94" i="2" s="1"/>
  <c r="CP94" i="2"/>
  <c r="H158" i="2"/>
  <c r="CP158" i="2"/>
  <c r="CO351" i="2"/>
  <c r="H351" i="2"/>
  <c r="F351" i="2" s="1"/>
  <c r="CP351" i="2"/>
  <c r="CO308" i="2"/>
  <c r="H308" i="2"/>
  <c r="F308" i="2" s="1"/>
  <c r="CP308" i="2"/>
  <c r="CO331" i="2"/>
  <c r="H331" i="2"/>
  <c r="F331" i="2" s="1"/>
  <c r="CP331" i="2"/>
  <c r="CO222" i="2"/>
  <c r="H222" i="2"/>
  <c r="F222" i="2" s="1"/>
  <c r="CP222" i="2"/>
  <c r="CO146" i="2"/>
  <c r="H146" i="2"/>
  <c r="F146" i="2" s="1"/>
  <c r="CP146" i="2"/>
  <c r="CO159" i="2"/>
  <c r="H159" i="2"/>
  <c r="F159" i="2" s="1"/>
  <c r="CP159" i="2"/>
  <c r="CO123" i="2"/>
  <c r="H123" i="2"/>
  <c r="F123" i="2" s="1"/>
  <c r="CP123" i="2"/>
  <c r="CO230" i="2"/>
  <c r="H230" i="2"/>
  <c r="F230" i="2" s="1"/>
  <c r="CP230" i="2"/>
  <c r="CO169" i="2"/>
  <c r="H169" i="2"/>
  <c r="F169" i="2" s="1"/>
  <c r="CP169" i="2"/>
  <c r="CO57" i="2"/>
  <c r="H57" i="2"/>
  <c r="F57" i="2" s="1"/>
  <c r="CP57" i="2"/>
  <c r="CO48" i="2"/>
  <c r="H48" i="2"/>
  <c r="F48" i="2" s="1"/>
  <c r="CP48" i="2"/>
  <c r="CO322" i="2"/>
  <c r="H322" i="2"/>
  <c r="F322" i="2" s="1"/>
  <c r="CP322" i="2"/>
  <c r="CO81" i="2"/>
  <c r="H81" i="2"/>
  <c r="CP81" i="2"/>
  <c r="CO205" i="2"/>
  <c r="H205" i="2"/>
  <c r="F205" i="2" s="1"/>
  <c r="CP205" i="2"/>
  <c r="CO357" i="2"/>
  <c r="H357" i="2"/>
  <c r="F357" i="2" s="1"/>
  <c r="CP357" i="2"/>
  <c r="CO256" i="2"/>
  <c r="H256" i="2"/>
  <c r="F256" i="2" s="1"/>
  <c r="CP256" i="2"/>
  <c r="H238" i="2"/>
  <c r="CP238" i="2"/>
  <c r="H300" i="2"/>
  <c r="CP300" i="2"/>
  <c r="CO140" i="2"/>
  <c r="H140" i="2"/>
  <c r="F140" i="2" s="1"/>
  <c r="CP140" i="2"/>
  <c r="CO314" i="2"/>
  <c r="H314" i="2"/>
  <c r="F314" i="2" s="1"/>
  <c r="CP314" i="2"/>
  <c r="CO100" i="2"/>
  <c r="H100" i="2"/>
  <c r="F100" i="2" s="1"/>
  <c r="CP100" i="2"/>
  <c r="CO241" i="2"/>
  <c r="H241" i="2"/>
  <c r="F241" i="2" s="1"/>
  <c r="CP241" i="2"/>
  <c r="CO391" i="2"/>
  <c r="H391" i="2"/>
  <c r="F391" i="2" s="1"/>
  <c r="CP391" i="2"/>
  <c r="CO103" i="2"/>
  <c r="H103" i="2"/>
  <c r="F103" i="2" s="1"/>
  <c r="CP103" i="2"/>
  <c r="CO344" i="2"/>
  <c r="H344" i="2"/>
  <c r="F344" i="2" s="1"/>
  <c r="CP344" i="2"/>
  <c r="CO162" i="2"/>
  <c r="H162" i="2"/>
  <c r="F162" i="2" s="1"/>
  <c r="CP162" i="2"/>
  <c r="CO63" i="2"/>
  <c r="H63" i="2"/>
  <c r="F63" i="2" s="1"/>
  <c r="CP63" i="2"/>
  <c r="CO203" i="2"/>
  <c r="H203" i="2"/>
  <c r="F203" i="2" s="1"/>
  <c r="CP203" i="2"/>
  <c r="CO396" i="2"/>
  <c r="H396" i="2"/>
  <c r="CP396" i="2"/>
  <c r="CO269" i="2"/>
  <c r="H269" i="2"/>
  <c r="F269" i="2" s="1"/>
  <c r="CP269" i="2"/>
  <c r="CO258" i="2"/>
  <c r="H258" i="2"/>
  <c r="F258" i="2" s="1"/>
  <c r="CP258" i="2"/>
  <c r="CO213" i="2"/>
  <c r="H213" i="2"/>
  <c r="F213" i="2" s="1"/>
  <c r="CP213" i="2"/>
  <c r="CO78" i="2"/>
  <c r="H78" i="2"/>
  <c r="F78" i="2" s="1"/>
  <c r="CP78" i="2"/>
  <c r="CO122" i="2"/>
  <c r="H122" i="2"/>
  <c r="F122" i="2" s="1"/>
  <c r="CP122" i="2"/>
  <c r="CO346" i="2"/>
  <c r="H346" i="2"/>
  <c r="F346" i="2" s="1"/>
  <c r="CP346" i="2"/>
  <c r="CO337" i="2"/>
  <c r="H337" i="2"/>
  <c r="F337" i="2" s="1"/>
  <c r="CP337" i="2"/>
  <c r="CO262" i="2"/>
  <c r="H262" i="2"/>
  <c r="F262" i="2" s="1"/>
  <c r="CP262" i="2"/>
  <c r="CO307" i="2"/>
  <c r="H307" i="2"/>
  <c r="F307" i="2" s="1"/>
  <c r="CP307" i="2"/>
  <c r="CO233" i="2"/>
  <c r="H233" i="2"/>
  <c r="F233" i="2" s="1"/>
  <c r="CP233" i="2"/>
  <c r="CO292" i="2"/>
  <c r="H292" i="2"/>
  <c r="F292" i="2" s="1"/>
  <c r="CP292" i="2"/>
  <c r="CO148" i="2"/>
  <c r="H148" i="2"/>
  <c r="F148" i="2" s="1"/>
  <c r="CP148" i="2"/>
  <c r="CO411" i="2"/>
  <c r="H411" i="2"/>
  <c r="CP411" i="2"/>
  <c r="CO56" i="2"/>
  <c r="H56" i="2"/>
  <c r="F56" i="2" s="1"/>
  <c r="CP56" i="2"/>
  <c r="CO232" i="2"/>
  <c r="H232" i="2"/>
  <c r="F232" i="2" s="1"/>
  <c r="CP232" i="2"/>
  <c r="CO53" i="2"/>
  <c r="H53" i="2"/>
  <c r="F53" i="2" s="1"/>
  <c r="CP53" i="2"/>
  <c r="CO280" i="2"/>
  <c r="H280" i="2"/>
  <c r="F280" i="2" s="1"/>
  <c r="CP280" i="2"/>
  <c r="CO76" i="2"/>
  <c r="H76" i="2"/>
  <c r="F76" i="2" s="1"/>
  <c r="CP76" i="2"/>
  <c r="CO83" i="2"/>
  <c r="H83" i="2"/>
  <c r="F83" i="2" s="1"/>
  <c r="CP83" i="2"/>
  <c r="CO345" i="2"/>
  <c r="H345" i="2"/>
  <c r="F345" i="2" s="1"/>
  <c r="CP345" i="2"/>
  <c r="CO102" i="2"/>
  <c r="H102" i="2"/>
  <c r="F102" i="2" s="1"/>
  <c r="CP102" i="2"/>
  <c r="CO218" i="2"/>
  <c r="H218" i="2"/>
  <c r="F218" i="2" s="1"/>
  <c r="CP218" i="2"/>
  <c r="CO181" i="2"/>
  <c r="H181" i="2"/>
  <c r="F181" i="2" s="1"/>
  <c r="CP181" i="2"/>
  <c r="CO394" i="2"/>
  <c r="H394" i="2"/>
  <c r="CP394" i="2"/>
  <c r="CO119" i="2"/>
  <c r="H119" i="2"/>
  <c r="CP119" i="2"/>
  <c r="CO132" i="2"/>
  <c r="H132" i="2"/>
  <c r="F132" i="2" s="1"/>
  <c r="CP132" i="2"/>
  <c r="CO393" i="2"/>
  <c r="H393" i="2"/>
  <c r="CP393" i="2"/>
  <c r="CO265" i="2"/>
  <c r="H265" i="2"/>
  <c r="F265" i="2" s="1"/>
  <c r="CP265" i="2"/>
  <c r="CO330" i="2"/>
  <c r="H330" i="2"/>
  <c r="F330" i="2" s="1"/>
  <c r="CP330" i="2"/>
  <c r="CO318" i="2"/>
  <c r="H318" i="2"/>
  <c r="F318" i="2" s="1"/>
  <c r="CP318" i="2"/>
  <c r="CO128" i="2"/>
  <c r="H128" i="2"/>
  <c r="F128" i="2" s="1"/>
  <c r="CP128" i="2"/>
  <c r="CO373" i="2"/>
  <c r="H373" i="2"/>
  <c r="F373" i="2" s="1"/>
  <c r="CP373" i="2"/>
  <c r="CO268" i="2"/>
  <c r="H268" i="2"/>
  <c r="F268" i="2" s="1"/>
  <c r="CP268" i="2"/>
  <c r="CO329" i="2"/>
  <c r="H329" i="2"/>
  <c r="F329" i="2" s="1"/>
  <c r="CP329" i="2"/>
  <c r="CO375" i="2"/>
  <c r="H375" i="2"/>
  <c r="F375" i="2" s="1"/>
  <c r="CP375" i="2"/>
  <c r="CO133" i="2"/>
  <c r="H133" i="2"/>
  <c r="F133" i="2" s="1"/>
  <c r="CP133" i="2"/>
  <c r="CO173" i="2"/>
  <c r="H173" i="2"/>
  <c r="F173" i="2" s="1"/>
  <c r="CP173" i="2"/>
  <c r="CO72" i="2"/>
  <c r="H72" i="2"/>
  <c r="F72" i="2" s="1"/>
  <c r="CP72" i="2"/>
  <c r="CO369" i="2"/>
  <c r="H369" i="2"/>
  <c r="F369" i="2" s="1"/>
  <c r="CP369" i="2"/>
  <c r="CO378" i="2"/>
  <c r="H378" i="2"/>
  <c r="F378" i="2" s="1"/>
  <c r="CP378" i="2"/>
  <c r="CO144" i="2"/>
  <c r="H144" i="2"/>
  <c r="F144" i="2" s="1"/>
  <c r="CP144" i="2"/>
  <c r="CO135" i="2"/>
  <c r="H135" i="2"/>
  <c r="F135" i="2" s="1"/>
  <c r="CP135" i="2"/>
  <c r="CO136" i="2"/>
  <c r="H136" i="2"/>
  <c r="F136" i="2" s="1"/>
  <c r="CP136" i="2"/>
  <c r="CO296" i="2"/>
  <c r="H296" i="2"/>
  <c r="F296" i="2" s="1"/>
  <c r="CP296" i="2"/>
  <c r="CO79" i="2"/>
  <c r="H79" i="2"/>
  <c r="F79" i="2" s="1"/>
  <c r="CP79" i="2"/>
  <c r="CO273" i="2"/>
  <c r="H273" i="2"/>
  <c r="CP273" i="2"/>
  <c r="CO383" i="2"/>
  <c r="H383" i="2"/>
  <c r="F383" i="2" s="1"/>
  <c r="CP383" i="2"/>
  <c r="CO192" i="2"/>
  <c r="H192" i="2"/>
  <c r="F192" i="2" s="1"/>
  <c r="CP192" i="2"/>
  <c r="CO150" i="2"/>
  <c r="H150" i="2"/>
  <c r="F150" i="2" s="1"/>
  <c r="CP150" i="2"/>
  <c r="H142" i="2"/>
  <c r="CP142" i="2"/>
  <c r="CO412" i="2"/>
  <c r="H412" i="2"/>
  <c r="CP412" i="2"/>
  <c r="CO141" i="2"/>
  <c r="H141" i="2"/>
  <c r="F141" i="2" s="1"/>
  <c r="CP141" i="2"/>
  <c r="H341" i="2"/>
  <c r="CP341" i="2"/>
  <c r="H111" i="2"/>
  <c r="CP111" i="2"/>
  <c r="H321" i="2"/>
  <c r="CP321" i="2"/>
  <c r="CO281" i="2"/>
  <c r="H281" i="2"/>
  <c r="F281" i="2" s="1"/>
  <c r="CP281" i="2"/>
  <c r="H277" i="2"/>
  <c r="CP277" i="2"/>
  <c r="CO352" i="2"/>
  <c r="H352" i="2"/>
  <c r="F352" i="2" s="1"/>
  <c r="CP352" i="2"/>
  <c r="CO353" i="2"/>
  <c r="H353" i="2"/>
  <c r="F353" i="2" s="1"/>
  <c r="CP353" i="2"/>
  <c r="CO286" i="2"/>
  <c r="H286" i="2"/>
  <c r="F286" i="2" s="1"/>
  <c r="CP286" i="2"/>
  <c r="CO242" i="2"/>
  <c r="H242" i="2"/>
  <c r="F242" i="2" s="1"/>
  <c r="CP242" i="2"/>
  <c r="CO166" i="2"/>
  <c r="H166" i="2"/>
  <c r="F166" i="2" s="1"/>
  <c r="CP166" i="2"/>
  <c r="H126" i="2"/>
  <c r="CP126" i="2"/>
  <c r="H245" i="2"/>
  <c r="CP245" i="2"/>
  <c r="H49" i="2"/>
  <c r="CP49" i="2"/>
  <c r="CO206" i="2"/>
  <c r="H206" i="2"/>
  <c r="F206" i="2" s="1"/>
  <c r="CP206" i="2"/>
  <c r="CO70" i="2"/>
  <c r="H70" i="2"/>
  <c r="F70" i="2" s="1"/>
  <c r="CP70" i="2"/>
  <c r="CO91" i="2"/>
  <c r="H91" i="2"/>
  <c r="F91" i="2" s="1"/>
  <c r="CP91" i="2"/>
  <c r="H291" i="2"/>
  <c r="CP291" i="2"/>
  <c r="CO315" i="2"/>
  <c r="H315" i="2"/>
  <c r="F315" i="2" s="1"/>
  <c r="CP315" i="2"/>
  <c r="CO236" i="2"/>
  <c r="H236" i="2"/>
  <c r="F236" i="2" s="1"/>
  <c r="CP236" i="2"/>
  <c r="CO64" i="2"/>
  <c r="H64" i="2"/>
  <c r="CP64" i="2"/>
  <c r="CO180" i="2"/>
  <c r="H180" i="2"/>
  <c r="F180" i="2" s="1"/>
  <c r="CP180" i="2"/>
  <c r="CO85" i="2"/>
  <c r="H85" i="2"/>
  <c r="F85" i="2" s="1"/>
  <c r="CP85" i="2"/>
  <c r="CO129" i="2"/>
  <c r="H129" i="2"/>
  <c r="F129" i="2" s="1"/>
  <c r="CP129" i="2"/>
  <c r="CO189" i="2"/>
  <c r="H189" i="2"/>
  <c r="CP189" i="2"/>
  <c r="CO92" i="2"/>
  <c r="H92" i="2"/>
  <c r="F92" i="2" s="1"/>
  <c r="CP92" i="2"/>
  <c r="CO284" i="2"/>
  <c r="H284" i="2"/>
  <c r="F284" i="2" s="1"/>
  <c r="CP284" i="2"/>
  <c r="CO298" i="2"/>
  <c r="H298" i="2"/>
  <c r="F298" i="2" s="1"/>
  <c r="CP298" i="2"/>
  <c r="CO88" i="2"/>
  <c r="H88" i="2"/>
  <c r="F88" i="2" s="1"/>
  <c r="CP88" i="2"/>
  <c r="CO124" i="2"/>
  <c r="H124" i="2"/>
  <c r="F124" i="2" s="1"/>
  <c r="CP124" i="2"/>
  <c r="CO416" i="2"/>
  <c r="H416" i="2"/>
  <c r="CP416" i="2"/>
  <c r="CO301" i="2"/>
  <c r="H301" i="2"/>
  <c r="F301" i="2" s="1"/>
  <c r="CP301" i="2"/>
  <c r="CO358" i="2"/>
  <c r="H358" i="2"/>
  <c r="F358" i="2" s="1"/>
  <c r="CP358" i="2"/>
  <c r="CO71" i="2"/>
  <c r="H71" i="2"/>
  <c r="F71" i="2" s="1"/>
  <c r="CP71" i="2"/>
  <c r="H164" i="2"/>
  <c r="CP164" i="2"/>
  <c r="CO285" i="2"/>
  <c r="H285" i="2"/>
  <c r="CP285" i="2"/>
  <c r="CO355" i="2"/>
  <c r="H355" i="2"/>
  <c r="F355" i="2" s="1"/>
  <c r="CP355" i="2"/>
  <c r="CO200" i="2"/>
  <c r="H200" i="2"/>
  <c r="F200" i="2" s="1"/>
  <c r="CP200" i="2"/>
  <c r="CO120" i="2"/>
  <c r="H120" i="2"/>
  <c r="CP120" i="2"/>
  <c r="CO306" i="2"/>
  <c r="H306" i="2"/>
  <c r="F306" i="2" s="1"/>
  <c r="CP306" i="2"/>
  <c r="CO151" i="2"/>
  <c r="H151" i="2"/>
  <c r="F151" i="2" s="1"/>
  <c r="CP151" i="2"/>
  <c r="CO121" i="2"/>
  <c r="H121" i="2"/>
  <c r="F121" i="2" s="1"/>
  <c r="CP121" i="2"/>
  <c r="CO224" i="2"/>
  <c r="H224" i="2"/>
  <c r="F224" i="2" s="1"/>
  <c r="CP224" i="2"/>
  <c r="CO101" i="2"/>
  <c r="H101" i="2"/>
  <c r="F101" i="2" s="1"/>
  <c r="CP101" i="2"/>
  <c r="CO145" i="2"/>
  <c r="H145" i="2"/>
  <c r="F145" i="2" s="1"/>
  <c r="CP145" i="2"/>
  <c r="CO74" i="2"/>
  <c r="H74" i="2"/>
  <c r="F74" i="2" s="1"/>
  <c r="CP74" i="2"/>
  <c r="CO147" i="2"/>
  <c r="H147" i="2"/>
  <c r="F147" i="2" s="1"/>
  <c r="CP147" i="2"/>
  <c r="CO370" i="2"/>
  <c r="H370" i="2"/>
  <c r="F370" i="2" s="1"/>
  <c r="CP370" i="2"/>
  <c r="CO405" i="2"/>
  <c r="H405" i="2"/>
  <c r="CP405" i="2"/>
  <c r="CO400" i="2"/>
  <c r="H400" i="2"/>
  <c r="CP400" i="2"/>
  <c r="CO338" i="2"/>
  <c r="H338" i="2"/>
  <c r="CP338" i="2"/>
  <c r="CO68" i="2"/>
  <c r="H68" i="2"/>
  <c r="F68" i="2" s="1"/>
  <c r="CP68" i="2"/>
  <c r="CO168" i="2"/>
  <c r="H168" i="2"/>
  <c r="F168" i="2" s="1"/>
  <c r="CP168" i="2"/>
  <c r="CO220" i="2"/>
  <c r="H220" i="2"/>
  <c r="F220" i="2" s="1"/>
  <c r="CP220" i="2"/>
  <c r="CO266" i="2"/>
  <c r="H266" i="2"/>
  <c r="F266" i="2" s="1"/>
  <c r="CP266" i="2"/>
  <c r="CO67" i="2"/>
  <c r="H67" i="2"/>
  <c r="F67" i="2" s="1"/>
  <c r="CP67" i="2"/>
  <c r="CO175" i="2"/>
  <c r="H175" i="2"/>
  <c r="F175" i="2" s="1"/>
  <c r="CP175" i="2"/>
  <c r="CO267" i="2"/>
  <c r="H267" i="2"/>
  <c r="F267" i="2" s="1"/>
  <c r="CP267" i="2"/>
  <c r="CO282" i="2"/>
  <c r="H282" i="2"/>
  <c r="F282" i="2" s="1"/>
  <c r="CP282" i="2"/>
  <c r="CO137" i="2"/>
  <c r="H137" i="2"/>
  <c r="F137" i="2" s="1"/>
  <c r="CP137" i="2"/>
  <c r="CO231" i="2"/>
  <c r="H231" i="2"/>
  <c r="F231" i="2" s="1"/>
  <c r="CP231" i="2"/>
  <c r="CN47" i="2"/>
  <c r="CM43" i="2"/>
  <c r="CO191" i="2"/>
  <c r="H191" i="2"/>
  <c r="F191" i="2" s="1"/>
  <c r="CP191" i="2"/>
  <c r="CO244" i="2"/>
  <c r="H244" i="2"/>
  <c r="F244" i="2" s="1"/>
  <c r="CP244" i="2"/>
  <c r="CO293" i="2"/>
  <c r="H293" i="2"/>
  <c r="F293" i="2" s="1"/>
  <c r="CP293" i="2"/>
  <c r="CO127" i="2"/>
  <c r="H127" i="2"/>
  <c r="F127" i="2" s="1"/>
  <c r="CP127" i="2"/>
  <c r="CO340" i="2"/>
  <c r="H340" i="2"/>
  <c r="F340" i="2" s="1"/>
  <c r="CP340" i="2"/>
  <c r="CO423" i="2"/>
  <c r="H423" i="2"/>
  <c r="CP423" i="2"/>
  <c r="CO408" i="2"/>
  <c r="H408" i="2"/>
  <c r="CP408" i="2"/>
  <c r="CO319" i="2"/>
  <c r="H319" i="2"/>
  <c r="F319" i="2" s="1"/>
  <c r="CP319" i="2"/>
  <c r="CO214" i="2"/>
  <c r="H214" i="2"/>
  <c r="F214" i="2" s="1"/>
  <c r="CP214" i="2"/>
  <c r="CO227" i="2"/>
  <c r="H227" i="2"/>
  <c r="F227" i="2" s="1"/>
  <c r="CP227" i="2"/>
  <c r="CO326" i="2"/>
  <c r="H326" i="2"/>
  <c r="F326" i="2" s="1"/>
  <c r="CP326" i="2"/>
  <c r="CO194" i="2"/>
  <c r="H194" i="2"/>
  <c r="F194" i="2" s="1"/>
  <c r="CP194" i="2"/>
  <c r="CO325" i="2"/>
  <c r="H325" i="2"/>
  <c r="F325" i="2" s="1"/>
  <c r="CP325" i="2"/>
  <c r="CO246" i="2"/>
  <c r="H246" i="2"/>
  <c r="F246" i="2" s="1"/>
  <c r="CP246" i="2"/>
  <c r="CO161" i="2"/>
  <c r="H161" i="2"/>
  <c r="F161" i="2" s="1"/>
  <c r="CP161" i="2"/>
  <c r="CO183" i="2"/>
  <c r="H183" i="2"/>
  <c r="F183" i="2" s="1"/>
  <c r="CP183" i="2"/>
  <c r="CO99" i="2"/>
  <c r="H99" i="2"/>
  <c r="F99" i="2" s="1"/>
  <c r="CP99" i="2"/>
  <c r="CO272" i="2"/>
  <c r="H272" i="2"/>
  <c r="F272" i="2" s="1"/>
  <c r="CP272" i="2"/>
  <c r="CO197" i="2"/>
  <c r="H197" i="2"/>
  <c r="F197" i="2" s="1"/>
  <c r="CP197" i="2"/>
  <c r="CO414" i="2"/>
  <c r="H414" i="2"/>
  <c r="F414" i="2" s="1"/>
  <c r="CP414" i="2"/>
  <c r="CO271" i="2"/>
  <c r="H271" i="2"/>
  <c r="F271" i="2" s="1"/>
  <c r="CP271" i="2"/>
  <c r="CO73" i="2"/>
  <c r="H73" i="2"/>
  <c r="F73" i="2" s="1"/>
  <c r="CP73" i="2"/>
  <c r="CO225" i="2"/>
  <c r="H225" i="2"/>
  <c r="F225" i="2" s="1"/>
  <c r="CP225" i="2"/>
  <c r="CO304" i="2"/>
  <c r="H304" i="2"/>
  <c r="F304" i="2" s="1"/>
  <c r="CP304" i="2"/>
  <c r="CO335" i="2"/>
  <c r="H335" i="2"/>
  <c r="F335" i="2" s="1"/>
  <c r="CP335" i="2"/>
  <c r="CO240" i="2"/>
  <c r="H240" i="2"/>
  <c r="F240" i="2" s="1"/>
  <c r="CP240" i="2"/>
  <c r="CO328" i="2"/>
  <c r="H328" i="2"/>
  <c r="F328" i="2" s="1"/>
  <c r="CP328" i="2"/>
  <c r="CO62" i="2"/>
  <c r="H62" i="2"/>
  <c r="F62" i="2" s="1"/>
  <c r="CP62" i="2"/>
  <c r="CO409" i="2"/>
  <c r="H409" i="2"/>
  <c r="CP409" i="2"/>
  <c r="CO208" i="2"/>
  <c r="H208" i="2"/>
  <c r="F208" i="2" s="1"/>
  <c r="CP208" i="2"/>
  <c r="CO201" i="2"/>
  <c r="H201" i="2"/>
  <c r="F201" i="2" s="1"/>
  <c r="CP201" i="2"/>
  <c r="CO116" i="2"/>
  <c r="H116" i="2"/>
  <c r="F116" i="2" s="1"/>
  <c r="CP116" i="2"/>
  <c r="CO327" i="2"/>
  <c r="H327" i="2"/>
  <c r="F327" i="2" s="1"/>
  <c r="CP327" i="2"/>
  <c r="H229" i="2"/>
  <c r="CP229" i="2"/>
  <c r="CO253" i="2"/>
  <c r="H253" i="2"/>
  <c r="F253" i="2" s="1"/>
  <c r="CP253" i="2"/>
  <c r="H254" i="2"/>
  <c r="CP254" i="2"/>
  <c r="H212" i="2"/>
  <c r="CP212" i="2"/>
  <c r="CO75" i="2"/>
  <c r="H75" i="2"/>
  <c r="F75" i="2" s="1"/>
  <c r="CP75" i="2"/>
  <c r="CO290" i="2"/>
  <c r="H290" i="2"/>
  <c r="F290" i="2" s="1"/>
  <c r="CP290" i="2"/>
  <c r="CO110" i="2"/>
  <c r="H110" i="2"/>
  <c r="F110" i="2" s="1"/>
  <c r="CP110" i="2"/>
  <c r="CO210" i="2"/>
  <c r="H210" i="2"/>
  <c r="F210" i="2" s="1"/>
  <c r="CP210" i="2"/>
  <c r="CO397" i="2"/>
  <c r="H397" i="2"/>
  <c r="CP397" i="2"/>
  <c r="CO131" i="2"/>
  <c r="H131" i="2"/>
  <c r="F131" i="2" s="1"/>
  <c r="CP131" i="2"/>
  <c r="CO255" i="2"/>
  <c r="H255" i="2"/>
  <c r="F255" i="2" s="1"/>
  <c r="CP255" i="2"/>
  <c r="CO366" i="2"/>
  <c r="H366" i="2"/>
  <c r="F366" i="2" s="1"/>
  <c r="CP366" i="2"/>
  <c r="CO60" i="2"/>
  <c r="H60" i="2"/>
  <c r="F60" i="2" s="1"/>
  <c r="CP60" i="2"/>
  <c r="CO172" i="2"/>
  <c r="H172" i="2"/>
  <c r="F172" i="2" s="1"/>
  <c r="CP172" i="2"/>
  <c r="CO317" i="2"/>
  <c r="H317" i="2"/>
  <c r="F317" i="2" s="1"/>
  <c r="CP317" i="2"/>
  <c r="CO343" i="2"/>
  <c r="H343" i="2"/>
  <c r="F343" i="2" s="1"/>
  <c r="CP343" i="2"/>
  <c r="CO372" i="2"/>
  <c r="H372" i="2"/>
  <c r="F372" i="2" s="1"/>
  <c r="CP372" i="2"/>
  <c r="CO406" i="2"/>
  <c r="H406" i="2"/>
  <c r="CP406" i="2"/>
  <c r="CO195" i="2"/>
  <c r="H195" i="2"/>
  <c r="F195" i="2" s="1"/>
  <c r="CP195" i="2"/>
  <c r="CO303" i="2"/>
  <c r="H303" i="2"/>
  <c r="F303" i="2" s="1"/>
  <c r="CP303" i="2"/>
  <c r="CO395" i="2"/>
  <c r="H395" i="2"/>
  <c r="CP395" i="2"/>
  <c r="CO252" i="2"/>
  <c r="H252" i="2"/>
  <c r="F252" i="2" s="1"/>
  <c r="CP252" i="2"/>
  <c r="CO320" i="2"/>
  <c r="H320" i="2"/>
  <c r="F320" i="2" s="1"/>
  <c r="CP320" i="2"/>
  <c r="H66" i="2"/>
  <c r="CP66" i="2"/>
  <c r="H196" i="2"/>
  <c r="CP196" i="2"/>
  <c r="CO80" i="2"/>
  <c r="H80" i="2"/>
  <c r="CP80" i="2"/>
  <c r="CO51" i="2"/>
  <c r="H51" i="2"/>
  <c r="CP51" i="2"/>
  <c r="CO223" i="2"/>
  <c r="H223" i="2"/>
  <c r="F223" i="2" s="1"/>
  <c r="CP223" i="2"/>
  <c r="CO187" i="2"/>
  <c r="H187" i="2"/>
  <c r="F187" i="2" s="1"/>
  <c r="CP187" i="2"/>
  <c r="CO316" i="2"/>
  <c r="H316" i="2"/>
  <c r="F316" i="2" s="1"/>
  <c r="CP316" i="2"/>
  <c r="CO54" i="2"/>
  <c r="H54" i="2"/>
  <c r="F54" i="2" s="1"/>
  <c r="CP54" i="2"/>
  <c r="CO362" i="2"/>
  <c r="H362" i="2"/>
  <c r="F362" i="2" s="1"/>
  <c r="CP362" i="2"/>
  <c r="CO302" i="2"/>
  <c r="H302" i="2"/>
  <c r="F302" i="2" s="1"/>
  <c r="CP302" i="2"/>
  <c r="CO250" i="2"/>
  <c r="H250" i="2"/>
  <c r="F250" i="2" s="1"/>
  <c r="CP250" i="2"/>
  <c r="CO385" i="2"/>
  <c r="H385" i="2"/>
  <c r="F385" i="2" s="1"/>
  <c r="CP385" i="2"/>
  <c r="CO237" i="2"/>
  <c r="H237" i="2"/>
  <c r="F237" i="2" s="1"/>
  <c r="CP237" i="2"/>
  <c r="CO264" i="2"/>
  <c r="H264" i="2"/>
  <c r="F264" i="2" s="1"/>
  <c r="CP264" i="2"/>
  <c r="CO365" i="2"/>
  <c r="H365" i="2"/>
  <c r="F365" i="2" s="1"/>
  <c r="CP365" i="2"/>
  <c r="CO419" i="2"/>
  <c r="H419" i="2"/>
  <c r="CP419" i="2"/>
  <c r="CO276" i="2"/>
  <c r="H276" i="2"/>
  <c r="CP276" i="2"/>
  <c r="CO270" i="2"/>
  <c r="H270" i="2"/>
  <c r="F270" i="2" s="1"/>
  <c r="CP270" i="2"/>
  <c r="CO288" i="2"/>
  <c r="H288" i="2"/>
  <c r="F288" i="2" s="1"/>
  <c r="CP288" i="2"/>
  <c r="CO215" i="2"/>
  <c r="H215" i="2"/>
  <c r="F215" i="2" s="1"/>
  <c r="CP215" i="2"/>
  <c r="CO185" i="2"/>
  <c r="H185" i="2"/>
  <c r="F185" i="2" s="1"/>
  <c r="CP185" i="2"/>
  <c r="CO374" i="2"/>
  <c r="H374" i="2"/>
  <c r="F374" i="2" s="1"/>
  <c r="CP374" i="2"/>
  <c r="CO165" i="2"/>
  <c r="H165" i="2"/>
  <c r="F165" i="2" s="1"/>
  <c r="CP165" i="2"/>
  <c r="CO209" i="2"/>
  <c r="H209" i="2"/>
  <c r="F209" i="2" s="1"/>
  <c r="CP209" i="2"/>
  <c r="CO138" i="2"/>
  <c r="H138" i="2"/>
  <c r="F138" i="2" s="1"/>
  <c r="CP138" i="2"/>
  <c r="CO248" i="2"/>
  <c r="H248" i="2"/>
  <c r="F248" i="2" s="1"/>
  <c r="CP248" i="2"/>
  <c r="CO402" i="2"/>
  <c r="H402" i="2"/>
  <c r="CP402" i="2"/>
  <c r="CO348" i="2"/>
  <c r="H348" i="2"/>
  <c r="F348" i="2" s="1"/>
  <c r="CP348" i="2"/>
  <c r="CO234" i="2"/>
  <c r="H234" i="2"/>
  <c r="F234" i="2" s="1"/>
  <c r="CP234" i="2"/>
  <c r="CO313" i="2"/>
  <c r="H313" i="2"/>
  <c r="F313" i="2" s="1"/>
  <c r="CP313" i="2"/>
  <c r="CO86" i="2"/>
  <c r="H86" i="2"/>
  <c r="F86" i="2" s="1"/>
  <c r="CP86" i="2"/>
  <c r="CO420" i="2"/>
  <c r="H420" i="2"/>
  <c r="CP420" i="2"/>
  <c r="CO347" i="2"/>
  <c r="H347" i="2"/>
  <c r="F347" i="2" s="1"/>
  <c r="CP347" i="2"/>
  <c r="CO299" i="2"/>
  <c r="H299" i="2"/>
  <c r="CP299" i="2"/>
  <c r="CO295" i="2"/>
  <c r="H295" i="2"/>
  <c r="F295" i="2" s="1"/>
  <c r="CP295" i="2"/>
  <c r="CO332" i="2"/>
  <c r="H332" i="2"/>
  <c r="F332" i="2" s="1"/>
  <c r="CP332" i="2"/>
  <c r="CO305" i="2"/>
  <c r="H305" i="2"/>
  <c r="F305" i="2" s="1"/>
  <c r="CP305" i="2"/>
  <c r="CO55" i="2"/>
  <c r="H55" i="2"/>
  <c r="CP55" i="2"/>
  <c r="CO143" i="2"/>
  <c r="H143" i="2"/>
  <c r="F143" i="2" s="1"/>
  <c r="CP143" i="2"/>
  <c r="CO97" i="2"/>
  <c r="H97" i="2"/>
  <c r="F97" i="2" s="1"/>
  <c r="CP97" i="2"/>
  <c r="CO207" i="2"/>
  <c r="H207" i="2"/>
  <c r="F207" i="2" s="1"/>
  <c r="CP207" i="2"/>
  <c r="CO407" i="2"/>
  <c r="H407" i="2"/>
  <c r="CP407" i="2"/>
  <c r="CO152" i="2"/>
  <c r="H152" i="2"/>
  <c r="F152" i="2" s="1"/>
  <c r="CP152" i="2"/>
  <c r="CO283" i="2"/>
  <c r="H283" i="2"/>
  <c r="F283" i="2" s="1"/>
  <c r="CP283" i="2"/>
  <c r="CO294" i="2"/>
  <c r="H294" i="2"/>
  <c r="F294" i="2" s="1"/>
  <c r="CP294" i="2"/>
  <c r="CO95" i="2"/>
  <c r="H95" i="2"/>
  <c r="F95" i="2" s="1"/>
  <c r="CP95" i="2"/>
  <c r="CO418" i="2"/>
  <c r="H418" i="2"/>
  <c r="CP418" i="2"/>
  <c r="CO177" i="2"/>
  <c r="H177" i="2"/>
  <c r="F177" i="2" s="1"/>
  <c r="CP177" i="2"/>
  <c r="CO417" i="2"/>
  <c r="H417" i="2"/>
  <c r="CP417" i="2"/>
  <c r="CO113" i="2"/>
  <c r="H113" i="2"/>
  <c r="F113" i="2" s="1"/>
  <c r="CP113" i="2"/>
  <c r="CO387" i="2"/>
  <c r="H387" i="2"/>
  <c r="F387" i="2" s="1"/>
  <c r="CP387" i="2"/>
  <c r="CO398" i="2"/>
  <c r="H398" i="2"/>
  <c r="CP398" i="2"/>
  <c r="CO384" i="2"/>
  <c r="H384" i="2"/>
  <c r="F384" i="2" s="1"/>
  <c r="CP384" i="2"/>
  <c r="CO334" i="2"/>
  <c r="H334" i="2"/>
  <c r="F334" i="2" s="1"/>
  <c r="CP334" i="2"/>
  <c r="CO199" i="2"/>
  <c r="H199" i="2"/>
  <c r="F199" i="2" s="1"/>
  <c r="CP199" i="2"/>
  <c r="CO260" i="2"/>
  <c r="H260" i="2"/>
  <c r="F260" i="2" s="1"/>
  <c r="CP260" i="2"/>
  <c r="CO249" i="2"/>
  <c r="H249" i="2"/>
  <c r="F249" i="2" s="1"/>
  <c r="CP249" i="2"/>
  <c r="CO114" i="2"/>
  <c r="H114" i="2"/>
  <c r="F114" i="2" s="1"/>
  <c r="CP114" i="2"/>
  <c r="CO219" i="2"/>
  <c r="H219" i="2"/>
  <c r="F219" i="2" s="1"/>
  <c r="CP219" i="2"/>
  <c r="CO339" i="2"/>
  <c r="H339" i="2"/>
  <c r="F339" i="2" s="1"/>
  <c r="CP339" i="2"/>
  <c r="CO171" i="2"/>
  <c r="H171" i="2"/>
  <c r="F171" i="2" s="1"/>
  <c r="CP171" i="2"/>
  <c r="CO153" i="2"/>
  <c r="H153" i="2"/>
  <c r="CP153" i="2"/>
  <c r="CL43" i="2"/>
  <c r="CO47" i="2" l="1"/>
  <c r="CN43" i="2"/>
  <c r="H47" i="2"/>
  <c r="CP47" i="2"/>
  <c r="CP43" i="2" s="1"/>
  <c r="H44" i="2" l="1"/>
  <c r="C37" i="2" s="1"/>
  <c r="F47" i="2"/>
  <c r="F4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3FF7F0-8DA6-47DC-97E3-166F22FC45B7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1F84636-A393-47FD-8996-77640E61A30D}" name="WorksheetConnection_Blanket Lease Gold OptOut1!$AO$9:$AQ$79" type="102" refreshedVersion="7" minRefreshableVersion="5">
    <extLst>
      <ext xmlns:x15="http://schemas.microsoft.com/office/spreadsheetml/2010/11/main" uri="{DE250136-89BD-433C-8126-D09CA5730AF9}">
        <x15:connection id="Range">
          <x15:rangePr sourceName="_xlcn.WorksheetConnection_BlanketLeaseGoldOptOut1AO9AQ791"/>
        </x15:connection>
      </ext>
    </extLst>
  </connection>
</connections>
</file>

<file path=xl/sharedStrings.xml><?xml version="1.0" encoding="utf-8"?>
<sst xmlns="http://schemas.openxmlformats.org/spreadsheetml/2006/main" count="3472" uniqueCount="1269">
  <si>
    <t>Account Name</t>
  </si>
  <si>
    <t>mmt/bm#1</t>
  </si>
  <si>
    <t>mmt/gbi#1</t>
  </si>
  <si>
    <t>mmt/gbi#2</t>
  </si>
  <si>
    <t>mmt/gs#1</t>
  </si>
  <si>
    <t>mmt/gs#2</t>
  </si>
  <si>
    <t>mmt/gs#3</t>
  </si>
  <si>
    <t>mmt/gs#4</t>
  </si>
  <si>
    <t>mmt/lo#1</t>
  </si>
  <si>
    <t>mmt/mmx#1</t>
  </si>
  <si>
    <t>mmt/mmx#10</t>
  </si>
  <si>
    <t>mmt/mmx#2</t>
  </si>
  <si>
    <t>mmt/mmx#3</t>
  </si>
  <si>
    <t>mmt/mmx#4</t>
  </si>
  <si>
    <t>mmt/mmx#5</t>
  </si>
  <si>
    <t>mmt/mmx#6</t>
  </si>
  <si>
    <t>mmt/mmx#7</t>
  </si>
  <si>
    <t>mmt/mmx#8</t>
  </si>
  <si>
    <t>mmt/mmx#9</t>
  </si>
  <si>
    <t>mmt/qm#1</t>
  </si>
  <si>
    <t>mmt/qm#2</t>
  </si>
  <si>
    <t>mmt/qm#3</t>
  </si>
  <si>
    <t>mmt/qm#4</t>
  </si>
  <si>
    <t>mmt/spm#1</t>
  </si>
  <si>
    <t>mmt/spm#2</t>
  </si>
  <si>
    <t>mmt/spm#3</t>
  </si>
  <si>
    <t>mmt/spm#4</t>
  </si>
  <si>
    <t>mmt/spm#5</t>
  </si>
  <si>
    <t>mmt/spm#6</t>
  </si>
  <si>
    <t>mmt/spm#7</t>
  </si>
  <si>
    <t>mmt/v#1</t>
  </si>
  <si>
    <t>mmt/v#2</t>
  </si>
  <si>
    <t>mmt/v#3</t>
  </si>
  <si>
    <t>mmt/v#4</t>
  </si>
  <si>
    <t>mmt/v#5</t>
  </si>
  <si>
    <t>mmt/v#6</t>
  </si>
  <si>
    <t>Grand Total</t>
  </si>
  <si>
    <t>2013 JOHN A. BENNETT AND LORI L. BENNETT REVOCABLE TRUST</t>
  </si>
  <si>
    <t>4DDS Inc</t>
  </si>
  <si>
    <t>9282181 Canada Inc.</t>
  </si>
  <si>
    <t>Adam J. Barr</t>
  </si>
  <si>
    <t>Adam Sowinski</t>
  </si>
  <si>
    <t>Adams Family Trust</t>
  </si>
  <si>
    <t>Addison and Nagila Quale</t>
  </si>
  <si>
    <t>Addison Quale</t>
  </si>
  <si>
    <t>Aditya Dynar</t>
  </si>
  <si>
    <t>Alan and Stacy Lynch</t>
  </si>
  <si>
    <t>Alan McKendree D/B/A 24K Enterprises</t>
  </si>
  <si>
    <t>Alberto Salguero and Patricia Aguilar</t>
  </si>
  <si>
    <t>Alexander Schechter</t>
  </si>
  <si>
    <t>Alexander Wilson</t>
  </si>
  <si>
    <t>Alison &amp; Toby Boothman</t>
  </si>
  <si>
    <t>ALJJ, LLC</t>
  </si>
  <si>
    <t>Alpine Gold</t>
  </si>
  <si>
    <t>Andrew Fately and Julie Fately</t>
  </si>
  <si>
    <t>Andrew LaPlante Special Needs Trust</t>
  </si>
  <si>
    <t>Andriy Samilyak</t>
  </si>
  <si>
    <t>Antares LLC</t>
  </si>
  <si>
    <t>Anthony and Heidi Lind</t>
  </si>
  <si>
    <t>Anthony Craig Palmer</t>
  </si>
  <si>
    <t>Anthony Guinn</t>
  </si>
  <si>
    <t>Aram Fuchs</t>
  </si>
  <si>
    <t>Armin Roehrl</t>
  </si>
  <si>
    <t>Atul Kapur and Kritti Pathak</t>
  </si>
  <si>
    <t>Barbara Agner</t>
  </si>
  <si>
    <t>Barnett Revocable Living Trust, dated March 31, 2005</t>
  </si>
  <si>
    <t>Barry Kelly</t>
  </si>
  <si>
    <t>Beagle Superannuation Fund</t>
  </si>
  <si>
    <t>Belrio Revocable Trust</t>
  </si>
  <si>
    <t>Benjamin H Smith Jr and Samantha Smith</t>
  </si>
  <si>
    <t>Bennett Family Trust</t>
  </si>
  <si>
    <t>Best Premises LLC</t>
  </si>
  <si>
    <t>Bettina P Smilo Revocable Trust</t>
  </si>
  <si>
    <t>Big Daddys Superannuation Fund</t>
  </si>
  <si>
    <t>Bob Zielinski</t>
  </si>
  <si>
    <t>Bohm Kim</t>
  </si>
  <si>
    <t>Brad Aisa</t>
  </si>
  <si>
    <t>Bradley G. Williams as Trustee of the Bradley G. Williams Revocable Trust dated July 8, 2013</t>
  </si>
  <si>
    <t>Bradley Hayes Buchanan 2005 Trust</t>
  </si>
  <si>
    <t>Brendan Hoey</t>
  </si>
  <si>
    <t>Brent D. McDermott and Helen C. McDermott</t>
  </si>
  <si>
    <t>Brian and Melinda Wolfe</t>
  </si>
  <si>
    <t>Brian P. Simpson and Annaliese Cassarino</t>
  </si>
  <si>
    <t>Bruce and Kathleen Clark</t>
  </si>
  <si>
    <t>Calvin A. Byles and Patricia J. Wagner</t>
  </si>
  <si>
    <t>Carrie-Ann Biondi and Robert Begley</t>
  </si>
  <si>
    <t>Cayla Zielinski</t>
  </si>
  <si>
    <t>Charles and Bonnie Dahlke</t>
  </si>
  <si>
    <t>Charles Vollum</t>
  </si>
  <si>
    <t>Chih Yang Chen</t>
  </si>
  <si>
    <t>Chris and Rachel Karabats</t>
  </si>
  <si>
    <t>Christian Liberty Trust</t>
  </si>
  <si>
    <t>Christian Watjen</t>
  </si>
  <si>
    <t>Christopher and Irene Larkworthy</t>
  </si>
  <si>
    <t>Christopher and Julie Josephine Williams</t>
  </si>
  <si>
    <t>Christopher Frederick Holmer</t>
  </si>
  <si>
    <t>Christopher Marc Guidi</t>
  </si>
  <si>
    <t>Christopher Smith</t>
  </si>
  <si>
    <t>Christopher Tormey</t>
  </si>
  <si>
    <t>Craig Price</t>
  </si>
  <si>
    <t>Cuddalore and Kamala Vasudevan</t>
  </si>
  <si>
    <t>Dane and Hayley Flaherty</t>
  </si>
  <si>
    <t>Daniel Cromwell</t>
  </si>
  <si>
    <t>Darren Sandford</t>
  </si>
  <si>
    <t>David &amp; Amy Rosno</t>
  </si>
  <si>
    <t>David and Patricia Linde</t>
  </si>
  <si>
    <t>David Gilbertson</t>
  </si>
  <si>
    <t>David Grayson</t>
  </si>
  <si>
    <t>David Neyer</t>
  </si>
  <si>
    <t>David Stephens</t>
  </si>
  <si>
    <t>David Stewart Maltby Jr. and Regula Elizabeth Egli</t>
  </si>
  <si>
    <t>Debra Schoenau</t>
  </si>
  <si>
    <t>Dennis Rice</t>
  </si>
  <si>
    <t>Dennis Wilgoose</t>
  </si>
  <si>
    <t>Dick and Tori Buchanan</t>
  </si>
  <si>
    <t>Dickson Buchanan Jr.</t>
  </si>
  <si>
    <t>Dimitar Georgievski and Mirjana Simundza</t>
  </si>
  <si>
    <t>Dimitrios Dourmousis</t>
  </si>
  <si>
    <t>Domingo Alvarez</t>
  </si>
  <si>
    <t>Don C. Bell, II</t>
  </si>
  <si>
    <t>Donald Robert Davis</t>
  </si>
  <si>
    <t>Doug Russell</t>
  </si>
  <si>
    <t>Dr Marcus Matthews and Dr Chunyan Liao</t>
  </si>
  <si>
    <t>Edmond J. Daugherty and Akiko Daugherty</t>
  </si>
  <si>
    <t>Edward Sablan</t>
  </si>
  <si>
    <t>Eric Bendjouya</t>
  </si>
  <si>
    <t>Eric Kachorek</t>
  </si>
  <si>
    <t>Eric Martin</t>
  </si>
  <si>
    <t>Eric Schechter Trust</t>
  </si>
  <si>
    <t>Erik Oswald</t>
  </si>
  <si>
    <t>Euan Anderson</t>
  </si>
  <si>
    <t>Eugene and Carolyn Neyer</t>
  </si>
  <si>
    <t>Eurymedon Holdings Ltd.</t>
  </si>
  <si>
    <t>Ezekiel and Sachiko Baye</t>
  </si>
  <si>
    <t>Farid Sayad</t>
  </si>
  <si>
    <t>Focus 42 401K Trust</t>
  </si>
  <si>
    <t>Francis Nelson Henderson</t>
  </si>
  <si>
    <t>Frederick C. Gibson and Johanna Canaday</t>
  </si>
  <si>
    <t>Georgia Balbin and Mary Ellen Hopkins</t>
  </si>
  <si>
    <t>Gordon Marshall Garretson, Jr.</t>
  </si>
  <si>
    <t>Greg and Lisa Rains</t>
  </si>
  <si>
    <t>Greg Bilbro</t>
  </si>
  <si>
    <t>Greyson and Oksana Geiler</t>
  </si>
  <si>
    <t>H and L Kinahan Super Fund</t>
  </si>
  <si>
    <t>Heiko and Nicole Cochius</t>
  </si>
  <si>
    <t>Helms Deep Trust</t>
  </si>
  <si>
    <t>Henri Pellerin</t>
  </si>
  <si>
    <t>Hirohata Survivor's Trust</t>
  </si>
  <si>
    <t>Hirschman Living Trust, dated July 31, 2007</t>
  </si>
  <si>
    <t>Holden Heinrich</t>
  </si>
  <si>
    <t>Horst Moelders</t>
  </si>
  <si>
    <t>Hoss Living Trust, Dated September 21, 2018</t>
  </si>
  <si>
    <t>Howard Taylor</t>
  </si>
  <si>
    <t>Hung Jui Chen</t>
  </si>
  <si>
    <t>Ian Bryce Hannay</t>
  </si>
  <si>
    <t>Ivan and Caroline Williams</t>
  </si>
  <si>
    <t>Jack Kui</t>
  </si>
  <si>
    <t>James and Diane Pacini</t>
  </si>
  <si>
    <t>James and Sandra Fitzgerald</t>
  </si>
  <si>
    <t>James Flanigan</t>
  </si>
  <si>
    <t>James Mazza</t>
  </si>
  <si>
    <t>James Mazza and Zena Mandzych</t>
  </si>
  <si>
    <t>James R. Porter</t>
  </si>
  <si>
    <t>James Stevens</t>
  </si>
  <si>
    <t>Jason Hooper</t>
  </si>
  <si>
    <t>Jean-Denis Bertron</t>
  </si>
  <si>
    <t>Jeanine Geiler</t>
  </si>
  <si>
    <t>Jeffrey and Elizabeth Murray</t>
  </si>
  <si>
    <t>Jeffrey and Maiko Thomas</t>
  </si>
  <si>
    <t>Jeffrey Iiams</t>
  </si>
  <si>
    <t>Jeffrey Welsh &amp; Sheryl Wilder</t>
  </si>
  <si>
    <t>Jerry Mathis II</t>
  </si>
  <si>
    <t>Jesse Sharp</t>
  </si>
  <si>
    <t>Joe Meuth</t>
  </si>
  <si>
    <t>Joel Bauman</t>
  </si>
  <si>
    <t>John A and Lori L Bennett</t>
  </si>
  <si>
    <t>John and Maria Strong</t>
  </si>
  <si>
    <t>John and Sue Rogers</t>
  </si>
  <si>
    <t>John Barker</t>
  </si>
  <si>
    <t>John Crawford Freeman</t>
  </si>
  <si>
    <t>John David Soriano and Mary Soriano</t>
  </si>
  <si>
    <t>John Faux</t>
  </si>
  <si>
    <t>John Maxted Anne Maxted</t>
  </si>
  <si>
    <t>John Osback</t>
  </si>
  <si>
    <t>John P. Wagner</t>
  </si>
  <si>
    <t>John R. Skar</t>
  </si>
  <si>
    <t>John Sebring Kaupp</t>
  </si>
  <si>
    <t>Joli Divon Saraf and Vikas Saraf</t>
  </si>
  <si>
    <t>Jon and Judith Merrill</t>
  </si>
  <si>
    <t>Jonathan Francis Scherer</t>
  </si>
  <si>
    <t>Jonker Family Trust</t>
  </si>
  <si>
    <t>Jordan Weiner</t>
  </si>
  <si>
    <t>Jose Machota</t>
  </si>
  <si>
    <t>Jose R. Diaz</t>
  </si>
  <si>
    <t>Josef Otto Gether</t>
  </si>
  <si>
    <t>Joseph Von Lehman</t>
  </si>
  <si>
    <t>Josiah Monroe Redding and Tiffany Rose Redding</t>
  </si>
  <si>
    <t>Jovan Zaric</t>
  </si>
  <si>
    <t>Juan Carlos Claramunt</t>
  </si>
  <si>
    <t>Julian Webb</t>
  </si>
  <si>
    <t>Justin Colletti</t>
  </si>
  <si>
    <t>Justin Haynes</t>
  </si>
  <si>
    <t>Justin James Gannon</t>
  </si>
  <si>
    <t>Justin Matthew Downie</t>
  </si>
  <si>
    <t>Karl Honegger</t>
  </si>
  <si>
    <t>Kate (Hsiao Yu) Liu</t>
  </si>
  <si>
    <t>Keith J. Gray</t>
  </si>
  <si>
    <t>Keith Weiner</t>
  </si>
  <si>
    <t>Kenneth D. &amp; Diane L. Russell</t>
  </si>
  <si>
    <t>Kris Winer</t>
  </si>
  <si>
    <t>Kris Winer and Rebecca Springmeyer</t>
  </si>
  <si>
    <t>Kulvinder Thethi</t>
  </si>
  <si>
    <t>Kurtis and Crystal Hauber</t>
  </si>
  <si>
    <t>Larry D Heidebrecht 1998 Trust</t>
  </si>
  <si>
    <t>Lawrence Sullivan</t>
  </si>
  <si>
    <t>Layman Mann Living Trust</t>
  </si>
  <si>
    <t>Lee Family Trust dated September 14, 2012</t>
  </si>
  <si>
    <t>Lee Sutterfield</t>
  </si>
  <si>
    <t>Leili Soussan Huth</t>
  </si>
  <si>
    <t>Leslie A. and Michael J. Webb</t>
  </si>
  <si>
    <t>Lora L. Knorr</t>
  </si>
  <si>
    <t>Lora L. Knorr and Stacey T. Fierro</t>
  </si>
  <si>
    <t>Lorin Riutta</t>
  </si>
  <si>
    <t>Lou Ellen S. and Bruce D. Runyan</t>
  </si>
  <si>
    <t>Louis D. Ward Jr. and Adriane Y. Ward</t>
  </si>
  <si>
    <t>Lowell Horning and Emelie Horning Revocable Living Trust Agreement</t>
  </si>
  <si>
    <t>Lucas Derraugh</t>
  </si>
  <si>
    <t>Ludwig Karl</t>
  </si>
  <si>
    <t>Ludwig Von Mises Institute for Austrian Economics, Inc.</t>
  </si>
  <si>
    <t>Luis Rodriguez &amp; Amy Grisser</t>
  </si>
  <si>
    <t>M and K Investments</t>
  </si>
  <si>
    <t>Manuel Polavieja</t>
  </si>
  <si>
    <t>MarcAnthony and Sally Salvatini</t>
  </si>
  <si>
    <t>Marcin Wieloch</t>
  </si>
  <si>
    <t>Mark Hauserman</t>
  </si>
  <si>
    <t>Marsha Rotmistrovsky</t>
  </si>
  <si>
    <t>Mary Carroll Sherrill-Thomas</t>
  </si>
  <si>
    <t>Mary Wixted</t>
  </si>
  <si>
    <t>Mason Davis</t>
  </si>
  <si>
    <t>Matthew Emerick</t>
  </si>
  <si>
    <t>Matthew Thomas Bogosian and Melissa Dawn Taylor</t>
  </si>
  <si>
    <t>MDF Group Pty Ltd</t>
  </si>
  <si>
    <t>Melanie Spigelmyre</t>
  </si>
  <si>
    <t>Melinda L. Odom Living Trust</t>
  </si>
  <si>
    <t>Michael &amp; Christina Locandro</t>
  </si>
  <si>
    <t>Michael and Jhyana Koob</t>
  </si>
  <si>
    <t>Michael Buchanan</t>
  </si>
  <si>
    <t>Michael Garrett</t>
  </si>
  <si>
    <t>Michael L Habner</t>
  </si>
  <si>
    <t>Michael Nardick Beneficiary Trust</t>
  </si>
  <si>
    <t>Michael Pokrass</t>
  </si>
  <si>
    <t>Milan Prsa</t>
  </si>
  <si>
    <t>Miles and Melanie Beckler</t>
  </si>
  <si>
    <t>MULGOA S.A.</t>
  </si>
  <si>
    <t>Neil Dyer</t>
  </si>
  <si>
    <t>Neil Sherriff Thomas</t>
  </si>
  <si>
    <t>Nicola Frame Denniston</t>
  </si>
  <si>
    <t>Nicolas Fierro</t>
  </si>
  <si>
    <t>Olivier and Elizabeth Gindraux</t>
  </si>
  <si>
    <t>Pablo Pardo Santayana</t>
  </si>
  <si>
    <t>Palmer George Sjoberg</t>
  </si>
  <si>
    <t>Pamela K. Porter and Marinda Heinrich</t>
  </si>
  <si>
    <t>Patricia Ellen Fister and Robert J. Irwin Jr.</t>
  </si>
  <si>
    <t>Patrick and Mary Peterson</t>
  </si>
  <si>
    <t>Patrick Dillon</t>
  </si>
  <si>
    <t>Patrick Frnka</t>
  </si>
  <si>
    <t>Patrick Hebert</t>
  </si>
  <si>
    <t>Patrick Mulvey</t>
  </si>
  <si>
    <t>Paul and Michelle Cohen</t>
  </si>
  <si>
    <t>Paul O'Hagan</t>
  </si>
  <si>
    <t>Paul Sizelove</t>
  </si>
  <si>
    <t>Paul Smith and Poulami Samai</t>
  </si>
  <si>
    <t>Percy Soon Ann Wee and Elaine Wee</t>
  </si>
  <si>
    <t>Peter and Elizabeth Aherne</t>
  </si>
  <si>
    <t>Peter Curka</t>
  </si>
  <si>
    <t>Peter Guder</t>
  </si>
  <si>
    <t>Peter Thomas Lambert and Elvira de la Cruz Lambert</t>
  </si>
  <si>
    <t>Petter Wildhagen</t>
  </si>
  <si>
    <t>Philip Charles Ambrose Morgan</t>
  </si>
  <si>
    <t>Philip John Barton</t>
  </si>
  <si>
    <t>Philip Kempler</t>
  </si>
  <si>
    <t>Pierre Chapuis</t>
  </si>
  <si>
    <t>PKP, INC.</t>
  </si>
  <si>
    <t>Poornima Wagh</t>
  </si>
  <si>
    <t>Pradeep &amp; Priti Jangbari</t>
  </si>
  <si>
    <t>Protima Wagh &amp; Pierrick Vulliez</t>
  </si>
  <si>
    <t>Ralph B. Marx</t>
  </si>
  <si>
    <t>Randall Garber</t>
  </si>
  <si>
    <t>Raymond Zenkich</t>
  </si>
  <si>
    <t>Reuven and Kathrin Schwarz</t>
  </si>
  <si>
    <t>Richard and Treva Cerbasi</t>
  </si>
  <si>
    <t>Richard Earl Ross</t>
  </si>
  <si>
    <t>Richard John Dewhirst and Kimberley Louise Dewhirst</t>
  </si>
  <si>
    <t>Richard Kwon</t>
  </si>
  <si>
    <t>Richard Sementilli</t>
  </si>
  <si>
    <t>Rigel Asset Holdings Family LP</t>
  </si>
  <si>
    <t>RJZ Sales LLC</t>
  </si>
  <si>
    <t>Robert and Joanne P. Lamb</t>
  </si>
  <si>
    <t>Robert Grossman</t>
  </si>
  <si>
    <t>Robert M. Zielinski</t>
  </si>
  <si>
    <t>Russ and Claire Bishop</t>
  </si>
  <si>
    <t>Russell A. Hirschman</t>
  </si>
  <si>
    <t>Ryan and Stephanie Healy</t>
  </si>
  <si>
    <t>Ryan Hux</t>
  </si>
  <si>
    <t>Ryan Scanlan</t>
  </si>
  <si>
    <t>S M Fan and Ben Karpin SMSF</t>
  </si>
  <si>
    <t>Sam Loprete</t>
  </si>
  <si>
    <t>Schwartz Trust</t>
  </si>
  <si>
    <t>Sean Richard Ormsby Lindsay</t>
  </si>
  <si>
    <t>Shivank and Disha Dua</t>
  </si>
  <si>
    <t>Sierra Metal Extraction and Mining</t>
  </si>
  <si>
    <t>Simon Guenzl</t>
  </si>
  <si>
    <t>Simon Royce Kitchener</t>
  </si>
  <si>
    <t>Stephen and Cheryl Bauman</t>
  </si>
  <si>
    <t>Stephen and Reiko Bailey</t>
  </si>
  <si>
    <t>Stephen Lamb</t>
  </si>
  <si>
    <t>Stephen Saban</t>
  </si>
  <si>
    <t>Steven Schukow</t>
  </si>
  <si>
    <t>Steven Sohm and Kathleen M. Sohm, Trustees of the Steven Sohm and Kathleen M. Sohm Living Trust</t>
  </si>
  <si>
    <t>Stevens Orbital Satellite Research Inc</t>
  </si>
  <si>
    <t>Taylor Hard Money Advisors</t>
  </si>
  <si>
    <t>Taylor J. Whitten</t>
  </si>
  <si>
    <t>Terry and Samli Frostik</t>
  </si>
  <si>
    <t>The Agner Family Trust</t>
  </si>
  <si>
    <t>The April Jaxon Trust</t>
  </si>
  <si>
    <t>The JFK Revocable Trust of 2018</t>
  </si>
  <si>
    <t>The Lyons Living Trust Dated January 9, 2017</t>
  </si>
  <si>
    <t>The Meitz Living Trust</t>
  </si>
  <si>
    <t>The Smithe Revocable Trust</t>
  </si>
  <si>
    <t>Theodore Spychalla</t>
  </si>
  <si>
    <t>Thomas Caruso</t>
  </si>
  <si>
    <t>Thomas M. Livingston</t>
  </si>
  <si>
    <t>Thomas Patrick Dalton Jr and Sheila Ann Dalton Living Trust</t>
  </si>
  <si>
    <t>Timothy C. Ransom</t>
  </si>
  <si>
    <t>Timothy Gordon and Alicia Lynn Williamson</t>
  </si>
  <si>
    <t>Ting Xiao and Christine Xiao</t>
  </si>
  <si>
    <t>Tom Trexler</t>
  </si>
  <si>
    <t>Tristan Schuijtvlot</t>
  </si>
  <si>
    <t>Trusted Causes, LLC</t>
  </si>
  <si>
    <t>Tufeti Pty Ltd</t>
  </si>
  <si>
    <t>Two Suns Super Fund</t>
  </si>
  <si>
    <t>Tyler Smith and Jinghong Li-Smith</t>
  </si>
  <si>
    <t>UAB OPSUS</t>
  </si>
  <si>
    <t>VarX, LLC</t>
  </si>
  <si>
    <t>Vibishan Vellore</t>
  </si>
  <si>
    <t>Vijay and Pamela Saraf</t>
  </si>
  <si>
    <t>Walter J Brown and Kathryn S Justice Fam Trust u/a 05/07/2002</t>
  </si>
  <si>
    <t>Werner Bullin</t>
  </si>
  <si>
    <t>Weston Carvalho</t>
  </si>
  <si>
    <t>William and Rachel DiPaolo</t>
  </si>
  <si>
    <t>Yoga Gudivada and Vaishnavi Raghupathi</t>
  </si>
  <si>
    <t>Zena Mandzych</t>
  </si>
  <si>
    <t>Zsolt Grigore and Kata Grigore-Farkas</t>
  </si>
  <si>
    <t>ZTM Holdings, LLC</t>
  </si>
  <si>
    <t>account_name</t>
  </si>
  <si>
    <t>email</t>
  </si>
  <si>
    <t>print</t>
  </si>
  <si>
    <t>Arie Y Levy-Cohen</t>
  </si>
  <si>
    <t>arielevycohen@gmail.com</t>
  </si>
  <si>
    <t>No</t>
  </si>
  <si>
    <t>Brijesh Patel</t>
  </si>
  <si>
    <t>brijesh73@hotmail.com</t>
  </si>
  <si>
    <t>Frederick J. Elia</t>
  </si>
  <si>
    <t>rjelia@verizon.net</t>
  </si>
  <si>
    <t>Gabriel McCauley</t>
  </si>
  <si>
    <t>gabem274@gmail.com</t>
  </si>
  <si>
    <t>Greg J. and Jill George</t>
  </si>
  <si>
    <t>gjgeorge68@yahoo.com</t>
  </si>
  <si>
    <t>aliveporter@yahoo.com</t>
  </si>
  <si>
    <t>jbennettiss@yahoo.com_x000D_
lbennett@bvalusd.org</t>
  </si>
  <si>
    <t>John Choi</t>
  </si>
  <si>
    <t>virutalchoi@gmail.com</t>
  </si>
  <si>
    <t>justin.colletti@gmail.com</t>
  </si>
  <si>
    <t>stenocat1774@gmail.com</t>
  </si>
  <si>
    <t>Mullin Holmes</t>
  </si>
  <si>
    <t>steve@packriver.com</t>
  </si>
  <si>
    <t>pmulvey@strategydone.com</t>
  </si>
  <si>
    <t>protimaw@protonmail.com</t>
  </si>
  <si>
    <t>Richard Warren</t>
  </si>
  <si>
    <t>rawahiromneys@xtra.co.nz</t>
  </si>
  <si>
    <t>Robert Anthony Hopkin and Marylene Odette Hopkin</t>
  </si>
  <si>
    <t>anthonyhopkin@gmail.com</t>
  </si>
  <si>
    <t>Scottsdale Precious Metals LLC</t>
  </si>
  <si>
    <t>scottsdalepm@gmail.com</t>
  </si>
  <si>
    <t>Sector Resources</t>
  </si>
  <si>
    <t>w.d@sectorcapitalgroup.com</t>
  </si>
  <si>
    <t>trexler@corporatefinanceinc.com</t>
  </si>
  <si>
    <t>William Dell'Orfano Rev Trust</t>
  </si>
  <si>
    <t>Yongjun Gui</t>
  </si>
  <si>
    <t>yongjungui@yahoo.com</t>
  </si>
  <si>
    <t>Dustin Olin Crawford</t>
  </si>
  <si>
    <t>dstncrawford@yahoo.com</t>
  </si>
  <si>
    <t>don2@pixleyfarm.com</t>
  </si>
  <si>
    <t>Monetary Metals &amp; Co.</t>
  </si>
  <si>
    <t>Monetary Metals (Fee)</t>
  </si>
  <si>
    <t>Monetary Metals (Tax)</t>
  </si>
  <si>
    <t>tleracorp@gmail.com</t>
  </si>
  <si>
    <t>Valaurum Inc</t>
  </si>
  <si>
    <t>Account Number</t>
  </si>
  <si>
    <t>RM Name</t>
  </si>
  <si>
    <t>TAX Withholding</t>
  </si>
  <si>
    <t>Statement e-Mail Address</t>
  </si>
  <si>
    <t>Frozen</t>
  </si>
  <si>
    <t>Missing are Empty</t>
  </si>
  <si>
    <t>120-40376-3353</t>
  </si>
  <si>
    <t>jbennettiss@yahoo.com</t>
  </si>
  <si>
    <t>121-38724-4820</t>
  </si>
  <si>
    <t>Dickson Buchanan</t>
  </si>
  <si>
    <t>pierrick.vulliez@protonmail.com; protimaw@protonmail.com</t>
  </si>
  <si>
    <t>121-51596-1879</t>
  </si>
  <si>
    <t>aamar@modgarden.com</t>
  </si>
  <si>
    <t>117-21925-8326</t>
  </si>
  <si>
    <t>adamjbarr@gmail.com</t>
  </si>
  <si>
    <t>119-88529-0346</t>
  </si>
  <si>
    <t>sowaban@gmail.com</t>
  </si>
  <si>
    <t>120-71240-5962</t>
  </si>
  <si>
    <t>adams165@hotmail.com</t>
  </si>
  <si>
    <t>117-72497-9190</t>
  </si>
  <si>
    <t>addisonquale@gmail.com</t>
  </si>
  <si>
    <t>120-99391-4402</t>
  </si>
  <si>
    <t>121-04697-8725</t>
  </si>
  <si>
    <t>dynaraditya@gmail.com</t>
  </si>
  <si>
    <t>116-27167-0821</t>
  </si>
  <si>
    <t>alanlynch82@gmail.com</t>
  </si>
  <si>
    <t>120-21143-0363</t>
  </si>
  <si>
    <t>txgeezer@yahoo.com</t>
  </si>
  <si>
    <t>120-07058-2170</t>
  </si>
  <si>
    <t>alberto.salguero@gmail.com</t>
  </si>
  <si>
    <t>Alexander Manzara</t>
  </si>
  <si>
    <t>120-93638-7437</t>
  </si>
  <si>
    <t>alxmnz@hotmail.com</t>
  </si>
  <si>
    <t>121-64270-2760</t>
  </si>
  <si>
    <t>a.schechter@outlook.com</t>
  </si>
  <si>
    <t>121-47682-6789</t>
  </si>
  <si>
    <t>alec@breakwaterproperty.com.au</t>
  </si>
  <si>
    <t>121-22040-3993</t>
  </si>
  <si>
    <t>alisonboothman@wanadoo.fr, edelski@wanadoo.fr</t>
  </si>
  <si>
    <t>118-49970-7096</t>
  </si>
  <si>
    <t>bob@universalmedicalinc.com</t>
  </si>
  <si>
    <t>117-69192-5900</t>
  </si>
  <si>
    <t>Mark.Hilton@alpinegold.com;</t>
  </si>
  <si>
    <t>Andrew C. Quale Jr.</t>
  </si>
  <si>
    <t>116-25769-7001</t>
  </si>
  <si>
    <t>drew@andrewquale.com</t>
  </si>
  <si>
    <t>118-30397-4725</t>
  </si>
  <si>
    <t>afately@mac.com, kzfate@mac.com</t>
  </si>
  <si>
    <t>121-96323-4366</t>
  </si>
  <si>
    <t>zapadapa88@hotmail.com; andrewlaplante700@gmail.com;</t>
  </si>
  <si>
    <t>120-33119-2750</t>
  </si>
  <si>
    <t>samilyak@gmail.com</t>
  </si>
  <si>
    <t>119-47939-2102</t>
  </si>
  <si>
    <t>poornimawagh@startmail.com; protimaw@protonmail.com</t>
  </si>
  <si>
    <t>119-34990-4771</t>
  </si>
  <si>
    <t>ajlind67@gmail.com</t>
  </si>
  <si>
    <t>121-68838-4423</t>
  </si>
  <si>
    <t>ancr.palmer@gmail.com</t>
  </si>
  <si>
    <t>121-67893-1981</t>
  </si>
  <si>
    <t>ajguinn@umich.edu</t>
  </si>
  <si>
    <t>118-95997-7004</t>
  </si>
  <si>
    <t>aram@fertilemind.net</t>
  </si>
  <si>
    <t>117-52736-6384</t>
  </si>
  <si>
    <t>120-52707-5489</t>
  </si>
  <si>
    <t>m94asr@protonmail.ch</t>
  </si>
  <si>
    <t>Ashton Stewart</t>
  </si>
  <si>
    <t>120-35176-9868</t>
  </si>
  <si>
    <t>anatoly@ashtonstewart.com</t>
  </si>
  <si>
    <t>Asian Investment Management Services Limited</t>
  </si>
  <si>
    <t>119-73933-8232</t>
  </si>
  <si>
    <t>dcwatt@aimskl.com</t>
  </si>
  <si>
    <t>119-51544-4825</t>
  </si>
  <si>
    <t>A2L.KAPUR@gmail.com</t>
  </si>
  <si>
    <t>120-03293-5397</t>
  </si>
  <si>
    <t>bagner.bap@gmail.com</t>
  </si>
  <si>
    <t>117-36872-2997</t>
  </si>
  <si>
    <t>barnettmichaelt@hotmail.com</t>
  </si>
  <si>
    <t>121-67346-8476</t>
  </si>
  <si>
    <t>barrykelly@bluewin.ch, bkelly20@gmail.com</t>
  </si>
  <si>
    <t>118-86334-6887</t>
  </si>
  <si>
    <t>marcusjohnmatthews@gmail.com; wei.liao@gmail.com; edmondong@superaccounting.com.au; chunyan.liao60@gmail.com</t>
  </si>
  <si>
    <t>120-40432-0292</t>
  </si>
  <si>
    <t>timflaherty@icloud.com; dcflaherty03@yahoo.com</t>
  </si>
  <si>
    <t>121-01447-5796</t>
  </si>
  <si>
    <t>Benjamin_jr@protonmail.com</t>
  </si>
  <si>
    <t>118-29799-4685</t>
  </si>
  <si>
    <t>dabennett40@gmail.com; robinbennett40@hotmail.com</t>
  </si>
  <si>
    <t>118-88956-6717</t>
  </si>
  <si>
    <t>stephen@srbailey.com</t>
  </si>
  <si>
    <t>121-19384-8929</t>
  </si>
  <si>
    <t>brokerlady@gmail.com</t>
  </si>
  <si>
    <t>118-53743-7095</t>
  </si>
  <si>
    <t>huy_q_tran@hotmail.com</t>
  </si>
  <si>
    <t>120-09555-3241</t>
  </si>
  <si>
    <t>oldzman@comcast.net</t>
  </si>
  <si>
    <t>121-40795-9098</t>
  </si>
  <si>
    <t>bohm@pocketsensei.com</t>
  </si>
  <si>
    <t>117-25706-2291</t>
  </si>
  <si>
    <t>baisa@brad-aisa.com</t>
  </si>
  <si>
    <t>116-87304-6807</t>
  </si>
  <si>
    <t>bradwilliams.brad@gmail.com</t>
  </si>
  <si>
    <t>121-08384-5491</t>
  </si>
  <si>
    <t>dick@buchananlumbermobile.com</t>
  </si>
  <si>
    <t>120-09481-9493</t>
  </si>
  <si>
    <t>tictec@aol.com</t>
  </si>
  <si>
    <t>118-20260-6174</t>
  </si>
  <si>
    <t>sugarpine2006@sbcglobal.net</t>
  </si>
  <si>
    <t>118-20370-3188</t>
  </si>
  <si>
    <t>wolfeebrian@gmail.com</t>
  </si>
  <si>
    <t>120-40545-5724</t>
  </si>
  <si>
    <t>bsimpson74@hotmail.com</t>
  </si>
  <si>
    <t>119-10851-7278</t>
  </si>
  <si>
    <t>121-01012-1560</t>
  </si>
  <si>
    <t>tangsoomasterclark@gmail.com</t>
  </si>
  <si>
    <t>120-50202-8384</t>
  </si>
  <si>
    <t>leif@patternresearch.com</t>
  </si>
  <si>
    <t>121-90250-5748</t>
  </si>
  <si>
    <t>carrieannbiondi@gmail.com; robert@begley.com</t>
  </si>
  <si>
    <t>120-34717-0716</t>
  </si>
  <si>
    <t>Zielinski.cayla@gmail.com</t>
  </si>
  <si>
    <t>118-21499-3733</t>
  </si>
  <si>
    <t>ckd86@aol.com</t>
  </si>
  <si>
    <t>117-79486-9103</t>
  </si>
  <si>
    <t>vollumc@gmail.com</t>
  </si>
  <si>
    <t>121-88185-0491</t>
  </si>
  <si>
    <t>ferretowljoey@gmail.com; 31yq33@gmail.com;</t>
  </si>
  <si>
    <t>118-24581-1132</t>
  </si>
  <si>
    <t>chris@karabats.com</t>
  </si>
  <si>
    <t>121-30672-2130</t>
  </si>
  <si>
    <t>annahnguyenofficial@gmail.com</t>
  </si>
  <si>
    <t>118-93821-3370</t>
  </si>
  <si>
    <t>christian.watjen@cwcapital.co</t>
  </si>
  <si>
    <t>120-47212-2734</t>
  </si>
  <si>
    <t>larkworthy@btinternet.com</t>
  </si>
  <si>
    <t>121-97478-9246</t>
  </si>
  <si>
    <t>seawilliams@hotmail.com, williamsjulieis@gmail.com</t>
  </si>
  <si>
    <t>Christopher Curreri</t>
  </si>
  <si>
    <t>118-87555-8446</t>
  </si>
  <si>
    <t>achieving1ness@gmail.com</t>
  </si>
  <si>
    <t>121-90357-3739</t>
  </si>
  <si>
    <t>holmerc24@gmail.com</t>
  </si>
  <si>
    <t>118-14110-2584</t>
  </si>
  <si>
    <t>chris_guidi@hotmail.com</t>
  </si>
  <si>
    <t>120-33335-7786</t>
  </si>
  <si>
    <t>rolandmc9@gmail.com</t>
  </si>
  <si>
    <t>117-57912-6646</t>
  </si>
  <si>
    <t>cetormey@gmail.com</t>
  </si>
  <si>
    <t>118-48094-4753</t>
  </si>
  <si>
    <t>mailprice@gmail.com</t>
  </si>
  <si>
    <t>121-14863-9240</t>
  </si>
  <si>
    <t>cvasudevan@hotmail.com</t>
  </si>
  <si>
    <t>Dale Irving Scoggin Jr.</t>
  </si>
  <si>
    <t>121-73659-1841</t>
  </si>
  <si>
    <t>dalescoggin@yahoo.com</t>
  </si>
  <si>
    <t>121-74277-5921</t>
  </si>
  <si>
    <t>Dane Flaherty</t>
  </si>
  <si>
    <t>daneflaherty15@gmail.com</t>
  </si>
  <si>
    <t>117-09151-4487</t>
  </si>
  <si>
    <t>dancromwellster@gmail.com</t>
  </si>
  <si>
    <t>Dann Hall Trust dated September 7, 2018</t>
  </si>
  <si>
    <t>120-00062-6585</t>
  </si>
  <si>
    <t>jrdannemann@gmail.com</t>
  </si>
  <si>
    <t>119-12347-8887</t>
  </si>
  <si>
    <t>darren@darrensandford.com</t>
  </si>
  <si>
    <t>116-87194-2002</t>
  </si>
  <si>
    <t>rosnodj@gmail.com</t>
  </si>
  <si>
    <t>118-95699-6648</t>
  </si>
  <si>
    <t>dclinde@aol.com</t>
  </si>
  <si>
    <t>David Douglas Roossien</t>
  </si>
  <si>
    <t>116-60476-4577</t>
  </si>
  <si>
    <t>david.roossien@sbcglobal.net</t>
  </si>
  <si>
    <t>121-85744-6884</t>
  </si>
  <si>
    <t>sierradaveriverguide@yahoo.com</t>
  </si>
  <si>
    <t>119-83072-7314</t>
  </si>
  <si>
    <t>davidegrayson@gmail.com</t>
  </si>
  <si>
    <t>David Littel and Sara McCarter</t>
  </si>
  <si>
    <t>118-63297-9844</t>
  </si>
  <si>
    <t>dslittel@gmail.com</t>
  </si>
  <si>
    <t>119-24750-0195</t>
  </si>
  <si>
    <t>davidneyer@yahoo.com</t>
  </si>
  <si>
    <t>118-98985-5606</t>
  </si>
  <si>
    <t>Vibr8gKiwi@yahoo.com</t>
  </si>
  <si>
    <t>121-09556-2466</t>
  </si>
  <si>
    <t>dmaltbyjr@gmail.com</t>
  </si>
  <si>
    <t>119-63303-6385</t>
  </si>
  <si>
    <t>debraschoenau@gmail.com; ice320@aol.com</t>
  </si>
  <si>
    <t>118-01444-1296</t>
  </si>
  <si>
    <t>dennis@scottcreek.ca</t>
  </si>
  <si>
    <t>120-13001-0530</t>
  </si>
  <si>
    <t>d.goose@threeemail.org</t>
  </si>
  <si>
    <t>118-41698-8119</t>
  </si>
  <si>
    <t>dick@buchananlumbermobile.com; buchanan8075@gmail.com; tbuchanan05@comcast.net</t>
  </si>
  <si>
    <t>116-81300-1437</t>
  </si>
  <si>
    <t>dwbuchananjr@gmail.com</t>
  </si>
  <si>
    <t>120-88936-8551</t>
  </si>
  <si>
    <t>dgeorgievski@protonmail.com; msimandusa@protonmail.com</t>
  </si>
  <si>
    <t>121-06751-9685</t>
  </si>
  <si>
    <t>dimis1981@hotmail.com</t>
  </si>
  <si>
    <t>DL and SJ Habner Family Trust</t>
  </si>
  <si>
    <t>118-72718-2121</t>
  </si>
  <si>
    <t>kingsleyhabner@gmail.com</t>
  </si>
  <si>
    <t>118-01068-7970</t>
  </si>
  <si>
    <t>mingoman4d@hotmail.com</t>
  </si>
  <si>
    <t>118-79457-1685</t>
  </si>
  <si>
    <t>117-80279-5503</t>
  </si>
  <si>
    <t>d.r.davis@utexas.edu</t>
  </si>
  <si>
    <t>120-76824-2831</t>
  </si>
  <si>
    <t>dndrussell@protonmail.com</t>
  </si>
  <si>
    <t>118-04796-3307</t>
  </si>
  <si>
    <t>edmondong@superaccounting.com.au; chunyan.liao60@gmail.com; marcusjohnmatthews@gmail.com</t>
  </si>
  <si>
    <t>121-54543-2044</t>
  </si>
  <si>
    <t>120-60887-0004</t>
  </si>
  <si>
    <t>edjdaugherty@gmail.com_x000D_
akiko.daugherty@gmail.com</t>
  </si>
  <si>
    <t>120-72761-8265</t>
  </si>
  <si>
    <t>eddsablan@gmail.com</t>
  </si>
  <si>
    <t>121-21303-0883</t>
  </si>
  <si>
    <t>eric@incompletethought.com</t>
  </si>
  <si>
    <t>118-88023-6320</t>
  </si>
  <si>
    <t>erickachorek@gmail.com</t>
  </si>
  <si>
    <t>120-75311-3753</t>
  </si>
  <si>
    <t>ermartin86@gmail.com</t>
  </si>
  <si>
    <t>120-55708-5374</t>
  </si>
  <si>
    <t>ehs@game-group.com</t>
  </si>
  <si>
    <t>118-72407-3186</t>
  </si>
  <si>
    <t>capitalistpig89@gmail.com</t>
  </si>
  <si>
    <t>121-26149-3171</t>
  </si>
  <si>
    <t>euananderson962@protonmail.com</t>
  </si>
  <si>
    <t>120-71948-6938</t>
  </si>
  <si>
    <t>eugene.neyer2@aol.com</t>
  </si>
  <si>
    <t>118-05498-5062</t>
  </si>
  <si>
    <t>alexandros745@gmail.com; alexander.greter@lenzstaehelin.com; zimmer@bessemer.com; stirling@bessemer.com</t>
  </si>
  <si>
    <t>121-14802-2209</t>
  </si>
  <si>
    <t>stiginz@gmail.com</t>
  </si>
  <si>
    <t>120-35911-1505</t>
  </si>
  <si>
    <t>farid.sayad@gmail.com</t>
  </si>
  <si>
    <t>119-15545-2081</t>
  </si>
  <si>
    <t>admin@focus42llc.com; yuan66@gmail.com; brian.holdsworth@gmail.com;</t>
  </si>
  <si>
    <t>121-70004-6752</t>
  </si>
  <si>
    <t>francisnh12@gmail.com</t>
  </si>
  <si>
    <t>118-88431-8563</t>
  </si>
  <si>
    <t>gibsonfc1@gmail.com; johannacanaday@gmail.com</t>
  </si>
  <si>
    <t>118-27147-5405</t>
  </si>
  <si>
    <t>120-03261-5659</t>
  </si>
  <si>
    <t>119-46966-7989</t>
  </si>
  <si>
    <t>georgiabalbin@mac.com; merabbitkin@icloud.com</t>
  </si>
  <si>
    <t>121-46801-4956</t>
  </si>
  <si>
    <t>gmgarretson@gmail.com</t>
  </si>
  <si>
    <t>120-78918-0791</t>
  </si>
  <si>
    <t>glrains@sbcglobal.net</t>
  </si>
  <si>
    <t>118-65473-3459</t>
  </si>
  <si>
    <t>thebilbro@gmail.com</t>
  </si>
  <si>
    <t>117-95311-7640</t>
  </si>
  <si>
    <t>119-04026-6561</t>
  </si>
  <si>
    <t>greyson@seniortaxnetwork.com</t>
  </si>
  <si>
    <t>121-88635-0013</t>
  </si>
  <si>
    <t>harry@kinahans.com</t>
  </si>
  <si>
    <t>Harrison Schoenau</t>
  </si>
  <si>
    <t>118-34801-9645</t>
  </si>
  <si>
    <t>hs@ipme.com</t>
  </si>
  <si>
    <t>116-14046-0442</t>
  </si>
  <si>
    <t>heiko.cochius@gmail.com</t>
  </si>
  <si>
    <t>120-93851-2953</t>
  </si>
  <si>
    <t>westchesterconsulting@gmail.com</t>
  </si>
  <si>
    <t>117-84162-0105</t>
  </si>
  <si>
    <t>contact@thepellerincompany.com</t>
  </si>
  <si>
    <t>116-89295-8387</t>
  </si>
  <si>
    <t>hiro77gonz@protonmail.com</t>
  </si>
  <si>
    <t>118-32974-7808</t>
  </si>
  <si>
    <t>SpontaneousOrder@gmail.com</t>
  </si>
  <si>
    <t>120-82583-6951</t>
  </si>
  <si>
    <t>marindaheinrich@gmail.com</t>
  </si>
  <si>
    <t>119-06478-9508</t>
  </si>
  <si>
    <t>horst.moelders@prontomail.com</t>
  </si>
  <si>
    <t>120-87195-3411</t>
  </si>
  <si>
    <t>lon.hoss@gmail.com</t>
  </si>
  <si>
    <t>Howard Danielson Jr</t>
  </si>
  <si>
    <t>120-49687-2970</t>
  </si>
  <si>
    <t>meltingice@juno.com</t>
  </si>
  <si>
    <t>121-30032-6292</t>
  </si>
  <si>
    <t>howardtay@gmail.com</t>
  </si>
  <si>
    <t>119-44362-8259</t>
  </si>
  <si>
    <t>31yq33@gmail.com</t>
  </si>
  <si>
    <t>121-49139-0827</t>
  </si>
  <si>
    <t>ibhannay@icloud.com</t>
  </si>
  <si>
    <t>118-36278-5088</t>
  </si>
  <si>
    <t>ivanwilliams981@gmail.com</t>
  </si>
  <si>
    <t>117-25369-9910</t>
  </si>
  <si>
    <t>jack.kui@me.com</t>
  </si>
  <si>
    <t>120-33262-1586</t>
  </si>
  <si>
    <t>jim_and_di@hotmail.com</t>
  </si>
  <si>
    <t>121-01281-4237</t>
  </si>
  <si>
    <t>jim@taradel.com</t>
  </si>
  <si>
    <t>119-79172-4550</t>
  </si>
  <si>
    <t>flanigan.james@yahoo.com</t>
  </si>
  <si>
    <t>120-47889-1004</t>
  </si>
  <si>
    <t>earlpearl34@outlook.com</t>
  </si>
  <si>
    <t>118-44584-6222</t>
  </si>
  <si>
    <t>120-81164-3843</t>
  </si>
  <si>
    <t>119-26515-6566</t>
  </si>
  <si>
    <t>earlybirdproduction@hotmail.com</t>
  </si>
  <si>
    <t>121-49290-3810</t>
  </si>
  <si>
    <t>hooperj@me.com</t>
  </si>
  <si>
    <t>120-38591-8341</t>
  </si>
  <si>
    <t>jdbertron@gmail.com</t>
  </si>
  <si>
    <t>121-58789-2055</t>
  </si>
  <si>
    <t>lojege@aol.com; greyson@seniortaxnetwork.com</t>
  </si>
  <si>
    <t>121-36162-4132</t>
  </si>
  <si>
    <t>jeffm05@gmail.com</t>
  </si>
  <si>
    <t>120-72384-0126</t>
  </si>
  <si>
    <t>Commojt@yahoo.com</t>
  </si>
  <si>
    <t>120-71970-1428</t>
  </si>
  <si>
    <t>iiams.jeff@protonmail.com</t>
  </si>
  <si>
    <t>Jeffrey M. Tibbs and Diane M. Tibbs</t>
  </si>
  <si>
    <t>118-32048-0520</t>
  </si>
  <si>
    <t>jefftibbs@pm.me</t>
  </si>
  <si>
    <t>119-45667-2119</t>
  </si>
  <si>
    <t>jeffbard@snet.net</t>
  </si>
  <si>
    <t>121-24523-5013</t>
  </si>
  <si>
    <t>trekkingnomad@protonmail.com</t>
  </si>
  <si>
    <t>120-80591-4062</t>
  </si>
  <si>
    <t>jessedsharp@icloud.com</t>
  </si>
  <si>
    <t>118-75868-3118</t>
  </si>
  <si>
    <t>joemeuth@gmail.com</t>
  </si>
  <si>
    <t>116-18559-8291</t>
  </si>
  <si>
    <t>joelvbauman@gmail.com</t>
  </si>
  <si>
    <t>120-45863-9907</t>
  </si>
  <si>
    <t>118-22086-5423</t>
  </si>
  <si>
    <t>pluviosilla@gmail.com</t>
  </si>
  <si>
    <t>117-70699-0374</t>
  </si>
  <si>
    <t>JollyF15c@gmail.com</t>
  </si>
  <si>
    <t>118-90867-1434</t>
  </si>
  <si>
    <t>jbarker25@gmail.com</t>
  </si>
  <si>
    <t>118-64629-7969</t>
  </si>
  <si>
    <t>117-43855-6194</t>
  </si>
  <si>
    <t>jcdfreeman@gmail.com</t>
  </si>
  <si>
    <t>121-05316-3076</t>
  </si>
  <si>
    <t>johndavidsoriano163124@gmail.com</t>
  </si>
  <si>
    <t>119-60193-1025</t>
  </si>
  <si>
    <t>johncfaux@gmail.com</t>
  </si>
  <si>
    <t>121-11432-4317</t>
  </si>
  <si>
    <t>john@themaxteds.com</t>
  </si>
  <si>
    <t>121-52495-4252</t>
  </si>
  <si>
    <t>ozzieosback@gmail.com</t>
  </si>
  <si>
    <t>118-11235-1218</t>
  </si>
  <si>
    <t>jwagnergolf@yahoo.com</t>
  </si>
  <si>
    <t>117-54457-5067</t>
  </si>
  <si>
    <t>jrskar10@gmail.com</t>
  </si>
  <si>
    <t>121-31562-3241</t>
  </si>
  <si>
    <t>jkaupp8@gmail.com</t>
  </si>
  <si>
    <t>John Warren Keel</t>
  </si>
  <si>
    <t>120-66323-1189</t>
  </si>
  <si>
    <t>johnkeel0554@yahoo.com</t>
  </si>
  <si>
    <t>116-77337-9914</t>
  </si>
  <si>
    <t>viksaraf@protonmail.com</t>
  </si>
  <si>
    <t>120-85284-0984</t>
  </si>
  <si>
    <t>jgmerrill@icloud.com</t>
  </si>
  <si>
    <t>117-89917-6992</t>
  </si>
  <si>
    <t>jonathan.scherer@sevenpeaks.co.uk</t>
  </si>
  <si>
    <t>121-52447-2451</t>
  </si>
  <si>
    <t>isaac@nobelconcrete.com</t>
  </si>
  <si>
    <t>117-84572-8573</t>
  </si>
  <si>
    <t>jordanweiner@cox.net</t>
  </si>
  <si>
    <t>120-84597-3899</t>
  </si>
  <si>
    <t>jmachota@trulynolen.net</t>
  </si>
  <si>
    <t>118-94548-0778</t>
  </si>
  <si>
    <t>JOSERDZLA@AOL.COM</t>
  </si>
  <si>
    <t>119-29430-9844</t>
  </si>
  <si>
    <t>Josef.Gether@avl.com</t>
  </si>
  <si>
    <t>119-79463-5580</t>
  </si>
  <si>
    <t>jayvonlehman@gmail.com</t>
  </si>
  <si>
    <t>Josh Gribbens Family Trust</t>
  </si>
  <si>
    <t>121-01190-3154</t>
  </si>
  <si>
    <t>josh@esquaredelectrics.com</t>
  </si>
  <si>
    <t>118-85382-0071</t>
  </si>
  <si>
    <t>josiahredding@gmail.com</t>
  </si>
  <si>
    <t>121-58948-9488</t>
  </si>
  <si>
    <t>jzaric@gmail.com</t>
  </si>
  <si>
    <t>119-34650-3898</t>
  </si>
  <si>
    <t>jcclaramunt@gmail.com</t>
  </si>
  <si>
    <t>116-04605-1817</t>
  </si>
  <si>
    <t>jwebbb@gmail.com</t>
  </si>
  <si>
    <t>117-55063-6670</t>
  </si>
  <si>
    <t>120-48005-5522</t>
  </si>
  <si>
    <t>jvh@countertopcreationsomaha.com</t>
  </si>
  <si>
    <t>121-41091-8238</t>
  </si>
  <si>
    <t>jus.gan@gmail.com</t>
  </si>
  <si>
    <t>116-71152-9761</t>
  </si>
  <si>
    <t>justindownie@hotmail.com</t>
  </si>
  <si>
    <t>121-54927-4725</t>
  </si>
  <si>
    <t>kingkharles@gmail.com</t>
  </si>
  <si>
    <t>121-66572-2140</t>
  </si>
  <si>
    <t>kate22025722@gmail.com</t>
  </si>
  <si>
    <t>116-68672-0124</t>
  </si>
  <si>
    <t>grayboykjg@yahoo.com</t>
  </si>
  <si>
    <t>117-02915-5143</t>
  </si>
  <si>
    <t>weiner.keith@gmail.com</t>
  </si>
  <si>
    <t>116-81471-3731</t>
  </si>
  <si>
    <t>118-89687-6920</t>
  </si>
  <si>
    <t>119-27082-7465</t>
  </si>
  <si>
    <t>119-11520-2000</t>
  </si>
  <si>
    <t>rickythethi@yahoo.com</t>
  </si>
  <si>
    <t>119-93552-8350</t>
  </si>
  <si>
    <t>crystaldyky@hotmail.com</t>
  </si>
  <si>
    <t>118-84364-4150</t>
  </si>
  <si>
    <t>larry@flemingtax.com</t>
  </si>
  <si>
    <t>Laurence J. Zych</t>
  </si>
  <si>
    <t>120-95952-1703</t>
  </si>
  <si>
    <t>larry.zych@yahoo.com</t>
  </si>
  <si>
    <t>121-10506-9751</t>
  </si>
  <si>
    <t>bearhawk1@charter.net</t>
  </si>
  <si>
    <t>118-83520-1830</t>
  </si>
  <si>
    <t>andrew@strongbrains.com</t>
  </si>
  <si>
    <t>116-49719-9546</t>
  </si>
  <si>
    <t>kevin.k.lee@protonmail.com</t>
  </si>
  <si>
    <t>120-90154-0167</t>
  </si>
  <si>
    <t>leesutterfield@me.com</t>
  </si>
  <si>
    <t>121-63484-1138</t>
  </si>
  <si>
    <t>leilihuth@mac.com</t>
  </si>
  <si>
    <t>119-89581-3029</t>
  </si>
  <si>
    <t>mjweb@webbweb.com</t>
  </si>
  <si>
    <t>Little Noosa Family Trust</t>
  </si>
  <si>
    <t>121-18781-0592</t>
  </si>
  <si>
    <t>nathan@monetary-metals.com</t>
  </si>
  <si>
    <t>Little Noosa Super Fund</t>
  </si>
  <si>
    <t>121-43253-4612</t>
  </si>
  <si>
    <t>120-18259-6067</t>
  </si>
  <si>
    <t>stenocat1963@gmail.com</t>
  </si>
  <si>
    <t>118-09205-8044</t>
  </si>
  <si>
    <t>118-78892-0481</t>
  </si>
  <si>
    <t>ldriutta@mac.com</t>
  </si>
  <si>
    <t>121-24113-7125</t>
  </si>
  <si>
    <t>brucelouellen@gmail.com, blrunyan@bellsouth.net</t>
  </si>
  <si>
    <t>118-13302-5840</t>
  </si>
  <si>
    <t>alabbeyglen@gmail.com</t>
  </si>
  <si>
    <t>117-70967-0651</t>
  </si>
  <si>
    <t>lhorning@yahoo.com</t>
  </si>
  <si>
    <t>120-93674-1914</t>
  </si>
  <si>
    <t>lucas@derraugh.com</t>
  </si>
  <si>
    <t>117-09486-3184</t>
  </si>
  <si>
    <t>ludwig.karl@onlinehome.de</t>
  </si>
  <si>
    <t>119-49779-9016</t>
  </si>
  <si>
    <t>jeffdeist@mises.org;wesley@mises.org</t>
  </si>
  <si>
    <t>116-18168-2522</t>
  </si>
  <si>
    <t>lcrodriguezsa@me.com</t>
  </si>
  <si>
    <t>120-58241-3120</t>
  </si>
  <si>
    <t>mohsinrzaidi@gmail.com</t>
  </si>
  <si>
    <t>118-03077-9997</t>
  </si>
  <si>
    <t>mpolavieja@gmail.com</t>
  </si>
  <si>
    <t>117-37880-2358</t>
  </si>
  <si>
    <t>msalvatini@mac.com</t>
  </si>
  <si>
    <t>118-67959-6845</t>
  </si>
  <si>
    <t>marcin.wieloch@protonmail.com</t>
  </si>
  <si>
    <t>Mark B. Andrews Revocable Trust Agreement Dated April 12, 2004</t>
  </si>
  <si>
    <t>118-79376-0582</t>
  </si>
  <si>
    <t>mandrews820@gmail.com, pamlamont@comcast.net</t>
  </si>
  <si>
    <t>118-82736-7491</t>
  </si>
  <si>
    <t>markhauserman@gmail.com</t>
  </si>
  <si>
    <t>118-65836-2561</t>
  </si>
  <si>
    <t>marshaellenmusic@gmail.com</t>
  </si>
  <si>
    <t>121-30190-4486</t>
  </si>
  <si>
    <t>molliesherrill@gmail.com</t>
  </si>
  <si>
    <t>Mary Kathryn Daley</t>
  </si>
  <si>
    <t>121-80558-6187</t>
  </si>
  <si>
    <t>mkdaley1@gmail.com</t>
  </si>
  <si>
    <t>121-15308-1078</t>
  </si>
  <si>
    <t>wixtedmary@yahoo.co.uk</t>
  </si>
  <si>
    <t>119-86321-2436</t>
  </si>
  <si>
    <t>masontdavis1@gmail.com</t>
  </si>
  <si>
    <t>121-93691-3375</t>
  </si>
  <si>
    <t>mattledocked@gmail.com</t>
  </si>
  <si>
    <t>119-24745-2772</t>
  </si>
  <si>
    <t>eb3f73@yaymail.com</t>
  </si>
  <si>
    <t>118-54383-8357</t>
  </si>
  <si>
    <t>markfarrell@mdfgroup.com.au; jessjohnson@mdfgroup.com.au</t>
  </si>
  <si>
    <t>120-23014-2186</t>
  </si>
  <si>
    <t>madcowmel66@yahoo.com</t>
  </si>
  <si>
    <t>116-04430-8770</t>
  </si>
  <si>
    <t>modom1776@icloud.com</t>
  </si>
  <si>
    <t>117-39847-3790</t>
  </si>
  <si>
    <t>mlocandro@lucasgroup.com</t>
  </si>
  <si>
    <t>118-35064-0190</t>
  </si>
  <si>
    <t>mdkoob@gmail.com</t>
  </si>
  <si>
    <t>116-39819-3129</t>
  </si>
  <si>
    <t>mmbuc@outlook.com</t>
  </si>
  <si>
    <t>117-15784-8501</t>
  </si>
  <si>
    <t>drmike@directmdaustin.com</t>
  </si>
  <si>
    <t>118-95588-5566</t>
  </si>
  <si>
    <t>habner001@yahoo.com.au</t>
  </si>
  <si>
    <t>Michael Lord</t>
  </si>
  <si>
    <t>121-40540-8426</t>
  </si>
  <si>
    <t>englishfilmmaker@gmail.com</t>
  </si>
  <si>
    <t>Michael McHugh</t>
  </si>
  <si>
    <t>121-57331-5299</t>
  </si>
  <si>
    <t>530i2002@gmail.com</t>
  </si>
  <si>
    <t>119-50786-2471</t>
  </si>
  <si>
    <t>yoda43@aol.com</t>
  </si>
  <si>
    <t>121-35694-0351</t>
  </si>
  <si>
    <t>mpok8@yahoo.com</t>
  </si>
  <si>
    <t>121-11119-2981</t>
  </si>
  <si>
    <t>milanprsa@yahoo.ca</t>
  </si>
  <si>
    <t>118-69299-5888</t>
  </si>
  <si>
    <t>miles.beckler@gmail.com</t>
  </si>
  <si>
    <t>912-00000-0003</t>
  </si>
  <si>
    <t>912-00000-0002</t>
  </si>
  <si>
    <t>912-00000-0001</t>
  </si>
  <si>
    <t>121-31243-1085</t>
  </si>
  <si>
    <t>HAMILTON.SOUZA@DSA.COM.BR</t>
  </si>
  <si>
    <t>116-13863-4905</t>
  </si>
  <si>
    <t>121-45867-1911</t>
  </si>
  <si>
    <t>dyern001@gmail.com</t>
  </si>
  <si>
    <t>118-25875-6120</t>
  </si>
  <si>
    <t>neilsherriff1@gmail.com</t>
  </si>
  <si>
    <t>120-29660-9086</t>
  </si>
  <si>
    <t>nicolaframe@gmail.com</t>
  </si>
  <si>
    <t>117-65573-9780</t>
  </si>
  <si>
    <t>nickfierro@gmail.com</t>
  </si>
  <si>
    <t>118-06517-3707</t>
  </si>
  <si>
    <t>oliviergindraux@protonmail.com</t>
  </si>
  <si>
    <t>116-31133-4855</t>
  </si>
  <si>
    <t>pablink@hotmail.com</t>
  </si>
  <si>
    <t>121-08323-7802</t>
  </si>
  <si>
    <t>palmer.sjoberg@yahoo.com</t>
  </si>
  <si>
    <t>Palmer Living Trust</t>
  </si>
  <si>
    <t>121-74473-0389</t>
  </si>
  <si>
    <t>plumiped@gmail.com</t>
  </si>
  <si>
    <t>121-24182-4684</t>
  </si>
  <si>
    <t>pamporter600@gmail.com</t>
  </si>
  <si>
    <t>Paolo Giose Tosiani</t>
  </si>
  <si>
    <t>121-91569-2980</t>
  </si>
  <si>
    <t>ptosiani@gmail.com, linadt@gmail.com</t>
  </si>
  <si>
    <t>118-13343-4698</t>
  </si>
  <si>
    <t>pf276175@gmail.com</t>
  </si>
  <si>
    <t>117-48373-8290</t>
  </si>
  <si>
    <t>patrickpeterson2@gmail.com</t>
  </si>
  <si>
    <t>119-20792-1743</t>
  </si>
  <si>
    <t>patrick@fibertechnologyservices.com</t>
  </si>
  <si>
    <t>121-88259-1702</t>
  </si>
  <si>
    <t>pfrnka@yahoo.com</t>
  </si>
  <si>
    <t>118-70299-2298</t>
  </si>
  <si>
    <t>patrickahbrt@gmx.com</t>
  </si>
  <si>
    <t>117-29377-1557</t>
  </si>
  <si>
    <t>121-81173-3292</t>
  </si>
  <si>
    <t>paulscompany67@gmail.com</t>
  </si>
  <si>
    <t>Paul D. Kiernan</t>
  </si>
  <si>
    <t>116-33945-2948</t>
  </si>
  <si>
    <t>pddkkiernan@gmail.com</t>
  </si>
  <si>
    <t>118-74668-3241</t>
  </si>
  <si>
    <t>archieohagan@aol.com</t>
  </si>
  <si>
    <t>118-55914-3506</t>
  </si>
  <si>
    <t>pmichaels3889@comcast.net</t>
  </si>
  <si>
    <t>121-61539-6805</t>
  </si>
  <si>
    <t>paul@smithops.net</t>
  </si>
  <si>
    <t>117-06773-0035</t>
  </si>
  <si>
    <t>percywee@hotmail.co.uk</t>
  </si>
  <si>
    <t>118-78441-4337</t>
  </si>
  <si>
    <t>peter.o.aherne@gmail.com; baherne26@gmail.com</t>
  </si>
  <si>
    <t>116-15827-1101</t>
  </si>
  <si>
    <t>curks@mac.com</t>
  </si>
  <si>
    <t>121-45233-0760</t>
  </si>
  <si>
    <t>pguder@comcast.net</t>
  </si>
  <si>
    <t>121-89335-8280</t>
  </si>
  <si>
    <t>ptlambert@sbcglobal.net</t>
  </si>
  <si>
    <t>119-54576-8480</t>
  </si>
  <si>
    <t>wildpett@yahoo.com</t>
  </si>
  <si>
    <t>121-98564-5605</t>
  </si>
  <si>
    <t>pcamorgan@googlemail.com</t>
  </si>
  <si>
    <t>117-61272-3228</t>
  </si>
  <si>
    <t>philipbarton@goldstandardinstitute.net</t>
  </si>
  <si>
    <t>119-64215-5931</t>
  </si>
  <si>
    <t>bostonhorses@gmail.com</t>
  </si>
  <si>
    <t>118-74414-3996</t>
  </si>
  <si>
    <t>pchapuis311@gmail.com</t>
  </si>
  <si>
    <t>121-02176-6117</t>
  </si>
  <si>
    <t>117-03787-7881</t>
  </si>
  <si>
    <t>poornimawagh@startmail.com</t>
  </si>
  <si>
    <t>117-00164-4409</t>
  </si>
  <si>
    <t>jangbari@gmail.com</t>
  </si>
  <si>
    <t>117-09522-5188</t>
  </si>
  <si>
    <t>116-26980-0201</t>
  </si>
  <si>
    <t>ralphsf@gmail.com</t>
  </si>
  <si>
    <t>120-92788-2656</t>
  </si>
  <si>
    <t>rgarber49@gmail.com</t>
  </si>
  <si>
    <t>116-93884-6112</t>
  </si>
  <si>
    <t>rrz@mac.com</t>
  </si>
  <si>
    <t>118-52552-6332</t>
  </si>
  <si>
    <t>reuven.schwarz@gmail.com</t>
  </si>
  <si>
    <t>Richard and Mary Matthews</t>
  </si>
  <si>
    <t>121-13402-9807</t>
  </si>
  <si>
    <t>richard-matthews@btconnect.com, marymatthews@btconnect.com</t>
  </si>
  <si>
    <t>121-97289-1842</t>
  </si>
  <si>
    <t>rcerbasi@mac.com</t>
  </si>
  <si>
    <t>119-57185-9362</t>
  </si>
  <si>
    <t>lairdrosshire@comcast.net; bae@uscoins.com;</t>
  </si>
  <si>
    <t>121-82951-9886</t>
  </si>
  <si>
    <t>rick@ereedandson.co.uk, kimdewhirst@hotmail.co.uk</t>
  </si>
  <si>
    <t>117-37242-4461</t>
  </si>
  <si>
    <t>richard.s.kwon@gmail.com</t>
  </si>
  <si>
    <t>121-69336-2171</t>
  </si>
  <si>
    <t>rsementi@gmail.com</t>
  </si>
  <si>
    <t>119-50442-0805</t>
  </si>
  <si>
    <t>118-63288-5803</t>
  </si>
  <si>
    <t>pierrick.vulliez@protonmail.com;Protimaw@protonmail.com</t>
  </si>
  <si>
    <t>117-49170-9851</t>
  </si>
  <si>
    <t>121-20448-5499</t>
  </si>
  <si>
    <t>robert@hermeticsafety.com</t>
  </si>
  <si>
    <t>121-77738-8664</t>
  </si>
  <si>
    <t>120-04371-4934</t>
  </si>
  <si>
    <t>robert@mesoamericas.com</t>
  </si>
  <si>
    <t>120-05659-8081</t>
  </si>
  <si>
    <t>bzielinski8705@gmail.com</t>
  </si>
  <si>
    <t>Roland Michael Bachand</t>
  </si>
  <si>
    <t>121-55615-0463</t>
  </si>
  <si>
    <t>rolandbachand@gmail.com</t>
  </si>
  <si>
    <t>118-27551-2088</t>
  </si>
  <si>
    <t>russandclaire@gmail.com</t>
  </si>
  <si>
    <t>118-67745-3455</t>
  </si>
  <si>
    <t>kitsune.magi@gmail.com</t>
  </si>
  <si>
    <t>118-58309-4434</t>
  </si>
  <si>
    <t>ryan@answers.gold</t>
  </si>
  <si>
    <t>118-06150-7192</t>
  </si>
  <si>
    <t>ryanhux@sympatico.ca</t>
  </si>
  <si>
    <t>118-29248-4896</t>
  </si>
  <si>
    <t>ryanscanlan1@gmail.com</t>
  </si>
  <si>
    <t>121-49831-9137</t>
  </si>
  <si>
    <t>sydjf1@gmail.com</t>
  </si>
  <si>
    <t>118-55850-9233</t>
  </si>
  <si>
    <t>samloprete10792@gmail.com</t>
  </si>
  <si>
    <t>121-12872-8878</t>
  </si>
  <si>
    <t>tadschwartz@gmail.com,_x000D_
valschwartz214@gmail.com</t>
  </si>
  <si>
    <t>117-56031-1419</t>
  </si>
  <si>
    <t>121-58036-0550</t>
  </si>
  <si>
    <t>srolindsay@hotmail.com</t>
  </si>
  <si>
    <t>Sean T. Brady</t>
  </si>
  <si>
    <t>120-02910-5379</t>
  </si>
  <si>
    <t>sean.brady@exosfinancial.com</t>
  </si>
  <si>
    <t>120-27028-7164</t>
  </si>
  <si>
    <t>120-61352-1345</t>
  </si>
  <si>
    <t>theduaz@gmail.com</t>
  </si>
  <si>
    <t>116-67891-3629</t>
  </si>
  <si>
    <t>info@featherrivergoldnugget.com</t>
  </si>
  <si>
    <t>117-93274-6046</t>
  </si>
  <si>
    <t>sguenzl@gmail.com</t>
  </si>
  <si>
    <t>121-45492-3104</t>
  </si>
  <si>
    <t>s.kitchener@hotmail.co.uk</t>
  </si>
  <si>
    <t>118-36008-6538</t>
  </si>
  <si>
    <t>sncbauman@gmail.com</t>
  </si>
  <si>
    <t>117-58283-7359</t>
  </si>
  <si>
    <t>Stephen John Taylor</t>
  </si>
  <si>
    <t>121-20187-2275</t>
  </si>
  <si>
    <t>StephenJTaylor@cox.net</t>
  </si>
  <si>
    <t>119-81974-3701</t>
  </si>
  <si>
    <t>srl5794@gmail.com</t>
  </si>
  <si>
    <t>120-07001-2658</t>
  </si>
  <si>
    <t>stephen_goodgood@yahoo.ca</t>
  </si>
  <si>
    <t>Steven Dow</t>
  </si>
  <si>
    <t>121-14229-8693</t>
  </si>
  <si>
    <t>steved140@gmail.com</t>
  </si>
  <si>
    <t>118-27168-1177</t>
  </si>
  <si>
    <t>steve.schukow@apnonweiler.com</t>
  </si>
  <si>
    <t>120-46167-7497</t>
  </si>
  <si>
    <t>steve2wyoming@hushmail.com</t>
  </si>
  <si>
    <t>118-15110-5717</t>
  </si>
  <si>
    <t>mikestevens@antropy.org</t>
  </si>
  <si>
    <t>Swope Medical Group Inc. Profit Sharing 401K Plan FBO Brent McDermott MD</t>
  </si>
  <si>
    <t>121-60415-4378</t>
  </si>
  <si>
    <t>119-43094-8534</t>
  </si>
  <si>
    <t>ttaylor@miningstocks.com; taylorjay@earthlink.net</t>
  </si>
  <si>
    <t>120-45859-0780</t>
  </si>
  <si>
    <t>taylor.j.whitten@gmail.com</t>
  </si>
  <si>
    <t>121-20746-6236</t>
  </si>
  <si>
    <t>tmfrostick@gmail.com; samlifrostik@gmail.com</t>
  </si>
  <si>
    <t>119-72664-5265</t>
  </si>
  <si>
    <t>william_agner@hotmail.com</t>
  </si>
  <si>
    <t>116-98241-5126</t>
  </si>
  <si>
    <t>greg@jaxonfamily.net</t>
  </si>
  <si>
    <t>121-89342-5033</t>
  </si>
  <si>
    <t>jamesfridayking@gmail.com</t>
  </si>
  <si>
    <t>The Kingdom Trust Company FBO Jack Kui Account Number: 9509910121</t>
  </si>
  <si>
    <t>120-34530-4845</t>
  </si>
  <si>
    <t>dickson@monetary-metals.com</t>
  </si>
  <si>
    <t>The Kingdom Trust Company, FBO, Paul Eisenkramer, Account #MME020980</t>
  </si>
  <si>
    <t>116-39648-7170</t>
  </si>
  <si>
    <t>p.eisenkramer@gmail.com; operations@kingdomtrust.com;</t>
  </si>
  <si>
    <t>121-63544-3860</t>
  </si>
  <si>
    <t>ginni@phillyons.com; plyons@phillyons.com</t>
  </si>
  <si>
    <t>121-15660-2994</t>
  </si>
  <si>
    <t>meitz@sbcglobal.net</t>
  </si>
  <si>
    <t>120-91814-1928</t>
  </si>
  <si>
    <t>sandismithe@gmail.com</t>
  </si>
  <si>
    <t>The Thomas and Rebecca Daniel Revocable Trust</t>
  </si>
  <si>
    <t>121-02964-9766</t>
  </si>
  <si>
    <t>tom.daniel@my.gcu.edu</t>
  </si>
  <si>
    <t>120-53432-7060</t>
  </si>
  <si>
    <t>ted.spychalla@gmail.com</t>
  </si>
  <si>
    <t>119-96587-0927</t>
  </si>
  <si>
    <t>da_wyze_1@icloud.com</t>
  </si>
  <si>
    <t>118-94330-2861</t>
  </si>
  <si>
    <t>tlivingston01@gmail.com</t>
  </si>
  <si>
    <t>121-21855-9512</t>
  </si>
  <si>
    <t>psdalton1@msn.com</t>
  </si>
  <si>
    <t>121-27853-6797</t>
  </si>
  <si>
    <t>tim.firefly@gmail.com</t>
  </si>
  <si>
    <t>120-85145-6775</t>
  </si>
  <si>
    <t>wmsonfamily@icloud.com</t>
  </si>
  <si>
    <t>Tina LLC</t>
  </si>
  <si>
    <t>120-36237-7145</t>
  </si>
  <si>
    <t>TinaLLC2020@gmail.com</t>
  </si>
  <si>
    <t>121-56160-8438</t>
  </si>
  <si>
    <t>thepromised1@gmail.com</t>
  </si>
  <si>
    <t>117-09855-2895</t>
  </si>
  <si>
    <t>121-10294-2383</t>
  </si>
  <si>
    <t>tristanschuytvlot@live.nl</t>
  </si>
  <si>
    <t>118-94462-4478</t>
  </si>
  <si>
    <t>stefan.gleason@moneymetals.com</t>
  </si>
  <si>
    <t>117-63398-6075</t>
  </si>
  <si>
    <t>david@scandol.net</t>
  </si>
  <si>
    <t>120-69339-6930</t>
  </si>
  <si>
    <t>118-00096-4908</t>
  </si>
  <si>
    <t>utyler@icloud.com</t>
  </si>
  <si>
    <t>120-72801-6035</t>
  </si>
  <si>
    <t>accountant@opsway.com</t>
  </si>
  <si>
    <t>116-79776-6012</t>
  </si>
  <si>
    <t>121-54673-5151</t>
  </si>
  <si>
    <t>michgao@protonmail.com</t>
  </si>
  <si>
    <t>119-97104-9446</t>
  </si>
  <si>
    <t>eazyrawlins@gmail.com</t>
  </si>
  <si>
    <t>120-68940-9801</t>
  </si>
  <si>
    <t>vijaysaraf@protonmail.com</t>
  </si>
  <si>
    <t>117-70236-4487</t>
  </si>
  <si>
    <t>hardmoneyjim1@gmail.com; kathy.justice23@gmail.com</t>
  </si>
  <si>
    <t>119-18200-2153</t>
  </si>
  <si>
    <t>werner.bullin@web.de</t>
  </si>
  <si>
    <t>121-19893-0700</t>
  </si>
  <si>
    <t>carvalhoweston@gmail.com</t>
  </si>
  <si>
    <t>121-21188-6520</t>
  </si>
  <si>
    <t>wdipaolo@gmail.com</t>
  </si>
  <si>
    <t>120-62728-8571</t>
  </si>
  <si>
    <t>119-93416-7933</t>
  </si>
  <si>
    <t>gyoga_ca@yahoo.com</t>
  </si>
  <si>
    <t>118-67140-0866</t>
  </si>
  <si>
    <t>120-78362-5020</t>
  </si>
  <si>
    <t>zkmandzych@gmail.com</t>
  </si>
  <si>
    <t>119-77971-4619</t>
  </si>
  <si>
    <t>zsolt.grigore@protonmail.ch</t>
  </si>
  <si>
    <t>121-29057-5375</t>
  </si>
  <si>
    <t>rmolinowski@hotmail.com</t>
  </si>
  <si>
    <t>George Ojdrovich</t>
  </si>
  <si>
    <t>118-41290-1398</t>
  </si>
  <si>
    <t>go@springsips.com</t>
  </si>
  <si>
    <t>Andrew Jonathan Sheffield</t>
  </si>
  <si>
    <t>121-52345-2073</t>
  </si>
  <si>
    <t>ajsheff@icloud.com</t>
  </si>
  <si>
    <t>Richard Wayne Arneson and Alice Louise Arneson</t>
  </si>
  <si>
    <t>121-94307-5825</t>
  </si>
  <si>
    <t>Carlos M Rossi &amp; Hebe M Garcia</t>
  </si>
  <si>
    <t>121-24561-9052</t>
  </si>
  <si>
    <t>carlos@crctec.com</t>
  </si>
  <si>
    <t>Dennis L. Briggs</t>
  </si>
  <si>
    <t>121-38134-8714</t>
  </si>
  <si>
    <t>harmony2us@gmail.com</t>
  </si>
  <si>
    <t>Alexander Maslinksovsky</t>
  </si>
  <si>
    <t>121-60476-7424</t>
  </si>
  <si>
    <t>graflorida@gmail.com</t>
  </si>
  <si>
    <t>Arthur Shealy</t>
  </si>
  <si>
    <t>119-50565-9316</t>
  </si>
  <si>
    <t>ashealy4@comcast.net</t>
  </si>
  <si>
    <t>Joshua Calvin Roberts</t>
  </si>
  <si>
    <t>121-21217-6813</t>
  </si>
  <si>
    <t>joshroberts613@gmail.com</t>
  </si>
  <si>
    <t>Melanie A Spigelmyre Revocable Trust</t>
  </si>
  <si>
    <t>121-23185-4961</t>
  </si>
  <si>
    <t>products@thunkingspot.com</t>
  </si>
  <si>
    <t>Sean Brandon Lawson</t>
  </si>
  <si>
    <t>121-32283-6077</t>
  </si>
  <si>
    <t>sandboxMT@hotmail.com</t>
  </si>
  <si>
    <t>Walter McDuffie</t>
  </si>
  <si>
    <t>121-47556-2585</t>
  </si>
  <si>
    <t>wdm0421@hotmail.com</t>
  </si>
  <si>
    <t>Final Allocation</t>
  </si>
  <si>
    <t>GM managed</t>
  </si>
  <si>
    <t>mmt/mmx#12</t>
  </si>
  <si>
    <t>oz Balance</t>
  </si>
  <si>
    <t>oz Available</t>
  </si>
  <si>
    <t>Deposit</t>
  </si>
  <si>
    <t>Withdraw</t>
  </si>
  <si>
    <t>On Lease</t>
  </si>
  <si>
    <t>Total Oz</t>
  </si>
  <si>
    <t>On Lease Percentage</t>
  </si>
  <si>
    <t>Oz Available</t>
  </si>
  <si>
    <t>mmt/new#1</t>
  </si>
  <si>
    <t>mmt/new#2</t>
  </si>
  <si>
    <t>mmt/new#3</t>
  </si>
  <si>
    <t>mmt/new#4</t>
  </si>
  <si>
    <t>Alloc</t>
  </si>
  <si>
    <t>Avail oz</t>
  </si>
  <si>
    <t>Aggregator1</t>
  </si>
  <si>
    <t>Aggregator2</t>
  </si>
  <si>
    <t>Aggregator3</t>
  </si>
  <si>
    <t>Aggregator4</t>
  </si>
  <si>
    <t>Aggregator5</t>
  </si>
  <si>
    <t>Aggregator6</t>
  </si>
  <si>
    <t>Aggregator7</t>
  </si>
  <si>
    <t>New Guy 1</t>
  </si>
  <si>
    <t>New Guy 2</t>
  </si>
  <si>
    <t>New Guy 3</t>
  </si>
  <si>
    <t>New Guy 4</t>
  </si>
  <si>
    <t>New Guy 5</t>
  </si>
  <si>
    <t>New Guy 6</t>
  </si>
  <si>
    <t>New Guy 7</t>
  </si>
  <si>
    <t>New Guy 8</t>
  </si>
  <si>
    <t>New Guy 9</t>
  </si>
  <si>
    <t>New Guy 10</t>
  </si>
  <si>
    <t>New Guy 11</t>
  </si>
  <si>
    <t>New Guy 12</t>
  </si>
  <si>
    <t>Aggregator Totals</t>
  </si>
  <si>
    <t/>
  </si>
  <si>
    <t>X</t>
  </si>
  <si>
    <t>Opt</t>
  </si>
  <si>
    <t>Max Allocation for Single Account</t>
  </si>
  <si>
    <t>Number of Accounts @ oz level</t>
  </si>
  <si>
    <t>Alloc% Total</t>
  </si>
  <si>
    <t>SingleAccountMax</t>
  </si>
  <si>
    <t>PercentDiversity</t>
  </si>
  <si>
    <t>2000 oz Lease</t>
  </si>
  <si>
    <t>1000 oz Lease</t>
  </si>
  <si>
    <t>mmt/new#5</t>
  </si>
  <si>
    <t>mmt/new#6</t>
  </si>
  <si>
    <t>mmt/new#7</t>
  </si>
  <si>
    <t># 1200 oz Leases</t>
  </si>
  <si>
    <t>%Alloc</t>
  </si>
  <si>
    <t>After 4000oz</t>
  </si>
  <si>
    <t># 800 oz Leases</t>
  </si>
  <si>
    <t>DiversifyPercent</t>
  </si>
  <si>
    <t>Deal Minimum</t>
  </si>
  <si>
    <t>Prorata Alloc</t>
  </si>
  <si>
    <t>Min Total</t>
  </si>
  <si>
    <t>Prorata Total</t>
  </si>
  <si>
    <t>.</t>
  </si>
  <si>
    <t>% of Total</t>
  </si>
  <si>
    <t>Lease oz</t>
  </si>
  <si>
    <t>Lease</t>
  </si>
  <si>
    <t>Amount</t>
  </si>
  <si>
    <t>mmt/new#8</t>
  </si>
  <si>
    <t>Lease % of AUM</t>
  </si>
  <si>
    <t>Locked (oz)
Minimum</t>
  </si>
  <si>
    <t>Locked (oz)
In Deals</t>
  </si>
  <si>
    <t>Avail Oz
After Lock</t>
  </si>
  <si>
    <t xml:space="preserve">Total </t>
  </si>
  <si>
    <t>Lease Table</t>
  </si>
  <si>
    <t>Percent Interest</t>
  </si>
  <si>
    <t>Aggregator oz</t>
  </si>
  <si>
    <t>Locked oz</t>
  </si>
  <si>
    <t>Avail Prorata oz</t>
  </si>
  <si>
    <t>Locked Total</t>
  </si>
  <si>
    <t>Account
Total Bal</t>
  </si>
  <si>
    <t>Rolling
Off oz</t>
  </si>
  <si>
    <t>Deal
Minimum</t>
  </si>
  <si>
    <t>Available
Oz %</t>
  </si>
  <si>
    <t>Storage
Balance</t>
  </si>
  <si>
    <t>Diversify
Percent</t>
  </si>
  <si>
    <t>(oz)
In Deals</t>
  </si>
  <si>
    <t>% Total On Lease</t>
  </si>
  <si>
    <t>Maximum
Lease Amount</t>
  </si>
  <si>
    <t>Status</t>
  </si>
  <si>
    <t>Prorata Min Total</t>
  </si>
  <si>
    <t>Maximu Total</t>
  </si>
  <si>
    <t>Max Prorata
Alloc</t>
  </si>
  <si>
    <t>Minimum
Lease Alloc</t>
  </si>
  <si>
    <t>Maximum
Excluding Min</t>
  </si>
  <si>
    <t>Min Alloc
Final</t>
  </si>
  <si>
    <t>Minimum
Lease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</si>
</sst>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6" formatCode="0.00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2F2F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99"/>
      </patternFill>
    </fill>
  </fills>
  <borders count="2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4" fillId="4" borderId="14" applyNumberFormat="0" applyAlignment="0" applyProtection="0"/>
    <xf numFmtId="0" fontId="6" fillId="7" borderId="14" applyNumberFormat="0" applyAlignment="0" applyProtection="0"/>
  </cellStyleXfs>
  <cellXfs count="108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NumberFormat="1" applyAlignment="1">
      <alignment horizontal="center"/>
    </xf>
    <xf numFmtId="0" fontId="0" fillId="0" borderId="0" xfId="0" pivotButton="1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/>
    <xf numFmtId="9" fontId="0" fillId="0" borderId="0" xfId="1" applyFont="1"/>
    <xf numFmtId="10" fontId="0" fillId="0" borderId="0" xfId="1" applyNumberFormat="1" applyFont="1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2" xfId="0" applyFont="1" applyBorder="1"/>
    <xf numFmtId="0" fontId="0" fillId="5" borderId="0" xfId="0" applyFill="1"/>
    <xf numFmtId="2" fontId="0" fillId="0" borderId="0" xfId="1" applyNumberFormat="1" applyFont="1"/>
    <xf numFmtId="0" fontId="4" fillId="4" borderId="14" xfId="2"/>
    <xf numFmtId="0" fontId="5" fillId="0" borderId="0" xfId="0" applyFont="1"/>
    <xf numFmtId="0" fontId="1" fillId="0" borderId="0" xfId="0" applyFont="1" applyAlignment="1">
      <alignment horizontal="right"/>
    </xf>
    <xf numFmtId="9" fontId="0" fillId="0" borderId="5" xfId="0" applyNumberFormat="1" applyBorder="1"/>
    <xf numFmtId="9" fontId="0" fillId="0" borderId="0" xfId="0" applyNumberFormat="1" applyBorder="1"/>
    <xf numFmtId="9" fontId="0" fillId="0" borderId="6" xfId="0" applyNumberFormat="1" applyBorder="1"/>
    <xf numFmtId="0" fontId="0" fillId="0" borderId="10" xfId="0" applyBorder="1"/>
    <xf numFmtId="0" fontId="0" fillId="0" borderId="15" xfId="0" applyBorder="1"/>
    <xf numFmtId="0" fontId="0" fillId="0" borderId="0" xfId="0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0" xfId="1" applyNumberFormat="1" applyFont="1" applyAlignment="1">
      <alignment horizontal="right"/>
    </xf>
    <xf numFmtId="0" fontId="1" fillId="0" borderId="13" xfId="0" applyFont="1" applyBorder="1" applyAlignment="1">
      <alignment horizontal="right"/>
    </xf>
    <xf numFmtId="10" fontId="0" fillId="0" borderId="4" xfId="1" applyNumberFormat="1" applyFont="1" applyBorder="1" applyAlignment="1">
      <alignment horizontal="right"/>
    </xf>
    <xf numFmtId="0" fontId="0" fillId="0" borderId="5" xfId="0" applyBorder="1" applyAlignment="1">
      <alignment horizontal="center"/>
    </xf>
    <xf numFmtId="10" fontId="0" fillId="0" borderId="6" xfId="1" applyNumberFormat="1" applyFont="1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0" fontId="0" fillId="0" borderId="9" xfId="1" applyNumberFormat="1" applyFont="1" applyBorder="1" applyAlignment="1">
      <alignment horizontal="right"/>
    </xf>
    <xf numFmtId="0" fontId="1" fillId="0" borderId="11" xfId="0" applyFont="1" applyBorder="1" applyAlignment="1">
      <alignment horizontal="left"/>
    </xf>
    <xf numFmtId="164" fontId="4" fillId="4" borderId="14" xfId="2" applyNumberFormat="1"/>
    <xf numFmtId="0" fontId="0" fillId="6" borderId="0" xfId="0" applyFill="1"/>
    <xf numFmtId="0" fontId="0" fillId="6" borderId="0" xfId="0" applyFill="1" applyAlignment="1">
      <alignment wrapText="1"/>
    </xf>
    <xf numFmtId="166" fontId="0" fillId="0" borderId="0" xfId="1" applyNumberFormat="1" applyFont="1"/>
    <xf numFmtId="0" fontId="0" fillId="0" borderId="0" xfId="1" applyNumberFormat="1" applyFont="1"/>
    <xf numFmtId="0" fontId="0" fillId="0" borderId="0" xfId="0" applyAlignment="1"/>
    <xf numFmtId="164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9" fontId="0" fillId="0" borderId="0" xfId="1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0" fillId="3" borderId="0" xfId="0" applyFill="1" applyAlignment="1"/>
    <xf numFmtId="2" fontId="0" fillId="0" borderId="0" xfId="0" applyNumberFormat="1"/>
    <xf numFmtId="0" fontId="1" fillId="3" borderId="0" xfId="0" applyFont="1" applyFill="1" applyAlignment="1">
      <alignment horizontal="center" wrapText="1"/>
    </xf>
    <xf numFmtId="10" fontId="0" fillId="3" borderId="0" xfId="1" applyNumberFormat="1" applyFont="1" applyFill="1"/>
    <xf numFmtId="164" fontId="0" fillId="3" borderId="0" xfId="0" applyNumberFormat="1" applyFill="1"/>
    <xf numFmtId="0" fontId="0" fillId="0" borderId="0" xfId="0"/>
    <xf numFmtId="0" fontId="10" fillId="3" borderId="0" xfId="0" applyFont="1" applyFill="1" applyAlignment="1">
      <alignment horizontal="center" wrapText="1"/>
    </xf>
    <xf numFmtId="0" fontId="1" fillId="2" borderId="0" xfId="0" applyFont="1" applyFill="1"/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3" borderId="0" xfId="0" applyFont="1" applyFill="1"/>
    <xf numFmtId="0" fontId="1" fillId="5" borderId="0" xfId="0" applyFont="1" applyFill="1"/>
    <xf numFmtId="0" fontId="1" fillId="3" borderId="0" xfId="0" applyFont="1" applyFill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1" fillId="0" borderId="0" xfId="0" applyFont="1" applyAlignment="1">
      <alignment horizontal="center" wrapText="1"/>
    </xf>
    <xf numFmtId="0" fontId="6" fillId="7" borderId="16" xfId="3" applyBorder="1"/>
    <xf numFmtId="0" fontId="6" fillId="7" borderId="17" xfId="3" applyBorder="1"/>
    <xf numFmtId="10" fontId="6" fillId="7" borderId="17" xfId="3" applyNumberFormat="1" applyBorder="1" applyAlignment="1">
      <alignment horizontal="right"/>
    </xf>
    <xf numFmtId="0" fontId="4" fillId="4" borderId="18" xfId="2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9" xfId="0" applyBorder="1" applyAlignment="1"/>
    <xf numFmtId="0" fontId="0" fillId="0" borderId="20" xfId="0" applyBorder="1"/>
    <xf numFmtId="0" fontId="0" fillId="0" borderId="20" xfId="1" applyNumberFormat="1" applyFont="1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/>
    <xf numFmtId="0" fontId="0" fillId="0" borderId="23" xfId="0" applyBorder="1" applyAlignment="1">
      <alignment horizontal="right"/>
    </xf>
    <xf numFmtId="0" fontId="0" fillId="0" borderId="24" xfId="0" applyBorder="1" applyAlignment="1"/>
    <xf numFmtId="0" fontId="0" fillId="0" borderId="25" xfId="0" applyBorder="1"/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 textRotation="90"/>
    </xf>
    <xf numFmtId="0" fontId="0" fillId="0" borderId="5" xfId="0" applyBorder="1" applyAlignment="1">
      <alignment horizontal="center" textRotation="90"/>
    </xf>
    <xf numFmtId="0" fontId="0" fillId="0" borderId="7" xfId="0" applyBorder="1" applyAlignment="1">
      <alignment horizontal="center" textRotation="90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4">
    <cellStyle name="Calculation" xfId="2" builtinId="22"/>
    <cellStyle name="Input" xfId="3" builtinId="20"/>
    <cellStyle name="Normal" xfId="0" builtinId="0"/>
    <cellStyle name="Percent" xfId="1" builtinId="5"/>
  </cellStyles>
  <dxfs count="8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4" formatCode="0.00%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E8A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'Blanket Lease Gold OptOut1'!$DD$10</c:f>
              <c:strCache>
                <c:ptCount val="1"/>
                <c:pt idx="0">
                  <c:v>20%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'Blanket Lease Gold OptOut1'!$DB$12:$DB$26</c:f>
              <c:numCache>
                <c:formatCode>General</c:formatCode>
                <c:ptCount val="15"/>
                <c:pt idx="8">
                  <c:v>9</c:v>
                </c:pt>
                <c:pt idx="9">
                  <c:v>10</c:v>
                </c:pt>
                <c:pt idx="10">
                  <c:v>57</c:v>
                </c:pt>
                <c:pt idx="11">
                  <c:v>68</c:v>
                </c:pt>
                <c:pt idx="12">
                  <c:v>72</c:v>
                </c:pt>
                <c:pt idx="13">
                  <c:v>155</c:v>
                </c:pt>
                <c:pt idx="14">
                  <c:v>331</c:v>
                </c:pt>
              </c:numCache>
            </c:numRef>
          </c:xVal>
          <c:yVal>
            <c:numRef>
              <c:f>'Blanket Lease Gold OptOut1'!$DC$12:$DC$26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57-46A5-AD3E-958F974913BB}"/>
            </c:ext>
          </c:extLst>
        </c:ser>
        <c:ser>
          <c:idx val="1"/>
          <c:order val="1"/>
          <c:tx>
            <c:strRef>
              <c:f>'Blanket Lease Gold OptOut1'!$DE$10</c:f>
              <c:strCache>
                <c:ptCount val="1"/>
                <c:pt idx="0">
                  <c:v>15%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'Blanket Lease Gold OptOut1'!$DB$12:$DB$26</c:f>
              <c:numCache>
                <c:formatCode>General</c:formatCode>
                <c:ptCount val="15"/>
                <c:pt idx="8">
                  <c:v>9</c:v>
                </c:pt>
                <c:pt idx="9">
                  <c:v>10</c:v>
                </c:pt>
                <c:pt idx="10">
                  <c:v>57</c:v>
                </c:pt>
                <c:pt idx="11">
                  <c:v>68</c:v>
                </c:pt>
                <c:pt idx="12">
                  <c:v>72</c:v>
                </c:pt>
                <c:pt idx="13">
                  <c:v>155</c:v>
                </c:pt>
                <c:pt idx="14">
                  <c:v>331</c:v>
                </c:pt>
              </c:numCache>
            </c:numRef>
          </c:xVal>
          <c:yVal>
            <c:numRef>
              <c:f>'Blanket Lease Gold OptOut1'!$DD$12:$DD$26</c:f>
              <c:numCache>
                <c:formatCode>General</c:formatCode>
                <c:ptCount val="15"/>
                <c:pt idx="0">
                  <c:v>261</c:v>
                </c:pt>
                <c:pt idx="1">
                  <c:v>24</c:v>
                </c:pt>
                <c:pt idx="2">
                  <c:v>32</c:v>
                </c:pt>
                <c:pt idx="3">
                  <c:v>12</c:v>
                </c:pt>
                <c:pt idx="4">
                  <c:v>13</c:v>
                </c:pt>
                <c:pt idx="5">
                  <c:v>5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1">
                  <c:v>1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57-46A5-AD3E-958F974913BB}"/>
            </c:ext>
          </c:extLst>
        </c:ser>
        <c:ser>
          <c:idx val="2"/>
          <c:order val="2"/>
          <c:tx>
            <c:strRef>
              <c:f>'Blanket Lease Gold OptOut1'!$DF$10</c:f>
              <c:strCache>
                <c:ptCount val="1"/>
                <c:pt idx="0">
                  <c:v>10%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'Blanket Lease Gold OptOut1'!$DB$12:$DB$26</c:f>
              <c:numCache>
                <c:formatCode>General</c:formatCode>
                <c:ptCount val="15"/>
                <c:pt idx="8">
                  <c:v>9</c:v>
                </c:pt>
                <c:pt idx="9">
                  <c:v>10</c:v>
                </c:pt>
                <c:pt idx="10">
                  <c:v>57</c:v>
                </c:pt>
                <c:pt idx="11">
                  <c:v>68</c:v>
                </c:pt>
                <c:pt idx="12">
                  <c:v>72</c:v>
                </c:pt>
                <c:pt idx="13">
                  <c:v>155</c:v>
                </c:pt>
                <c:pt idx="14">
                  <c:v>331</c:v>
                </c:pt>
              </c:numCache>
            </c:numRef>
          </c:xVal>
          <c:yVal>
            <c:numRef>
              <c:f>'Blanket Lease Gold OptOut1'!$DE$12:$DE$26</c:f>
              <c:numCache>
                <c:formatCode>General</c:formatCode>
                <c:ptCount val="15"/>
                <c:pt idx="0">
                  <c:v>267</c:v>
                </c:pt>
                <c:pt idx="1">
                  <c:v>29</c:v>
                </c:pt>
                <c:pt idx="2">
                  <c:v>27</c:v>
                </c:pt>
                <c:pt idx="3">
                  <c:v>17</c:v>
                </c:pt>
                <c:pt idx="4">
                  <c:v>6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57-46A5-AD3E-958F97491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507304"/>
        <c:axId val="670505664"/>
      </c:scatterChart>
      <c:valAx>
        <c:axId val="6705073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Account Oz Available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505664"/>
        <c:crosses val="autoZero"/>
        <c:crossBetween val="midCat"/>
      </c:valAx>
      <c:valAx>
        <c:axId val="6705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Accounts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507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 oz Lease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210"/>
      <c:rAngAx val="0"/>
      <c:perspective val="7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'Blanket Lease Gold OptOut1'!$DB$41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'Blanket Lease Gold OptOut1'!$DC$40:$DJ$40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40</c:v>
                </c:pt>
                <c:pt idx="5">
                  <c:v>60</c:v>
                </c:pt>
                <c:pt idx="6">
                  <c:v>75</c:v>
                </c:pt>
                <c:pt idx="7">
                  <c:v>100</c:v>
                </c:pt>
              </c:numCache>
            </c:numRef>
          </c:cat>
          <c:val>
            <c:numRef>
              <c:f>'Blanket Lease Gold OptOut1'!$DC$41:$DJ$41</c:f>
              <c:numCache>
                <c:formatCode>General</c:formatCode>
                <c:ptCount val="8"/>
                <c:pt idx="0">
                  <c:v>1422</c:v>
                </c:pt>
                <c:pt idx="1">
                  <c:v>2084</c:v>
                </c:pt>
                <c:pt idx="2">
                  <c:v>2702</c:v>
                </c:pt>
                <c:pt idx="3">
                  <c:v>3264</c:v>
                </c:pt>
                <c:pt idx="4">
                  <c:v>4517</c:v>
                </c:pt>
                <c:pt idx="5">
                  <c:v>5612</c:v>
                </c:pt>
                <c:pt idx="6">
                  <c:v>6070</c:v>
                </c:pt>
                <c:pt idx="7">
                  <c:v>6469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52-4FE9-89E9-EC27E94919DB}"/>
            </c:ext>
          </c:extLst>
        </c:ser>
        <c:ser>
          <c:idx val="1"/>
          <c:order val="1"/>
          <c:tx>
            <c:strRef>
              <c:f>'Blanket Lease Gold OptOut1'!$DB$42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'Blanket Lease Gold OptOut1'!$DC$40:$DJ$40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40</c:v>
                </c:pt>
                <c:pt idx="5">
                  <c:v>60</c:v>
                </c:pt>
                <c:pt idx="6">
                  <c:v>75</c:v>
                </c:pt>
                <c:pt idx="7">
                  <c:v>100</c:v>
                </c:pt>
              </c:numCache>
            </c:numRef>
          </c:cat>
          <c:val>
            <c:numRef>
              <c:f>'Blanket Lease Gold OptOut1'!$DC$42:$DJ$42</c:f>
              <c:numCache>
                <c:formatCode>General</c:formatCode>
                <c:ptCount val="8"/>
                <c:pt idx="0">
                  <c:v>1422</c:v>
                </c:pt>
                <c:pt idx="1">
                  <c:v>2084</c:v>
                </c:pt>
                <c:pt idx="2">
                  <c:v>2702</c:v>
                </c:pt>
                <c:pt idx="3">
                  <c:v>3233</c:v>
                </c:pt>
                <c:pt idx="4">
                  <c:v>4457</c:v>
                </c:pt>
                <c:pt idx="5">
                  <c:v>5512</c:v>
                </c:pt>
                <c:pt idx="6">
                  <c:v>5970</c:v>
                </c:pt>
                <c:pt idx="7">
                  <c:v>6349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52-4FE9-89E9-EC27E94919DB}"/>
            </c:ext>
          </c:extLst>
        </c:ser>
        <c:ser>
          <c:idx val="2"/>
          <c:order val="2"/>
          <c:tx>
            <c:strRef>
              <c:f>'Blanket Lease Gold OptOut1'!$DB$43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'Blanket Lease Gold OptOut1'!$DC$40:$DJ$40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40</c:v>
                </c:pt>
                <c:pt idx="5">
                  <c:v>60</c:v>
                </c:pt>
                <c:pt idx="6">
                  <c:v>75</c:v>
                </c:pt>
                <c:pt idx="7">
                  <c:v>100</c:v>
                </c:pt>
              </c:numCache>
            </c:numRef>
          </c:cat>
          <c:val>
            <c:numRef>
              <c:f>'Blanket Lease Gold OptOut1'!$DC$43:$DJ$43</c:f>
              <c:numCache>
                <c:formatCode>General</c:formatCode>
                <c:ptCount val="8"/>
                <c:pt idx="0">
                  <c:v>1422</c:v>
                </c:pt>
                <c:pt idx="1">
                  <c:v>2084</c:v>
                </c:pt>
                <c:pt idx="2">
                  <c:v>2683</c:v>
                </c:pt>
                <c:pt idx="3">
                  <c:v>3193</c:v>
                </c:pt>
                <c:pt idx="4">
                  <c:v>4394</c:v>
                </c:pt>
                <c:pt idx="5">
                  <c:v>5412</c:v>
                </c:pt>
                <c:pt idx="6">
                  <c:v>5862</c:v>
                </c:pt>
                <c:pt idx="7">
                  <c:v>6226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52-4FE9-89E9-EC27E94919DB}"/>
            </c:ext>
          </c:extLst>
        </c:ser>
        <c:ser>
          <c:idx val="3"/>
          <c:order val="3"/>
          <c:tx>
            <c:strRef>
              <c:f>'Blanket Lease Gold OptOut1'!$DB$44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'Blanket Lease Gold OptOut1'!$DC$40:$DJ$40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40</c:v>
                </c:pt>
                <c:pt idx="5">
                  <c:v>60</c:v>
                </c:pt>
                <c:pt idx="6">
                  <c:v>75</c:v>
                </c:pt>
                <c:pt idx="7">
                  <c:v>100</c:v>
                </c:pt>
              </c:numCache>
            </c:numRef>
          </c:cat>
          <c:val>
            <c:numRef>
              <c:f>'Blanket Lease Gold OptOut1'!$DC$44:$DJ$44</c:f>
              <c:numCache>
                <c:formatCode>General</c:formatCode>
                <c:ptCount val="8"/>
                <c:pt idx="0">
                  <c:v>1422</c:v>
                </c:pt>
                <c:pt idx="1">
                  <c:v>2070</c:v>
                </c:pt>
                <c:pt idx="2">
                  <c:v>2607</c:v>
                </c:pt>
                <c:pt idx="3">
                  <c:v>3080</c:v>
                </c:pt>
                <c:pt idx="4">
                  <c:v>4195</c:v>
                </c:pt>
                <c:pt idx="5">
                  <c:v>5152</c:v>
                </c:pt>
                <c:pt idx="6">
                  <c:v>5514</c:v>
                </c:pt>
                <c:pt idx="7">
                  <c:v>5855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52-4FE9-89E9-EC27E94919DB}"/>
            </c:ext>
          </c:extLst>
        </c:ser>
        <c:ser>
          <c:idx val="4"/>
          <c:order val="4"/>
          <c:tx>
            <c:strRef>
              <c:f>'Blanket Lease Gold OptOut1'!$DB$45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'Blanket Lease Gold OptOut1'!$DC$40:$DJ$40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40</c:v>
                </c:pt>
                <c:pt idx="5">
                  <c:v>60</c:v>
                </c:pt>
                <c:pt idx="6">
                  <c:v>75</c:v>
                </c:pt>
                <c:pt idx="7">
                  <c:v>100</c:v>
                </c:pt>
              </c:numCache>
            </c:numRef>
          </c:cat>
          <c:val>
            <c:numRef>
              <c:f>'Blanket Lease Gold OptOut1'!$DC$45:$DJ$45</c:f>
              <c:numCache>
                <c:formatCode>General</c:formatCode>
                <c:ptCount val="8"/>
                <c:pt idx="0">
                  <c:v>1422</c:v>
                </c:pt>
                <c:pt idx="1">
                  <c:v>2034</c:v>
                </c:pt>
                <c:pt idx="2">
                  <c:v>2547</c:v>
                </c:pt>
                <c:pt idx="3">
                  <c:v>3018</c:v>
                </c:pt>
                <c:pt idx="4">
                  <c:v>4075</c:v>
                </c:pt>
                <c:pt idx="5">
                  <c:v>4946</c:v>
                </c:pt>
                <c:pt idx="6">
                  <c:v>5283</c:v>
                </c:pt>
                <c:pt idx="7">
                  <c:v>5593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52-4FE9-89E9-EC27E94919DB}"/>
            </c:ext>
          </c:extLst>
        </c:ser>
        <c:ser>
          <c:idx val="5"/>
          <c:order val="5"/>
          <c:tx>
            <c:strRef>
              <c:f>'Blanket Lease Gold OptOut1'!$DB$46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'Blanket Lease Gold OptOut1'!$DC$40:$DJ$40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40</c:v>
                </c:pt>
                <c:pt idx="5">
                  <c:v>60</c:v>
                </c:pt>
                <c:pt idx="6">
                  <c:v>75</c:v>
                </c:pt>
                <c:pt idx="7">
                  <c:v>100</c:v>
                </c:pt>
              </c:numCache>
            </c:numRef>
          </c:cat>
          <c:val>
            <c:numRef>
              <c:f>'Blanket Lease Gold OptOut1'!$DC$46:$DJ$46</c:f>
              <c:numCache>
                <c:formatCode>General</c:formatCode>
                <c:ptCount val="8"/>
                <c:pt idx="0">
                  <c:v>1413</c:v>
                </c:pt>
                <c:pt idx="1">
                  <c:v>1983</c:v>
                </c:pt>
                <c:pt idx="2">
                  <c:v>2486</c:v>
                </c:pt>
                <c:pt idx="3">
                  <c:v>2921</c:v>
                </c:pt>
                <c:pt idx="4">
                  <c:v>3923</c:v>
                </c:pt>
                <c:pt idx="5">
                  <c:v>4696</c:v>
                </c:pt>
                <c:pt idx="6">
                  <c:v>5000</c:v>
                </c:pt>
                <c:pt idx="7">
                  <c:v>5284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52-4FE9-89E9-EC27E94919DB}"/>
            </c:ext>
          </c:extLst>
        </c:ser>
        <c:ser>
          <c:idx val="6"/>
          <c:order val="6"/>
          <c:tx>
            <c:strRef>
              <c:f>'Blanket Lease Gold OptOut1'!$DB$47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'Blanket Lease Gold OptOut1'!$DC$40:$DJ$40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40</c:v>
                </c:pt>
                <c:pt idx="5">
                  <c:v>60</c:v>
                </c:pt>
                <c:pt idx="6">
                  <c:v>75</c:v>
                </c:pt>
                <c:pt idx="7">
                  <c:v>100</c:v>
                </c:pt>
              </c:numCache>
            </c:numRef>
          </c:cat>
          <c:val>
            <c:numRef>
              <c:f>'Blanket Lease Gold OptOut1'!$DC$47:$DJ$47</c:f>
              <c:numCache>
                <c:formatCode>General</c:formatCode>
                <c:ptCount val="8"/>
                <c:pt idx="0">
                  <c:v>1314</c:v>
                </c:pt>
                <c:pt idx="1">
                  <c:v>1816</c:v>
                </c:pt>
                <c:pt idx="2">
                  <c:v>2223</c:v>
                </c:pt>
                <c:pt idx="3">
                  <c:v>2544</c:v>
                </c:pt>
                <c:pt idx="4">
                  <c:v>3236</c:v>
                </c:pt>
                <c:pt idx="5">
                  <c:v>3745</c:v>
                </c:pt>
                <c:pt idx="6">
                  <c:v>3938</c:v>
                </c:pt>
                <c:pt idx="7">
                  <c:v>4084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52-4FE9-89E9-EC27E94919DB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41166912"/>
        <c:axId val="841167568"/>
        <c:axId val="841124056"/>
      </c:surface3DChart>
      <c:catAx>
        <c:axId val="84116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167568"/>
        <c:crosses val="autoZero"/>
        <c:auto val="1"/>
        <c:lblAlgn val="ctr"/>
        <c:lblOffset val="100"/>
        <c:noMultiLvlLbl val="0"/>
      </c:catAx>
      <c:valAx>
        <c:axId val="8411675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166912"/>
        <c:crosses val="autoZero"/>
        <c:crossBetween val="midCat"/>
      </c:valAx>
      <c:serAx>
        <c:axId val="841124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16756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 oz Lease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0"/>
      <c:rotY val="210"/>
      <c:rAngAx val="0"/>
      <c:perspective val="7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'Blanket Lease Gold OptOut1'!$DB$80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'Blanket Lease Gold OptOut1'!$DC$40:$DJ$40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40</c:v>
                </c:pt>
                <c:pt idx="5">
                  <c:v>60</c:v>
                </c:pt>
                <c:pt idx="6">
                  <c:v>75</c:v>
                </c:pt>
                <c:pt idx="7">
                  <c:v>100</c:v>
                </c:pt>
              </c:numCache>
            </c:numRef>
          </c:cat>
          <c:val>
            <c:numRef>
              <c:f>'Blanket Lease Gold OptOut1'!$DC$80:$DJ$80</c:f>
            </c:numRef>
          </c:val>
          <c:extLst>
            <c:ext xmlns:c16="http://schemas.microsoft.com/office/drawing/2014/chart" uri="{C3380CC4-5D6E-409C-BE32-E72D297353CC}">
              <c16:uniqueId val="{00000000-F325-4DAD-B9FB-97390BD09362}"/>
            </c:ext>
          </c:extLst>
        </c:ser>
        <c:ser>
          <c:idx val="1"/>
          <c:order val="1"/>
          <c:tx>
            <c:strRef>
              <c:f>'Blanket Lease Gold OptOut1'!$DB$81</c:f>
              <c:strCache>
                <c:ptCount val="1"/>
                <c:pt idx="0">
                  <c:v>18</c:v>
                </c:pt>
              </c:strCache>
            </c:strRef>
          </c:tx>
          <c:cat>
            <c:numRef>
              <c:f>'Blanket Lease Gold OptOut1'!$DC$40:$DJ$40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40</c:v>
                </c:pt>
                <c:pt idx="5">
                  <c:v>60</c:v>
                </c:pt>
                <c:pt idx="6">
                  <c:v>75</c:v>
                </c:pt>
                <c:pt idx="7">
                  <c:v>100</c:v>
                </c:pt>
              </c:numCache>
            </c:numRef>
          </c:cat>
          <c:val>
            <c:numRef>
              <c:f>'Blanket Lease Gold OptOut1'!$DC$81:$DJ$81</c:f>
            </c:numRef>
          </c:val>
          <c:extLst>
            <c:ext xmlns:c16="http://schemas.microsoft.com/office/drawing/2014/chart" uri="{C3380CC4-5D6E-409C-BE32-E72D297353CC}">
              <c16:uniqueId val="{00000001-F325-4DAD-B9FB-97390BD09362}"/>
            </c:ext>
          </c:extLst>
        </c:ser>
        <c:ser>
          <c:idx val="2"/>
          <c:order val="2"/>
          <c:tx>
            <c:strRef>
              <c:f>'Blanket Lease Gold OptOut1'!$DB$82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'Blanket Lease Gold OptOut1'!$DC$40:$DJ$40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40</c:v>
                </c:pt>
                <c:pt idx="5">
                  <c:v>60</c:v>
                </c:pt>
                <c:pt idx="6">
                  <c:v>75</c:v>
                </c:pt>
                <c:pt idx="7">
                  <c:v>100</c:v>
                </c:pt>
              </c:numCache>
            </c:numRef>
          </c:cat>
          <c:val>
            <c:numRef>
              <c:f>'Blanket Lease Gold OptOut1'!$DC$82:$DJ$82</c:f>
            </c:numRef>
          </c:val>
          <c:extLst>
            <c:ext xmlns:c16="http://schemas.microsoft.com/office/drawing/2014/chart" uri="{C3380CC4-5D6E-409C-BE32-E72D297353CC}">
              <c16:uniqueId val="{00000002-F325-4DAD-B9FB-97390BD09362}"/>
            </c:ext>
          </c:extLst>
        </c:ser>
        <c:ser>
          <c:idx val="3"/>
          <c:order val="3"/>
          <c:tx>
            <c:strRef>
              <c:f>'Blanket Lease Gold OptOut1'!$DB$83</c:f>
              <c:strCache>
                <c:ptCount val="1"/>
                <c:pt idx="0">
                  <c:v>12</c:v>
                </c:pt>
              </c:strCache>
            </c:strRef>
          </c:tx>
          <c:cat>
            <c:numRef>
              <c:f>'Blanket Lease Gold OptOut1'!$DC$40:$DJ$40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40</c:v>
                </c:pt>
                <c:pt idx="5">
                  <c:v>60</c:v>
                </c:pt>
                <c:pt idx="6">
                  <c:v>75</c:v>
                </c:pt>
                <c:pt idx="7">
                  <c:v>100</c:v>
                </c:pt>
              </c:numCache>
            </c:numRef>
          </c:cat>
          <c:val>
            <c:numRef>
              <c:f>'Blanket Lease Gold OptOut1'!$DC$83:$DJ$83</c:f>
            </c:numRef>
          </c:val>
          <c:extLst>
            <c:ext xmlns:c16="http://schemas.microsoft.com/office/drawing/2014/chart" uri="{C3380CC4-5D6E-409C-BE32-E72D297353CC}">
              <c16:uniqueId val="{00000003-F325-4DAD-B9FB-97390BD09362}"/>
            </c:ext>
          </c:extLst>
        </c:ser>
        <c:ser>
          <c:idx val="4"/>
          <c:order val="4"/>
          <c:tx>
            <c:strRef>
              <c:f>'Blanket Lease Gold OptOut1'!$DB$84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'Blanket Lease Gold OptOut1'!$DC$40:$DJ$40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40</c:v>
                </c:pt>
                <c:pt idx="5">
                  <c:v>60</c:v>
                </c:pt>
                <c:pt idx="6">
                  <c:v>75</c:v>
                </c:pt>
                <c:pt idx="7">
                  <c:v>100</c:v>
                </c:pt>
              </c:numCache>
            </c:numRef>
          </c:cat>
          <c:val>
            <c:numRef>
              <c:f>'Blanket Lease Gold OptOut1'!$DC$84:$DJ$84</c:f>
            </c:numRef>
          </c:val>
          <c:extLst>
            <c:ext xmlns:c16="http://schemas.microsoft.com/office/drawing/2014/chart" uri="{C3380CC4-5D6E-409C-BE32-E72D297353CC}">
              <c16:uniqueId val="{00000004-F325-4DAD-B9FB-97390BD09362}"/>
            </c:ext>
          </c:extLst>
        </c:ser>
        <c:ser>
          <c:idx val="5"/>
          <c:order val="5"/>
          <c:tx>
            <c:strRef>
              <c:f>'Blanket Lease Gold OptOut1'!$DB$85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'Blanket Lease Gold OptOut1'!$DC$40:$DJ$40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40</c:v>
                </c:pt>
                <c:pt idx="5">
                  <c:v>60</c:v>
                </c:pt>
                <c:pt idx="6">
                  <c:v>75</c:v>
                </c:pt>
                <c:pt idx="7">
                  <c:v>100</c:v>
                </c:pt>
              </c:numCache>
            </c:numRef>
          </c:cat>
          <c:val>
            <c:numRef>
              <c:f>'Blanket Lease Gold OptOut1'!$DC$85:$DJ$85</c:f>
            </c:numRef>
          </c:val>
          <c:extLst>
            <c:ext xmlns:c16="http://schemas.microsoft.com/office/drawing/2014/chart" uri="{C3380CC4-5D6E-409C-BE32-E72D297353CC}">
              <c16:uniqueId val="{00000005-F325-4DAD-B9FB-97390BD09362}"/>
            </c:ext>
          </c:extLst>
        </c:ser>
        <c:ser>
          <c:idx val="6"/>
          <c:order val="6"/>
          <c:tx>
            <c:strRef>
              <c:f>'Blanket Lease Gold OptOut1'!$DB$86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'Blanket Lease Gold OptOut1'!$DC$40:$DJ$40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40</c:v>
                </c:pt>
                <c:pt idx="5">
                  <c:v>60</c:v>
                </c:pt>
                <c:pt idx="6">
                  <c:v>75</c:v>
                </c:pt>
                <c:pt idx="7">
                  <c:v>100</c:v>
                </c:pt>
              </c:numCache>
            </c:numRef>
          </c:cat>
          <c:val>
            <c:numRef>
              <c:f>'Blanket Lease Gold OptOut1'!$DC$86:$DJ$86</c:f>
            </c:numRef>
          </c:val>
          <c:extLst>
            <c:ext xmlns:c16="http://schemas.microsoft.com/office/drawing/2014/chart" uri="{C3380CC4-5D6E-409C-BE32-E72D297353CC}">
              <c16:uniqueId val="{00000006-F325-4DAD-B9FB-97390BD09362}"/>
            </c:ext>
          </c:extLst>
        </c:ser>
        <c:bandFmts/>
        <c:axId val="841166912"/>
        <c:axId val="841167568"/>
        <c:axId val="841124056"/>
      </c:surface3DChart>
      <c:catAx>
        <c:axId val="84116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167568"/>
        <c:crosses val="autoZero"/>
        <c:auto val="1"/>
        <c:lblAlgn val="ctr"/>
        <c:lblOffset val="100"/>
        <c:noMultiLvlLbl val="0"/>
      </c:catAx>
      <c:valAx>
        <c:axId val="8411675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166912"/>
        <c:crosses val="autoZero"/>
        <c:crossBetween val="midCat"/>
      </c:valAx>
      <c:serAx>
        <c:axId val="841124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167568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Account Oz Distribution Ater Deal 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Account Oz Distribution Ater Deal 1</a:t>
          </a:r>
        </a:p>
      </cx:txPr>
    </cx:title>
    <cx:plotArea>
      <cx:plotAreaRegion>
        <cx:series layoutId="clusteredColumn" uniqueId="{C1A8E2E0-F76F-40A9-B627-B4B55C188FC1}">
          <cx:tx>
            <cx:txData>
              <cx:f>_xlchart.v1.2</cx:f>
              <cx:v>Avail oz</cx:v>
            </cx:txData>
          </cx:tx>
          <cx:dataId val="0"/>
          <cx:layoutPr>
            <cx:binning intervalClosed="r" overflow="100">
              <cx:binSize val="2"/>
            </cx:binning>
          </cx:layoutPr>
        </cx:series>
      </cx:plotAreaRegion>
      <cx:axis id="0">
        <cx:catScaling gapWidth="0"/>
        <cx:tickLabels/>
        <cx:numFmt formatCode="0" sourceLinked="0"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</cx:chartData>
  <cx:chart>
    <cx:title pos="t" align="ctr" overlay="0">
      <cx:tx>
        <cx:txData>
          <cx:v>% Total Account Deal 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% Total Account Deal 5</a:t>
          </a:r>
        </a:p>
      </cx:txPr>
    </cx:title>
    <cx:plotArea>
      <cx:plotAreaRegion>
        <cx:series layoutId="clusteredColumn" uniqueId="{07ECE0A3-F1C1-4921-956D-74053E8945A7}">
          <cx:tx>
            <cx:txData>
              <cx:f>_xlchart.v1.26</cx:f>
              <cx:v>Alloc% Total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0%" sourceLinked="0"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Account Oz Distribution Ater Deal 6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Account Oz Distribution Ater Deal 6</a:t>
          </a:r>
        </a:p>
      </cx:txPr>
    </cx:title>
    <cx:plotArea>
      <cx:plotAreaRegion>
        <cx:series layoutId="clusteredColumn" uniqueId="{FE077CDD-C6C9-4F51-A518-820484F146BD}">
          <cx:tx>
            <cx:txData>
              <cx:f>_xlchart.v1.16</cx:f>
              <cx:v>Avail oz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0" sourceLinked="0"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txData>
          <cx:v>% Total Account Deal 6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% Total Account Deal 6</a:t>
          </a:r>
        </a:p>
      </cx:txPr>
    </cx:title>
    <cx:plotArea>
      <cx:plotAreaRegion>
        <cx:series layoutId="clusteredColumn" uniqueId="{02ABA8A9-76ED-41A4-AF20-049492A7A907}">
          <cx:tx>
            <cx:txData>
              <cx:f>_xlchart.v1.24</cx:f>
              <cx:v>Alloc% Total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0%" sourceLinked="0"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txData>
          <cx:v>Account Oz Distribution Ater Deal 7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Account Oz Distribution Ater Deal 7</a:t>
          </a:r>
        </a:p>
      </cx:txPr>
    </cx:title>
    <cx:plotArea>
      <cx:plotAreaRegion>
        <cx:series layoutId="clusteredColumn" uniqueId="{BBAD72A1-C17E-475A-A343-18C81022EE17}">
          <cx:tx>
            <cx:txData>
              <cx:f>_xlchart.v1.20</cx:f>
              <cx:v>Avail oz</cx:v>
            </cx:txData>
          </cx:tx>
          <cx:dataId val="0"/>
          <cx:layoutPr>
            <cx:binning intervalClosed="r" overflow="100">
              <cx:binSize val="1"/>
            </cx:binning>
          </cx:layoutPr>
        </cx:series>
      </cx:plotAreaRegion>
      <cx:axis id="0">
        <cx:catScaling gapWidth="0"/>
        <cx:tickLabels/>
        <cx:numFmt formatCode="0" sourceLinked="0"/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% Total Account Deal 7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% Total Account Deal 7</a:t>
          </a:r>
        </a:p>
      </cx:txPr>
    </cx:title>
    <cx:plotArea>
      <cx:plotAreaRegion>
        <cx:series layoutId="clusteredColumn" uniqueId="{12F63DA6-BA49-45A6-BCA0-20984747482F}">
          <cx:tx>
            <cx:txData>
              <cx:f>_xlchart.v1.14</cx:f>
              <cx:v>Alloc% Total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0%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Account Oz Distribution Ater Deal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Account Oz Distribution Ater Deal 2</a:t>
          </a:r>
        </a:p>
      </cx:txPr>
    </cx:title>
    <cx:plotArea>
      <cx:plotAreaRegion>
        <cx:series layoutId="clusteredColumn" uniqueId="{D00F3248-D045-4329-9AFF-7D1F2D27FBDF}">
          <cx:tx>
            <cx:txData>
              <cx:f>_xlchart.v1.0</cx:f>
              <cx:v>Avail oz</cx:v>
            </cx:txData>
          </cx:tx>
          <cx:dataId val="0"/>
          <cx:layoutPr>
            <cx:binning intervalClosed="r" overflow="100">
              <cx:binSize val="2"/>
            </cx:binning>
          </cx:layoutPr>
        </cx:series>
      </cx:plotAreaRegion>
      <cx:axis id="0">
        <cx:catScaling gapWidth="0"/>
        <cx:tickLabels/>
        <cx:numFmt formatCode="0" sourceLinked="0"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Account Oz Distribution Ater Deal 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Account Oz Distribution Ater Deal 3</a:t>
          </a:r>
        </a:p>
      </cx:txPr>
    </cx:title>
    <cx:plotArea>
      <cx:plotAreaRegion>
        <cx:series layoutId="clusteredColumn" uniqueId="{1EE02AD3-5032-4813-BBE4-495A9B608446}">
          <cx:tx>
            <cx:txData>
              <cx:f>_xlchart.v1.8</cx:f>
              <cx:v>Avail oz</cx:v>
            </cx:txData>
          </cx:tx>
          <cx:dataId val="0"/>
          <cx:layoutPr>
            <cx:binning intervalClosed="r" overflow="100">
              <cx:binSize val="2"/>
            </cx:binning>
          </cx:layoutPr>
        </cx:series>
      </cx:plotAreaRegion>
      <cx:axis id="0">
        <cx:catScaling gapWidth="0"/>
        <cx:tickLabels/>
        <cx:numFmt formatCode="0" sourceLinked="0"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Account Oz Distribution Ater Deal 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Account Oz Distribution Ater Deal 4</a:t>
          </a:r>
        </a:p>
      </cx:txPr>
    </cx:title>
    <cx:plotArea>
      <cx:plotAreaRegion>
        <cx:series layoutId="clusteredColumn" uniqueId="{BBAD72A1-C17E-475A-A343-18C81022EE17}">
          <cx:tx>
            <cx:txData>
              <cx:f>_xlchart.v1.4</cx:f>
              <cx:v>Avail oz</cx:v>
            </cx:txData>
          </cx:tx>
          <cx:dataId val="0"/>
          <cx:layoutPr>
            <cx:binning intervalClosed="r" overflow="100">
              <cx:binSize val="1"/>
            </cx:binning>
          </cx:layoutPr>
        </cx:series>
      </cx:plotAreaRegion>
      <cx:axis id="0">
        <cx:catScaling gapWidth="0"/>
        <cx:tickLabels/>
        <cx:numFmt formatCode="0" sourceLinked="0"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% Total Account Deal 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% Total Account Deal 1</a:t>
          </a:r>
        </a:p>
      </cx:txPr>
    </cx:title>
    <cx:plotArea>
      <cx:plotAreaRegion>
        <cx:series layoutId="clusteredColumn" uniqueId="{3D11B98A-EF8A-4EA0-A83C-111530D266DE}">
          <cx:tx>
            <cx:txData>
              <cx:f>_xlchart.v1.6</cx:f>
              <cx:v>Alloc% Total</cx:v>
            </cx:txData>
          </cx:tx>
          <cx:dataId val="0"/>
          <cx:layoutPr>
            <cx:binning intervalClosed="r">
              <cx:binSize val="0.05000000000000001"/>
            </cx:binning>
          </cx:layoutPr>
        </cx:series>
      </cx:plotAreaRegion>
      <cx:axis id="0">
        <cx:catScaling gapWidth="0"/>
        <cx:tickLabels/>
        <cx:numFmt formatCode="0%" sourceLinked="0"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% Total Account Deal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% Total Account Deal 2</a:t>
          </a:r>
        </a:p>
      </cx:txPr>
    </cx:title>
    <cx:plotArea>
      <cx:plotAreaRegion>
        <cx:series layoutId="clusteredColumn" uniqueId="{607DF335-91C1-4864-9683-53FA25500C32}">
          <cx:tx>
            <cx:txData>
              <cx:f>_xlchart.v1.12</cx:f>
              <cx:v>Alloc% Total</cx:v>
            </cx:txData>
          </cx:tx>
          <cx:dataId val="0"/>
          <cx:layoutPr>
            <cx:binning intervalClosed="r">
              <cx:binSize val="0.05000000000000001"/>
            </cx:binning>
          </cx:layoutPr>
        </cx:series>
      </cx:plotAreaRegion>
      <cx:axis id="0">
        <cx:catScaling gapWidth="0"/>
        <cx:tickLabels/>
        <cx:numFmt formatCode="0%" sourceLinked="0"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% Total Account Deal 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% Total Account Deal 3</a:t>
          </a:r>
        </a:p>
      </cx:txPr>
    </cx:title>
    <cx:plotArea>
      <cx:plotAreaRegion>
        <cx:series layoutId="clusteredColumn" uniqueId="{582A8547-19CE-4F89-B2A3-9DCC3F7B8F88}">
          <cx:tx>
            <cx:txData>
              <cx:f>_xlchart.v1.10</cx:f>
              <cx:v>Alloc% Total</cx:v>
            </cx:txData>
          </cx:tx>
          <cx:dataId val="0"/>
          <cx:layoutPr>
            <cx:binning intervalClosed="r">
              <cx:binSize val="0.05000000000000001"/>
            </cx:binning>
          </cx:layoutPr>
        </cx:series>
      </cx:plotAreaRegion>
      <cx:axis id="0">
        <cx:catScaling gapWidth="0"/>
        <cx:tickLabels/>
        <cx:numFmt formatCode="0%" sourceLinked="0"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>
      <cx:tx>
        <cx:txData>
          <cx:v>% Total Account Deal 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% Total Account Deal 4</a:t>
          </a:r>
        </a:p>
      </cx:txPr>
    </cx:title>
    <cx:plotArea>
      <cx:plotAreaRegion>
        <cx:series layoutId="clusteredColumn" uniqueId="{12F63DA6-BA49-45A6-BCA0-20984747482F}">
          <cx:tx>
            <cx:txData>
              <cx:f>_xlchart.v1.22</cx:f>
              <cx:v>Alloc% Total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0%" sourceLinked="0"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Account Oz Distribution Ater Deal 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Account Oz Distribution Ater Deal 5</a:t>
          </a:r>
        </a:p>
      </cx:txPr>
    </cx:title>
    <cx:plotArea>
      <cx:plotAreaRegion>
        <cx:series layoutId="clusteredColumn" uniqueId="{EC8B4252-5CA6-477C-95C1-7AB24272DF79}">
          <cx:tx>
            <cx:txData>
              <cx:f>_xlchart.v1.18</cx:f>
              <cx:v>Avail oz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7.xml"/><Relationship Id="rId13" Type="http://schemas.microsoft.com/office/2014/relationships/chartEx" Target="../charts/chartEx10.xml"/><Relationship Id="rId3" Type="http://schemas.microsoft.com/office/2014/relationships/chartEx" Target="../charts/chartEx3.xml"/><Relationship Id="rId7" Type="http://schemas.microsoft.com/office/2014/relationships/chartEx" Target="../charts/chartEx6.xml"/><Relationship Id="rId12" Type="http://schemas.microsoft.com/office/2014/relationships/chartEx" Target="../charts/chartEx9.xml"/><Relationship Id="rId17" Type="http://schemas.microsoft.com/office/2014/relationships/chartEx" Target="../charts/chartEx14.xml"/><Relationship Id="rId2" Type="http://schemas.microsoft.com/office/2014/relationships/chartEx" Target="../charts/chartEx2.xml"/><Relationship Id="rId16" Type="http://schemas.microsoft.com/office/2014/relationships/chartEx" Target="../charts/chartEx13.xml"/><Relationship Id="rId1" Type="http://schemas.microsoft.com/office/2014/relationships/chartEx" Target="../charts/chartEx1.xml"/><Relationship Id="rId6" Type="http://schemas.microsoft.com/office/2014/relationships/chartEx" Target="../charts/chartEx5.xml"/><Relationship Id="rId11" Type="http://schemas.openxmlformats.org/officeDocument/2006/relationships/chart" Target="../charts/chart3.xml"/><Relationship Id="rId5" Type="http://schemas.openxmlformats.org/officeDocument/2006/relationships/chart" Target="../charts/chart1.xml"/><Relationship Id="rId15" Type="http://schemas.microsoft.com/office/2014/relationships/chartEx" Target="../charts/chartEx12.xml"/><Relationship Id="rId10" Type="http://schemas.openxmlformats.org/officeDocument/2006/relationships/chart" Target="../charts/chart2.xml"/><Relationship Id="rId4" Type="http://schemas.microsoft.com/office/2014/relationships/chartEx" Target="../charts/chartEx4.xml"/><Relationship Id="rId9" Type="http://schemas.microsoft.com/office/2014/relationships/chartEx" Target="../charts/chartEx8.xml"/><Relationship Id="rId14" Type="http://schemas.microsoft.com/office/2014/relationships/chartEx" Target="../charts/chartEx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93616</xdr:colOff>
      <xdr:row>0</xdr:row>
      <xdr:rowOff>20133</xdr:rowOff>
    </xdr:from>
    <xdr:to>
      <xdr:col>21</xdr:col>
      <xdr:colOff>883919</xdr:colOff>
      <xdr:row>13</xdr:row>
      <xdr:rowOff>85240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40D4605-335D-4067-B40D-EE04C6961A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13473" y="20133"/>
              <a:ext cx="9155975" cy="24926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51588</xdr:colOff>
      <xdr:row>0</xdr:row>
      <xdr:rowOff>74023</xdr:rowOff>
    </xdr:from>
    <xdr:to>
      <xdr:col>33</xdr:col>
      <xdr:colOff>807722</xdr:colOff>
      <xdr:row>13</xdr:row>
      <xdr:rowOff>130150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18B9180-A477-4823-8B5B-A7169511DF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431131" y="74023"/>
              <a:ext cx="9045605" cy="24836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35</xdr:col>
      <xdr:colOff>29392</xdr:colOff>
      <xdr:row>0</xdr:row>
      <xdr:rowOff>78921</xdr:rowOff>
    </xdr:from>
    <xdr:to>
      <xdr:col>45</xdr:col>
      <xdr:colOff>841466</xdr:colOff>
      <xdr:row>13</xdr:row>
      <xdr:rowOff>78376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335615B4-88B5-4474-93BD-7B2EE8111E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92421" y="78921"/>
              <a:ext cx="9101545" cy="24269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47</xdr:col>
      <xdr:colOff>34033</xdr:colOff>
      <xdr:row>0</xdr:row>
      <xdr:rowOff>77736</xdr:rowOff>
    </xdr:from>
    <xdr:to>
      <xdr:col>57</xdr:col>
      <xdr:colOff>760911</xdr:colOff>
      <xdr:row>13</xdr:row>
      <xdr:rowOff>55517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23B18FEA-5A6E-416F-BB00-E45863285C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180547" y="77736"/>
              <a:ext cx="8858507" cy="24052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110</xdr:col>
      <xdr:colOff>363072</xdr:colOff>
      <xdr:row>8</xdr:row>
      <xdr:rowOff>0</xdr:rowOff>
    </xdr:from>
    <xdr:to>
      <xdr:col>118</xdr:col>
      <xdr:colOff>58272</xdr:colOff>
      <xdr:row>23</xdr:row>
      <xdr:rowOff>53789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10991A-4A4E-425E-A49F-00F41368E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75110</xdr:colOff>
      <xdr:row>14</xdr:row>
      <xdr:rowOff>2887</xdr:rowOff>
    </xdr:from>
    <xdr:to>
      <xdr:col>21</xdr:col>
      <xdr:colOff>883921</xdr:colOff>
      <xdr:row>28</xdr:row>
      <xdr:rowOff>148187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CD90841C-3048-466F-A27A-9F24459371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94967" y="2615458"/>
              <a:ext cx="9174483" cy="27633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67493</xdr:colOff>
      <xdr:row>13</xdr:row>
      <xdr:rowOff>175261</xdr:rowOff>
    </xdr:from>
    <xdr:to>
      <xdr:col>33</xdr:col>
      <xdr:colOff>807721</xdr:colOff>
      <xdr:row>28</xdr:row>
      <xdr:rowOff>135504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39BD008D-79E3-49D7-A4C7-8BBC7478F8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447036" y="2602775"/>
              <a:ext cx="9029699" cy="27633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35</xdr:col>
      <xdr:colOff>40277</xdr:colOff>
      <xdr:row>13</xdr:row>
      <xdr:rowOff>179614</xdr:rowOff>
    </xdr:from>
    <xdr:to>
      <xdr:col>45</xdr:col>
      <xdr:colOff>842553</xdr:colOff>
      <xdr:row>28</xdr:row>
      <xdr:rowOff>139857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0BECFBF6-DA23-4633-B32D-B97731A941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803306" y="2607128"/>
              <a:ext cx="9091747" cy="27633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47</xdr:col>
      <xdr:colOff>48986</xdr:colOff>
      <xdr:row>14</xdr:row>
      <xdr:rowOff>22860</xdr:rowOff>
    </xdr:from>
    <xdr:to>
      <xdr:col>57</xdr:col>
      <xdr:colOff>814251</xdr:colOff>
      <xdr:row>28</xdr:row>
      <xdr:rowOff>22859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F58A73EE-B94D-46FA-A8E0-4B2347FC05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195500" y="2635431"/>
              <a:ext cx="8896894" cy="26180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104</xdr:col>
      <xdr:colOff>233616</xdr:colOff>
      <xdr:row>48</xdr:row>
      <xdr:rowOff>92528</xdr:rowOff>
    </xdr:from>
    <xdr:to>
      <xdr:col>114</xdr:col>
      <xdr:colOff>536239</xdr:colOff>
      <xdr:row>71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F7FD54A-FB2C-4CC5-981C-B276B0112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106</xdr:col>
      <xdr:colOff>0</xdr:colOff>
      <xdr:row>87</xdr:row>
      <xdr:rowOff>0</xdr:rowOff>
    </xdr:from>
    <xdr:to>
      <xdr:col>116</xdr:col>
      <xdr:colOff>37579</xdr:colOff>
      <xdr:row>109</xdr:row>
      <xdr:rowOff>93003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8A84124-D0CD-4E86-94FC-661F2602C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59</xdr:col>
      <xdr:colOff>87372</xdr:colOff>
      <xdr:row>0</xdr:row>
      <xdr:rowOff>52699</xdr:rowOff>
    </xdr:from>
    <xdr:to>
      <xdr:col>69</xdr:col>
      <xdr:colOff>816429</xdr:colOff>
      <xdr:row>13</xdr:row>
      <xdr:rowOff>37012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BE34AFD8-75C5-48C7-8D61-6D808FF661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459529" y="52699"/>
              <a:ext cx="8860686" cy="24118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59</xdr:col>
      <xdr:colOff>101237</xdr:colOff>
      <xdr:row>13</xdr:row>
      <xdr:rowOff>183969</xdr:rowOff>
    </xdr:from>
    <xdr:to>
      <xdr:col>69</xdr:col>
      <xdr:colOff>868680</xdr:colOff>
      <xdr:row>27</xdr:row>
      <xdr:rowOff>183968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984C332E-1B63-41FE-999A-7A721AE9CC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473394" y="2611483"/>
              <a:ext cx="8899072" cy="26180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71</xdr:col>
      <xdr:colOff>66690</xdr:colOff>
      <xdr:row>0</xdr:row>
      <xdr:rowOff>88622</xdr:rowOff>
    </xdr:from>
    <xdr:to>
      <xdr:col>81</xdr:col>
      <xdr:colOff>793568</xdr:colOff>
      <xdr:row>13</xdr:row>
      <xdr:rowOff>66403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06010E64-A83D-4A38-8A10-1CB2A7FBC4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664490" y="88622"/>
              <a:ext cx="9081664" cy="24052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71</xdr:col>
      <xdr:colOff>81643</xdr:colOff>
      <xdr:row>14</xdr:row>
      <xdr:rowOff>33746</xdr:rowOff>
    </xdr:from>
    <xdr:to>
      <xdr:col>81</xdr:col>
      <xdr:colOff>846908</xdr:colOff>
      <xdr:row>28</xdr:row>
      <xdr:rowOff>33745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89DA1BED-4F57-4B01-94AD-8486E0FA59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679443" y="2646317"/>
              <a:ext cx="9120051" cy="26180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83</xdr:col>
      <xdr:colOff>132005</xdr:colOff>
      <xdr:row>0</xdr:row>
      <xdr:rowOff>88621</xdr:rowOff>
    </xdr:from>
    <xdr:to>
      <xdr:col>93</xdr:col>
      <xdr:colOff>858883</xdr:colOff>
      <xdr:row>13</xdr:row>
      <xdr:rowOff>66402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27C3AC54-67C9-4D93-97AB-02D11487BA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178605" y="88621"/>
              <a:ext cx="9000021" cy="24052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83</xdr:col>
      <xdr:colOff>146958</xdr:colOff>
      <xdr:row>14</xdr:row>
      <xdr:rowOff>33745</xdr:rowOff>
    </xdr:from>
    <xdr:to>
      <xdr:col>93</xdr:col>
      <xdr:colOff>912223</xdr:colOff>
      <xdr:row>28</xdr:row>
      <xdr:rowOff>33744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343C1C83-2A69-40B6-A843-790AFFBCF0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193558" y="2646316"/>
              <a:ext cx="9027522" cy="26180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X:\Dropbox%20(Monetary%20Metals)\BC%20Team\Leasing%20Sales\LOrfebre\L2_Gold_800oz_2021\LOrfebre_Gold_2021_v3%20CFM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ll Agner" refreshedDate="44525.446849074076" createdVersion="7" refreshedVersion="7" minRefreshableVersion="3" recordCount="376" xr:uid="{05FB14E7-FD13-4480-8CC7-B1D58D894113}">
  <cacheSource type="worksheet">
    <worksheetSource name="AccountsSF" r:id="rId2"/>
  </cacheSource>
  <cacheFields count="7">
    <cacheField name="Account Name" numFmtId="0">
      <sharedItems count="377">
        <s v="2013 JOHN A. BENNETT AND LORI L. BENNETT REVOCABLE TRUST"/>
        <s v="4DDS Inc"/>
        <s v="9282181 Canada Inc."/>
        <s v="Adam J. Barr"/>
        <s v="Adam Sowinski"/>
        <s v="Adams Family Trust"/>
        <s v="Addison and Nagila Quale"/>
        <s v="Addison Quale"/>
        <s v="Aditya Dynar"/>
        <s v="Alan and Stacy Lynch"/>
        <s v="Alan McKendree D/B/A 24K Enterprises"/>
        <s v="Alberto Salguero and Patricia Aguilar"/>
        <s v="Alexander Manzara"/>
        <s v="Alexander Schechter"/>
        <s v="Alexander Wilson"/>
        <s v="Alison &amp; Toby Boothman"/>
        <s v="ALJJ, LLC"/>
        <s v="Alpine Gold"/>
        <s v="Andrew C. Quale Jr."/>
        <s v="Andrew Fately and Julie Fately"/>
        <s v="Andrew LaPlante Special Needs Trust"/>
        <s v="Andriy Samilyak"/>
        <s v="Antares LLC"/>
        <s v="Anthony and Heidi Lind"/>
        <s v="Anthony Craig Palmer"/>
        <s v="Anthony Guinn"/>
        <s v="Aram Fuchs"/>
        <s v="Arie Y Levy-Cohen"/>
        <s v="Armin Roehrl"/>
        <s v="Ashton Stewart"/>
        <s v="Asian Investment Management Services Limited"/>
        <s v="Atul Kapur and Kritti Pathak"/>
        <s v="Barbara Agner"/>
        <s v="Barnett Revocable Living Trust, dated March 31, 2005"/>
        <s v="Barry Kelly"/>
        <s v="Beagle Superannuation Fund"/>
        <s v="Belrio Revocable Trust"/>
        <s v="Benjamin H Smith Jr and Samantha Smith"/>
        <s v="Bennett Family Trust"/>
        <s v="Best Premises LLC"/>
        <s v="Bettina P Smilo Revocable Trust"/>
        <s v="Big Daddys Superannuation Fund"/>
        <s v="Bob Zielinski"/>
        <s v="Bohm Kim"/>
        <s v="Brad Aisa"/>
        <s v="Bradley G. Williams as Trustee of the Bradley G. Williams Revocable Trust dated July 8, 2013"/>
        <s v="Bradley Hayes Buchanan 2005 Trust"/>
        <s v="Brendan Hoey"/>
        <s v="Brent D. McDermott and Helen C. McDermott"/>
        <s v="Brian and Melinda Wolfe"/>
        <s v="Brian P. Simpson and Annaliese Cassarino"/>
        <s v="Brijesh Patel"/>
        <s v="Bruce and Kathleen Clark"/>
        <s v="Calvin A. Byles and Patricia J. Wagner"/>
        <s v="Carrie-Ann Biondi and Robert Begley"/>
        <s v="Cayla Zielinski"/>
        <s v="Charles and Bonnie Dahlke"/>
        <s v="Charles Vollum"/>
        <s v="Chih Yang Chen"/>
        <s v="Chris and Rachel Karabats"/>
        <s v="Christian Liberty Trust"/>
        <s v="Christian Watjen"/>
        <s v="Christopher and Irene Larkworthy"/>
        <s v="Christopher and Julie Josephine Williams"/>
        <s v="Christopher Curreri"/>
        <s v="Christopher Frederick Holmer"/>
        <s v="Christopher Marc Guidi"/>
        <s v="Christopher Smith"/>
        <s v="Christopher Tormey"/>
        <s v="Craig Price"/>
        <s v="Cuddalore and Kamala Vasudevan"/>
        <s v="Dale Irving Scoggin Jr."/>
        <s v="Dane and Hayley Flaherty"/>
        <s v="Daniel Cromwell"/>
        <s v="Dann Hall Trust dated September 7, 2018"/>
        <s v="Darren Sandford"/>
        <s v="David &amp; Amy Rosno"/>
        <s v="David and Patricia Linde"/>
        <s v="David Douglas Roossien"/>
        <s v="David Gilbertson"/>
        <s v="David Grayson"/>
        <s v="David Littel and Sara McCarter"/>
        <s v="David Neyer"/>
        <s v="David Stephens"/>
        <s v="David Stewart Maltby Jr. and Regula Elizabeth Egli"/>
        <s v="Debra Schoenau"/>
        <s v="Dennis Rice"/>
        <s v="Dennis Wilgoose"/>
        <s v="Dick and Tori Buchanan"/>
        <s v="Dickson Buchanan Jr."/>
        <s v="Dimitar Georgievski and Mirjana Simundza"/>
        <s v="Dimitrios Dourmousis"/>
        <s v="DL and SJ Habner Family Trust"/>
        <s v="Domingo Alvarez"/>
        <s v="Don C. Bell, II"/>
        <s v="Donald Robert Davis"/>
        <s v="Doug Russell"/>
        <s v="Dr Marcus Matthews and Dr Chunyan Liao"/>
        <s v="Dustin Olin Crawford"/>
        <s v="Edmond J. Daugherty and Akiko Daugherty"/>
        <s v="Edward Sablan"/>
        <s v="Eric Bendjouya"/>
        <s v="Eric Kachorek"/>
        <s v="Eric Martin"/>
        <s v="Eric Schechter Trust"/>
        <s v="Erik Oswald"/>
        <s v="Euan Anderson"/>
        <s v="Eugene and Carolyn Neyer"/>
        <s v="Eurymedon Holdings Ltd."/>
        <s v="Ezekiel and Sachiko Baye"/>
        <s v="Farid Sayad"/>
        <s v="Focus 42 401K Trust"/>
        <s v="Francis Nelson Henderson"/>
        <s v="Frederick C. Gibson and Johanna Canaday"/>
        <s v="Frederick J. Elia"/>
        <s v="Gabriel McCauley"/>
        <s v="Georgia Balbin and Mary Ellen Hopkins"/>
        <s v="Gordon Marshall Garretson, Jr."/>
        <s v="Greg and Lisa Rains"/>
        <s v="Greg Bilbro"/>
        <s v="Greg J. and Jill George"/>
        <s v="Greyson and Oksana Geiler"/>
        <s v="H and L Kinahan Super Fund"/>
        <s v="Harrison Schoenau"/>
        <s v="Heiko and Nicole Cochius"/>
        <s v="Helms Deep Trust"/>
        <s v="Henri Pellerin"/>
        <s v="Hirohata Survivor's Trust"/>
        <s v="Hirschman Living Trust, dated July 31, 2007"/>
        <s v="Holden Heinrich"/>
        <s v="Horst Moelders"/>
        <s v="Hoss Living Trust, Dated September 21, 2018"/>
        <s v="Howard Danielson Jr"/>
        <s v="Howard Taylor"/>
        <s v="Hung Jui Chen"/>
        <s v="Ian Bryce Hannay"/>
        <s v="Ivan and Caroline Williams"/>
        <s v="Jack Kui"/>
        <s v="James and Diane Pacini"/>
        <s v="James and Sandra Fitzgerald"/>
        <s v="James Flanigan"/>
        <s v="James Mazza"/>
        <s v="James Mazza and Zena Mandzych"/>
        <s v="James R. Porter"/>
        <s v="James Stevens"/>
        <s v="Jason Hooper"/>
        <s v="Jean-Denis Bertron"/>
        <s v="Jeanine Geiler"/>
        <s v="Jeffrey and Elizabeth Murray"/>
        <s v="Jeffrey and Maiko Thomas"/>
        <s v="Jeffrey Iiams"/>
        <s v="Jeffrey M. Tibbs and Diane M. Tibbs"/>
        <s v="Jeffrey Welsh &amp; Sheryl Wilder"/>
        <s v="Jerry Mathis II"/>
        <s v="Jesse Sharp"/>
        <s v="Joe Meuth"/>
        <s v="Joel Bauman"/>
        <s v="John A and Lori L Bennett"/>
        <s v="John and Maria Strong"/>
        <s v="John and Sue Rogers"/>
        <s v="John Barker"/>
        <s v="John Choi"/>
        <s v="John Crawford Freeman"/>
        <s v="John David Soriano and Mary Soriano"/>
        <s v="John Faux"/>
        <s v="John Maxted Anne Maxted"/>
        <s v="John Osback"/>
        <s v="John P. Wagner"/>
        <s v="John R. Skar"/>
        <s v="John Sebring Kaupp"/>
        <s v="John Warren Keel"/>
        <s v="Joli Divon Saraf and Vikas Saraf"/>
        <s v="Jon and Judith Merrill"/>
        <s v="Jonathan Francis Scherer"/>
        <s v="Jonker Family Trust"/>
        <s v="Jordan Weiner"/>
        <s v="Jose Machota"/>
        <s v="Jose R. Diaz"/>
        <s v="Josef Otto Gether"/>
        <s v="Joseph Von Lehman"/>
        <s v="Josh Gribbens Family Trust"/>
        <s v="Josiah Monroe Redding and Tiffany Rose Redding"/>
        <s v="Jovan Zaric"/>
        <s v="Juan Carlos Claramunt"/>
        <s v="Julian Webb"/>
        <s v="Justin Colletti"/>
        <s v="Justin Haynes"/>
        <s v="Justin James Gannon"/>
        <s v="Justin Matthew Downie"/>
        <s v="Karl Honegger"/>
        <s v="Kate (Hsiao Yu) Liu"/>
        <s v="Keith J. Gray"/>
        <s v="Keith Weiner"/>
        <s v="Kenneth D. &amp; Diane L. Russell"/>
        <s v="Kris Winer"/>
        <s v="Kris Winer and Rebecca Springmeyer"/>
        <s v="Kulvinder Thethi"/>
        <s v="Kurtis and Crystal Hauber"/>
        <s v="Larry D Heidebrecht 1998 Trust"/>
        <s v="Laurence J. Zych"/>
        <s v="Lawrence Sullivan"/>
        <s v="Layman Mann Living Trust"/>
        <s v="Lee Family Trust dated September 14, 2012"/>
        <s v="Lee Sutterfield"/>
        <s v="Leili Soussan Huth"/>
        <s v="Leslie A. and Michael J. Webb"/>
        <s v="Little Noosa Family Trust"/>
        <s v="Little Noosa Super Fund"/>
        <s v="Lora L. Knorr"/>
        <s v="Lora L. Knorr and Stacey T. Fierro"/>
        <s v="Lorin Riutta"/>
        <s v="Lou Ellen S. and Bruce D. Runyan"/>
        <s v="Louis D. Ward Jr. and Adriane Y. Ward"/>
        <s v="Lowell Horning and Emelie Horning Revocable Living Trust Agreement"/>
        <s v="Lucas Derraugh"/>
        <s v="Ludwig Karl"/>
        <s v="Ludwig Von Mises Institute for Austrian Economics, Inc."/>
        <s v="Luis Rodriguez &amp; Amy Grisser"/>
        <s v="M and K Investments"/>
        <s v="Manuel Polavieja"/>
        <s v="MarcAnthony and Sally Salvatini"/>
        <s v="Marcin Wieloch"/>
        <s v="Mark B. Andrews Revocable Trust Agreement Dated April 12, 2004"/>
        <s v="Mark Hauserman"/>
        <s v="Marsha Rotmistrovsky"/>
        <s v="Mary Carroll Sherrill-Thomas"/>
        <s v="Mary Kathryn Daley"/>
        <s v="Mary Wixted"/>
        <s v="Mason Davis"/>
        <s v="Matthew Emerick"/>
        <s v="Matthew Thomas Bogosian and Melissa Dawn Taylor"/>
        <s v="MDF Group Pty Ltd"/>
        <s v="Melanie Spigelmyre"/>
        <s v="Melinda L. Odom Living Trust"/>
        <s v="Michael &amp; Christina Locandro"/>
        <s v="Michael and Jhyana Koob"/>
        <s v="Michael Buchanan"/>
        <s v="Michael Garrett"/>
        <s v="Michael L Habner"/>
        <s v="Michael Lord"/>
        <s v="Michael McHugh"/>
        <s v="Michael Nardick Beneficiary Trust"/>
        <s v="Michael Pokrass"/>
        <s v="Milan Prsa"/>
        <s v="Miles and Melanie Beckler"/>
        <s v="Monetary Metals (Fee)"/>
        <s v="Monetary Metals (Tax)"/>
        <s v="Monetary Metals &amp; Co."/>
        <s v="MULGOA S.A."/>
        <s v="Mullin Holmes"/>
        <s v="Neil Dyer"/>
        <s v="Neil Sherriff Thomas"/>
        <s v="Nicola Frame Denniston"/>
        <s v="Nicolas Fierro"/>
        <s v="Olivier and Elizabeth Gindraux"/>
        <s v="Pablo Pardo Santayana"/>
        <s v="Palmer George Sjoberg"/>
        <s v="Palmer Living Trust"/>
        <s v="Pamela K. Porter and Marinda Heinrich"/>
        <s v="Paolo Giose Tosiani"/>
        <s v="Patricia Ellen Fister and Robert J. Irwin Jr."/>
        <s v="Patrick and Mary Peterson"/>
        <s v="Patrick Dillon"/>
        <s v="Patrick Frnka"/>
        <s v="Patrick Hebert"/>
        <s v="Patrick Mulvey"/>
        <s v="Paul and Michelle Cohen"/>
        <s v="Paul D. Kiernan"/>
        <s v="Paul O'Hagan"/>
        <s v="Paul Sizelove"/>
        <s v="Paul Smith and Poulami Samai"/>
        <s v="Percy Soon Ann Wee and Elaine Wee"/>
        <s v="Peter and Elizabeth Aherne"/>
        <s v="Peter Curka"/>
        <s v="Peter Guder"/>
        <s v="Peter Thomas Lambert and Elvira de la Cruz Lambert"/>
        <s v="Petter Wildhagen"/>
        <s v="Philip Charles Ambrose Morgan"/>
        <s v="Philip John Barton"/>
        <s v="Philip Kempler"/>
        <s v="Pierre Chapuis"/>
        <s v="PKP, INC."/>
        <s v="Poornima Wagh"/>
        <s v="Pradeep &amp; Priti Jangbari"/>
        <s v="Protima Wagh &amp; Pierrick Vulliez"/>
        <s v="Ralph B. Marx"/>
        <s v="Randall Garber"/>
        <s v="Raymond Zenkich"/>
        <s v="Reuven and Kathrin Schwarz"/>
        <s v="Richard and Mary Matthews"/>
        <s v="Richard and Treva Cerbasi"/>
        <s v="Richard Earl Ross"/>
        <s v="Richard John Dewhirst and Kimberley Louise Dewhirst"/>
        <s v="Richard Kwon"/>
        <s v="Richard Sementilli"/>
        <s v="Richard Warren"/>
        <s v="Rigel Asset Holdings Family LP"/>
        <s v="RJZ Sales LLC"/>
        <s v="Robert and Joanne P. Lamb"/>
        <s v="Robert Anthony Hopkin and Marylene Odette Hopkin"/>
        <s v="Robert Grossman"/>
        <s v="Robert M. Zielinski"/>
        <s v="Roland Michael Bachand"/>
        <s v="Russ and Claire Bishop"/>
        <s v="Russell A. Hirschman"/>
        <s v="Ryan and Stephanie Healy"/>
        <s v="Ryan Hux"/>
        <s v="Ryan Scanlan"/>
        <s v="S M Fan and Ben Karpin SMSF"/>
        <s v="Sam Loprete"/>
        <s v="Schwartz Trust"/>
        <s v="Scottsdale Precious Metals LLC"/>
        <s v="Sean Richard Ormsby Lindsay"/>
        <s v="Sean T. Brady"/>
        <s v="Sector Resources"/>
        <s v="Shivank and Disha Dua"/>
        <s v="Sierra Metal Extraction and Mining"/>
        <s v="Simon Guenzl"/>
        <s v="Simon Royce Kitchener"/>
        <s v="Stephen and Cheryl Bauman"/>
        <s v="Stephen and Reiko Bailey"/>
        <s v="Stephen John Taylor"/>
        <s v="Stephen Lamb"/>
        <s v="Stephen Saban"/>
        <s v="Steven Dow"/>
        <s v="Steven Schukow"/>
        <s v="Steven Sohm and Kathleen M. Sohm, Trustees of the Steven Sohm and Kathleen M. Sohm Living Trust"/>
        <s v="Stevens Orbital Satellite Research Inc"/>
        <s v="Swope Medical Group Inc. Profit Sharing 401K Plan FBO Brent McDermott MD"/>
        <s v="Taylor Hard Money Advisors"/>
        <s v="Taylor J. Whitten"/>
        <s v="Terry and Samli Frostik"/>
        <s v="The Agner Family Trust"/>
        <s v="The April Jaxon Trust"/>
        <s v="The JFK Revocable Trust of 2018"/>
        <s v="The Kingdom Trust Company FBO Jack Kui Account Number: 9509910121"/>
        <s v="The Kingdom Trust Company, FBO, Paul Eisenkramer, Account #MME020980"/>
        <s v="The Lyons Living Trust Dated January 9, 2017"/>
        <s v="The Meitz Living Trust"/>
        <s v="The Smithe Revocable Trust"/>
        <s v="The Thomas and Rebecca Daniel Revocable Trust"/>
        <s v="Theodore Spychalla"/>
        <s v="Thomas Caruso"/>
        <s v="Thomas M. Livingston"/>
        <s v="Thomas Patrick Dalton Jr and Sheila Ann Dalton Living Trust"/>
        <s v="Timothy C. Ransom"/>
        <s v="Timothy Gordon and Alicia Lynn Williamson"/>
        <s v="Tina LLC"/>
        <s v="Ting Xiao and Christine Xiao"/>
        <s v="Tom Trexler"/>
        <s v="Tristan Schuijtvlot"/>
        <s v="Trusted Causes, LLC"/>
        <s v="Tufeti Pty Ltd"/>
        <s v="Two Suns Super Fund"/>
        <s v="Tyler Smith and Jinghong Li-Smith"/>
        <s v="UAB OPSUS"/>
        <s v="Valaurum Inc"/>
        <s v="VarX, LLC"/>
        <s v="Vibishan Vellore"/>
        <s v="Vijay and Pamela Saraf"/>
        <s v="Walter J Brown and Kathryn S Justice Fam Trust u/a 05/07/2002"/>
        <s v="Werner Bullin"/>
        <s v="Weston Carvalho"/>
        <s v="William and Rachel DiPaolo"/>
        <s v="William Dell'Orfano Rev Trust"/>
        <s v="Yoga Gudivada and Vaishnavi Raghupathi"/>
        <s v="Yongjun Gui"/>
        <s v="Zena Mandzych"/>
        <s v="Zsolt Grigore and Kata Grigore-Farkas"/>
        <s v="ZTM Holdings, LLC"/>
        <s v="George Ojdrovich"/>
        <s v="Andrew Jonathan Sheffield"/>
        <s v="Richard Wayne Arneson and Alice Louise Arneson"/>
        <s v="Carlos M Rossi &amp; Hebe M Garcia"/>
        <s v="Dennis L. Briggs"/>
        <s v="Alexander Maslinksovsky"/>
        <s v="Thomas Michael Barnett and Sumi Huang Barnett, Trustees, or their Successor, under the Barnett Revocable Living Trust dated March 31, 2005, as amended and restated on November 29, 2012" u="1"/>
      </sharedItems>
    </cacheField>
    <cacheField name="Account Number" numFmtId="0">
      <sharedItems/>
    </cacheField>
    <cacheField name="RM Name" numFmtId="0">
      <sharedItems containsBlank="1" count="6">
        <s v="Addison Quale"/>
        <s v="Dickson Buchanan"/>
        <s v="Erik Oswald"/>
        <s v="Dane Flaherty"/>
        <s v="Keith Weiner"/>
        <m/>
      </sharedItems>
    </cacheField>
    <cacheField name="TAX Withholding" numFmtId="10">
      <sharedItems containsSemiMixedTypes="0" containsString="0" containsNumber="1" minValue="0" maxValue="0.3" count="4">
        <n v="0"/>
        <n v="0.15"/>
        <n v="0.1"/>
        <n v="0.3"/>
      </sharedItems>
    </cacheField>
    <cacheField name="Statement e-Mail Address" numFmtId="0">
      <sharedItems containsBlank="1"/>
    </cacheField>
    <cacheField name="Frozen" numFmtId="0">
      <sharedItems count="3">
        <s v=""/>
        <s v="X"/>
        <e v="#REF!" u="1"/>
      </sharedItems>
    </cacheField>
    <cacheField name="Missing are Emp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6">
  <r>
    <x v="0"/>
    <s v="120-40376-3353"/>
    <x v="0"/>
    <x v="0"/>
    <s v="jbennettiss@yahoo.com"/>
    <x v="0"/>
    <s v="2013 JOHN A. BENNETT AND LORI L. BENNETT REVOCABLE TRUST"/>
  </r>
  <r>
    <x v="1"/>
    <s v="121-38724-4820"/>
    <x v="1"/>
    <x v="0"/>
    <s v="pierrick.vulliez@protonmail.com; protimaw@protonmail.com"/>
    <x v="0"/>
    <s v="4DDS Inc"/>
  </r>
  <r>
    <x v="2"/>
    <s v="121-51596-1879"/>
    <x v="0"/>
    <x v="1"/>
    <s v="aamar@modgarden.com"/>
    <x v="0"/>
    <s v="9282181 Canada Inc."/>
  </r>
  <r>
    <x v="3"/>
    <s v="117-21925-8326"/>
    <x v="1"/>
    <x v="0"/>
    <s v="adamjbarr@gmail.com"/>
    <x v="0"/>
    <s v="Adam J. Barr"/>
  </r>
  <r>
    <x v="4"/>
    <s v="119-88529-0346"/>
    <x v="0"/>
    <x v="0"/>
    <s v="sowaban@gmail.com"/>
    <x v="0"/>
    <s v="Adam Sowinski"/>
  </r>
  <r>
    <x v="5"/>
    <s v="120-71240-5962"/>
    <x v="0"/>
    <x v="0"/>
    <s v="adams165@hotmail.com"/>
    <x v="0"/>
    <s v="Adams Family Trust"/>
  </r>
  <r>
    <x v="6"/>
    <s v="117-72497-9190"/>
    <x v="0"/>
    <x v="0"/>
    <s v="addisonquale@gmail.com"/>
    <x v="0"/>
    <s v="Addison and Nagila Quale"/>
  </r>
  <r>
    <x v="7"/>
    <s v="120-99391-4402"/>
    <x v="0"/>
    <x v="0"/>
    <s v="addisonquale@gmail.com"/>
    <x v="0"/>
    <s v="Addison Quale"/>
  </r>
  <r>
    <x v="8"/>
    <s v="121-04697-8725"/>
    <x v="0"/>
    <x v="0"/>
    <s v="dynaraditya@gmail.com"/>
    <x v="0"/>
    <s v="Aditya Dynar"/>
  </r>
  <r>
    <x v="9"/>
    <s v="116-27167-0821"/>
    <x v="1"/>
    <x v="0"/>
    <s v="alanlynch82@gmail.com"/>
    <x v="0"/>
    <s v="Alan and Stacy Lynch"/>
  </r>
  <r>
    <x v="10"/>
    <s v="120-21143-0363"/>
    <x v="0"/>
    <x v="0"/>
    <s v="txgeezer@yahoo.com"/>
    <x v="0"/>
    <s v="Alan McKendree D/B/A 24K Enterprises"/>
  </r>
  <r>
    <x v="11"/>
    <s v="120-07058-2170"/>
    <x v="0"/>
    <x v="1"/>
    <s v="alberto.salguero@gmail.com"/>
    <x v="0"/>
    <s v="Alberto Salguero and Patricia Aguilar"/>
  </r>
  <r>
    <x v="12"/>
    <s v="120-93638-7437"/>
    <x v="0"/>
    <x v="0"/>
    <s v="alxmnz@hotmail.com"/>
    <x v="0"/>
    <s v="Alexander Manzara"/>
  </r>
  <r>
    <x v="13"/>
    <s v="121-64270-2760"/>
    <x v="0"/>
    <x v="0"/>
    <s v="a.schechter@outlook.com"/>
    <x v="0"/>
    <s v="Alexander Schechter"/>
  </r>
  <r>
    <x v="14"/>
    <s v="121-47682-6789"/>
    <x v="0"/>
    <x v="2"/>
    <s v="alec@breakwaterproperty.com.au"/>
    <x v="0"/>
    <s v="Alexander Wilson"/>
  </r>
  <r>
    <x v="15"/>
    <s v="121-22040-3993"/>
    <x v="0"/>
    <x v="0"/>
    <s v="alisonboothman@wanadoo.fr, edelski@wanadoo.fr"/>
    <x v="0"/>
    <s v="Alison &amp; Toby Boothman"/>
  </r>
  <r>
    <x v="16"/>
    <s v="118-49970-7096"/>
    <x v="0"/>
    <x v="0"/>
    <s v="bob@universalmedicalinc.com"/>
    <x v="0"/>
    <s v="ALJJ, LLC"/>
  </r>
  <r>
    <x v="17"/>
    <s v="117-69192-5900"/>
    <x v="0"/>
    <x v="0"/>
    <s v="Mark.Hilton@alpinegold.com;"/>
    <x v="0"/>
    <s v="Alpine Gold"/>
  </r>
  <r>
    <x v="18"/>
    <s v="116-25769-7001"/>
    <x v="0"/>
    <x v="0"/>
    <s v="drew@andrewquale.com"/>
    <x v="0"/>
    <s v="Andrew C. Quale Jr."/>
  </r>
  <r>
    <x v="19"/>
    <s v="118-30397-4725"/>
    <x v="0"/>
    <x v="0"/>
    <s v="afately@mac.com, kzfate@mac.com"/>
    <x v="0"/>
    <s v="Andrew Fately and Julie Fately"/>
  </r>
  <r>
    <x v="20"/>
    <s v="121-96323-4366"/>
    <x v="0"/>
    <x v="0"/>
    <s v="zapadapa88@hotmail.com; andrewlaplante700@gmail.com;"/>
    <x v="0"/>
    <s v="Andrew LaPlante Special Needs Trust"/>
  </r>
  <r>
    <x v="21"/>
    <s v="120-33119-2750"/>
    <x v="0"/>
    <x v="0"/>
    <s v="samilyak@gmail.com"/>
    <x v="0"/>
    <s v="Andriy Samilyak"/>
  </r>
  <r>
    <x v="22"/>
    <s v="119-47939-2102"/>
    <x v="1"/>
    <x v="0"/>
    <s v="poornimawagh@startmail.com; protimaw@protonmail.com"/>
    <x v="0"/>
    <s v="Antares LLC"/>
  </r>
  <r>
    <x v="23"/>
    <s v="119-34990-4771"/>
    <x v="1"/>
    <x v="0"/>
    <s v="ajlind67@gmail.com"/>
    <x v="0"/>
    <s v="Anthony and Heidi Lind"/>
  </r>
  <r>
    <x v="24"/>
    <s v="121-68838-4423"/>
    <x v="0"/>
    <x v="2"/>
    <s v="ancr.palmer@gmail.com"/>
    <x v="0"/>
    <s v="Anthony Craig Palmer"/>
  </r>
  <r>
    <x v="25"/>
    <s v="121-67893-1981"/>
    <x v="0"/>
    <x v="0"/>
    <s v="ajguinn@umich.edu"/>
    <x v="0"/>
    <s v="Anthony Guinn"/>
  </r>
  <r>
    <x v="26"/>
    <s v="118-95997-7004"/>
    <x v="0"/>
    <x v="0"/>
    <s v="aram@fertilemind.net"/>
    <x v="0"/>
    <s v="Aram Fuchs"/>
  </r>
  <r>
    <x v="27"/>
    <s v="117-52736-6384"/>
    <x v="0"/>
    <x v="0"/>
    <s v="arielevycohen@gmail.com"/>
    <x v="1"/>
    <s v=""/>
  </r>
  <r>
    <x v="28"/>
    <s v="120-52707-5489"/>
    <x v="1"/>
    <x v="2"/>
    <s v="m94asr@protonmail.ch"/>
    <x v="0"/>
    <s v="Armin Roehrl"/>
  </r>
  <r>
    <x v="29"/>
    <s v="120-35176-9868"/>
    <x v="0"/>
    <x v="0"/>
    <s v="anatoly@ashtonstewart.com"/>
    <x v="0"/>
    <s v="Ashton Stewart"/>
  </r>
  <r>
    <x v="30"/>
    <s v="119-73933-8232"/>
    <x v="1"/>
    <x v="0"/>
    <s v="dcwatt@aimskl.com"/>
    <x v="0"/>
    <s v="Asian Investment Management Services Limited"/>
  </r>
  <r>
    <x v="31"/>
    <s v="119-51544-4825"/>
    <x v="0"/>
    <x v="0"/>
    <s v="A2L.KAPUR@gmail.com"/>
    <x v="0"/>
    <s v="Atul Kapur and Kritti Pathak"/>
  </r>
  <r>
    <x v="32"/>
    <s v="120-03293-5397"/>
    <x v="1"/>
    <x v="0"/>
    <s v="bagner.bap@gmail.com"/>
    <x v="0"/>
    <s v="Barbara Agner"/>
  </r>
  <r>
    <x v="33"/>
    <s v="117-36872-2997"/>
    <x v="0"/>
    <x v="0"/>
    <s v="barnettmichaelt@hotmail.com"/>
    <x v="0"/>
    <s v="Barnett Revocable Living Trust, dated March 31, 2005"/>
  </r>
  <r>
    <x v="34"/>
    <s v="121-67346-8476"/>
    <x v="0"/>
    <x v="0"/>
    <s v="barrykelly@bluewin.ch, bkelly20@gmail.com"/>
    <x v="0"/>
    <s v="Barry Kelly"/>
  </r>
  <r>
    <x v="35"/>
    <s v="118-86334-6887"/>
    <x v="1"/>
    <x v="2"/>
    <s v="marcusjohnmatthews@gmail.com; wei.liao@gmail.com; edmondong@superaccounting.com.au; chunyan.liao60@gmail.com"/>
    <x v="0"/>
    <s v="Beagle Superannuation Fund"/>
  </r>
  <r>
    <x v="36"/>
    <s v="120-40432-0292"/>
    <x v="0"/>
    <x v="0"/>
    <s v="timflaherty@icloud.com; dcflaherty03@yahoo.com"/>
    <x v="0"/>
    <s v="Belrio Revocable Trust"/>
  </r>
  <r>
    <x v="37"/>
    <s v="121-01447-5796"/>
    <x v="0"/>
    <x v="0"/>
    <s v="Benjamin_jr@protonmail.com"/>
    <x v="0"/>
    <s v="Benjamin H Smith Jr and Samantha Smith"/>
  </r>
  <r>
    <x v="38"/>
    <s v="118-29799-4685"/>
    <x v="0"/>
    <x v="0"/>
    <s v="dabennett40@gmail.com; robinbennett40@hotmail.com"/>
    <x v="0"/>
    <s v="Bennett Family Trust"/>
  </r>
  <r>
    <x v="39"/>
    <s v="118-88956-6717"/>
    <x v="0"/>
    <x v="0"/>
    <s v="stephen@srbailey.com"/>
    <x v="0"/>
    <s v="Best Premises LLC"/>
  </r>
  <r>
    <x v="40"/>
    <s v="121-19384-8929"/>
    <x v="0"/>
    <x v="0"/>
    <s v="brokerlady@gmail.com"/>
    <x v="0"/>
    <s v="Bettina P Smilo Revocable Trust"/>
  </r>
  <r>
    <x v="41"/>
    <s v="118-53743-7095"/>
    <x v="0"/>
    <x v="2"/>
    <s v="huy_q_tran@hotmail.com"/>
    <x v="0"/>
    <s v="Big Daddys Superannuation Fund"/>
  </r>
  <r>
    <x v="42"/>
    <s v="120-09555-3241"/>
    <x v="0"/>
    <x v="0"/>
    <s v="oldzman@comcast.net"/>
    <x v="0"/>
    <s v="Bob Zielinski"/>
  </r>
  <r>
    <x v="43"/>
    <s v="121-40795-9098"/>
    <x v="0"/>
    <x v="0"/>
    <s v="bohm@pocketsensei.com"/>
    <x v="0"/>
    <s v="Bohm Kim"/>
  </r>
  <r>
    <x v="44"/>
    <s v="117-25706-2291"/>
    <x v="0"/>
    <x v="0"/>
    <s v="baisa@brad-aisa.com"/>
    <x v="0"/>
    <s v="Brad Aisa"/>
  </r>
  <r>
    <x v="45"/>
    <s v="116-87304-6807"/>
    <x v="1"/>
    <x v="0"/>
    <s v="bradwilliams.brad@gmail.com"/>
    <x v="0"/>
    <s v="Bradley G. Williams as Trustee of the Bradley G. Williams Revocable Trust dated July 8, 2013"/>
  </r>
  <r>
    <x v="46"/>
    <s v="121-08384-5491"/>
    <x v="1"/>
    <x v="0"/>
    <s v="dick@buchananlumbermobile.com"/>
    <x v="0"/>
    <s v="Bradley Hayes Buchanan 2005 Trust"/>
  </r>
  <r>
    <x v="47"/>
    <s v="120-09481-9493"/>
    <x v="1"/>
    <x v="0"/>
    <s v="tictec@aol.com"/>
    <x v="0"/>
    <s v="Brendan Hoey"/>
  </r>
  <r>
    <x v="48"/>
    <s v="118-20260-6174"/>
    <x v="0"/>
    <x v="0"/>
    <s v="sugarpine2006@sbcglobal.net"/>
    <x v="0"/>
    <s v="Brent D. McDermott and Helen C. McDermott"/>
  </r>
  <r>
    <x v="49"/>
    <s v="118-20370-3188"/>
    <x v="0"/>
    <x v="0"/>
    <s v="wolfeebrian@gmail.com"/>
    <x v="0"/>
    <s v="Brian and Melinda Wolfe"/>
  </r>
  <r>
    <x v="50"/>
    <s v="120-40545-5724"/>
    <x v="0"/>
    <x v="0"/>
    <s v="bsimpson74@hotmail.com"/>
    <x v="0"/>
    <s v="Brian P. Simpson and Annaliese Cassarino"/>
  </r>
  <r>
    <x v="51"/>
    <s v="119-10851-7278"/>
    <x v="0"/>
    <x v="0"/>
    <s v="brijesh73@hotmail.com"/>
    <x v="1"/>
    <s v=""/>
  </r>
  <r>
    <x v="52"/>
    <s v="121-01012-1560"/>
    <x v="0"/>
    <x v="0"/>
    <s v="tangsoomasterclark@gmail.com"/>
    <x v="0"/>
    <s v="Bruce and Kathleen Clark"/>
  </r>
  <r>
    <x v="53"/>
    <s v="120-50202-8384"/>
    <x v="0"/>
    <x v="0"/>
    <s v="leif@patternresearch.com"/>
    <x v="0"/>
    <s v="Calvin A. Byles and Patricia J. Wagner"/>
  </r>
  <r>
    <x v="54"/>
    <s v="121-90250-5748"/>
    <x v="0"/>
    <x v="0"/>
    <s v="carrieannbiondi@gmail.com; robert@begley.com"/>
    <x v="0"/>
    <s v="Carrie-Ann Biondi and Robert Begley"/>
  </r>
  <r>
    <x v="55"/>
    <s v="120-34717-0716"/>
    <x v="0"/>
    <x v="0"/>
    <s v="Zielinski.cayla@gmail.com"/>
    <x v="0"/>
    <s v="Cayla Zielinski"/>
  </r>
  <r>
    <x v="56"/>
    <s v="118-21499-3733"/>
    <x v="0"/>
    <x v="0"/>
    <s v="ckd86@aol.com"/>
    <x v="0"/>
    <s v="Charles and Bonnie Dahlke"/>
  </r>
  <r>
    <x v="57"/>
    <s v="117-79486-9103"/>
    <x v="0"/>
    <x v="0"/>
    <s v="vollumc@gmail.com"/>
    <x v="0"/>
    <s v="Charles Vollum"/>
  </r>
  <r>
    <x v="58"/>
    <s v="121-88185-0491"/>
    <x v="0"/>
    <x v="1"/>
    <s v="ferretowljoey@gmail.com; 31yq33@gmail.com;"/>
    <x v="0"/>
    <s v="Chih Yang Chen"/>
  </r>
  <r>
    <x v="59"/>
    <s v="118-24581-1132"/>
    <x v="0"/>
    <x v="0"/>
    <s v="chris@karabats.com"/>
    <x v="0"/>
    <s v="Chris and Rachel Karabats"/>
  </r>
  <r>
    <x v="60"/>
    <s v="121-30672-2130"/>
    <x v="2"/>
    <x v="0"/>
    <s v="annahnguyenofficial@gmail.com"/>
    <x v="0"/>
    <s v="Christian Liberty Trust"/>
  </r>
  <r>
    <x v="61"/>
    <s v="118-93821-3370"/>
    <x v="0"/>
    <x v="0"/>
    <s v="christian.watjen@cwcapital.co"/>
    <x v="0"/>
    <s v="Christian Watjen"/>
  </r>
  <r>
    <x v="62"/>
    <s v="120-47212-2734"/>
    <x v="0"/>
    <x v="0"/>
    <s v="larkworthy@btinternet.com"/>
    <x v="0"/>
    <s v="Christopher and Irene Larkworthy"/>
  </r>
  <r>
    <x v="63"/>
    <s v="121-97478-9246"/>
    <x v="0"/>
    <x v="0"/>
    <s v="seawilliams@hotmail.com, williamsjulieis@gmail.com"/>
    <x v="0"/>
    <s v="Christopher and Julie Josephine Williams"/>
  </r>
  <r>
    <x v="64"/>
    <s v="118-87555-8446"/>
    <x v="0"/>
    <x v="0"/>
    <s v="achieving1ness@gmail.com"/>
    <x v="0"/>
    <s v="Christopher Curreri"/>
  </r>
  <r>
    <x v="65"/>
    <s v="121-90357-3739"/>
    <x v="0"/>
    <x v="0"/>
    <s v="holmerc24@gmail.com"/>
    <x v="0"/>
    <s v="Christopher Frederick Holmer"/>
  </r>
  <r>
    <x v="66"/>
    <s v="118-14110-2584"/>
    <x v="0"/>
    <x v="0"/>
    <s v="chris_guidi@hotmail.com"/>
    <x v="0"/>
    <s v="Christopher Marc Guidi"/>
  </r>
  <r>
    <x v="67"/>
    <s v="120-33335-7786"/>
    <x v="0"/>
    <x v="0"/>
    <s v="rolandmc9@gmail.com"/>
    <x v="0"/>
    <s v="Christopher Smith"/>
  </r>
  <r>
    <x v="68"/>
    <s v="117-57912-6646"/>
    <x v="0"/>
    <x v="0"/>
    <s v="cetormey@gmail.com"/>
    <x v="0"/>
    <s v="Christopher Tormey"/>
  </r>
  <r>
    <x v="69"/>
    <s v="118-48094-4753"/>
    <x v="0"/>
    <x v="0"/>
    <s v="mailprice@gmail.com"/>
    <x v="0"/>
    <s v="Craig Price"/>
  </r>
  <r>
    <x v="70"/>
    <s v="121-14863-9240"/>
    <x v="1"/>
    <x v="0"/>
    <s v="cvasudevan@hotmail.com"/>
    <x v="0"/>
    <s v="Cuddalore and Kamala Vasudevan"/>
  </r>
  <r>
    <x v="71"/>
    <s v="121-73659-1841"/>
    <x v="0"/>
    <x v="0"/>
    <s v="dalescoggin@yahoo.com"/>
    <x v="0"/>
    <s v="Dale Irving Scoggin Jr."/>
  </r>
  <r>
    <x v="72"/>
    <s v="121-74277-5921"/>
    <x v="3"/>
    <x v="0"/>
    <s v="daneflaherty15@gmail.com"/>
    <x v="0"/>
    <s v="Dane and Hayley Flaherty"/>
  </r>
  <r>
    <x v="73"/>
    <s v="117-09151-4487"/>
    <x v="0"/>
    <x v="0"/>
    <s v="dancromwellster@gmail.com"/>
    <x v="0"/>
    <s v="Daniel Cromwell"/>
  </r>
  <r>
    <x v="74"/>
    <s v="120-00062-6585"/>
    <x v="0"/>
    <x v="0"/>
    <s v="jrdannemann@gmail.com"/>
    <x v="0"/>
    <s v="Dann Hall Trust dated September 7, 2018"/>
  </r>
  <r>
    <x v="75"/>
    <s v="119-12347-8887"/>
    <x v="0"/>
    <x v="2"/>
    <s v="darren@darrensandford.com"/>
    <x v="0"/>
    <s v="Darren Sandford"/>
  </r>
  <r>
    <x v="76"/>
    <s v="116-87194-2002"/>
    <x v="0"/>
    <x v="0"/>
    <s v="rosnodj@gmail.com"/>
    <x v="0"/>
    <s v="David &amp; Amy Rosno"/>
  </r>
  <r>
    <x v="77"/>
    <s v="118-95699-6648"/>
    <x v="0"/>
    <x v="0"/>
    <s v="dclinde@aol.com"/>
    <x v="0"/>
    <s v="David and Patricia Linde"/>
  </r>
  <r>
    <x v="78"/>
    <s v="116-60476-4577"/>
    <x v="1"/>
    <x v="0"/>
    <s v="david.roossien@sbcglobal.net"/>
    <x v="0"/>
    <s v="David Douglas Roossien"/>
  </r>
  <r>
    <x v="79"/>
    <s v="121-85744-6884"/>
    <x v="0"/>
    <x v="0"/>
    <s v="sierradaveriverguide@yahoo.com"/>
    <x v="0"/>
    <s v="David Gilbertson"/>
  </r>
  <r>
    <x v="80"/>
    <s v="119-83072-7314"/>
    <x v="0"/>
    <x v="0"/>
    <s v="davidegrayson@gmail.com"/>
    <x v="0"/>
    <s v="David Grayson"/>
  </r>
  <r>
    <x v="81"/>
    <s v="118-63297-9844"/>
    <x v="0"/>
    <x v="0"/>
    <s v="dslittel@gmail.com"/>
    <x v="0"/>
    <s v="David Littel and Sara McCarter"/>
  </r>
  <r>
    <x v="82"/>
    <s v="119-24750-0195"/>
    <x v="1"/>
    <x v="0"/>
    <s v="davidneyer@yahoo.com"/>
    <x v="0"/>
    <s v="David Neyer"/>
  </r>
  <r>
    <x v="83"/>
    <s v="118-98985-5606"/>
    <x v="1"/>
    <x v="0"/>
    <s v="Vibr8gKiwi@yahoo.com"/>
    <x v="0"/>
    <s v="David Stephens"/>
  </r>
  <r>
    <x v="84"/>
    <s v="121-09556-2466"/>
    <x v="0"/>
    <x v="0"/>
    <s v="dmaltbyjr@gmail.com"/>
    <x v="0"/>
    <s v="David Stewart Maltby Jr. and Regula Elizabeth Egli"/>
  </r>
  <r>
    <x v="85"/>
    <s v="119-63303-6385"/>
    <x v="0"/>
    <x v="0"/>
    <s v="debraschoenau@gmail.com; ice320@aol.com"/>
    <x v="0"/>
    <s v="Debra Schoenau"/>
  </r>
  <r>
    <x v="86"/>
    <s v="118-01444-1296"/>
    <x v="0"/>
    <x v="1"/>
    <s v="dennis@scottcreek.ca"/>
    <x v="0"/>
    <s v="Dennis Rice"/>
  </r>
  <r>
    <x v="87"/>
    <s v="120-13001-0530"/>
    <x v="0"/>
    <x v="0"/>
    <s v="d.goose@threeemail.org"/>
    <x v="0"/>
    <s v="Dennis Wilgoose"/>
  </r>
  <r>
    <x v="88"/>
    <s v="118-41698-8119"/>
    <x v="1"/>
    <x v="0"/>
    <s v="dick@buchananlumbermobile.com; buchanan8075@gmail.com; tbuchanan05@comcast.net"/>
    <x v="0"/>
    <s v="Dick and Tori Buchanan"/>
  </r>
  <r>
    <x v="89"/>
    <s v="116-81300-1437"/>
    <x v="1"/>
    <x v="0"/>
    <s v="dwbuchananjr@gmail.com"/>
    <x v="0"/>
    <s v="Dickson Buchanan Jr."/>
  </r>
  <r>
    <x v="90"/>
    <s v="120-88936-8551"/>
    <x v="0"/>
    <x v="0"/>
    <s v="dgeorgievski@protonmail.com; msimandusa@protonmail.com"/>
    <x v="0"/>
    <s v="Dimitar Georgievski and Mirjana Simundza"/>
  </r>
  <r>
    <x v="91"/>
    <s v="121-06751-9685"/>
    <x v="1"/>
    <x v="0"/>
    <s v="dimis1981@hotmail.com"/>
    <x v="0"/>
    <s v="Dimitrios Dourmousis"/>
  </r>
  <r>
    <x v="92"/>
    <s v="118-72718-2121"/>
    <x v="1"/>
    <x v="0"/>
    <s v="kingsleyhabner@gmail.com"/>
    <x v="0"/>
    <s v="DL and SJ Habner Family Trust"/>
  </r>
  <r>
    <x v="93"/>
    <s v="118-01068-7970"/>
    <x v="0"/>
    <x v="0"/>
    <s v="mingoman4d@hotmail.com"/>
    <x v="0"/>
    <s v="Domingo Alvarez"/>
  </r>
  <r>
    <x v="94"/>
    <s v="118-79457-1685"/>
    <x v="0"/>
    <x v="0"/>
    <s v="don2@pixleyfarm.com"/>
    <x v="1"/>
    <s v=""/>
  </r>
  <r>
    <x v="95"/>
    <s v="117-80279-5503"/>
    <x v="0"/>
    <x v="0"/>
    <s v="d.r.davis@utexas.edu"/>
    <x v="0"/>
    <s v="Donald Robert Davis"/>
  </r>
  <r>
    <x v="96"/>
    <s v="120-76824-2831"/>
    <x v="1"/>
    <x v="0"/>
    <s v="dndrussell@protonmail.com"/>
    <x v="0"/>
    <s v="Doug Russell"/>
  </r>
  <r>
    <x v="97"/>
    <s v="118-04796-3307"/>
    <x v="1"/>
    <x v="2"/>
    <s v="edmondong@superaccounting.com.au; chunyan.liao60@gmail.com; marcusjohnmatthews@gmail.com"/>
    <x v="0"/>
    <s v="Dr Marcus Matthews and Dr Chunyan Liao"/>
  </r>
  <r>
    <x v="98"/>
    <s v="121-54543-2044"/>
    <x v="0"/>
    <x v="0"/>
    <s v="dstncrawford@yahoo.com"/>
    <x v="1"/>
    <s v=""/>
  </r>
  <r>
    <x v="99"/>
    <s v="120-60887-0004"/>
    <x v="0"/>
    <x v="0"/>
    <s v="edjdaugherty@gmail.com_x000d__x000a_akiko.daugherty@gmail.com"/>
    <x v="0"/>
    <s v="Edmond J. Daugherty and Akiko Daugherty"/>
  </r>
  <r>
    <x v="100"/>
    <s v="120-72761-8265"/>
    <x v="0"/>
    <x v="0"/>
    <s v="eddsablan@gmail.com"/>
    <x v="0"/>
    <s v="Edward Sablan"/>
  </r>
  <r>
    <x v="101"/>
    <s v="121-21303-0883"/>
    <x v="0"/>
    <x v="0"/>
    <s v="eric@incompletethought.com"/>
    <x v="0"/>
    <s v="Eric Bendjouya"/>
  </r>
  <r>
    <x v="102"/>
    <s v="118-88023-6320"/>
    <x v="0"/>
    <x v="0"/>
    <s v="erickachorek@gmail.com"/>
    <x v="0"/>
    <s v="Eric Kachorek"/>
  </r>
  <r>
    <x v="103"/>
    <s v="120-75311-3753"/>
    <x v="0"/>
    <x v="0"/>
    <s v="ermartin86@gmail.com"/>
    <x v="0"/>
    <s v="Eric Martin"/>
  </r>
  <r>
    <x v="104"/>
    <s v="120-55708-5374"/>
    <x v="0"/>
    <x v="0"/>
    <s v="ehs@game-group.com"/>
    <x v="0"/>
    <s v="Eric Schechter Trust"/>
  </r>
  <r>
    <x v="105"/>
    <s v="118-72407-3186"/>
    <x v="2"/>
    <x v="0"/>
    <s v="capitalistpig89@gmail.com"/>
    <x v="0"/>
    <s v="Erik Oswald"/>
  </r>
  <r>
    <x v="106"/>
    <s v="121-26149-3171"/>
    <x v="0"/>
    <x v="0"/>
    <s v="euananderson962@protonmail.com"/>
    <x v="0"/>
    <s v="Euan Anderson"/>
  </r>
  <r>
    <x v="107"/>
    <s v="120-71948-6938"/>
    <x v="0"/>
    <x v="0"/>
    <s v="eugene.neyer2@aol.com"/>
    <x v="0"/>
    <s v="Eugene and Carolyn Neyer"/>
  </r>
  <r>
    <x v="108"/>
    <s v="118-05498-5062"/>
    <x v="1"/>
    <x v="0"/>
    <s v="alexandros745@gmail.com; alexander.greter@lenzstaehelin.com; zimmer@bessemer.com; stirling@bessemer.com"/>
    <x v="0"/>
    <s v="Eurymedon Holdings Ltd."/>
  </r>
  <r>
    <x v="109"/>
    <s v="121-14802-2209"/>
    <x v="0"/>
    <x v="0"/>
    <s v="stiginz@gmail.com"/>
    <x v="0"/>
    <s v="Ezekiel and Sachiko Baye"/>
  </r>
  <r>
    <x v="110"/>
    <s v="120-35911-1505"/>
    <x v="0"/>
    <x v="0"/>
    <s v="farid.sayad@gmail.com"/>
    <x v="0"/>
    <s v="Farid Sayad"/>
  </r>
  <r>
    <x v="111"/>
    <s v="119-15545-2081"/>
    <x v="0"/>
    <x v="0"/>
    <s v="admin@focus42llc.com; yuan66@gmail.com; brian.holdsworth@gmail.com;"/>
    <x v="0"/>
    <s v="Focus 42 401K Trust"/>
  </r>
  <r>
    <x v="112"/>
    <s v="121-70004-6752"/>
    <x v="0"/>
    <x v="0"/>
    <s v="francisnh12@gmail.com"/>
    <x v="0"/>
    <s v="Francis Nelson Henderson"/>
  </r>
  <r>
    <x v="113"/>
    <s v="118-88431-8563"/>
    <x v="0"/>
    <x v="0"/>
    <s v="gibsonfc1@gmail.com; johannacanaday@gmail.com"/>
    <x v="0"/>
    <s v="Frederick C. Gibson and Johanna Canaday"/>
  </r>
  <r>
    <x v="114"/>
    <s v="118-27147-5405"/>
    <x v="0"/>
    <x v="0"/>
    <s v="rjelia@verizon.net"/>
    <x v="1"/>
    <s v=""/>
  </r>
  <r>
    <x v="115"/>
    <s v="120-03261-5659"/>
    <x v="1"/>
    <x v="2"/>
    <s v="gabem274@gmail.com"/>
    <x v="1"/>
    <s v=""/>
  </r>
  <r>
    <x v="116"/>
    <s v="119-46966-7989"/>
    <x v="0"/>
    <x v="0"/>
    <s v="georgiabalbin@mac.com; merabbitkin@icloud.com"/>
    <x v="0"/>
    <s v="Georgia Balbin and Mary Ellen Hopkins"/>
  </r>
  <r>
    <x v="117"/>
    <s v="121-46801-4956"/>
    <x v="0"/>
    <x v="0"/>
    <s v="gmgarretson@gmail.com"/>
    <x v="0"/>
    <s v="Gordon Marshall Garretson, Jr."/>
  </r>
  <r>
    <x v="118"/>
    <s v="120-78918-0791"/>
    <x v="0"/>
    <x v="0"/>
    <s v="glrains@sbcglobal.net"/>
    <x v="0"/>
    <s v="Greg and Lisa Rains"/>
  </r>
  <r>
    <x v="119"/>
    <s v="118-65473-3459"/>
    <x v="0"/>
    <x v="0"/>
    <s v="thebilbro@gmail.com"/>
    <x v="0"/>
    <s v="Greg Bilbro"/>
  </r>
  <r>
    <x v="120"/>
    <s v="117-95311-7640"/>
    <x v="0"/>
    <x v="0"/>
    <s v="gjgeorge68@yahoo.com"/>
    <x v="1"/>
    <s v=""/>
  </r>
  <r>
    <x v="121"/>
    <s v="119-04026-6561"/>
    <x v="1"/>
    <x v="0"/>
    <s v="greyson@seniortaxnetwork.com"/>
    <x v="0"/>
    <s v="Greyson and Oksana Geiler"/>
  </r>
  <r>
    <x v="122"/>
    <s v="121-88635-0013"/>
    <x v="0"/>
    <x v="2"/>
    <s v="harry@kinahans.com"/>
    <x v="0"/>
    <s v="H and L Kinahan Super Fund"/>
  </r>
  <r>
    <x v="123"/>
    <s v="118-34801-9645"/>
    <x v="0"/>
    <x v="0"/>
    <s v="hs@ipme.com"/>
    <x v="0"/>
    <s v="Harrison Schoenau"/>
  </r>
  <r>
    <x v="124"/>
    <s v="116-14046-0442"/>
    <x v="0"/>
    <x v="0"/>
    <s v="heiko.cochius@gmail.com"/>
    <x v="0"/>
    <s v="Heiko and Nicole Cochius"/>
  </r>
  <r>
    <x v="125"/>
    <s v="120-93851-2953"/>
    <x v="0"/>
    <x v="0"/>
    <s v="westchesterconsulting@gmail.com"/>
    <x v="0"/>
    <s v="Helms Deep Trust"/>
  </r>
  <r>
    <x v="126"/>
    <s v="117-84162-0105"/>
    <x v="0"/>
    <x v="0"/>
    <s v="contact@thepellerincompany.com"/>
    <x v="0"/>
    <s v="Henri Pellerin"/>
  </r>
  <r>
    <x v="127"/>
    <s v="116-89295-8387"/>
    <x v="0"/>
    <x v="0"/>
    <s v="hiro77gonz@protonmail.com"/>
    <x v="0"/>
    <s v="Hirohata Survivor's Trust"/>
  </r>
  <r>
    <x v="128"/>
    <s v="118-32974-7808"/>
    <x v="0"/>
    <x v="0"/>
    <s v="SpontaneousOrder@gmail.com"/>
    <x v="0"/>
    <s v="Hirschman Living Trust, dated July 31, 2007"/>
  </r>
  <r>
    <x v="129"/>
    <s v="120-82583-6951"/>
    <x v="1"/>
    <x v="0"/>
    <s v="marindaheinrich@gmail.com"/>
    <x v="0"/>
    <s v="Holden Heinrich"/>
  </r>
  <r>
    <x v="130"/>
    <s v="119-06478-9508"/>
    <x v="0"/>
    <x v="0"/>
    <s v="horst.moelders@prontomail.com"/>
    <x v="0"/>
    <s v="Horst Moelders"/>
  </r>
  <r>
    <x v="131"/>
    <s v="120-87195-3411"/>
    <x v="1"/>
    <x v="0"/>
    <s v="lon.hoss@gmail.com"/>
    <x v="0"/>
    <s v="Hoss Living Trust, Dated September 21, 2018"/>
  </r>
  <r>
    <x v="132"/>
    <s v="120-49687-2970"/>
    <x v="0"/>
    <x v="0"/>
    <s v="meltingice@juno.com"/>
    <x v="0"/>
    <s v="Howard Danielson Jr"/>
  </r>
  <r>
    <x v="133"/>
    <s v="121-30032-6292"/>
    <x v="0"/>
    <x v="0"/>
    <s v="howardtay@gmail.com"/>
    <x v="0"/>
    <s v="Howard Taylor"/>
  </r>
  <r>
    <x v="134"/>
    <s v="119-44362-8259"/>
    <x v="0"/>
    <x v="1"/>
    <s v="31yq33@gmail.com"/>
    <x v="0"/>
    <s v="Hung Jui Chen"/>
  </r>
  <r>
    <x v="135"/>
    <s v="121-49139-0827"/>
    <x v="1"/>
    <x v="2"/>
    <s v="ibhannay@icloud.com"/>
    <x v="0"/>
    <s v="Ian Bryce Hannay"/>
  </r>
  <r>
    <x v="136"/>
    <s v="118-36278-5088"/>
    <x v="0"/>
    <x v="0"/>
    <s v="ivanwilliams981@gmail.com"/>
    <x v="0"/>
    <s v="Ivan and Caroline Williams"/>
  </r>
  <r>
    <x v="137"/>
    <s v="117-25369-9910"/>
    <x v="1"/>
    <x v="0"/>
    <s v="jack.kui@me.com"/>
    <x v="0"/>
    <s v="Jack Kui"/>
  </r>
  <r>
    <x v="138"/>
    <s v="120-33262-1586"/>
    <x v="0"/>
    <x v="0"/>
    <s v="jim_and_di@hotmail.com"/>
    <x v="0"/>
    <s v="James and Diane Pacini"/>
  </r>
  <r>
    <x v="139"/>
    <s v="121-01281-4237"/>
    <x v="0"/>
    <x v="0"/>
    <s v="jim@taradel.com"/>
    <x v="0"/>
    <s v="James and Sandra Fitzgerald"/>
  </r>
  <r>
    <x v="140"/>
    <s v="119-79172-4550"/>
    <x v="0"/>
    <x v="0"/>
    <s v="flanigan.james@yahoo.com"/>
    <x v="0"/>
    <s v="James Flanigan"/>
  </r>
  <r>
    <x v="141"/>
    <s v="120-47889-1004"/>
    <x v="0"/>
    <x v="0"/>
    <s v="earlpearl34@outlook.com"/>
    <x v="0"/>
    <s v="James Mazza"/>
  </r>
  <r>
    <x v="142"/>
    <s v="118-44584-6222"/>
    <x v="0"/>
    <x v="0"/>
    <s v="earlpearl34@outlook.com"/>
    <x v="0"/>
    <s v="James Mazza and Zena Mandzych"/>
  </r>
  <r>
    <x v="143"/>
    <s v="120-81164-3843"/>
    <x v="0"/>
    <x v="0"/>
    <s v="aliveporter@yahoo.com"/>
    <x v="1"/>
    <s v=""/>
  </r>
  <r>
    <x v="144"/>
    <s v="119-26515-6566"/>
    <x v="0"/>
    <x v="0"/>
    <s v="earlybirdproduction@hotmail.com"/>
    <x v="0"/>
    <s v="James Stevens"/>
  </r>
  <r>
    <x v="145"/>
    <s v="121-49290-3810"/>
    <x v="0"/>
    <x v="0"/>
    <s v="hooperj@me.com"/>
    <x v="0"/>
    <s v="Jason Hooper"/>
  </r>
  <r>
    <x v="146"/>
    <s v="120-38591-8341"/>
    <x v="0"/>
    <x v="0"/>
    <s v="jdbertron@gmail.com"/>
    <x v="0"/>
    <s v="Jean-Denis Bertron"/>
  </r>
  <r>
    <x v="147"/>
    <s v="121-58789-2055"/>
    <x v="1"/>
    <x v="0"/>
    <s v="lojege@aol.com; greyson@seniortaxnetwork.com"/>
    <x v="0"/>
    <s v="Jeanine Geiler"/>
  </r>
  <r>
    <x v="148"/>
    <s v="121-36162-4132"/>
    <x v="0"/>
    <x v="0"/>
    <s v="jeffm05@gmail.com"/>
    <x v="0"/>
    <s v="Jeffrey and Elizabeth Murray"/>
  </r>
  <r>
    <x v="149"/>
    <s v="120-72384-0126"/>
    <x v="0"/>
    <x v="0"/>
    <s v="Commojt@yahoo.com"/>
    <x v="0"/>
    <s v="Jeffrey and Maiko Thomas"/>
  </r>
  <r>
    <x v="150"/>
    <s v="120-71970-1428"/>
    <x v="0"/>
    <x v="0"/>
    <s v="iiams.jeff@protonmail.com"/>
    <x v="0"/>
    <s v="Jeffrey Iiams"/>
  </r>
  <r>
    <x v="151"/>
    <s v="118-32048-0520"/>
    <x v="0"/>
    <x v="0"/>
    <s v="jefftibbs@pm.me"/>
    <x v="0"/>
    <s v="Jeffrey M. Tibbs and Diane M. Tibbs"/>
  </r>
  <r>
    <x v="152"/>
    <s v="119-45667-2119"/>
    <x v="0"/>
    <x v="0"/>
    <s v="jeffbard@snet.net"/>
    <x v="0"/>
    <s v="Jeffrey Welsh &amp; Sheryl Wilder"/>
  </r>
  <r>
    <x v="153"/>
    <s v="121-24523-5013"/>
    <x v="0"/>
    <x v="0"/>
    <s v="trekkingnomad@protonmail.com"/>
    <x v="0"/>
    <s v="Jerry Mathis II"/>
  </r>
  <r>
    <x v="154"/>
    <s v="120-80591-4062"/>
    <x v="0"/>
    <x v="0"/>
    <s v="jessedsharp@icloud.com"/>
    <x v="0"/>
    <s v="Jesse Sharp"/>
  </r>
  <r>
    <x v="155"/>
    <s v="118-75868-3118"/>
    <x v="0"/>
    <x v="0"/>
    <s v="joemeuth@gmail.com"/>
    <x v="0"/>
    <s v="Joe Meuth"/>
  </r>
  <r>
    <x v="156"/>
    <s v="116-18559-8291"/>
    <x v="1"/>
    <x v="0"/>
    <s v="joelvbauman@gmail.com"/>
    <x v="0"/>
    <s v="Joel Bauman"/>
  </r>
  <r>
    <x v="157"/>
    <s v="120-45863-9907"/>
    <x v="0"/>
    <x v="0"/>
    <s v="jbennettiss@yahoo.com_x000d__x000a_lbennett@bvalusd.org"/>
    <x v="1"/>
    <s v=""/>
  </r>
  <r>
    <x v="158"/>
    <s v="118-22086-5423"/>
    <x v="0"/>
    <x v="0"/>
    <s v="pluviosilla@gmail.com"/>
    <x v="0"/>
    <s v="John and Maria Strong"/>
  </r>
  <r>
    <x v="159"/>
    <s v="117-70699-0374"/>
    <x v="0"/>
    <x v="0"/>
    <s v="JollyF15c@gmail.com"/>
    <x v="0"/>
    <s v="John and Sue Rogers"/>
  </r>
  <r>
    <x v="160"/>
    <s v="118-90867-1434"/>
    <x v="1"/>
    <x v="0"/>
    <s v="jbarker25@gmail.com"/>
    <x v="0"/>
    <s v="John Barker"/>
  </r>
  <r>
    <x v="161"/>
    <s v="118-64629-7969"/>
    <x v="1"/>
    <x v="0"/>
    <s v="virutalchoi@gmail.com"/>
    <x v="1"/>
    <s v=""/>
  </r>
  <r>
    <x v="162"/>
    <s v="117-43855-6194"/>
    <x v="1"/>
    <x v="0"/>
    <s v="jcdfreeman@gmail.com"/>
    <x v="0"/>
    <s v="John Crawford Freeman"/>
  </r>
  <r>
    <x v="163"/>
    <s v="121-05316-3076"/>
    <x v="0"/>
    <x v="0"/>
    <s v="johndavidsoriano163124@gmail.com"/>
    <x v="0"/>
    <s v="John David Soriano and Mary Soriano"/>
  </r>
  <r>
    <x v="164"/>
    <s v="119-60193-1025"/>
    <x v="0"/>
    <x v="0"/>
    <s v="johncfaux@gmail.com"/>
    <x v="0"/>
    <s v="John Faux"/>
  </r>
  <r>
    <x v="165"/>
    <s v="121-11432-4317"/>
    <x v="0"/>
    <x v="0"/>
    <s v="john@themaxteds.com"/>
    <x v="0"/>
    <s v="John Maxted Anne Maxted"/>
  </r>
  <r>
    <x v="166"/>
    <s v="121-52495-4252"/>
    <x v="0"/>
    <x v="0"/>
    <s v="ozzieosback@gmail.com"/>
    <x v="0"/>
    <s v="John Osback"/>
  </r>
  <r>
    <x v="167"/>
    <s v="118-11235-1218"/>
    <x v="0"/>
    <x v="0"/>
    <s v="jwagnergolf@yahoo.com"/>
    <x v="0"/>
    <s v="John P. Wagner"/>
  </r>
  <r>
    <x v="168"/>
    <s v="117-54457-5067"/>
    <x v="0"/>
    <x v="0"/>
    <s v="jrskar10@gmail.com"/>
    <x v="0"/>
    <s v="John R. Skar"/>
  </r>
  <r>
    <x v="169"/>
    <s v="121-31562-3241"/>
    <x v="1"/>
    <x v="0"/>
    <s v="jkaupp8@gmail.com"/>
    <x v="0"/>
    <s v="John Sebring Kaupp"/>
  </r>
  <r>
    <x v="170"/>
    <s v="120-66323-1189"/>
    <x v="0"/>
    <x v="0"/>
    <s v="johnkeel0554@yahoo.com"/>
    <x v="0"/>
    <s v="John Warren Keel"/>
  </r>
  <r>
    <x v="171"/>
    <s v="116-77337-9914"/>
    <x v="0"/>
    <x v="0"/>
    <s v="viksaraf@protonmail.com"/>
    <x v="0"/>
    <s v="Joli Divon Saraf and Vikas Saraf"/>
  </r>
  <r>
    <x v="172"/>
    <s v="120-85284-0984"/>
    <x v="0"/>
    <x v="0"/>
    <s v="jgmerrill@icloud.com"/>
    <x v="0"/>
    <s v="Jon and Judith Merrill"/>
  </r>
  <r>
    <x v="173"/>
    <s v="117-89917-6992"/>
    <x v="1"/>
    <x v="0"/>
    <s v="jonathan.scherer@sevenpeaks.co.uk"/>
    <x v="0"/>
    <s v="Jonathan Francis Scherer"/>
  </r>
  <r>
    <x v="174"/>
    <s v="121-52447-2451"/>
    <x v="0"/>
    <x v="0"/>
    <s v="isaac@nobelconcrete.com"/>
    <x v="0"/>
    <s v="Jonker Family Trust"/>
  </r>
  <r>
    <x v="175"/>
    <s v="117-84572-8573"/>
    <x v="0"/>
    <x v="0"/>
    <s v="jordanweiner@cox.net"/>
    <x v="0"/>
    <s v="Jordan Weiner"/>
  </r>
  <r>
    <x v="176"/>
    <s v="120-84597-3899"/>
    <x v="0"/>
    <x v="0"/>
    <s v="jmachota@trulynolen.net"/>
    <x v="0"/>
    <s v="Jose Machota"/>
  </r>
  <r>
    <x v="177"/>
    <s v="118-94548-0778"/>
    <x v="0"/>
    <x v="0"/>
    <s v="JOSERDZLA@AOL.COM"/>
    <x v="0"/>
    <s v="Jose R. Diaz"/>
  </r>
  <r>
    <x v="178"/>
    <s v="119-29430-9844"/>
    <x v="0"/>
    <x v="0"/>
    <s v="Josef.Gether@avl.com"/>
    <x v="0"/>
    <s v="Josef Otto Gether"/>
  </r>
  <r>
    <x v="179"/>
    <s v="119-79463-5580"/>
    <x v="0"/>
    <x v="0"/>
    <s v="jayvonlehman@gmail.com"/>
    <x v="0"/>
    <s v="Joseph Von Lehman"/>
  </r>
  <r>
    <x v="180"/>
    <s v="121-01190-3154"/>
    <x v="1"/>
    <x v="0"/>
    <s v="josh@esquaredelectrics.com"/>
    <x v="0"/>
    <s v="Josh Gribbens Family Trust"/>
  </r>
  <r>
    <x v="181"/>
    <s v="118-85382-0071"/>
    <x v="0"/>
    <x v="0"/>
    <s v="josiahredding@gmail.com"/>
    <x v="0"/>
    <s v="Josiah Monroe Redding and Tiffany Rose Redding"/>
  </r>
  <r>
    <x v="182"/>
    <s v="121-58948-9488"/>
    <x v="1"/>
    <x v="0"/>
    <s v="jzaric@gmail.com"/>
    <x v="0"/>
    <s v="Jovan Zaric"/>
  </r>
  <r>
    <x v="183"/>
    <s v="119-34650-3898"/>
    <x v="0"/>
    <x v="2"/>
    <s v="jcclaramunt@gmail.com"/>
    <x v="0"/>
    <s v="Juan Carlos Claramunt"/>
  </r>
  <r>
    <x v="184"/>
    <s v="116-04605-1817"/>
    <x v="0"/>
    <x v="0"/>
    <s v="jwebbb@gmail.com"/>
    <x v="0"/>
    <s v="Julian Webb"/>
  </r>
  <r>
    <x v="185"/>
    <s v="117-55063-6670"/>
    <x v="0"/>
    <x v="0"/>
    <s v="justin.colletti@gmail.com"/>
    <x v="1"/>
    <s v=""/>
  </r>
  <r>
    <x v="186"/>
    <s v="120-48005-5522"/>
    <x v="0"/>
    <x v="0"/>
    <s v="jvh@countertopcreationsomaha.com"/>
    <x v="0"/>
    <s v="Justin Haynes"/>
  </r>
  <r>
    <x v="187"/>
    <s v="121-41091-8238"/>
    <x v="0"/>
    <x v="0"/>
    <s v="jus.gan@gmail.com"/>
    <x v="0"/>
    <s v="Justin James Gannon"/>
  </r>
  <r>
    <x v="188"/>
    <s v="116-71152-9761"/>
    <x v="0"/>
    <x v="2"/>
    <s v="justindownie@hotmail.com"/>
    <x v="0"/>
    <s v="Justin Matthew Downie"/>
  </r>
  <r>
    <x v="189"/>
    <s v="121-54927-4725"/>
    <x v="0"/>
    <x v="0"/>
    <s v="kingkharles@gmail.com"/>
    <x v="0"/>
    <s v="Karl Honegger"/>
  </r>
  <r>
    <x v="190"/>
    <s v="121-66572-2140"/>
    <x v="0"/>
    <x v="1"/>
    <s v="kate22025722@gmail.com"/>
    <x v="0"/>
    <s v="Kate (Hsiao Yu) Liu"/>
  </r>
  <r>
    <x v="191"/>
    <s v="116-68672-0124"/>
    <x v="0"/>
    <x v="0"/>
    <s v="grayboykjg@yahoo.com"/>
    <x v="0"/>
    <s v="Keith J. Gray"/>
  </r>
  <r>
    <x v="192"/>
    <s v="117-02915-5143"/>
    <x v="4"/>
    <x v="0"/>
    <s v="weiner.keith@gmail.com"/>
    <x v="0"/>
    <s v="Keith Weiner"/>
  </r>
  <r>
    <x v="193"/>
    <s v="116-81471-3731"/>
    <x v="1"/>
    <x v="0"/>
    <s v="dndrussell@protonmail.com"/>
    <x v="0"/>
    <s v="Kenneth D. &amp; Diane L. Russell"/>
  </r>
  <r>
    <x v="194"/>
    <s v="118-89687-6920"/>
    <x v="1"/>
    <x v="0"/>
    <s v="tleracorp@gmail.com"/>
    <x v="1"/>
    <s v=""/>
  </r>
  <r>
    <x v="195"/>
    <s v="119-27082-7465"/>
    <x v="1"/>
    <x v="0"/>
    <s v="tleracorp@gmail.com"/>
    <x v="0"/>
    <s v="Kris Winer and Rebecca Springmeyer"/>
  </r>
  <r>
    <x v="196"/>
    <s v="119-11520-2000"/>
    <x v="0"/>
    <x v="0"/>
    <s v="rickythethi@yahoo.com"/>
    <x v="0"/>
    <s v="Kulvinder Thethi"/>
  </r>
  <r>
    <x v="197"/>
    <s v="119-93552-8350"/>
    <x v="1"/>
    <x v="1"/>
    <s v="crystaldyky@hotmail.com"/>
    <x v="0"/>
    <s v="Kurtis and Crystal Hauber"/>
  </r>
  <r>
    <x v="198"/>
    <s v="118-84364-4150"/>
    <x v="0"/>
    <x v="0"/>
    <s v="larry@flemingtax.com"/>
    <x v="0"/>
    <s v="Larry D Heidebrecht 1998 Trust"/>
  </r>
  <r>
    <x v="199"/>
    <s v="120-95952-1703"/>
    <x v="1"/>
    <x v="0"/>
    <s v="larry.zych@yahoo.com"/>
    <x v="0"/>
    <s v="Laurence J. Zych"/>
  </r>
  <r>
    <x v="200"/>
    <s v="121-10506-9751"/>
    <x v="0"/>
    <x v="0"/>
    <s v="bearhawk1@charter.net"/>
    <x v="0"/>
    <s v="Lawrence Sullivan"/>
  </r>
  <r>
    <x v="201"/>
    <s v="118-83520-1830"/>
    <x v="0"/>
    <x v="0"/>
    <s v="andrew@strongbrains.com"/>
    <x v="0"/>
    <s v="Layman Mann Living Trust"/>
  </r>
  <r>
    <x v="202"/>
    <s v="116-49719-9546"/>
    <x v="0"/>
    <x v="0"/>
    <s v="kevin.k.lee@protonmail.com"/>
    <x v="0"/>
    <s v="Lee Family Trust dated September 14, 2012"/>
  </r>
  <r>
    <x v="203"/>
    <s v="120-90154-0167"/>
    <x v="1"/>
    <x v="0"/>
    <s v="leesutterfield@me.com"/>
    <x v="0"/>
    <s v="Lee Sutterfield"/>
  </r>
  <r>
    <x v="204"/>
    <s v="121-63484-1138"/>
    <x v="0"/>
    <x v="0"/>
    <s v="leilihuth@mac.com"/>
    <x v="0"/>
    <s v="Leili Soussan Huth"/>
  </r>
  <r>
    <x v="205"/>
    <s v="119-89581-3029"/>
    <x v="0"/>
    <x v="0"/>
    <s v="mjweb@webbweb.com"/>
    <x v="0"/>
    <s v="Leslie A. and Michael J. Webb"/>
  </r>
  <r>
    <x v="206"/>
    <s v="121-18781-0592"/>
    <x v="0"/>
    <x v="2"/>
    <s v="nathan@monetary-metals.com"/>
    <x v="0"/>
    <s v="Little Noosa Family Trust"/>
  </r>
  <r>
    <x v="207"/>
    <s v="121-43253-4612"/>
    <x v="0"/>
    <x v="2"/>
    <s v="nathan@monetary-metals.com"/>
    <x v="0"/>
    <s v="Little Noosa Super Fund"/>
  </r>
  <r>
    <x v="208"/>
    <s v="120-18259-6067"/>
    <x v="0"/>
    <x v="0"/>
    <s v="stenocat1963@gmail.com"/>
    <x v="0"/>
    <s v="Lora L. Knorr"/>
  </r>
  <r>
    <x v="209"/>
    <s v="118-09205-8044"/>
    <x v="0"/>
    <x v="0"/>
    <s v="stenocat1774@gmail.com"/>
    <x v="1"/>
    <s v=""/>
  </r>
  <r>
    <x v="210"/>
    <s v="118-78892-0481"/>
    <x v="0"/>
    <x v="0"/>
    <s v="ldriutta@mac.com"/>
    <x v="0"/>
    <s v="Lorin Riutta"/>
  </r>
  <r>
    <x v="211"/>
    <s v="121-24113-7125"/>
    <x v="0"/>
    <x v="0"/>
    <s v="brucelouellen@gmail.com, blrunyan@bellsouth.net"/>
    <x v="0"/>
    <s v="Lou Ellen S. and Bruce D. Runyan"/>
  </r>
  <r>
    <x v="212"/>
    <s v="118-13302-5840"/>
    <x v="0"/>
    <x v="0"/>
    <s v="alabbeyglen@gmail.com"/>
    <x v="0"/>
    <s v="Louis D. Ward Jr. and Adriane Y. Ward"/>
  </r>
  <r>
    <x v="213"/>
    <s v="117-70967-0651"/>
    <x v="0"/>
    <x v="0"/>
    <s v="lhorning@yahoo.com"/>
    <x v="0"/>
    <s v="Lowell Horning and Emelie Horning Revocable Living Trust Agreement"/>
  </r>
  <r>
    <x v="214"/>
    <s v="120-93674-1914"/>
    <x v="0"/>
    <x v="0"/>
    <s v="lucas@derraugh.com"/>
    <x v="0"/>
    <s v="Lucas Derraugh"/>
  </r>
  <r>
    <x v="215"/>
    <s v="117-09486-3184"/>
    <x v="1"/>
    <x v="0"/>
    <s v="ludwig.karl@onlinehome.de"/>
    <x v="0"/>
    <s v="Ludwig Karl"/>
  </r>
  <r>
    <x v="216"/>
    <s v="119-49779-9016"/>
    <x v="0"/>
    <x v="0"/>
    <s v="jeffdeist@mises.org;wesley@mises.org"/>
    <x v="0"/>
    <s v="Ludwig Von Mises Institute for Austrian Economics, Inc."/>
  </r>
  <r>
    <x v="217"/>
    <s v="116-18168-2522"/>
    <x v="1"/>
    <x v="0"/>
    <s v="lcrodriguezsa@me.com"/>
    <x v="0"/>
    <s v="Luis Rodriguez &amp; Amy Grisser"/>
  </r>
  <r>
    <x v="218"/>
    <s v="120-58241-3120"/>
    <x v="0"/>
    <x v="0"/>
    <s v="mohsinrzaidi@gmail.com"/>
    <x v="0"/>
    <s v="M and K Investments"/>
  </r>
  <r>
    <x v="219"/>
    <s v="118-03077-9997"/>
    <x v="0"/>
    <x v="2"/>
    <s v="mpolavieja@gmail.com"/>
    <x v="0"/>
    <s v="Manuel Polavieja"/>
  </r>
  <r>
    <x v="220"/>
    <s v="117-37880-2358"/>
    <x v="0"/>
    <x v="0"/>
    <s v="msalvatini@mac.com"/>
    <x v="0"/>
    <s v="MarcAnthony and Sally Salvatini"/>
  </r>
  <r>
    <x v="221"/>
    <s v="118-67959-6845"/>
    <x v="0"/>
    <x v="0"/>
    <s v="marcin.wieloch@protonmail.com"/>
    <x v="0"/>
    <s v="Marcin Wieloch"/>
  </r>
  <r>
    <x v="222"/>
    <s v="118-79376-0582"/>
    <x v="0"/>
    <x v="0"/>
    <s v="mandrews820@gmail.com, pamlamont@comcast.net"/>
    <x v="0"/>
    <s v="Mark B. Andrews Revocable Trust Agreement Dated April 12, 2004"/>
  </r>
  <r>
    <x v="223"/>
    <s v="118-82736-7491"/>
    <x v="1"/>
    <x v="0"/>
    <s v="markhauserman@gmail.com"/>
    <x v="0"/>
    <s v="Mark Hauserman"/>
  </r>
  <r>
    <x v="224"/>
    <s v="118-65836-2561"/>
    <x v="4"/>
    <x v="0"/>
    <s v="marshaellenmusic@gmail.com"/>
    <x v="0"/>
    <s v="Marsha Rotmistrovsky"/>
  </r>
  <r>
    <x v="225"/>
    <s v="121-30190-4486"/>
    <x v="0"/>
    <x v="0"/>
    <s v="molliesherrill@gmail.com"/>
    <x v="0"/>
    <s v="Mary Carroll Sherrill-Thomas"/>
  </r>
  <r>
    <x v="226"/>
    <s v="121-80558-6187"/>
    <x v="0"/>
    <x v="0"/>
    <s v="mkdaley1@gmail.com"/>
    <x v="0"/>
    <s v="Mary Kathryn Daley"/>
  </r>
  <r>
    <x v="227"/>
    <s v="121-15308-1078"/>
    <x v="0"/>
    <x v="0"/>
    <s v="wixtedmary@yahoo.co.uk"/>
    <x v="0"/>
    <s v="Mary Wixted"/>
  </r>
  <r>
    <x v="228"/>
    <s v="119-86321-2436"/>
    <x v="0"/>
    <x v="0"/>
    <s v="masontdavis1@gmail.com"/>
    <x v="0"/>
    <s v="Mason Davis"/>
  </r>
  <r>
    <x v="229"/>
    <s v="121-93691-3375"/>
    <x v="0"/>
    <x v="0"/>
    <s v="mattledocked@gmail.com"/>
    <x v="0"/>
    <s v="Matthew Emerick"/>
  </r>
  <r>
    <x v="230"/>
    <s v="119-24745-2772"/>
    <x v="1"/>
    <x v="0"/>
    <s v="eb3f73@yaymail.com"/>
    <x v="0"/>
    <s v="Matthew Thomas Bogosian and Melissa Dawn Taylor"/>
  </r>
  <r>
    <x v="231"/>
    <s v="118-54383-8357"/>
    <x v="0"/>
    <x v="2"/>
    <s v="markfarrell@mdfgroup.com.au; jessjohnson@mdfgroup.com.au"/>
    <x v="0"/>
    <s v="MDF Group Pty Ltd"/>
  </r>
  <r>
    <x v="232"/>
    <s v="120-23014-2186"/>
    <x v="0"/>
    <x v="0"/>
    <s v="madcowmel66@yahoo.com"/>
    <x v="0"/>
    <s v="Melanie Spigelmyre"/>
  </r>
  <r>
    <x v="233"/>
    <s v="116-04430-8770"/>
    <x v="1"/>
    <x v="0"/>
    <s v="modom1776@icloud.com"/>
    <x v="0"/>
    <s v="Melinda L. Odom Living Trust"/>
  </r>
  <r>
    <x v="234"/>
    <s v="117-39847-3790"/>
    <x v="1"/>
    <x v="0"/>
    <s v="mlocandro@lucasgroup.com"/>
    <x v="0"/>
    <s v="Michael &amp; Christina Locandro"/>
  </r>
  <r>
    <x v="235"/>
    <s v="118-35064-0190"/>
    <x v="0"/>
    <x v="0"/>
    <s v="mdkoob@gmail.com"/>
    <x v="0"/>
    <s v="Michael and Jhyana Koob"/>
  </r>
  <r>
    <x v="236"/>
    <s v="116-39819-3129"/>
    <x v="1"/>
    <x v="0"/>
    <s v="mmbuc@outlook.com"/>
    <x v="0"/>
    <s v="Michael Buchanan"/>
  </r>
  <r>
    <x v="237"/>
    <s v="117-15784-8501"/>
    <x v="0"/>
    <x v="0"/>
    <s v="drmike@directmdaustin.com"/>
    <x v="0"/>
    <s v="Michael Garrett"/>
  </r>
  <r>
    <x v="238"/>
    <s v="118-95588-5566"/>
    <x v="0"/>
    <x v="3"/>
    <s v="habner001@yahoo.com.au"/>
    <x v="0"/>
    <s v="Michael L Habner"/>
  </r>
  <r>
    <x v="239"/>
    <s v="121-40540-8426"/>
    <x v="0"/>
    <x v="0"/>
    <s v="englishfilmmaker@gmail.com"/>
    <x v="0"/>
    <s v="Michael Lord"/>
  </r>
  <r>
    <x v="240"/>
    <s v="121-57331-5299"/>
    <x v="1"/>
    <x v="0"/>
    <s v="530i2002@gmail.com"/>
    <x v="0"/>
    <s v="Michael McHugh"/>
  </r>
  <r>
    <x v="241"/>
    <s v="119-50786-2471"/>
    <x v="0"/>
    <x v="0"/>
    <s v="yoda43@aol.com"/>
    <x v="0"/>
    <s v="Michael Nardick Beneficiary Trust"/>
  </r>
  <r>
    <x v="242"/>
    <s v="121-35694-0351"/>
    <x v="0"/>
    <x v="0"/>
    <s v="mpok8@yahoo.com"/>
    <x v="0"/>
    <s v="Michael Pokrass"/>
  </r>
  <r>
    <x v="243"/>
    <s v="121-11119-2981"/>
    <x v="0"/>
    <x v="0"/>
    <s v="milanprsa@yahoo.ca"/>
    <x v="0"/>
    <s v="Milan Prsa"/>
  </r>
  <r>
    <x v="244"/>
    <s v="118-69299-5888"/>
    <x v="1"/>
    <x v="0"/>
    <s v="miles.beckler@gmail.com"/>
    <x v="0"/>
    <s v="Miles and Melanie Beckler"/>
  </r>
  <r>
    <x v="245"/>
    <s v="912-00000-0003"/>
    <x v="5"/>
    <x v="0"/>
    <m/>
    <x v="1"/>
    <s v=""/>
  </r>
  <r>
    <x v="246"/>
    <s v="912-00000-0002"/>
    <x v="5"/>
    <x v="0"/>
    <m/>
    <x v="1"/>
    <s v=""/>
  </r>
  <r>
    <x v="247"/>
    <s v="912-00000-0001"/>
    <x v="5"/>
    <x v="0"/>
    <m/>
    <x v="1"/>
    <s v=""/>
  </r>
  <r>
    <x v="248"/>
    <s v="121-31243-1085"/>
    <x v="0"/>
    <x v="3"/>
    <s v="HAMILTON.SOUZA@DSA.COM.BR"/>
    <x v="0"/>
    <s v="MULGOA S.A."/>
  </r>
  <r>
    <x v="249"/>
    <s v="116-13863-4905"/>
    <x v="1"/>
    <x v="0"/>
    <s v="steve@packriver.com"/>
    <x v="1"/>
    <s v=""/>
  </r>
  <r>
    <x v="250"/>
    <s v="121-45867-1911"/>
    <x v="0"/>
    <x v="0"/>
    <s v="dyern001@gmail.com"/>
    <x v="0"/>
    <s v="Neil Dyer"/>
  </r>
  <r>
    <x v="251"/>
    <s v="118-25875-6120"/>
    <x v="0"/>
    <x v="0"/>
    <s v="neilsherriff1@gmail.com"/>
    <x v="0"/>
    <s v="Neil Sherriff Thomas"/>
  </r>
  <r>
    <x v="252"/>
    <s v="120-29660-9086"/>
    <x v="1"/>
    <x v="0"/>
    <s v="nicolaframe@gmail.com"/>
    <x v="0"/>
    <s v="Nicola Frame Denniston"/>
  </r>
  <r>
    <x v="253"/>
    <s v="117-65573-9780"/>
    <x v="0"/>
    <x v="0"/>
    <s v="nickfierro@gmail.com"/>
    <x v="0"/>
    <s v="Nicolas Fierro"/>
  </r>
  <r>
    <x v="254"/>
    <s v="118-06517-3707"/>
    <x v="0"/>
    <x v="0"/>
    <s v="oliviergindraux@protonmail.com"/>
    <x v="0"/>
    <s v="Olivier and Elizabeth Gindraux"/>
  </r>
  <r>
    <x v="255"/>
    <s v="116-31133-4855"/>
    <x v="0"/>
    <x v="3"/>
    <s v="pablink@hotmail.com"/>
    <x v="0"/>
    <s v="Pablo Pardo Santayana"/>
  </r>
  <r>
    <x v="256"/>
    <s v="121-08323-7802"/>
    <x v="0"/>
    <x v="0"/>
    <s v="palmer.sjoberg@yahoo.com"/>
    <x v="0"/>
    <s v="Palmer George Sjoberg"/>
  </r>
  <r>
    <x v="257"/>
    <s v="121-74473-0389"/>
    <x v="1"/>
    <x v="0"/>
    <s v="plumiped@gmail.com"/>
    <x v="0"/>
    <s v="Palmer Living Trust"/>
  </r>
  <r>
    <x v="258"/>
    <s v="121-24182-4684"/>
    <x v="1"/>
    <x v="0"/>
    <s v="pamporter600@gmail.com"/>
    <x v="0"/>
    <s v="Pamela K. Porter and Marinda Heinrich"/>
  </r>
  <r>
    <x v="259"/>
    <s v="121-91569-2980"/>
    <x v="0"/>
    <x v="0"/>
    <s v="ptosiani@gmail.com, linadt@gmail.com"/>
    <x v="0"/>
    <s v="Paolo Giose Tosiani"/>
  </r>
  <r>
    <x v="260"/>
    <s v="118-13343-4698"/>
    <x v="0"/>
    <x v="0"/>
    <s v="pf276175@gmail.com"/>
    <x v="0"/>
    <s v="Patricia Ellen Fister and Robert J. Irwin Jr."/>
  </r>
  <r>
    <x v="261"/>
    <s v="117-48373-8290"/>
    <x v="0"/>
    <x v="0"/>
    <s v="patrickpeterson2@gmail.com"/>
    <x v="0"/>
    <s v="Patrick and Mary Peterson"/>
  </r>
  <r>
    <x v="262"/>
    <s v="119-20792-1743"/>
    <x v="1"/>
    <x v="0"/>
    <s v="patrick@fibertechnologyservices.com"/>
    <x v="0"/>
    <s v="Patrick Dillon"/>
  </r>
  <r>
    <x v="263"/>
    <s v="121-88259-1702"/>
    <x v="0"/>
    <x v="0"/>
    <s v="pfrnka@yahoo.com"/>
    <x v="0"/>
    <s v="Patrick Frnka"/>
  </r>
  <r>
    <x v="264"/>
    <s v="118-70299-2298"/>
    <x v="0"/>
    <x v="0"/>
    <s v="patrickahbrt@gmx.com"/>
    <x v="0"/>
    <s v="Patrick Hebert"/>
  </r>
  <r>
    <x v="265"/>
    <s v="117-29377-1557"/>
    <x v="0"/>
    <x v="0"/>
    <s v="pmulvey@strategydone.com"/>
    <x v="1"/>
    <s v=""/>
  </r>
  <r>
    <x v="266"/>
    <s v="121-81173-3292"/>
    <x v="0"/>
    <x v="0"/>
    <s v="paulscompany67@gmail.com"/>
    <x v="0"/>
    <s v="Paul and Michelle Cohen"/>
  </r>
  <r>
    <x v="267"/>
    <s v="116-33945-2948"/>
    <x v="0"/>
    <x v="0"/>
    <s v="pddkkiernan@gmail.com"/>
    <x v="0"/>
    <s v="Paul D. Kiernan"/>
  </r>
  <r>
    <x v="268"/>
    <s v="118-74668-3241"/>
    <x v="0"/>
    <x v="0"/>
    <s v="archieohagan@aol.com"/>
    <x v="0"/>
    <s v="Paul O'Hagan"/>
  </r>
  <r>
    <x v="269"/>
    <s v="118-55914-3506"/>
    <x v="0"/>
    <x v="0"/>
    <s v="pmichaels3889@comcast.net"/>
    <x v="0"/>
    <s v="Paul Sizelove"/>
  </r>
  <r>
    <x v="270"/>
    <s v="121-61539-6805"/>
    <x v="0"/>
    <x v="0"/>
    <s v="paul@smithops.net"/>
    <x v="0"/>
    <s v="Paul Smith and Poulami Samai"/>
  </r>
  <r>
    <x v="271"/>
    <s v="117-06773-0035"/>
    <x v="0"/>
    <x v="0"/>
    <s v="percywee@hotmail.co.uk"/>
    <x v="0"/>
    <s v="Percy Soon Ann Wee and Elaine Wee"/>
  </r>
  <r>
    <x v="272"/>
    <s v="118-78441-4337"/>
    <x v="0"/>
    <x v="0"/>
    <s v="peter.o.aherne@gmail.com; baherne26@gmail.com"/>
    <x v="0"/>
    <s v="Peter and Elizabeth Aherne"/>
  </r>
  <r>
    <x v="273"/>
    <s v="116-15827-1101"/>
    <x v="0"/>
    <x v="0"/>
    <s v="curks@mac.com"/>
    <x v="0"/>
    <s v="Peter Curka"/>
  </r>
  <r>
    <x v="274"/>
    <s v="121-45233-0760"/>
    <x v="0"/>
    <x v="0"/>
    <s v="pguder@comcast.net"/>
    <x v="0"/>
    <s v="Peter Guder"/>
  </r>
  <r>
    <x v="275"/>
    <s v="121-89335-8280"/>
    <x v="0"/>
    <x v="0"/>
    <s v="ptlambert@sbcglobal.net"/>
    <x v="0"/>
    <s v="Peter Thomas Lambert and Elvira de la Cruz Lambert"/>
  </r>
  <r>
    <x v="276"/>
    <s v="119-54576-8480"/>
    <x v="0"/>
    <x v="0"/>
    <s v="wildpett@yahoo.com"/>
    <x v="0"/>
    <s v="Petter Wildhagen"/>
  </r>
  <r>
    <x v="277"/>
    <s v="121-98564-5605"/>
    <x v="0"/>
    <x v="0"/>
    <s v="pcamorgan@googlemail.com"/>
    <x v="0"/>
    <s v="Philip Charles Ambrose Morgan"/>
  </r>
  <r>
    <x v="278"/>
    <s v="117-61272-3228"/>
    <x v="1"/>
    <x v="2"/>
    <s v="philipbarton@goldstandardinstitute.net"/>
    <x v="0"/>
    <s v="Philip John Barton"/>
  </r>
  <r>
    <x v="279"/>
    <s v="119-64215-5931"/>
    <x v="0"/>
    <x v="0"/>
    <s v="bostonhorses@gmail.com"/>
    <x v="0"/>
    <s v="Philip Kempler"/>
  </r>
  <r>
    <x v="280"/>
    <s v="118-74414-3996"/>
    <x v="0"/>
    <x v="0"/>
    <s v="pchapuis311@gmail.com"/>
    <x v="0"/>
    <s v="Pierre Chapuis"/>
  </r>
  <r>
    <x v="281"/>
    <s v="121-02176-6117"/>
    <x v="1"/>
    <x v="0"/>
    <s v="pamporter600@gmail.com"/>
    <x v="0"/>
    <s v="PKP, INC."/>
  </r>
  <r>
    <x v="282"/>
    <s v="117-03787-7881"/>
    <x v="1"/>
    <x v="0"/>
    <s v="poornimawagh@startmail.com"/>
    <x v="0"/>
    <s v="Poornima Wagh"/>
  </r>
  <r>
    <x v="283"/>
    <s v="117-00164-4409"/>
    <x v="0"/>
    <x v="0"/>
    <s v="jangbari@gmail.com"/>
    <x v="0"/>
    <s v="Pradeep &amp; Priti Jangbari"/>
  </r>
  <r>
    <x v="284"/>
    <s v="117-09522-5188"/>
    <x v="1"/>
    <x v="0"/>
    <s v="protimaw@protonmail.com"/>
    <x v="1"/>
    <s v=""/>
  </r>
  <r>
    <x v="285"/>
    <s v="116-26980-0201"/>
    <x v="0"/>
    <x v="0"/>
    <s v="ralphsf@gmail.com"/>
    <x v="0"/>
    <s v="Ralph B. Marx"/>
  </r>
  <r>
    <x v="286"/>
    <s v="120-92788-2656"/>
    <x v="0"/>
    <x v="0"/>
    <s v="rgarber49@gmail.com"/>
    <x v="0"/>
    <s v="Randall Garber"/>
  </r>
  <r>
    <x v="287"/>
    <s v="116-93884-6112"/>
    <x v="0"/>
    <x v="0"/>
    <s v="rrz@mac.com"/>
    <x v="0"/>
    <s v="Raymond Zenkich"/>
  </r>
  <r>
    <x v="288"/>
    <s v="118-52552-6332"/>
    <x v="0"/>
    <x v="0"/>
    <s v="reuven.schwarz@gmail.com"/>
    <x v="0"/>
    <s v="Reuven and Kathrin Schwarz"/>
  </r>
  <r>
    <x v="289"/>
    <s v="121-13402-9807"/>
    <x v="1"/>
    <x v="0"/>
    <s v="richard-matthews@btconnect.com, marymatthews@btconnect.com"/>
    <x v="0"/>
    <s v="Richard and Mary Matthews"/>
  </r>
  <r>
    <x v="290"/>
    <s v="121-97289-1842"/>
    <x v="1"/>
    <x v="0"/>
    <s v="rcerbasi@mac.com"/>
    <x v="0"/>
    <s v="Richard and Treva Cerbasi"/>
  </r>
  <r>
    <x v="291"/>
    <s v="119-57185-9362"/>
    <x v="0"/>
    <x v="0"/>
    <s v="lairdrosshire@comcast.net; bae@uscoins.com;"/>
    <x v="0"/>
    <s v="Richard Earl Ross"/>
  </r>
  <r>
    <x v="292"/>
    <s v="121-82951-9886"/>
    <x v="0"/>
    <x v="0"/>
    <s v="rick@ereedandson.co.uk, kimdewhirst@hotmail.co.uk"/>
    <x v="0"/>
    <s v="Richard John Dewhirst and Kimberley Louise Dewhirst"/>
  </r>
  <r>
    <x v="293"/>
    <s v="117-37242-4461"/>
    <x v="1"/>
    <x v="0"/>
    <s v="richard.s.kwon@gmail.com"/>
    <x v="0"/>
    <s v="Richard Kwon"/>
  </r>
  <r>
    <x v="294"/>
    <s v="121-69336-2171"/>
    <x v="0"/>
    <x v="0"/>
    <s v="rsementi@gmail.com"/>
    <x v="0"/>
    <s v="Richard Sementilli"/>
  </r>
  <r>
    <x v="295"/>
    <s v="119-50442-0805"/>
    <x v="1"/>
    <x v="2"/>
    <s v="rawahiromneys@xtra.co.nz"/>
    <x v="1"/>
    <s v=""/>
  </r>
  <r>
    <x v="296"/>
    <s v="118-63288-5803"/>
    <x v="1"/>
    <x v="0"/>
    <s v="pierrick.vulliez@protonmail.com;Protimaw@protonmail.com"/>
    <x v="0"/>
    <s v="Rigel Asset Holdings Family LP"/>
  </r>
  <r>
    <x v="297"/>
    <s v="117-49170-9851"/>
    <x v="0"/>
    <x v="0"/>
    <s v="oldzman@comcast.net"/>
    <x v="0"/>
    <s v="RJZ Sales LLC"/>
  </r>
  <r>
    <x v="298"/>
    <s v="121-20448-5499"/>
    <x v="0"/>
    <x v="0"/>
    <s v="robert@hermeticsafety.com"/>
    <x v="0"/>
    <s v="Robert and Joanne P. Lamb"/>
  </r>
  <r>
    <x v="299"/>
    <s v="121-77738-8664"/>
    <x v="0"/>
    <x v="0"/>
    <s v="anthonyhopkin@gmail.com"/>
    <x v="1"/>
    <s v=""/>
  </r>
  <r>
    <x v="300"/>
    <s v="120-04371-4934"/>
    <x v="0"/>
    <x v="0"/>
    <s v="robert@mesoamericas.com"/>
    <x v="0"/>
    <s v="Robert Grossman"/>
  </r>
  <r>
    <x v="301"/>
    <s v="120-05659-8081"/>
    <x v="0"/>
    <x v="0"/>
    <s v="bzielinski8705@gmail.com"/>
    <x v="0"/>
    <s v="Robert M. Zielinski"/>
  </r>
  <r>
    <x v="302"/>
    <s v="121-55615-0463"/>
    <x v="0"/>
    <x v="1"/>
    <s v="rolandbachand@gmail.com"/>
    <x v="0"/>
    <s v="Roland Michael Bachand"/>
  </r>
  <r>
    <x v="303"/>
    <s v="118-27551-2088"/>
    <x v="0"/>
    <x v="0"/>
    <s v="russandclaire@gmail.com"/>
    <x v="0"/>
    <s v="Russ and Claire Bishop"/>
  </r>
  <r>
    <x v="304"/>
    <s v="118-67745-3455"/>
    <x v="0"/>
    <x v="0"/>
    <s v="kitsune.magi@gmail.com"/>
    <x v="0"/>
    <s v="Russell A. Hirschman"/>
  </r>
  <r>
    <x v="305"/>
    <s v="118-58309-4434"/>
    <x v="0"/>
    <x v="0"/>
    <s v="ryan@answers.gold"/>
    <x v="0"/>
    <s v="Ryan and Stephanie Healy"/>
  </r>
  <r>
    <x v="306"/>
    <s v="118-06150-7192"/>
    <x v="0"/>
    <x v="1"/>
    <s v="ryanhux@sympatico.ca"/>
    <x v="0"/>
    <s v="Ryan Hux"/>
  </r>
  <r>
    <x v="307"/>
    <s v="118-29248-4896"/>
    <x v="0"/>
    <x v="0"/>
    <s v="ryanscanlan1@gmail.com"/>
    <x v="0"/>
    <s v="Ryan Scanlan"/>
  </r>
  <r>
    <x v="308"/>
    <s v="121-49831-9137"/>
    <x v="0"/>
    <x v="2"/>
    <s v="sydjf1@gmail.com"/>
    <x v="0"/>
    <s v="S M Fan and Ben Karpin SMSF"/>
  </r>
  <r>
    <x v="309"/>
    <s v="118-55850-9233"/>
    <x v="0"/>
    <x v="0"/>
    <s v="samloprete10792@gmail.com"/>
    <x v="0"/>
    <s v="Sam Loprete"/>
  </r>
  <r>
    <x v="310"/>
    <s v="121-12872-8878"/>
    <x v="0"/>
    <x v="0"/>
    <s v="tadschwartz@gmail.com,_x000d__x000a_valschwartz214@gmail.com"/>
    <x v="0"/>
    <s v="Schwartz Trust"/>
  </r>
  <r>
    <x v="311"/>
    <s v="117-56031-1419"/>
    <x v="4"/>
    <x v="0"/>
    <s v="scottsdalepm@gmail.com"/>
    <x v="1"/>
    <s v=""/>
  </r>
  <r>
    <x v="312"/>
    <s v="121-58036-0550"/>
    <x v="0"/>
    <x v="0"/>
    <s v="srolindsay@hotmail.com"/>
    <x v="0"/>
    <s v="Sean Richard Ormsby Lindsay"/>
  </r>
  <r>
    <x v="313"/>
    <s v="120-02910-5379"/>
    <x v="0"/>
    <x v="0"/>
    <s v="sean.brady@exosfinancial.com"/>
    <x v="0"/>
    <s v="Sean T. Brady"/>
  </r>
  <r>
    <x v="314"/>
    <s v="120-27028-7164"/>
    <x v="0"/>
    <x v="0"/>
    <s v="w.d@sectorcapitalgroup.com"/>
    <x v="1"/>
    <s v=""/>
  </r>
  <r>
    <x v="315"/>
    <s v="120-61352-1345"/>
    <x v="0"/>
    <x v="0"/>
    <s v="theduaz@gmail.com"/>
    <x v="0"/>
    <s v="Shivank and Disha Dua"/>
  </r>
  <r>
    <x v="316"/>
    <s v="116-67891-3629"/>
    <x v="0"/>
    <x v="0"/>
    <s v="info@featherrivergoldnugget.com"/>
    <x v="0"/>
    <s v="Sierra Metal Extraction and Mining"/>
  </r>
  <r>
    <x v="317"/>
    <s v="117-93274-6046"/>
    <x v="0"/>
    <x v="0"/>
    <s v="sguenzl@gmail.com"/>
    <x v="0"/>
    <s v="Simon Guenzl"/>
  </r>
  <r>
    <x v="318"/>
    <s v="121-45492-3104"/>
    <x v="0"/>
    <x v="0"/>
    <s v="s.kitchener@hotmail.co.uk"/>
    <x v="0"/>
    <s v="Simon Royce Kitchener"/>
  </r>
  <r>
    <x v="319"/>
    <s v="118-36008-6538"/>
    <x v="0"/>
    <x v="0"/>
    <s v="sncbauman@gmail.com"/>
    <x v="0"/>
    <s v="Stephen and Cheryl Bauman"/>
  </r>
  <r>
    <x v="320"/>
    <s v="117-58283-7359"/>
    <x v="0"/>
    <x v="0"/>
    <s v="stephen@srbailey.com"/>
    <x v="0"/>
    <s v="Stephen and Reiko Bailey"/>
  </r>
  <r>
    <x v="321"/>
    <s v="121-20187-2275"/>
    <x v="0"/>
    <x v="0"/>
    <s v="StephenJTaylor@cox.net"/>
    <x v="0"/>
    <s v="Stephen John Taylor"/>
  </r>
  <r>
    <x v="322"/>
    <s v="119-81974-3701"/>
    <x v="0"/>
    <x v="0"/>
    <s v="srl5794@gmail.com"/>
    <x v="0"/>
    <s v="Stephen Lamb"/>
  </r>
  <r>
    <x v="323"/>
    <s v="120-07001-2658"/>
    <x v="0"/>
    <x v="1"/>
    <s v="stephen_goodgood@yahoo.ca"/>
    <x v="0"/>
    <s v="Stephen Saban"/>
  </r>
  <r>
    <x v="324"/>
    <s v="121-14229-8693"/>
    <x v="0"/>
    <x v="0"/>
    <s v="steved140@gmail.com"/>
    <x v="0"/>
    <s v="Steven Dow"/>
  </r>
  <r>
    <x v="325"/>
    <s v="118-27168-1177"/>
    <x v="0"/>
    <x v="0"/>
    <s v="steve.schukow@apnonweiler.com"/>
    <x v="0"/>
    <s v="Steven Schukow"/>
  </r>
  <r>
    <x v="326"/>
    <s v="120-46167-7497"/>
    <x v="0"/>
    <x v="0"/>
    <s v="steve2wyoming@hushmail.com"/>
    <x v="0"/>
    <s v="Steven Sohm and Kathleen M. Sohm, Trustees of the Steven Sohm and Kathleen M. Sohm Living Trust"/>
  </r>
  <r>
    <x v="327"/>
    <s v="118-15110-5717"/>
    <x v="1"/>
    <x v="1"/>
    <s v="mikestevens@antropy.org"/>
    <x v="0"/>
    <s v="Stevens Orbital Satellite Research Inc"/>
  </r>
  <r>
    <x v="328"/>
    <s v="121-60415-4378"/>
    <x v="0"/>
    <x v="0"/>
    <s v="sugarpine2006@sbcglobal.net"/>
    <x v="0"/>
    <s v="Swope Medical Group Inc. Profit Sharing 401K Plan FBO Brent McDermott MD"/>
  </r>
  <r>
    <x v="329"/>
    <s v="119-43094-8534"/>
    <x v="0"/>
    <x v="0"/>
    <s v="ttaylor@miningstocks.com; taylorjay@earthlink.net"/>
    <x v="0"/>
    <s v="Taylor Hard Money Advisors"/>
  </r>
  <r>
    <x v="330"/>
    <s v="120-45859-0780"/>
    <x v="0"/>
    <x v="0"/>
    <s v="taylor.j.whitten@gmail.com"/>
    <x v="0"/>
    <s v="Taylor J. Whitten"/>
  </r>
  <r>
    <x v="331"/>
    <s v="121-20746-6236"/>
    <x v="0"/>
    <x v="0"/>
    <s v="tmfrostick@gmail.com; samlifrostik@gmail.com"/>
    <x v="0"/>
    <s v="Terry and Samli Frostik"/>
  </r>
  <r>
    <x v="332"/>
    <s v="119-72664-5265"/>
    <x v="1"/>
    <x v="0"/>
    <s v="william_agner@hotmail.com"/>
    <x v="0"/>
    <s v="The Agner Family Trust"/>
  </r>
  <r>
    <x v="333"/>
    <s v="116-98241-5126"/>
    <x v="0"/>
    <x v="0"/>
    <s v="greg@jaxonfamily.net"/>
    <x v="0"/>
    <s v="The April Jaxon Trust"/>
  </r>
  <r>
    <x v="334"/>
    <s v="121-89342-5033"/>
    <x v="1"/>
    <x v="0"/>
    <s v="jamesfridayking@gmail.com"/>
    <x v="0"/>
    <s v="The JFK Revocable Trust of 2018"/>
  </r>
  <r>
    <x v="335"/>
    <s v="120-34530-4845"/>
    <x v="1"/>
    <x v="0"/>
    <s v="dickson@monetary-metals.com"/>
    <x v="0"/>
    <s v="The Kingdom Trust Company FBO Jack Kui Account Number: 9509910121"/>
  </r>
  <r>
    <x v="336"/>
    <s v="116-39648-7170"/>
    <x v="0"/>
    <x v="0"/>
    <s v="p.eisenkramer@gmail.com; operations@kingdomtrust.com;"/>
    <x v="0"/>
    <s v="The Kingdom Trust Company, FBO, Paul Eisenkramer, Account #MME020980"/>
  </r>
  <r>
    <x v="337"/>
    <s v="121-63544-3860"/>
    <x v="1"/>
    <x v="0"/>
    <s v="ginni@phillyons.com; plyons@phillyons.com"/>
    <x v="0"/>
    <s v="The Lyons Living Trust Dated January 9, 2017"/>
  </r>
  <r>
    <x v="338"/>
    <s v="121-15660-2994"/>
    <x v="0"/>
    <x v="0"/>
    <s v="meitz@sbcglobal.net"/>
    <x v="0"/>
    <s v="The Meitz Living Trust"/>
  </r>
  <r>
    <x v="339"/>
    <s v="120-91814-1928"/>
    <x v="0"/>
    <x v="0"/>
    <s v="sandismithe@gmail.com"/>
    <x v="0"/>
    <s v="The Smithe Revocable Trust"/>
  </r>
  <r>
    <x v="340"/>
    <s v="121-02964-9766"/>
    <x v="0"/>
    <x v="0"/>
    <s v="tom.daniel@my.gcu.edu"/>
    <x v="0"/>
    <s v="The Thomas and Rebecca Daniel Revocable Trust"/>
  </r>
  <r>
    <x v="341"/>
    <s v="120-53432-7060"/>
    <x v="0"/>
    <x v="0"/>
    <s v="ted.spychalla@gmail.com"/>
    <x v="0"/>
    <s v="Theodore Spychalla"/>
  </r>
  <r>
    <x v="342"/>
    <s v="119-96587-0927"/>
    <x v="0"/>
    <x v="0"/>
    <s v="da_wyze_1@icloud.com"/>
    <x v="0"/>
    <s v="Thomas Caruso"/>
  </r>
  <r>
    <x v="343"/>
    <s v="118-94330-2861"/>
    <x v="0"/>
    <x v="0"/>
    <s v="tlivingston01@gmail.com"/>
    <x v="0"/>
    <s v="Thomas M. Livingston"/>
  </r>
  <r>
    <x v="344"/>
    <s v="121-21855-9512"/>
    <x v="1"/>
    <x v="0"/>
    <s v="psdalton1@msn.com"/>
    <x v="0"/>
    <s v="Thomas Patrick Dalton Jr and Sheila Ann Dalton Living Trust"/>
  </r>
  <r>
    <x v="345"/>
    <s v="121-27853-6797"/>
    <x v="0"/>
    <x v="0"/>
    <s v="tim.firefly@gmail.com"/>
    <x v="0"/>
    <s v="Timothy C. Ransom"/>
  </r>
  <r>
    <x v="346"/>
    <s v="120-85145-6775"/>
    <x v="0"/>
    <x v="0"/>
    <s v="wmsonfamily@icloud.com"/>
    <x v="0"/>
    <s v="Timothy Gordon and Alicia Lynn Williamson"/>
  </r>
  <r>
    <x v="347"/>
    <s v="120-36237-7145"/>
    <x v="0"/>
    <x v="0"/>
    <s v="TinaLLC2020@gmail.com"/>
    <x v="0"/>
    <s v="Tina LLC"/>
  </r>
  <r>
    <x v="348"/>
    <s v="121-56160-8438"/>
    <x v="0"/>
    <x v="0"/>
    <s v="thepromised1@gmail.com"/>
    <x v="0"/>
    <s v="Ting Xiao and Christine Xiao"/>
  </r>
  <r>
    <x v="349"/>
    <s v="117-09855-2895"/>
    <x v="1"/>
    <x v="0"/>
    <s v="trexler@corporatefinanceinc.com"/>
    <x v="1"/>
    <s v=""/>
  </r>
  <r>
    <x v="350"/>
    <s v="121-10294-2383"/>
    <x v="0"/>
    <x v="0"/>
    <s v="tristanschuytvlot@live.nl"/>
    <x v="0"/>
    <s v="Tristan Schuijtvlot"/>
  </r>
  <r>
    <x v="351"/>
    <s v="118-94462-4478"/>
    <x v="0"/>
    <x v="0"/>
    <s v="stefan.gleason@moneymetals.com"/>
    <x v="0"/>
    <s v="Trusted Causes, LLC"/>
  </r>
  <r>
    <x v="352"/>
    <s v="117-63398-6075"/>
    <x v="1"/>
    <x v="2"/>
    <s v="david@scandol.net"/>
    <x v="0"/>
    <s v="Tufeti Pty Ltd"/>
  </r>
  <r>
    <x v="353"/>
    <s v="120-69339-6930"/>
    <x v="0"/>
    <x v="2"/>
    <s v="nicolaframe@gmail.com"/>
    <x v="0"/>
    <s v="Two Suns Super Fund"/>
  </r>
  <r>
    <x v="354"/>
    <s v="118-00096-4908"/>
    <x v="0"/>
    <x v="0"/>
    <s v="utyler@icloud.com"/>
    <x v="0"/>
    <s v="Tyler Smith and Jinghong Li-Smith"/>
  </r>
  <r>
    <x v="355"/>
    <s v="120-72801-6035"/>
    <x v="0"/>
    <x v="0"/>
    <s v="accountant@opsway.com"/>
    <x v="0"/>
    <s v="UAB OPSUS"/>
  </r>
  <r>
    <x v="356"/>
    <s v="116-79776-6012"/>
    <x v="4"/>
    <x v="0"/>
    <m/>
    <x v="1"/>
    <s v=""/>
  </r>
  <r>
    <x v="357"/>
    <s v="121-54673-5151"/>
    <x v="0"/>
    <x v="0"/>
    <s v="michgao@protonmail.com"/>
    <x v="0"/>
    <s v="VarX, LLC"/>
  </r>
  <r>
    <x v="358"/>
    <s v="119-97104-9446"/>
    <x v="0"/>
    <x v="0"/>
    <s v="eazyrawlins@gmail.com"/>
    <x v="0"/>
    <s v="Vibishan Vellore"/>
  </r>
  <r>
    <x v="359"/>
    <s v="120-68940-9801"/>
    <x v="0"/>
    <x v="0"/>
    <s v="vijaysaraf@protonmail.com"/>
    <x v="0"/>
    <s v="Vijay and Pamela Saraf"/>
  </r>
  <r>
    <x v="360"/>
    <s v="117-70236-4487"/>
    <x v="0"/>
    <x v="0"/>
    <s v="hardmoneyjim1@gmail.com; kathy.justice23@gmail.com"/>
    <x v="0"/>
    <s v="Walter J Brown and Kathryn S Justice Fam Trust u/a 05/07/2002"/>
  </r>
  <r>
    <x v="361"/>
    <s v="119-18200-2153"/>
    <x v="0"/>
    <x v="0"/>
    <s v="werner.bullin@web.de"/>
    <x v="0"/>
    <s v="Werner Bullin"/>
  </r>
  <r>
    <x v="362"/>
    <s v="121-19893-0700"/>
    <x v="0"/>
    <x v="0"/>
    <s v="carvalhoweston@gmail.com"/>
    <x v="0"/>
    <s v="Weston Carvalho"/>
  </r>
  <r>
    <x v="363"/>
    <s v="121-21188-6520"/>
    <x v="0"/>
    <x v="0"/>
    <s v="wdipaolo@gmail.com"/>
    <x v="0"/>
    <s v="William and Rachel DiPaolo"/>
  </r>
  <r>
    <x v="364"/>
    <s v="120-62728-8571"/>
    <x v="0"/>
    <x v="0"/>
    <s v="w.d@sectorcapitalgroup.com"/>
    <x v="1"/>
    <s v=""/>
  </r>
  <r>
    <x v="365"/>
    <s v="119-93416-7933"/>
    <x v="0"/>
    <x v="0"/>
    <s v="gyoga_ca@yahoo.com"/>
    <x v="0"/>
    <s v="Yoga Gudivada and Vaishnavi Raghupathi"/>
  </r>
  <r>
    <x v="366"/>
    <s v="118-67140-0866"/>
    <x v="1"/>
    <x v="1"/>
    <s v="yongjungui@yahoo.com"/>
    <x v="1"/>
    <s v=""/>
  </r>
  <r>
    <x v="367"/>
    <s v="120-78362-5020"/>
    <x v="0"/>
    <x v="0"/>
    <s v="zkmandzych@gmail.com"/>
    <x v="0"/>
    <s v="Zena Mandzych"/>
  </r>
  <r>
    <x v="368"/>
    <s v="119-77971-4619"/>
    <x v="0"/>
    <x v="0"/>
    <s v="zsolt.grigore@protonmail.ch"/>
    <x v="0"/>
    <s v="Zsolt Grigore and Kata Grigore-Farkas"/>
  </r>
  <r>
    <x v="369"/>
    <s v="121-29057-5375"/>
    <x v="0"/>
    <x v="0"/>
    <s v="rmolinowski@hotmail.com"/>
    <x v="0"/>
    <s v="ZTM Holdings, LLC"/>
  </r>
  <r>
    <x v="370"/>
    <s v="118-41290-1398"/>
    <x v="0"/>
    <x v="0"/>
    <s v="go@springsips.com"/>
    <x v="0"/>
    <s v="George Ojdrovich"/>
  </r>
  <r>
    <x v="371"/>
    <s v="121-52345-2073"/>
    <x v="0"/>
    <x v="0"/>
    <s v="ajsheff@icloud.com"/>
    <x v="0"/>
    <s v="Andrew Jonathan Sheffield"/>
  </r>
  <r>
    <x v="372"/>
    <s v="121-94307-5825"/>
    <x v="0"/>
    <x v="0"/>
    <s v="richard.arneson@thunkingspot.com"/>
    <x v="0"/>
    <s v="Richard Wayne Arneson and Alice Louise Arneson"/>
  </r>
  <r>
    <x v="373"/>
    <s v="121-24561-9052"/>
    <x v="2"/>
    <x v="0"/>
    <s v="carlos@crctec.com"/>
    <x v="0"/>
    <s v="Carlos M Rossi &amp; Hebe M Garcia"/>
  </r>
  <r>
    <x v="374"/>
    <s v="121-38134-8714"/>
    <x v="2"/>
    <x v="0"/>
    <s v="harmony2us@gmail.com"/>
    <x v="0"/>
    <s v="Dennis L. Briggs"/>
  </r>
  <r>
    <x v="375"/>
    <s v="121-60476-7424"/>
    <x v="0"/>
    <x v="0"/>
    <s v="graflorida@gmail.com"/>
    <x v="0"/>
    <s v="Alexander Maslinksovsk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30CCDA-FB0D-4158-8820-B85515D633E2}" name="PivotTable3" cacheId="0" applyNumberFormats="0" applyBorderFormats="0" applyFontFormats="0" applyPatternFormats="0" applyAlignmentFormats="0" applyWidthHeightFormats="1" dataCaption="Values" updatedVersion="7" minRefreshableVersion="3" showDrill="0" useAutoFormatting="1" rowGrandTotals="0" colGrandTotals="0" itemPrintTitles="1" createdVersion="7" indent="0" compact="0" compactData="0" multipleFieldFilters="0">
  <location ref="A3:A352" firstHeaderRow="1" firstDataRow="1" firstDataCol="1" rowPageCount="1" colPageCount="1"/>
  <pivotFields count="7">
    <pivotField axis="axisRow" compact="0" outline="0" showAll="0" sortType="ascending">
      <items count="3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375"/>
        <item x="13"/>
        <item x="14"/>
        <item x="15"/>
        <item x="16"/>
        <item x="17"/>
        <item x="18"/>
        <item x="19"/>
        <item x="371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37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374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370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7"/>
        <item x="245"/>
        <item x="246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372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m="1" x="376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>
      <items count="4">
        <item x="0"/>
        <item h="1" x="1"/>
        <item h="1" m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9"/>
    </i>
    <i>
      <x v="100"/>
    </i>
    <i>
      <x v="101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20"/>
    </i>
    <i>
      <x v="121"/>
    </i>
    <i>
      <x v="122"/>
    </i>
    <i>
      <x v="123"/>
    </i>
    <i>
      <x v="124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3"/>
    </i>
    <i>
      <x v="164"/>
    </i>
    <i>
      <x v="165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3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1"/>
    </i>
    <i>
      <x v="302"/>
    </i>
    <i>
      <x v="303"/>
    </i>
    <i>
      <x v="304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8"/>
    </i>
    <i>
      <x v="319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1"/>
    </i>
    <i>
      <x v="352"/>
    </i>
    <i>
      <x v="353"/>
    </i>
    <i>
      <x v="354"/>
    </i>
    <i>
      <x v="355"/>
    </i>
    <i>
      <x v="357"/>
    </i>
    <i>
      <x v="358"/>
    </i>
    <i>
      <x v="359"/>
    </i>
    <i>
      <x v="360"/>
    </i>
    <i>
      <x v="361"/>
    </i>
    <i>
      <x v="362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2"/>
    </i>
    <i>
      <x v="374"/>
    </i>
    <i>
      <x v="375"/>
    </i>
    <i>
      <x v="376"/>
    </i>
  </rowItems>
  <colItems count="1">
    <i/>
  </colItems>
  <pageFields count="1">
    <pageField fld="5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BAA54B-65B2-44BC-8586-2E8E83D9D730}" name="AccountsSF" displayName="AccountsSF" ref="A1:G382" totalsRowShown="0">
  <autoFilter ref="A1:G382" xr:uid="{46C0083C-D196-4C7D-835A-1A8BE47AA51F}"/>
  <tableColumns count="7">
    <tableColumn id="1" xr3:uid="{37CFE9FC-9D06-4A29-B4D7-7F4A07DD104E}" name="Account Name"/>
    <tableColumn id="2" xr3:uid="{1D6C7260-7438-4905-BB89-AD3CBE3E7D52}" name="Account Number"/>
    <tableColumn id="3" xr3:uid="{5FD0FB6E-3BD6-4BF6-A021-C81C3E489AB2}" name="RM Name"/>
    <tableColumn id="4" xr3:uid="{11EA228F-9763-44D4-A65B-DEEE9A009106}" name="TAX Withholding" dataDxfId="2"/>
    <tableColumn id="5" xr3:uid="{86A56845-88F6-482D-ADFD-545637E8CC08}" name="Statement e-Mail Address"/>
    <tableColumn id="6" xr3:uid="{3CB50D80-3516-477F-B9EA-079D04909CB1}" name="Frozen" dataDxfId="1"/>
    <tableColumn id="7" xr3:uid="{62223541-3F08-44B6-88D1-2206361DDBBC}" name="Missing are Empty" dataDxfId="0">
      <calculatedColumnFormula>_xlfn.IFNA(VLOOKUP(A2,accountlist,1,FALSE),
  IF(F2="",VLOOKUP(A2,accountlist,1,FALSE),""))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59A53F-3F29-4DB0-A7C7-DF35197D9753}" name="AccountsFrozen" displayName="AccountsFrozen" ref="A1:C28" totalsRowShown="0">
  <autoFilter ref="A1:C28" xr:uid="{65F01A5B-87DC-4775-8D97-13510BAF8F01}"/>
  <tableColumns count="3">
    <tableColumn id="1" xr3:uid="{4374F4CA-9849-4A42-9F1D-B641611087EB}" name="account_name"/>
    <tableColumn id="2" xr3:uid="{F3420A66-57B9-4FE6-A924-DA762F3FFA67}" name="email"/>
    <tableColumn id="3" xr3:uid="{66949EEE-7709-4AC6-AA04-20C3433A77F6}" name="pri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D5936-162C-40BC-A034-26EC2DCD8A9A}">
  <sheetPr codeName="Sheet2"/>
  <dimension ref="A1:DX509"/>
  <sheetViews>
    <sheetView tabSelected="1" zoomScaleNormal="100" workbookViewId="0">
      <selection activeCell="V47" sqref="V47"/>
    </sheetView>
  </sheetViews>
  <sheetFormatPr defaultRowHeight="14.6" outlineLevelRow="1" outlineLevelCol="1" x14ac:dyDescent="0.4"/>
  <cols>
    <col min="1" max="1" width="45" customWidth="1"/>
    <col min="2" max="3" width="11.84375" bestFit="1" customWidth="1"/>
    <col min="4" max="4" width="13.84375" bestFit="1" customWidth="1"/>
    <col min="5" max="5" width="11.84375" bestFit="1" customWidth="1"/>
    <col min="6" max="6" width="15.765625" bestFit="1" customWidth="1"/>
    <col min="7" max="8" width="13.3046875" style="10" customWidth="1"/>
    <col min="9" max="9" width="12.4609375" style="10" customWidth="1"/>
    <col min="10" max="10" width="16.4609375" style="10" customWidth="1"/>
    <col min="11" max="11" width="2.765625" customWidth="1"/>
    <col min="12" max="12" width="4.07421875" bestFit="1" customWidth="1"/>
    <col min="13" max="13" width="13.84375" bestFit="1" customWidth="1"/>
    <col min="14" max="14" width="13.84375" style="60" customWidth="1"/>
    <col min="15" max="15" width="11.07421875" bestFit="1" customWidth="1"/>
    <col min="16" max="16" width="12.23046875" bestFit="1" customWidth="1"/>
    <col min="17" max="17" width="13.4609375" style="60" customWidth="1"/>
    <col min="18" max="18" width="12.23046875" style="60" customWidth="1"/>
    <col min="19" max="19" width="14.23046875" bestFit="1" customWidth="1"/>
    <col min="20" max="20" width="11.765625" bestFit="1" customWidth="1"/>
    <col min="21" max="21" width="11.4609375" bestFit="1" customWidth="1"/>
    <col min="22" max="22" width="12.765625" bestFit="1" customWidth="1"/>
    <col min="23" max="23" width="2.69140625" style="13" customWidth="1"/>
    <col min="24" max="24" width="4.07421875" style="58" bestFit="1" customWidth="1"/>
    <col min="25" max="25" width="12.765625" bestFit="1" customWidth="1"/>
    <col min="26" max="29" width="12.765625" style="60" customWidth="1"/>
    <col min="30" max="31" width="12.765625" customWidth="1"/>
    <col min="32" max="32" width="12.23046875" customWidth="1"/>
    <col min="33" max="33" width="11.4609375" bestFit="1" customWidth="1"/>
    <col min="34" max="34" width="12.765625" bestFit="1" customWidth="1"/>
    <col min="35" max="35" width="2.69140625" style="13" customWidth="1"/>
    <col min="36" max="36" width="4.07421875" style="58" bestFit="1" customWidth="1"/>
    <col min="37" max="37" width="12.765625" bestFit="1" customWidth="1"/>
    <col min="38" max="41" width="12.765625" style="60" customWidth="1"/>
    <col min="42" max="43" width="12.765625" customWidth="1"/>
    <col min="44" max="44" width="12.23046875" bestFit="1" customWidth="1"/>
    <col min="45" max="45" width="11.4609375" bestFit="1" customWidth="1"/>
    <col min="46" max="46" width="12.765625" style="10" bestFit="1" customWidth="1"/>
    <col min="47" max="47" width="2.69140625" style="13" customWidth="1"/>
    <col min="48" max="48" width="4.07421875" style="60" bestFit="1" customWidth="1"/>
    <col min="49" max="49" width="12.765625" style="10" bestFit="1" customWidth="1"/>
    <col min="50" max="53" width="12.765625" style="10" customWidth="1"/>
    <col min="54" max="54" width="11.07421875" style="10" bestFit="1" customWidth="1"/>
    <col min="55" max="56" width="12.23046875" style="10" bestFit="1" customWidth="1"/>
    <col min="57" max="57" width="11.4609375" customWidth="1"/>
    <col min="58" max="58" width="12.765625" style="10" bestFit="1" customWidth="1"/>
    <col min="59" max="59" width="2.69140625" style="13" customWidth="1"/>
    <col min="60" max="60" width="4.07421875" style="60" bestFit="1" customWidth="1"/>
    <col min="61" max="61" width="12.765625" style="10" bestFit="1" customWidth="1"/>
    <col min="62" max="65" width="12.765625" style="10" customWidth="1"/>
    <col min="66" max="66" width="11.07421875" style="10" bestFit="1" customWidth="1"/>
    <col min="67" max="68" width="12.23046875" style="10" bestFit="1" customWidth="1"/>
    <col min="69" max="69" width="11.4609375" customWidth="1"/>
    <col min="70" max="70" width="12.765625" style="10" bestFit="1" customWidth="1"/>
    <col min="71" max="71" width="2.69140625" style="13" customWidth="1"/>
    <col min="72" max="72" width="4.07421875" style="60" bestFit="1" customWidth="1"/>
    <col min="73" max="73" width="12.765625" style="10" bestFit="1" customWidth="1"/>
    <col min="74" max="77" width="12.765625" style="10" customWidth="1"/>
    <col min="78" max="78" width="14.23046875" style="10" bestFit="1" customWidth="1"/>
    <col min="79" max="80" width="12.23046875" style="10" bestFit="1" customWidth="1"/>
    <col min="81" max="81" width="11.4609375" customWidth="1"/>
    <col min="82" max="82" width="12.765625" style="10" bestFit="1" customWidth="1"/>
    <col min="83" max="83" width="2.69140625" style="13" customWidth="1"/>
    <col min="84" max="84" width="4.07421875" style="60" bestFit="1" customWidth="1"/>
    <col min="85" max="85" width="12.765625" style="10" bestFit="1" customWidth="1"/>
    <col min="86" max="89" width="12.765625" style="10" customWidth="1"/>
    <col min="90" max="90" width="14.23046875" style="10" bestFit="1" customWidth="1"/>
    <col min="91" max="91" width="12.23046875" style="10" bestFit="1" customWidth="1"/>
    <col min="92" max="92" width="11.07421875" style="10" bestFit="1" customWidth="1"/>
    <col min="93" max="93" width="11.4609375" customWidth="1"/>
    <col min="94" max="94" width="12.765625" style="27" bestFit="1" customWidth="1"/>
    <col min="95" max="95" width="2.765625" customWidth="1" outlineLevel="1"/>
    <col min="96" max="98" width="12.53515625" customWidth="1" outlineLevel="1"/>
    <col min="99" max="102" width="8.765625" customWidth="1" outlineLevel="1"/>
    <col min="103" max="103" width="8.765625" outlineLevel="1"/>
    <col min="104" max="104" width="12.69140625" bestFit="1" customWidth="1"/>
    <col min="105" max="105" width="5" customWidth="1"/>
    <col min="106" max="106" width="14.3046875" bestFit="1" customWidth="1"/>
    <col min="107" max="107" width="13.69140625" bestFit="1" customWidth="1"/>
    <col min="108" max="109" width="9.69140625" customWidth="1"/>
    <col min="121" max="121" width="17.69140625" bestFit="1" customWidth="1"/>
    <col min="122" max="122" width="15.3046875" bestFit="1" customWidth="1"/>
    <col min="123" max="123" width="7.07421875" bestFit="1" customWidth="1"/>
    <col min="125" max="125" width="17.69140625" bestFit="1" customWidth="1"/>
    <col min="126" max="126" width="14.3046875" bestFit="1" customWidth="1"/>
    <col min="127" max="127" width="7.07421875" bestFit="1" customWidth="1"/>
  </cols>
  <sheetData>
    <row r="1" spans="1:128" x14ac:dyDescent="0.4">
      <c r="A1" s="31"/>
      <c r="G1"/>
      <c r="H1" s="60"/>
      <c r="I1" s="58"/>
      <c r="J1" s="58"/>
      <c r="AT1"/>
      <c r="AW1"/>
      <c r="AX1" s="60"/>
      <c r="AY1" s="60"/>
      <c r="AZ1" s="60"/>
      <c r="BA1" s="60"/>
      <c r="BB1"/>
      <c r="BC1"/>
      <c r="BD1"/>
      <c r="BF1"/>
      <c r="BI1"/>
      <c r="BJ1" s="60"/>
      <c r="BK1" s="60"/>
      <c r="BL1" s="60"/>
      <c r="BM1" s="60"/>
      <c r="BN1"/>
      <c r="BO1"/>
      <c r="BP1"/>
      <c r="BR1"/>
      <c r="BU1"/>
      <c r="BV1" s="60"/>
      <c r="BW1" s="60"/>
      <c r="BX1" s="60"/>
      <c r="BY1" s="60"/>
      <c r="BZ1"/>
      <c r="CA1"/>
      <c r="CB1"/>
      <c r="CD1"/>
      <c r="CG1"/>
      <c r="CH1" s="60"/>
      <c r="CI1" s="60"/>
      <c r="CJ1" s="60"/>
      <c r="CK1" s="60"/>
      <c r="CL1"/>
      <c r="CM1"/>
      <c r="CN1"/>
      <c r="CP1"/>
    </row>
    <row r="2" spans="1:128" x14ac:dyDescent="0.4">
      <c r="G2"/>
      <c r="H2" s="60"/>
      <c r="I2" s="58"/>
      <c r="J2" s="58"/>
      <c r="AT2"/>
      <c r="AW2"/>
      <c r="AX2" s="60"/>
      <c r="AY2" s="60"/>
      <c r="AZ2" s="60"/>
      <c r="BA2" s="60"/>
      <c r="BB2"/>
      <c r="BC2"/>
      <c r="BD2"/>
      <c r="BF2"/>
      <c r="BI2"/>
      <c r="BJ2" s="60"/>
      <c r="BK2" s="60"/>
      <c r="BL2" s="60"/>
      <c r="BM2" s="60"/>
      <c r="BN2"/>
      <c r="BO2"/>
      <c r="BP2"/>
      <c r="BR2"/>
      <c r="BU2"/>
      <c r="BV2" s="60"/>
      <c r="BW2" s="60"/>
      <c r="BX2" s="60"/>
      <c r="BY2" s="60"/>
      <c r="BZ2"/>
      <c r="CA2"/>
      <c r="CB2"/>
      <c r="CD2"/>
      <c r="CG2"/>
      <c r="CH2" s="60"/>
      <c r="CI2" s="60"/>
      <c r="CJ2" s="60"/>
      <c r="CK2" s="60"/>
      <c r="CL2"/>
      <c r="CM2"/>
      <c r="CN2"/>
      <c r="CP2"/>
    </row>
    <row r="3" spans="1:128" x14ac:dyDescent="0.4">
      <c r="A3" s="31"/>
      <c r="B3" s="16"/>
      <c r="C3" s="16"/>
      <c r="D3" s="16"/>
      <c r="E3" s="11"/>
      <c r="F3" s="11"/>
      <c r="G3"/>
      <c r="H3" s="60"/>
      <c r="I3" s="58"/>
      <c r="J3" s="58"/>
      <c r="AT3"/>
      <c r="AW3"/>
      <c r="AX3" s="60"/>
      <c r="AY3" s="60"/>
      <c r="AZ3" s="60"/>
      <c r="BA3" s="60"/>
      <c r="BB3"/>
      <c r="BC3"/>
      <c r="BD3"/>
      <c r="BF3"/>
      <c r="BI3"/>
      <c r="BJ3" s="60"/>
      <c r="BK3" s="60"/>
      <c r="BL3" s="60"/>
      <c r="BM3" s="60"/>
      <c r="BN3"/>
      <c r="BO3"/>
      <c r="BP3"/>
      <c r="BR3"/>
      <c r="BU3"/>
      <c r="BV3" s="60"/>
      <c r="BW3" s="60"/>
      <c r="BX3" s="60"/>
      <c r="BY3" s="60"/>
      <c r="BZ3"/>
      <c r="CA3"/>
      <c r="CB3"/>
      <c r="CD3"/>
      <c r="CG3"/>
      <c r="CH3" s="60"/>
      <c r="CI3" s="60"/>
      <c r="CJ3" s="60"/>
      <c r="CK3" s="60"/>
      <c r="CL3"/>
      <c r="CM3"/>
      <c r="CN3"/>
      <c r="CP3"/>
    </row>
    <row r="4" spans="1:128" x14ac:dyDescent="0.4">
      <c r="A4" s="11"/>
      <c r="B4" s="3"/>
      <c r="C4" s="3"/>
      <c r="D4" s="3"/>
      <c r="F4" s="41"/>
      <c r="G4"/>
      <c r="H4" s="60"/>
      <c r="I4" s="58"/>
      <c r="J4" s="58"/>
      <c r="Y4" s="16"/>
      <c r="Z4" s="16"/>
      <c r="AA4" s="16"/>
      <c r="AB4" s="16"/>
      <c r="AC4" s="16"/>
      <c r="AD4" s="16"/>
      <c r="AE4" s="16"/>
      <c r="AF4" s="16"/>
      <c r="AT4"/>
      <c r="AW4"/>
      <c r="AX4" s="60"/>
      <c r="AY4" s="60"/>
      <c r="AZ4" s="60"/>
      <c r="BA4" s="60"/>
      <c r="BB4"/>
      <c r="BC4"/>
      <c r="BD4"/>
      <c r="BF4"/>
      <c r="BI4"/>
      <c r="BJ4" s="60"/>
      <c r="BK4" s="60"/>
      <c r="BL4" s="60"/>
      <c r="BM4" s="60"/>
      <c r="BN4"/>
      <c r="BO4"/>
      <c r="BP4"/>
      <c r="BR4"/>
      <c r="BU4"/>
      <c r="BV4" s="60"/>
      <c r="BW4" s="60"/>
      <c r="BX4" s="60"/>
      <c r="BY4" s="60"/>
      <c r="BZ4"/>
      <c r="CA4"/>
      <c r="CB4"/>
      <c r="CD4"/>
      <c r="CG4"/>
      <c r="CH4" s="60"/>
      <c r="CI4" s="60"/>
      <c r="CJ4" s="60"/>
      <c r="CK4" s="60"/>
      <c r="CL4"/>
      <c r="CM4"/>
      <c r="CN4"/>
      <c r="CP4"/>
    </row>
    <row r="5" spans="1:128" x14ac:dyDescent="0.4">
      <c r="C5" s="3"/>
      <c r="D5" s="3"/>
      <c r="F5" s="41"/>
      <c r="G5"/>
      <c r="H5" s="60"/>
      <c r="I5" s="58"/>
      <c r="J5" s="58"/>
      <c r="Y5" s="3"/>
      <c r="Z5" s="3"/>
      <c r="AA5" s="3"/>
      <c r="AB5" s="3"/>
      <c r="AC5" s="3"/>
      <c r="AD5" s="3"/>
      <c r="AE5" s="3"/>
      <c r="AF5" s="3"/>
      <c r="AT5"/>
      <c r="AW5"/>
      <c r="AX5" s="60"/>
      <c r="AY5" s="60"/>
      <c r="AZ5" s="60"/>
      <c r="BA5" s="60"/>
      <c r="BB5"/>
      <c r="BC5"/>
      <c r="BD5"/>
      <c r="BF5"/>
      <c r="BI5"/>
      <c r="BJ5" s="60"/>
      <c r="BK5" s="60"/>
      <c r="BL5" s="60"/>
      <c r="BM5" s="60"/>
      <c r="BN5"/>
      <c r="BO5"/>
      <c r="BP5"/>
      <c r="BR5"/>
      <c r="BU5"/>
      <c r="BV5" s="60"/>
      <c r="BW5" s="60"/>
      <c r="BX5" s="60"/>
      <c r="BY5" s="60"/>
      <c r="BZ5"/>
      <c r="CA5"/>
      <c r="CB5"/>
      <c r="CD5"/>
      <c r="CG5"/>
      <c r="CH5" s="60"/>
      <c r="CI5" s="60"/>
      <c r="CJ5" s="60"/>
      <c r="CK5" s="60"/>
      <c r="CL5"/>
      <c r="CM5"/>
      <c r="CN5"/>
      <c r="CP5"/>
    </row>
    <row r="6" spans="1:128" x14ac:dyDescent="0.4">
      <c r="E6" s="58"/>
      <c r="G6" s="57"/>
      <c r="H6" s="59"/>
      <c r="I6" s="57"/>
      <c r="J6" s="57"/>
      <c r="Y6" s="3"/>
      <c r="Z6" s="3"/>
      <c r="AA6" s="3"/>
      <c r="AB6" s="3"/>
      <c r="AC6" s="3"/>
      <c r="AD6" s="3"/>
      <c r="AE6" s="3"/>
      <c r="AF6" s="3"/>
      <c r="AT6"/>
      <c r="AW6"/>
      <c r="AX6" s="60"/>
      <c r="AY6" s="60"/>
      <c r="AZ6" s="60"/>
      <c r="BA6" s="60"/>
      <c r="BB6"/>
      <c r="BC6"/>
      <c r="BD6"/>
      <c r="BF6"/>
      <c r="BI6"/>
      <c r="BJ6" s="60"/>
      <c r="BK6" s="60"/>
      <c r="BL6" s="60"/>
      <c r="BM6" s="60"/>
      <c r="BN6"/>
      <c r="BO6"/>
      <c r="BP6"/>
      <c r="BR6"/>
      <c r="BU6"/>
      <c r="BV6" s="60"/>
      <c r="BW6" s="60"/>
      <c r="BX6" s="60"/>
      <c r="BY6" s="60"/>
      <c r="BZ6"/>
      <c r="CA6"/>
      <c r="CB6"/>
      <c r="CD6"/>
      <c r="CG6"/>
      <c r="CH6" s="60"/>
      <c r="CI6" s="60"/>
      <c r="CJ6" s="60"/>
      <c r="CK6" s="60"/>
      <c r="CL6"/>
      <c r="CM6"/>
      <c r="CN6"/>
      <c r="CP6"/>
    </row>
    <row r="7" spans="1:128" x14ac:dyDescent="0.4">
      <c r="G7" s="60"/>
      <c r="H7" s="60"/>
      <c r="I7" s="60"/>
      <c r="J7" s="60"/>
      <c r="Y7" s="3"/>
      <c r="Z7" s="3"/>
      <c r="AA7" s="3"/>
      <c r="AB7" s="3"/>
      <c r="AC7" s="3"/>
      <c r="AD7" s="3"/>
      <c r="AE7" s="3"/>
      <c r="AF7" s="3"/>
      <c r="AT7"/>
      <c r="AW7"/>
      <c r="AX7" s="60"/>
      <c r="AY7" s="60"/>
      <c r="AZ7" s="60"/>
      <c r="BA7" s="60"/>
      <c r="BB7"/>
      <c r="BC7"/>
      <c r="BD7"/>
      <c r="BF7"/>
      <c r="BI7"/>
      <c r="BJ7" s="60"/>
      <c r="BK7" s="60"/>
      <c r="BL7" s="60"/>
      <c r="BM7" s="60"/>
      <c r="BN7"/>
      <c r="BO7"/>
      <c r="BP7"/>
      <c r="BR7"/>
      <c r="BU7"/>
      <c r="BV7" s="60"/>
      <c r="BW7" s="60"/>
      <c r="BX7" s="60"/>
      <c r="BY7" s="60"/>
      <c r="BZ7"/>
      <c r="CA7"/>
      <c r="CB7"/>
      <c r="CD7"/>
      <c r="CG7"/>
      <c r="CH7" s="60"/>
      <c r="CI7" s="60"/>
      <c r="CJ7" s="60"/>
      <c r="CK7" s="60"/>
      <c r="CL7"/>
      <c r="CM7"/>
      <c r="CN7"/>
      <c r="CP7"/>
    </row>
    <row r="8" spans="1:128" ht="15" thickBot="1" x14ac:dyDescent="0.45">
      <c r="G8" s="60"/>
      <c r="H8" s="60"/>
      <c r="I8" s="60"/>
      <c r="J8" s="60"/>
      <c r="K8" s="58"/>
      <c r="Y8" s="52"/>
      <c r="Z8" s="52"/>
      <c r="AA8" s="52"/>
      <c r="AB8" s="52"/>
      <c r="AC8" s="52"/>
      <c r="AD8" s="3"/>
      <c r="AE8" s="3"/>
      <c r="AF8" s="3"/>
      <c r="AG8" s="3"/>
      <c r="AK8" s="51"/>
      <c r="AL8" s="51"/>
      <c r="AM8" s="51"/>
      <c r="AN8" s="51"/>
      <c r="AO8" s="51"/>
      <c r="AT8"/>
      <c r="AW8" s="51"/>
      <c r="AX8" s="51"/>
      <c r="AY8" s="51"/>
      <c r="AZ8" s="51"/>
      <c r="BA8" s="51"/>
      <c r="BB8"/>
      <c r="BC8"/>
      <c r="BD8"/>
      <c r="BF8"/>
      <c r="BI8" s="51"/>
      <c r="BJ8" s="51"/>
      <c r="BK8" s="51"/>
      <c r="BL8" s="51"/>
      <c r="BM8" s="51"/>
      <c r="BN8"/>
      <c r="BO8"/>
      <c r="BP8"/>
      <c r="BR8"/>
      <c r="BU8" s="51"/>
      <c r="BV8" s="51"/>
      <c r="BW8" s="51"/>
      <c r="BX8" s="51"/>
      <c r="BY8" s="51"/>
      <c r="BZ8"/>
      <c r="CA8"/>
      <c r="CB8"/>
      <c r="CD8"/>
      <c r="CG8" s="51"/>
      <c r="CH8" s="51"/>
      <c r="CI8" s="51"/>
      <c r="CJ8" s="51"/>
      <c r="CK8" s="51"/>
      <c r="CL8"/>
      <c r="CM8"/>
      <c r="CN8"/>
      <c r="CP8"/>
    </row>
    <row r="9" spans="1:128" x14ac:dyDescent="0.4">
      <c r="G9" s="60"/>
      <c r="H9" s="60"/>
      <c r="I9" s="60"/>
      <c r="J9" s="60"/>
      <c r="K9" s="58"/>
      <c r="Y9" s="51"/>
      <c r="Z9" s="51"/>
      <c r="AA9" s="51"/>
      <c r="AB9" s="51"/>
      <c r="AC9" s="51"/>
      <c r="AK9" s="51"/>
      <c r="AL9" s="51"/>
      <c r="AM9" s="51"/>
      <c r="AN9" s="51"/>
      <c r="AO9" s="51"/>
      <c r="AT9"/>
      <c r="AW9" s="51"/>
      <c r="AX9" s="51"/>
      <c r="AY9" s="51"/>
      <c r="AZ9" s="51"/>
      <c r="BA9" s="51"/>
      <c r="BB9"/>
      <c r="BC9"/>
      <c r="BD9"/>
      <c r="BF9"/>
      <c r="BI9" s="51"/>
      <c r="BJ9" s="51"/>
      <c r="BK9" s="51"/>
      <c r="BL9" s="51"/>
      <c r="BM9" s="51"/>
      <c r="BN9"/>
      <c r="BO9"/>
      <c r="BP9"/>
      <c r="BR9"/>
      <c r="BU9" s="51"/>
      <c r="BV9" s="51"/>
      <c r="BW9" s="51"/>
      <c r="BX9" s="51"/>
      <c r="BY9" s="51"/>
      <c r="BZ9"/>
      <c r="CA9"/>
      <c r="CB9"/>
      <c r="CD9"/>
      <c r="CG9" s="51"/>
      <c r="CH9" s="51"/>
      <c r="CI9" s="51"/>
      <c r="CJ9" s="51"/>
      <c r="CK9" s="51"/>
      <c r="CL9"/>
      <c r="CM9"/>
      <c r="CN9"/>
      <c r="CP9"/>
      <c r="DD9" s="97" t="s">
        <v>1216</v>
      </c>
      <c r="DE9" s="98"/>
      <c r="DF9" s="99"/>
    </row>
    <row r="10" spans="1:128" ht="15" thickBot="1" x14ac:dyDescent="0.45">
      <c r="G10" s="60"/>
      <c r="H10" s="60"/>
      <c r="I10" s="60"/>
      <c r="J10" s="60"/>
      <c r="K10" s="58"/>
      <c r="Y10" s="51"/>
      <c r="Z10" s="51"/>
      <c r="AA10" s="51"/>
      <c r="AB10" s="51"/>
      <c r="AC10" s="51"/>
      <c r="AK10" s="51"/>
      <c r="AL10" s="51"/>
      <c r="AM10" s="51"/>
      <c r="AN10" s="51"/>
      <c r="AO10" s="51"/>
      <c r="AT10"/>
      <c r="AW10" s="51"/>
      <c r="AX10" s="51"/>
      <c r="AY10" s="51"/>
      <c r="AZ10" s="51"/>
      <c r="BA10" s="51"/>
      <c r="BB10"/>
      <c r="BC10"/>
      <c r="BD10"/>
      <c r="BF10"/>
      <c r="BI10" s="51"/>
      <c r="BJ10" s="51"/>
      <c r="BK10" s="51"/>
      <c r="BL10" s="51"/>
      <c r="BM10" s="51"/>
      <c r="BN10"/>
      <c r="BO10"/>
      <c r="BP10"/>
      <c r="BR10"/>
      <c r="BU10" s="51"/>
      <c r="BV10" s="51"/>
      <c r="BW10" s="51"/>
      <c r="BX10" s="51"/>
      <c r="BY10" s="51"/>
      <c r="BZ10"/>
      <c r="CA10"/>
      <c r="CB10"/>
      <c r="CD10"/>
      <c r="CG10" s="51"/>
      <c r="CH10" s="51"/>
      <c r="CI10" s="51"/>
      <c r="CJ10" s="51"/>
      <c r="CK10" s="51"/>
      <c r="CL10"/>
      <c r="CM10"/>
      <c r="CN10"/>
      <c r="CP10"/>
      <c r="DD10" s="32">
        <v>0.2</v>
      </c>
      <c r="DE10" s="33">
        <v>0.15</v>
      </c>
      <c r="DF10" s="34">
        <v>0.1</v>
      </c>
    </row>
    <row r="11" spans="1:128" ht="15" thickBot="1" x14ac:dyDescent="0.45">
      <c r="G11" s="60"/>
      <c r="H11" s="60"/>
      <c r="I11" s="60"/>
      <c r="J11" s="60"/>
      <c r="K11" s="58"/>
      <c r="Y11" s="51"/>
      <c r="Z11" s="51"/>
      <c r="AA11" s="51"/>
      <c r="AB11" s="51"/>
      <c r="AC11" s="51"/>
      <c r="AK11" s="51"/>
      <c r="AL11" s="51"/>
      <c r="AM11" s="51"/>
      <c r="AN11" s="51"/>
      <c r="AO11" s="51"/>
      <c r="AT11"/>
      <c r="AW11" s="51"/>
      <c r="AX11" s="51"/>
      <c r="AY11" s="51"/>
      <c r="AZ11" s="51"/>
      <c r="BA11" s="51"/>
      <c r="BB11"/>
      <c r="BC11"/>
      <c r="BD11"/>
      <c r="BF11"/>
      <c r="BI11" s="51"/>
      <c r="BJ11" s="51"/>
      <c r="BK11" s="51"/>
      <c r="BL11" s="51"/>
      <c r="BM11" s="51"/>
      <c r="BN11"/>
      <c r="BO11"/>
      <c r="BP11"/>
      <c r="BR11"/>
      <c r="BU11" s="51"/>
      <c r="BV11" s="51"/>
      <c r="BW11" s="51"/>
      <c r="BX11" s="51"/>
      <c r="BY11" s="51"/>
      <c r="BZ11"/>
      <c r="CA11"/>
      <c r="CB11"/>
      <c r="CD11"/>
      <c r="CG11" s="51"/>
      <c r="CH11" s="51"/>
      <c r="CI11" s="51"/>
      <c r="CJ11" s="51"/>
      <c r="CK11" s="51"/>
      <c r="CL11"/>
      <c r="CM11"/>
      <c r="CN11"/>
      <c r="CP11"/>
      <c r="DC11" s="35" t="s">
        <v>1186</v>
      </c>
      <c r="DD11" s="100" t="s">
        <v>1217</v>
      </c>
      <c r="DE11" s="100"/>
      <c r="DF11" s="101"/>
      <c r="DV11" s="105" t="s">
        <v>1228</v>
      </c>
      <c r="DW11" s="106"/>
      <c r="DX11" s="107"/>
    </row>
    <row r="12" spans="1:128" ht="15" thickBot="1" x14ac:dyDescent="0.45">
      <c r="G12" s="60"/>
      <c r="H12" s="60"/>
      <c r="I12" s="60"/>
      <c r="J12" s="60"/>
      <c r="K12" s="58"/>
      <c r="Y12" s="51"/>
      <c r="Z12" s="51"/>
      <c r="AA12" s="51"/>
      <c r="AB12" s="51"/>
      <c r="AC12" s="51"/>
      <c r="AK12" s="51"/>
      <c r="AL12" s="51"/>
      <c r="AM12" s="51"/>
      <c r="AN12" s="51"/>
      <c r="AO12" s="51"/>
      <c r="AT12"/>
      <c r="AW12" s="51"/>
      <c r="AX12" s="51"/>
      <c r="AY12" s="51"/>
      <c r="AZ12" s="51"/>
      <c r="BA12" s="51"/>
      <c r="BB12"/>
      <c r="BC12"/>
      <c r="BD12"/>
      <c r="BF12"/>
      <c r="BI12" s="51"/>
      <c r="BJ12" s="51"/>
      <c r="BK12" s="51"/>
      <c r="BL12" s="51"/>
      <c r="BM12" s="51"/>
      <c r="BN12"/>
      <c r="BO12"/>
      <c r="BP12"/>
      <c r="BR12"/>
      <c r="BU12" s="51"/>
      <c r="BV12" s="51"/>
      <c r="BW12" s="51"/>
      <c r="BX12" s="51"/>
      <c r="BY12" s="51"/>
      <c r="BZ12"/>
      <c r="CA12"/>
      <c r="CB12"/>
      <c r="CD12"/>
      <c r="CG12" s="51"/>
      <c r="CH12" s="51"/>
      <c r="CI12" s="51"/>
      <c r="CJ12" s="51"/>
      <c r="CK12" s="51"/>
      <c r="CL12"/>
      <c r="CM12"/>
      <c r="CN12"/>
      <c r="CP12"/>
      <c r="DC12" s="20">
        <v>1</v>
      </c>
      <c r="DD12" s="36">
        <v>261</v>
      </c>
      <c r="DE12" s="36">
        <v>267</v>
      </c>
      <c r="DF12" s="36">
        <v>279</v>
      </c>
      <c r="DR12" s="49" t="s">
        <v>1219</v>
      </c>
      <c r="DS12" s="26" t="s">
        <v>1226</v>
      </c>
      <c r="DT12" s="42" t="s">
        <v>1227</v>
      </c>
      <c r="DV12" s="49" t="s">
        <v>1219</v>
      </c>
      <c r="DW12" s="26" t="s">
        <v>1229</v>
      </c>
      <c r="DX12" s="42" t="s">
        <v>1227</v>
      </c>
    </row>
    <row r="13" spans="1:128" x14ac:dyDescent="0.4">
      <c r="G13" s="60"/>
      <c r="H13" s="60"/>
      <c r="I13" s="60"/>
      <c r="J13" s="60"/>
      <c r="K13" s="58"/>
      <c r="Y13" s="51"/>
      <c r="Z13" s="51"/>
      <c r="AA13" s="51"/>
      <c r="AB13" s="51"/>
      <c r="AC13" s="51"/>
      <c r="AK13" s="51"/>
      <c r="AL13" s="51"/>
      <c r="AM13" s="51"/>
      <c r="AN13" s="51"/>
      <c r="AO13" s="51"/>
      <c r="AT13"/>
      <c r="AW13" s="51"/>
      <c r="AX13" s="51"/>
      <c r="AY13" s="51"/>
      <c r="AZ13" s="51"/>
      <c r="BA13" s="51"/>
      <c r="BB13"/>
      <c r="BC13"/>
      <c r="BD13"/>
      <c r="BF13"/>
      <c r="BI13" s="51"/>
      <c r="BJ13" s="51"/>
      <c r="BK13" s="51"/>
      <c r="BL13" s="51"/>
      <c r="BM13" s="51"/>
      <c r="BN13"/>
      <c r="BO13"/>
      <c r="BP13"/>
      <c r="BR13"/>
      <c r="BU13" s="51"/>
      <c r="BV13" s="51"/>
      <c r="BW13" s="51"/>
      <c r="BX13" s="51"/>
      <c r="BY13" s="51"/>
      <c r="BZ13"/>
      <c r="CA13"/>
      <c r="CB13"/>
      <c r="CD13"/>
      <c r="CG13" s="51"/>
      <c r="CH13" s="51"/>
      <c r="CI13" s="51"/>
      <c r="CJ13" s="51"/>
      <c r="CK13" s="51"/>
      <c r="CL13"/>
      <c r="CM13"/>
      <c r="CN13"/>
      <c r="CP13"/>
      <c r="DC13" s="20">
        <v>2</v>
      </c>
      <c r="DD13" s="36">
        <v>24</v>
      </c>
      <c r="DE13" s="36">
        <v>29</v>
      </c>
      <c r="DF13" s="36">
        <v>42</v>
      </c>
      <c r="DR13" s="38">
        <v>5</v>
      </c>
      <c r="DS13" s="39">
        <v>4</v>
      </c>
      <c r="DT13" s="43">
        <v>0.82199999999999995</v>
      </c>
      <c r="DV13" s="38">
        <v>5</v>
      </c>
      <c r="DW13" s="39">
        <v>4</v>
      </c>
      <c r="DX13" s="43">
        <v>0.92510000000000003</v>
      </c>
    </row>
    <row r="14" spans="1:128" x14ac:dyDescent="0.4">
      <c r="G14" s="60"/>
      <c r="H14" s="60"/>
      <c r="I14" s="60"/>
      <c r="J14" s="60"/>
      <c r="K14" s="58"/>
      <c r="Y14" s="51"/>
      <c r="Z14" s="51"/>
      <c r="AA14" s="51"/>
      <c r="AB14" s="51"/>
      <c r="AC14" s="51"/>
      <c r="AK14" s="51"/>
      <c r="AL14" s="51"/>
      <c r="AM14" s="51"/>
      <c r="AN14" s="51"/>
      <c r="AO14" s="51"/>
      <c r="AT14"/>
      <c r="AW14" s="51"/>
      <c r="AX14" s="51"/>
      <c r="AY14" s="51"/>
      <c r="AZ14" s="51"/>
      <c r="BA14" s="51"/>
      <c r="BB14"/>
      <c r="BC14"/>
      <c r="BD14"/>
      <c r="BF14"/>
      <c r="BI14" s="51"/>
      <c r="BJ14" s="51"/>
      <c r="BK14" s="51"/>
      <c r="BL14" s="51"/>
      <c r="BM14" s="51"/>
      <c r="BN14"/>
      <c r="BO14"/>
      <c r="BP14"/>
      <c r="BR14"/>
      <c r="BU14" s="51"/>
      <c r="BV14" s="51"/>
      <c r="BW14" s="51"/>
      <c r="BX14" s="51"/>
      <c r="BY14" s="51"/>
      <c r="BZ14"/>
      <c r="CA14"/>
      <c r="CB14"/>
      <c r="CD14"/>
      <c r="CG14" s="51"/>
      <c r="CH14" s="51"/>
      <c r="CI14" s="51"/>
      <c r="CJ14" s="51"/>
      <c r="CK14" s="51"/>
      <c r="CL14"/>
      <c r="CM14"/>
      <c r="CN14"/>
      <c r="CP14"/>
      <c r="DC14" s="20">
        <v>3</v>
      </c>
      <c r="DD14" s="36">
        <v>32</v>
      </c>
      <c r="DE14" s="36">
        <v>27</v>
      </c>
      <c r="DF14" s="36">
        <v>24</v>
      </c>
      <c r="DR14" s="44">
        <v>8</v>
      </c>
      <c r="DS14" s="40">
        <v>5</v>
      </c>
      <c r="DT14" s="45">
        <v>0.89939999999999998</v>
      </c>
      <c r="DV14" s="44">
        <v>8</v>
      </c>
      <c r="DW14" s="40">
        <v>4</v>
      </c>
      <c r="DX14" s="45">
        <v>0.92510000000000003</v>
      </c>
    </row>
    <row r="15" spans="1:128" x14ac:dyDescent="0.4">
      <c r="G15" s="60"/>
      <c r="H15" s="60"/>
      <c r="I15" s="60"/>
      <c r="J15" s="60"/>
      <c r="K15" s="58"/>
      <c r="Y15" s="51"/>
      <c r="Z15" s="51"/>
      <c r="AA15" s="51"/>
      <c r="AB15" s="51"/>
      <c r="AC15" s="51"/>
      <c r="AK15" s="51"/>
      <c r="AL15" s="51"/>
      <c r="AM15" s="51"/>
      <c r="AN15" s="51"/>
      <c r="AO15" s="51"/>
      <c r="AT15"/>
      <c r="AW15" s="51"/>
      <c r="AX15" s="51"/>
      <c r="AY15" s="51"/>
      <c r="AZ15" s="51"/>
      <c r="BA15" s="51"/>
      <c r="BB15"/>
      <c r="BC15"/>
      <c r="BD15"/>
      <c r="BF15"/>
      <c r="BI15" s="51"/>
      <c r="BJ15" s="51"/>
      <c r="BK15" s="51"/>
      <c r="BL15" s="51"/>
      <c r="BM15" s="51"/>
      <c r="BN15"/>
      <c r="BO15"/>
      <c r="BP15"/>
      <c r="BR15"/>
      <c r="BU15" s="51"/>
      <c r="BV15" s="51"/>
      <c r="BW15" s="51"/>
      <c r="BX15" s="51"/>
      <c r="BY15" s="51"/>
      <c r="BZ15"/>
      <c r="CA15"/>
      <c r="CB15"/>
      <c r="CD15"/>
      <c r="CG15" s="51"/>
      <c r="CH15" s="51"/>
      <c r="CI15" s="51"/>
      <c r="CJ15" s="51"/>
      <c r="CK15" s="51"/>
      <c r="CL15"/>
      <c r="CM15"/>
      <c r="CN15"/>
      <c r="CP15"/>
      <c r="DC15" s="20">
        <v>4</v>
      </c>
      <c r="DD15" s="36">
        <v>12</v>
      </c>
      <c r="DE15" s="36">
        <v>17</v>
      </c>
      <c r="DF15" s="36">
        <v>5</v>
      </c>
      <c r="DR15" s="44">
        <v>10</v>
      </c>
      <c r="DS15" s="40">
        <v>5</v>
      </c>
      <c r="DT15" s="45">
        <v>0.89939999999999998</v>
      </c>
      <c r="DV15" s="44">
        <v>10</v>
      </c>
      <c r="DW15" s="40">
        <v>4</v>
      </c>
      <c r="DX15" s="45">
        <v>0.92510000000000003</v>
      </c>
    </row>
    <row r="16" spans="1:128" x14ac:dyDescent="0.4">
      <c r="G16" s="60"/>
      <c r="H16" s="60"/>
      <c r="I16" s="60"/>
      <c r="J16" s="60"/>
      <c r="K16" s="58"/>
      <c r="Y16" s="51"/>
      <c r="Z16" s="51"/>
      <c r="AA16" s="51"/>
      <c r="AB16" s="51"/>
      <c r="AC16" s="51"/>
      <c r="AK16" s="51"/>
      <c r="AL16" s="51"/>
      <c r="AM16" s="51"/>
      <c r="AN16" s="51"/>
      <c r="AO16" s="51"/>
      <c r="AT16"/>
      <c r="AW16" s="51"/>
      <c r="AX16" s="51"/>
      <c r="AY16" s="51"/>
      <c r="AZ16" s="51"/>
      <c r="BA16" s="51"/>
      <c r="BB16"/>
      <c r="BC16"/>
      <c r="BD16"/>
      <c r="BF16"/>
      <c r="BI16" s="51"/>
      <c r="BJ16" s="51"/>
      <c r="BK16" s="51"/>
      <c r="BL16" s="51"/>
      <c r="BM16" s="51"/>
      <c r="BN16"/>
      <c r="BO16"/>
      <c r="BP16"/>
      <c r="BR16"/>
      <c r="BU16" s="51"/>
      <c r="BV16" s="51"/>
      <c r="BW16" s="51"/>
      <c r="BX16" s="51"/>
      <c r="BY16" s="51"/>
      <c r="BZ16"/>
      <c r="CA16"/>
      <c r="CB16"/>
      <c r="CD16"/>
      <c r="CG16" s="51"/>
      <c r="CH16" s="51"/>
      <c r="CI16" s="51"/>
      <c r="CJ16" s="51"/>
      <c r="CK16" s="51"/>
      <c r="CL16"/>
      <c r="CM16"/>
      <c r="CN16"/>
      <c r="CP16"/>
      <c r="DC16" s="20">
        <v>5</v>
      </c>
      <c r="DD16" s="36">
        <v>13</v>
      </c>
      <c r="DE16" s="36">
        <v>6</v>
      </c>
      <c r="DF16" s="36">
        <v>3</v>
      </c>
      <c r="DR16" s="44">
        <v>15</v>
      </c>
      <c r="DS16" s="40">
        <v>5</v>
      </c>
      <c r="DT16" s="45">
        <v>0.89939999999999998</v>
      </c>
      <c r="DV16" s="44">
        <v>15</v>
      </c>
      <c r="DW16" s="40">
        <v>5</v>
      </c>
      <c r="DX16" s="45">
        <v>0.97670000000000001</v>
      </c>
    </row>
    <row r="17" spans="2:128" x14ac:dyDescent="0.4">
      <c r="G17" s="60"/>
      <c r="H17" s="60"/>
      <c r="I17" s="60"/>
      <c r="J17" s="60"/>
      <c r="K17" s="58"/>
      <c r="Y17" s="51"/>
      <c r="Z17" s="51"/>
      <c r="AA17" s="51"/>
      <c r="AB17" s="51"/>
      <c r="AC17" s="51"/>
      <c r="AK17" s="51"/>
      <c r="AL17" s="51"/>
      <c r="AM17" s="51"/>
      <c r="AN17" s="51"/>
      <c r="AO17" s="51"/>
      <c r="AT17"/>
      <c r="AW17" s="51"/>
      <c r="AX17" s="51"/>
      <c r="AY17" s="51"/>
      <c r="AZ17" s="51"/>
      <c r="BA17" s="51"/>
      <c r="BB17"/>
      <c r="BC17"/>
      <c r="BD17"/>
      <c r="BF17"/>
      <c r="BI17" s="51"/>
      <c r="BJ17" s="51"/>
      <c r="BK17" s="51"/>
      <c r="BL17" s="51"/>
      <c r="BM17" s="51"/>
      <c r="BN17"/>
      <c r="BO17"/>
      <c r="BP17"/>
      <c r="BR17"/>
      <c r="BU17" s="51"/>
      <c r="BV17" s="51"/>
      <c r="BW17" s="51"/>
      <c r="BX17" s="51"/>
      <c r="BY17" s="51"/>
      <c r="BZ17"/>
      <c r="CA17"/>
      <c r="CB17"/>
      <c r="CD17"/>
      <c r="CG17" s="51"/>
      <c r="CH17" s="51"/>
      <c r="CI17" s="51"/>
      <c r="CJ17" s="51"/>
      <c r="CK17" s="51"/>
      <c r="CL17"/>
      <c r="CM17"/>
      <c r="CN17"/>
      <c r="CP17"/>
      <c r="DC17" s="20">
        <v>6</v>
      </c>
      <c r="DD17" s="36">
        <v>5</v>
      </c>
      <c r="DE17" s="36">
        <v>6</v>
      </c>
      <c r="DF17" s="36">
        <v>8</v>
      </c>
      <c r="DR17" s="44">
        <v>20</v>
      </c>
      <c r="DS17" s="40">
        <v>5</v>
      </c>
      <c r="DT17" s="45">
        <v>0.89939999999999998</v>
      </c>
      <c r="DV17" s="44">
        <v>20</v>
      </c>
      <c r="DW17" s="40">
        <v>5</v>
      </c>
      <c r="DX17" s="45">
        <v>0.97670000000000001</v>
      </c>
    </row>
    <row r="18" spans="2:128" ht="15" thickBot="1" x14ac:dyDescent="0.45">
      <c r="G18" s="60"/>
      <c r="H18" s="60"/>
      <c r="I18" s="60"/>
      <c r="J18" s="60"/>
      <c r="K18" s="58"/>
      <c r="Y18" s="51"/>
      <c r="Z18" s="51"/>
      <c r="AA18" s="51"/>
      <c r="AB18" s="51"/>
      <c r="AC18" s="51"/>
      <c r="AK18" s="51"/>
      <c r="AL18" s="51"/>
      <c r="AM18" s="51"/>
      <c r="AN18" s="51"/>
      <c r="AO18" s="51"/>
      <c r="AT18"/>
      <c r="AW18" s="51"/>
      <c r="AX18" s="51"/>
      <c r="AY18" s="51"/>
      <c r="AZ18" s="51"/>
      <c r="BA18" s="51"/>
      <c r="BB18"/>
      <c r="BC18"/>
      <c r="BD18"/>
      <c r="BF18"/>
      <c r="BI18" s="51"/>
      <c r="BJ18" s="51"/>
      <c r="BK18" s="51"/>
      <c r="BL18" s="51"/>
      <c r="BM18" s="51"/>
      <c r="BN18"/>
      <c r="BO18"/>
      <c r="BP18"/>
      <c r="BR18"/>
      <c r="BU18" s="51"/>
      <c r="BV18" s="51"/>
      <c r="BW18" s="51"/>
      <c r="BX18" s="51"/>
      <c r="BY18" s="51"/>
      <c r="BZ18"/>
      <c r="CA18"/>
      <c r="CB18"/>
      <c r="CD18"/>
      <c r="CG18" s="51"/>
      <c r="CH18" s="51"/>
      <c r="CI18" s="51"/>
      <c r="CJ18" s="51"/>
      <c r="CK18" s="51"/>
      <c r="CL18"/>
      <c r="CM18"/>
      <c r="CN18"/>
      <c r="CP18"/>
      <c r="DC18" s="20">
        <v>7</v>
      </c>
      <c r="DD18" s="36">
        <v>5</v>
      </c>
      <c r="DE18" s="36">
        <v>2</v>
      </c>
      <c r="DF18" s="36">
        <v>3</v>
      </c>
      <c r="DR18" s="46">
        <v>25</v>
      </c>
      <c r="DS18" s="47">
        <v>6</v>
      </c>
      <c r="DT18" s="48">
        <v>0.97670000000000001</v>
      </c>
      <c r="DV18" s="46">
        <v>25</v>
      </c>
      <c r="DW18" s="47">
        <v>5</v>
      </c>
      <c r="DX18" s="48">
        <v>0.97670000000000001</v>
      </c>
    </row>
    <row r="19" spans="2:128" x14ac:dyDescent="0.4">
      <c r="G19" s="60"/>
      <c r="H19" s="60"/>
      <c r="I19" s="60"/>
      <c r="J19" s="60"/>
      <c r="K19" s="58"/>
      <c r="Y19" s="51"/>
      <c r="Z19" s="51"/>
      <c r="AA19" s="51"/>
      <c r="AB19" s="51"/>
      <c r="AC19" s="51"/>
      <c r="AK19" s="51"/>
      <c r="AL19" s="51"/>
      <c r="AM19" s="51"/>
      <c r="AN19" s="51"/>
      <c r="AO19" s="51"/>
      <c r="AT19"/>
      <c r="AW19" s="51"/>
      <c r="AX19" s="51"/>
      <c r="AY19" s="51"/>
      <c r="AZ19" s="51"/>
      <c r="BA19" s="51"/>
      <c r="BB19"/>
      <c r="BC19"/>
      <c r="BD19"/>
      <c r="BF19"/>
      <c r="BI19" s="51"/>
      <c r="BJ19" s="51"/>
      <c r="BK19" s="51"/>
      <c r="BL19" s="51"/>
      <c r="BM19" s="51"/>
      <c r="BN19"/>
      <c r="BO19"/>
      <c r="BP19"/>
      <c r="BR19"/>
      <c r="BU19" s="51"/>
      <c r="BV19" s="51"/>
      <c r="BW19" s="51"/>
      <c r="BX19" s="51"/>
      <c r="BY19" s="51"/>
      <c r="BZ19"/>
      <c r="CA19"/>
      <c r="CB19"/>
      <c r="CD19"/>
      <c r="CG19" s="51"/>
      <c r="CH19" s="51"/>
      <c r="CI19" s="51"/>
      <c r="CJ19" s="51"/>
      <c r="CK19" s="51"/>
      <c r="CL19"/>
      <c r="CM19"/>
      <c r="CN19"/>
      <c r="CP19"/>
      <c r="DC19" s="20">
        <v>8</v>
      </c>
      <c r="DD19" s="36">
        <v>2</v>
      </c>
      <c r="DE19" s="36">
        <v>6</v>
      </c>
      <c r="DF19" s="36">
        <v>2</v>
      </c>
    </row>
    <row r="20" spans="2:128" x14ac:dyDescent="0.4">
      <c r="F20" s="41"/>
      <c r="G20"/>
      <c r="H20" s="60"/>
      <c r="I20" s="58"/>
      <c r="J20" s="58"/>
      <c r="AT20"/>
      <c r="AW20"/>
      <c r="AX20" s="60"/>
      <c r="AY20" s="60"/>
      <c r="AZ20" s="60"/>
      <c r="BA20" s="60"/>
      <c r="BB20"/>
      <c r="BC20"/>
      <c r="BD20"/>
      <c r="BF20"/>
      <c r="BI20"/>
      <c r="BJ20" s="60"/>
      <c r="BK20" s="60"/>
      <c r="BL20" s="60"/>
      <c r="BM20" s="60"/>
      <c r="BN20"/>
      <c r="BO20"/>
      <c r="BP20"/>
      <c r="BR20"/>
      <c r="BU20"/>
      <c r="BV20" s="60"/>
      <c r="BW20" s="60"/>
      <c r="BX20" s="60"/>
      <c r="BY20" s="60"/>
      <c r="BZ20"/>
      <c r="CA20"/>
      <c r="CB20"/>
      <c r="CD20"/>
      <c r="CG20"/>
      <c r="CH20" s="60"/>
      <c r="CI20" s="60"/>
      <c r="CJ20" s="60"/>
      <c r="CK20" s="60"/>
      <c r="CL20"/>
      <c r="CM20"/>
      <c r="CN20"/>
      <c r="CP20"/>
      <c r="DB20" s="20">
        <v>9</v>
      </c>
      <c r="DC20" s="36">
        <v>4</v>
      </c>
      <c r="DD20" s="36">
        <v>3</v>
      </c>
      <c r="DE20" s="36">
        <v>3</v>
      </c>
    </row>
    <row r="21" spans="2:128" x14ac:dyDescent="0.4">
      <c r="F21" s="41"/>
      <c r="G21"/>
      <c r="H21" s="60"/>
      <c r="I21" s="58"/>
      <c r="J21" s="58"/>
      <c r="AT21"/>
      <c r="AW21"/>
      <c r="AX21" s="60"/>
      <c r="AY21" s="60"/>
      <c r="AZ21" s="60"/>
      <c r="BA21" s="60"/>
      <c r="BB21"/>
      <c r="BC21"/>
      <c r="BD21"/>
      <c r="BF21"/>
      <c r="BI21"/>
      <c r="BJ21" s="60"/>
      <c r="BK21" s="60"/>
      <c r="BL21" s="60"/>
      <c r="BM21" s="60"/>
      <c r="BN21"/>
      <c r="BO21"/>
      <c r="BP21"/>
      <c r="BR21"/>
      <c r="BU21"/>
      <c r="BV21" s="60"/>
      <c r="BW21" s="60"/>
      <c r="BX21" s="60"/>
      <c r="BY21" s="60"/>
      <c r="BZ21"/>
      <c r="CA21"/>
      <c r="CB21"/>
      <c r="CD21"/>
      <c r="CG21"/>
      <c r="CH21" s="60"/>
      <c r="CI21" s="60"/>
      <c r="CJ21" s="60"/>
      <c r="CK21" s="60"/>
      <c r="CL21"/>
      <c r="CM21"/>
      <c r="CN21"/>
      <c r="CP21"/>
      <c r="DB21" s="20">
        <v>10</v>
      </c>
      <c r="DC21" s="36">
        <v>4</v>
      </c>
      <c r="DD21" s="36">
        <v>2</v>
      </c>
      <c r="DE21" s="36">
        <v>1</v>
      </c>
    </row>
    <row r="22" spans="2:128" ht="15" thickBot="1" x14ac:dyDescent="0.45">
      <c r="F22" s="41"/>
      <c r="G22"/>
      <c r="H22" s="60"/>
      <c r="I22" s="58"/>
      <c r="J22" s="58"/>
      <c r="AT22"/>
      <c r="AW22"/>
      <c r="AX22" s="60"/>
      <c r="AY22" s="60"/>
      <c r="AZ22" s="60"/>
      <c r="BA22" s="60"/>
      <c r="BB22"/>
      <c r="BC22"/>
      <c r="BD22"/>
      <c r="BF22"/>
      <c r="BI22"/>
      <c r="BJ22" s="60"/>
      <c r="BK22" s="60"/>
      <c r="BL22" s="60"/>
      <c r="BM22" s="60"/>
      <c r="BN22"/>
      <c r="BO22"/>
      <c r="BP22"/>
      <c r="BR22"/>
      <c r="BU22"/>
      <c r="BV22" s="60"/>
      <c r="BW22" s="60"/>
      <c r="BX22" s="60"/>
      <c r="BY22" s="60"/>
      <c r="BZ22"/>
      <c r="CA22"/>
      <c r="CB22"/>
      <c r="CD22"/>
      <c r="CG22"/>
      <c r="CH22" s="60"/>
      <c r="CI22" s="60"/>
      <c r="CJ22" s="60"/>
      <c r="CK22" s="60"/>
      <c r="CL22"/>
      <c r="CM22"/>
      <c r="CN22"/>
      <c r="CP22"/>
      <c r="DB22" s="20">
        <v>57</v>
      </c>
      <c r="DC22" s="36">
        <v>1</v>
      </c>
      <c r="DD22" s="36"/>
      <c r="DE22" s="36">
        <v>1</v>
      </c>
    </row>
    <row r="23" spans="2:128" ht="15" thickBot="1" x14ac:dyDescent="0.45">
      <c r="B23" s="105" t="s">
        <v>1246</v>
      </c>
      <c r="C23" s="106"/>
      <c r="D23" s="106"/>
      <c r="E23" s="106"/>
      <c r="F23" s="107"/>
      <c r="G23"/>
      <c r="H23" s="60"/>
      <c r="I23" s="58"/>
      <c r="J23" s="58"/>
      <c r="AT23"/>
      <c r="AW23"/>
      <c r="AX23" s="60"/>
      <c r="AY23" s="60"/>
      <c r="AZ23" s="60"/>
      <c r="BA23" s="60"/>
      <c r="BB23"/>
      <c r="BC23"/>
      <c r="BD23"/>
      <c r="BF23"/>
      <c r="BI23"/>
      <c r="BJ23" s="60"/>
      <c r="BK23" s="60"/>
      <c r="BL23" s="60"/>
      <c r="BM23" s="60"/>
      <c r="BN23"/>
      <c r="BO23"/>
      <c r="BP23"/>
      <c r="BR23"/>
      <c r="BU23"/>
      <c r="BV23" s="60"/>
      <c r="BW23" s="60"/>
      <c r="BX23" s="60"/>
      <c r="BY23" s="60"/>
      <c r="BZ23"/>
      <c r="CA23"/>
      <c r="CB23"/>
      <c r="CD23"/>
      <c r="CG23"/>
      <c r="CH23" s="60"/>
      <c r="CI23" s="60"/>
      <c r="CJ23" s="60"/>
      <c r="CK23" s="60"/>
      <c r="CL23"/>
      <c r="CM23"/>
      <c r="CN23"/>
      <c r="CP23"/>
      <c r="DB23" s="20">
        <v>68</v>
      </c>
      <c r="DC23" s="36"/>
      <c r="DD23" s="36">
        <v>1</v>
      </c>
      <c r="DE23" s="36"/>
    </row>
    <row r="24" spans="2:128" ht="15" thickBot="1" x14ac:dyDescent="0.45">
      <c r="B24" s="80" t="s">
        <v>1238</v>
      </c>
      <c r="C24" s="81" t="s">
        <v>1239</v>
      </c>
      <c r="D24" s="81" t="s">
        <v>1247</v>
      </c>
      <c r="E24" s="82" t="s">
        <v>1245</v>
      </c>
      <c r="F24" s="83" t="s">
        <v>1261</v>
      </c>
      <c r="G24"/>
      <c r="H24" s="60"/>
      <c r="I24" s="58"/>
      <c r="J24" s="58"/>
      <c r="AT24"/>
      <c r="AW24"/>
      <c r="AX24" s="60"/>
      <c r="AY24" s="60"/>
      <c r="AZ24" s="60"/>
      <c r="BA24" s="60"/>
      <c r="BB24"/>
      <c r="BC24"/>
      <c r="BD24"/>
      <c r="BF24"/>
      <c r="BI24"/>
      <c r="BJ24" s="60"/>
      <c r="BK24" s="60"/>
      <c r="BL24" s="60"/>
      <c r="BM24" s="60"/>
      <c r="BN24"/>
      <c r="BO24"/>
      <c r="BP24"/>
      <c r="BR24"/>
      <c r="BU24"/>
      <c r="BV24" s="60"/>
      <c r="BW24" s="60"/>
      <c r="BX24" s="60"/>
      <c r="BY24" s="60"/>
      <c r="BZ24"/>
      <c r="CA24"/>
      <c r="CB24"/>
      <c r="CD24"/>
      <c r="CG24"/>
      <c r="CH24" s="60"/>
      <c r="CI24" s="60"/>
      <c r="CJ24" s="60"/>
      <c r="CK24" s="60"/>
      <c r="CL24"/>
      <c r="CM24"/>
      <c r="CN24"/>
      <c r="CP24"/>
      <c r="DB24" s="20">
        <v>72</v>
      </c>
      <c r="DC24" s="36">
        <v>1</v>
      </c>
      <c r="DD24" s="36"/>
      <c r="DE24" s="36"/>
    </row>
    <row r="25" spans="2:128" x14ac:dyDescent="0.4">
      <c r="B25" s="85" t="s">
        <v>1187</v>
      </c>
      <c r="C25" s="86">
        <v>1000</v>
      </c>
      <c r="D25" s="86"/>
      <c r="E25" s="87">
        <f>C25</f>
        <v>1000</v>
      </c>
      <c r="F25" s="88" t="str">
        <f>T39</f>
        <v>GOOD</v>
      </c>
      <c r="G25"/>
      <c r="H25" s="60"/>
      <c r="I25" s="58"/>
      <c r="J25" s="58"/>
      <c r="AT25"/>
      <c r="AW25"/>
      <c r="AX25" s="60"/>
      <c r="AY25" s="60"/>
      <c r="AZ25" s="60"/>
      <c r="BA25" s="60"/>
      <c r="BB25"/>
      <c r="BC25"/>
      <c r="BD25"/>
      <c r="BF25"/>
      <c r="BI25"/>
      <c r="BJ25" s="60"/>
      <c r="BK25" s="60"/>
      <c r="BL25" s="60"/>
      <c r="BM25" s="60"/>
      <c r="BN25"/>
      <c r="BO25"/>
      <c r="BP25"/>
      <c r="BR25"/>
      <c r="BU25"/>
      <c r="BV25" s="60"/>
      <c r="BW25" s="60"/>
      <c r="BX25" s="60"/>
      <c r="BY25" s="60"/>
      <c r="BZ25"/>
      <c r="CA25"/>
      <c r="CB25"/>
      <c r="CD25"/>
      <c r="CG25"/>
      <c r="CH25" s="60"/>
      <c r="CI25" s="60"/>
      <c r="CJ25" s="60"/>
      <c r="CK25" s="60"/>
      <c r="CL25"/>
      <c r="CM25"/>
      <c r="CN25"/>
      <c r="CP25"/>
      <c r="DB25" s="20">
        <v>155</v>
      </c>
      <c r="DC25" s="36"/>
      <c r="DD25" s="36">
        <v>1</v>
      </c>
      <c r="DE25" s="36"/>
    </row>
    <row r="26" spans="2:128" ht="15" thickBot="1" x14ac:dyDescent="0.45">
      <c r="B26" s="89" t="s">
        <v>1188</v>
      </c>
      <c r="C26" s="36">
        <v>1752</v>
      </c>
      <c r="D26" s="36"/>
      <c r="E26" s="84">
        <f t="shared" ref="E26:E32" si="0">E25+C26</f>
        <v>2752</v>
      </c>
      <c r="F26" s="90" t="str">
        <f>AF39</f>
        <v>GOOD</v>
      </c>
      <c r="G26"/>
      <c r="H26" s="60"/>
      <c r="I26" s="58"/>
      <c r="J26" s="58"/>
      <c r="AT26"/>
      <c r="AW26"/>
      <c r="AX26" s="60"/>
      <c r="AY26" s="60"/>
      <c r="AZ26" s="60"/>
      <c r="BA26" s="60"/>
      <c r="BB26"/>
      <c r="BC26"/>
      <c r="BD26"/>
      <c r="BF26"/>
      <c r="BI26"/>
      <c r="BJ26" s="60"/>
      <c r="BK26" s="60"/>
      <c r="BL26" s="60"/>
      <c r="BM26" s="60"/>
      <c r="BN26"/>
      <c r="BO26"/>
      <c r="BP26"/>
      <c r="BR26"/>
      <c r="BU26"/>
      <c r="BV26" s="60"/>
      <c r="BW26" s="60"/>
      <c r="BX26" s="60"/>
      <c r="BY26" s="60"/>
      <c r="BZ26"/>
      <c r="CA26"/>
      <c r="CB26"/>
      <c r="CD26"/>
      <c r="CG26"/>
      <c r="CH26" s="60"/>
      <c r="CI26" s="60"/>
      <c r="CJ26" s="60"/>
      <c r="CK26" s="60"/>
      <c r="CL26"/>
      <c r="CM26"/>
      <c r="CN26"/>
      <c r="CP26"/>
      <c r="DB26" s="23">
        <v>331</v>
      </c>
      <c r="DC26" s="36"/>
      <c r="DD26" s="36"/>
      <c r="DE26" s="36">
        <v>1</v>
      </c>
    </row>
    <row r="27" spans="2:128" x14ac:dyDescent="0.4">
      <c r="B27" s="89" t="s">
        <v>1189</v>
      </c>
      <c r="C27" s="36">
        <v>0</v>
      </c>
      <c r="D27" s="36"/>
      <c r="E27" s="84">
        <f t="shared" si="0"/>
        <v>2752</v>
      </c>
      <c r="F27" s="90" t="str">
        <f>AR39</f>
        <v>GOOD</v>
      </c>
      <c r="G27"/>
      <c r="H27" s="60"/>
      <c r="I27" s="58"/>
      <c r="J27" s="58"/>
      <c r="AT27"/>
      <c r="AW27"/>
      <c r="AX27" s="60"/>
      <c r="AY27" s="60"/>
      <c r="AZ27" s="60"/>
      <c r="BA27" s="60"/>
      <c r="BB27"/>
      <c r="BC27"/>
      <c r="BD27"/>
      <c r="BF27"/>
      <c r="BI27"/>
      <c r="BJ27" s="60"/>
      <c r="BK27" s="60"/>
      <c r="BL27" s="60"/>
      <c r="BM27" s="60"/>
      <c r="BN27"/>
      <c r="BO27"/>
      <c r="BP27"/>
      <c r="BR27"/>
      <c r="BU27"/>
      <c r="BV27" s="60"/>
      <c r="BW27" s="60"/>
      <c r="BX27" s="60"/>
      <c r="BY27" s="60"/>
      <c r="BZ27"/>
      <c r="CA27"/>
      <c r="CB27"/>
      <c r="CD27"/>
      <c r="CG27"/>
      <c r="CH27" s="60"/>
      <c r="CI27" s="60"/>
      <c r="CJ27" s="60"/>
      <c r="CK27" s="60"/>
      <c r="CL27"/>
      <c r="CM27"/>
      <c r="CN27"/>
      <c r="CP27"/>
      <c r="DB27" s="21"/>
      <c r="DC27" s="21"/>
      <c r="DD27" s="21"/>
      <c r="DE27" s="21"/>
    </row>
    <row r="28" spans="2:128" x14ac:dyDescent="0.4">
      <c r="B28" s="89" t="s">
        <v>1190</v>
      </c>
      <c r="C28" s="36">
        <v>0</v>
      </c>
      <c r="D28" s="36"/>
      <c r="E28" s="84">
        <f t="shared" si="0"/>
        <v>2752</v>
      </c>
      <c r="F28" s="90" t="str">
        <f>BD39</f>
        <v>GOOD</v>
      </c>
      <c r="G28"/>
      <c r="H28" s="60"/>
      <c r="I28" s="58"/>
      <c r="J28" s="58"/>
      <c r="AT28"/>
      <c r="AW28"/>
      <c r="AX28" s="60"/>
      <c r="AY28" s="60"/>
      <c r="AZ28" s="60"/>
      <c r="BA28" s="60"/>
      <c r="BB28"/>
      <c r="BC28"/>
      <c r="BD28"/>
      <c r="BF28"/>
      <c r="BI28"/>
      <c r="BJ28" s="60"/>
      <c r="BK28" s="60"/>
      <c r="BL28" s="60"/>
      <c r="BM28" s="60"/>
      <c r="BN28"/>
      <c r="BO28"/>
      <c r="BP28"/>
      <c r="BR28"/>
      <c r="BU28"/>
      <c r="BV28" s="60"/>
      <c r="BW28" s="60"/>
      <c r="BX28" s="60"/>
      <c r="BY28" s="60"/>
      <c r="BZ28"/>
      <c r="CA28"/>
      <c r="CB28"/>
      <c r="CD28"/>
      <c r="CG28"/>
      <c r="CH28" s="60"/>
      <c r="CI28" s="60"/>
      <c r="CJ28" s="60"/>
      <c r="CK28" s="60"/>
      <c r="CL28"/>
      <c r="CM28"/>
      <c r="CN28"/>
      <c r="CP28"/>
    </row>
    <row r="29" spans="2:128" x14ac:dyDescent="0.4">
      <c r="B29" s="89" t="s">
        <v>1223</v>
      </c>
      <c r="C29" s="36">
        <v>0</v>
      </c>
      <c r="D29" s="36"/>
      <c r="E29" s="84">
        <f t="shared" si="0"/>
        <v>2752</v>
      </c>
      <c r="F29" s="90" t="str">
        <f>BP39</f>
        <v>GOOD</v>
      </c>
      <c r="G29"/>
      <c r="H29" s="60"/>
      <c r="I29" s="58"/>
      <c r="J29" s="58"/>
      <c r="AT29"/>
      <c r="AW29"/>
      <c r="AX29" s="60"/>
      <c r="AY29" s="60"/>
      <c r="AZ29" s="60"/>
      <c r="BA29" s="60"/>
      <c r="BB29"/>
      <c r="BC29"/>
      <c r="BD29"/>
      <c r="BF29"/>
      <c r="BI29"/>
      <c r="BJ29" s="60"/>
      <c r="BK29" s="60"/>
      <c r="BL29" s="60"/>
      <c r="BM29" s="60"/>
      <c r="BN29"/>
      <c r="BO29"/>
      <c r="BP29"/>
      <c r="BR29"/>
      <c r="BU29"/>
      <c r="BV29" s="60"/>
      <c r="BW29" s="60"/>
      <c r="BX29" s="60"/>
      <c r="BY29" s="60"/>
      <c r="BZ29"/>
      <c r="CA29"/>
      <c r="CB29"/>
      <c r="CD29"/>
      <c r="CG29"/>
      <c r="CH29" s="60"/>
      <c r="CI29" s="60"/>
      <c r="CJ29" s="60"/>
      <c r="CK29" s="60"/>
      <c r="CL29"/>
      <c r="CM29"/>
      <c r="CN29"/>
      <c r="CP29"/>
    </row>
    <row r="30" spans="2:128" x14ac:dyDescent="0.4">
      <c r="B30" s="89" t="s">
        <v>1224</v>
      </c>
      <c r="C30" s="36">
        <v>0</v>
      </c>
      <c r="D30" s="36"/>
      <c r="E30" s="84">
        <f t="shared" si="0"/>
        <v>2752</v>
      </c>
      <c r="F30" s="90" t="str">
        <f>CB39</f>
        <v>GOOD</v>
      </c>
      <c r="G30"/>
      <c r="H30" s="60"/>
      <c r="I30" s="58"/>
      <c r="J30" s="58"/>
      <c r="AT30"/>
      <c r="AW30"/>
      <c r="AX30" s="60"/>
      <c r="AY30" s="60"/>
      <c r="AZ30" s="60"/>
      <c r="BA30" s="60"/>
      <c r="BB30"/>
      <c r="BC30"/>
      <c r="BD30"/>
      <c r="BF30"/>
      <c r="BI30"/>
      <c r="BJ30" s="60"/>
      <c r="BK30" s="60"/>
      <c r="BL30" s="60"/>
      <c r="BM30" s="60"/>
      <c r="BN30"/>
      <c r="BO30"/>
      <c r="BP30"/>
      <c r="BR30"/>
      <c r="BU30"/>
      <c r="BV30" s="60"/>
      <c r="BW30" s="60"/>
      <c r="BX30" s="60"/>
      <c r="BY30" s="60"/>
      <c r="BZ30"/>
      <c r="CA30"/>
      <c r="CB30"/>
      <c r="CD30"/>
      <c r="CG30"/>
      <c r="CH30" s="60"/>
      <c r="CI30" s="60"/>
      <c r="CJ30" s="60"/>
      <c r="CK30" s="60"/>
      <c r="CL30"/>
      <c r="CM30"/>
      <c r="CN30"/>
      <c r="CP30"/>
    </row>
    <row r="31" spans="2:128" s="58" customFormat="1" x14ac:dyDescent="0.4">
      <c r="B31" s="89" t="s">
        <v>1225</v>
      </c>
      <c r="C31" s="36">
        <v>0</v>
      </c>
      <c r="D31" s="36"/>
      <c r="E31" s="84">
        <f t="shared" si="0"/>
        <v>2752</v>
      </c>
      <c r="F31" s="90" t="str">
        <f>CN39</f>
        <v>GOOD</v>
      </c>
      <c r="H31" s="60"/>
      <c r="N31" s="60"/>
      <c r="Q31" s="60"/>
      <c r="R31" s="60"/>
      <c r="W31" s="13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13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13"/>
      <c r="AV31" s="60"/>
      <c r="AX31" s="60"/>
      <c r="AY31" s="60"/>
      <c r="AZ31" s="60"/>
      <c r="BA31" s="60"/>
      <c r="BG31" s="13"/>
      <c r="BH31" s="60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13"/>
      <c r="BT31" s="60"/>
      <c r="BU31" s="69"/>
      <c r="BV31" s="69"/>
      <c r="BW31" s="69"/>
      <c r="BX31" s="69"/>
      <c r="BY31" s="69"/>
      <c r="BZ31" s="69"/>
      <c r="CA31" s="69"/>
      <c r="CB31" s="69"/>
      <c r="CC31" s="69"/>
      <c r="CD31" s="69"/>
      <c r="CE31" s="13"/>
      <c r="CF31" s="60"/>
      <c r="CG31" s="69"/>
      <c r="CH31" s="69"/>
      <c r="CI31" s="69"/>
      <c r="CJ31" s="69"/>
      <c r="CK31" s="69"/>
      <c r="CL31" s="69"/>
      <c r="CM31" s="69"/>
      <c r="CN31" s="69"/>
      <c r="CO31" s="69"/>
      <c r="CP31" s="69"/>
    </row>
    <row r="32" spans="2:128" s="58" customFormat="1" ht="15" thickBot="1" x14ac:dyDescent="0.45">
      <c r="B32" s="91" t="s">
        <v>1240</v>
      </c>
      <c r="C32" s="92">
        <v>0</v>
      </c>
      <c r="D32" s="92"/>
      <c r="E32" s="93">
        <f t="shared" si="0"/>
        <v>2752</v>
      </c>
      <c r="F32" s="94"/>
      <c r="H32" s="60"/>
      <c r="N32" s="60"/>
      <c r="Q32" s="60"/>
      <c r="R32" s="60"/>
      <c r="W32" s="13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13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13"/>
      <c r="AV32" s="60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13"/>
      <c r="BH32" s="60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13"/>
      <c r="BT32" s="60"/>
      <c r="BU32" s="69"/>
      <c r="BV32" s="69"/>
      <c r="BW32" s="69"/>
      <c r="BX32" s="69"/>
      <c r="BY32" s="69"/>
      <c r="BZ32" s="69"/>
      <c r="CA32" s="69"/>
      <c r="CB32" s="69"/>
      <c r="CC32" s="69"/>
      <c r="CD32" s="69"/>
      <c r="CE32" s="13"/>
      <c r="CF32" s="60"/>
      <c r="CG32" s="69"/>
      <c r="CH32" s="69"/>
      <c r="CI32" s="69"/>
      <c r="CJ32" s="69"/>
      <c r="CK32" s="69"/>
      <c r="CL32" s="69"/>
      <c r="CM32" s="69"/>
      <c r="CN32" s="69"/>
      <c r="CO32" s="69"/>
      <c r="CP32" s="69"/>
    </row>
    <row r="33" spans="1:116" s="58" customFormat="1" x14ac:dyDescent="0.4">
      <c r="E33" s="41"/>
      <c r="F33" s="11"/>
      <c r="H33" s="60"/>
      <c r="N33" s="60"/>
      <c r="Q33" s="60"/>
      <c r="S33" s="58" t="s">
        <v>1237</v>
      </c>
      <c r="T33" s="58">
        <f>$C$25</f>
        <v>1000</v>
      </c>
      <c r="W33" s="13"/>
      <c r="X33" s="60"/>
      <c r="Y33" s="60"/>
      <c r="Z33" s="60"/>
      <c r="AA33" s="60"/>
      <c r="AB33" s="60"/>
      <c r="AC33" s="60"/>
      <c r="AD33" s="60" t="s">
        <v>1237</v>
      </c>
      <c r="AE33" s="60"/>
      <c r="AF33" s="60">
        <f>$C$26</f>
        <v>1752</v>
      </c>
      <c r="AG33" s="60"/>
      <c r="AH33" s="60"/>
      <c r="AI33" s="13"/>
      <c r="AK33" s="69"/>
      <c r="AL33" s="69"/>
      <c r="AM33" s="69"/>
      <c r="AN33" s="69"/>
      <c r="AO33" s="69"/>
      <c r="AP33" s="69" t="s">
        <v>1237</v>
      </c>
      <c r="AQ33" s="69"/>
      <c r="AR33" s="69">
        <f>$C$27</f>
        <v>0</v>
      </c>
      <c r="AS33" s="69"/>
      <c r="AT33" s="69"/>
      <c r="AU33" s="13"/>
      <c r="AV33" s="60"/>
      <c r="AW33" s="69"/>
      <c r="AX33" s="69"/>
      <c r="AY33" s="69"/>
      <c r="AZ33" s="69"/>
      <c r="BA33" s="69"/>
      <c r="BB33" s="69" t="s">
        <v>1237</v>
      </c>
      <c r="BC33" s="69"/>
      <c r="BD33" s="69">
        <f>$C$28</f>
        <v>0</v>
      </c>
      <c r="BE33" s="69"/>
      <c r="BF33" s="69"/>
      <c r="BG33" s="13"/>
      <c r="BH33" s="60"/>
      <c r="BI33" s="69"/>
      <c r="BJ33" s="69"/>
      <c r="BK33" s="69"/>
      <c r="BL33" s="69"/>
      <c r="BM33" s="69"/>
      <c r="BN33" s="69" t="s">
        <v>1237</v>
      </c>
      <c r="BO33" s="69"/>
      <c r="BP33" s="69">
        <f>$C$29</f>
        <v>0</v>
      </c>
      <c r="BQ33" s="69"/>
      <c r="BR33" s="69"/>
      <c r="BS33" s="13"/>
      <c r="BT33" s="60"/>
      <c r="BU33" s="69"/>
      <c r="BV33" s="69"/>
      <c r="BW33" s="69"/>
      <c r="BX33" s="69"/>
      <c r="BY33" s="69"/>
      <c r="BZ33" s="69" t="s">
        <v>1237</v>
      </c>
      <c r="CA33" s="69"/>
      <c r="CB33" s="69">
        <f>$C$30</f>
        <v>0</v>
      </c>
      <c r="CC33" s="69"/>
      <c r="CD33" s="69"/>
      <c r="CE33" s="13"/>
      <c r="CF33" s="60"/>
      <c r="CG33" s="69"/>
      <c r="CH33" s="69"/>
      <c r="CI33" s="69"/>
      <c r="CJ33" s="69"/>
      <c r="CK33" s="69"/>
      <c r="CL33" s="69" t="s">
        <v>1237</v>
      </c>
      <c r="CM33" s="69"/>
      <c r="CN33" s="69">
        <f>$C$31</f>
        <v>0</v>
      </c>
      <c r="CO33" s="69"/>
      <c r="CP33" s="69"/>
    </row>
    <row r="34" spans="1:116" s="58" customFormat="1" x14ac:dyDescent="0.4">
      <c r="B34" s="62" t="s">
        <v>1230</v>
      </c>
      <c r="C34" s="61">
        <v>1</v>
      </c>
      <c r="D34" s="11"/>
      <c r="E34" s="41"/>
      <c r="F34" s="11"/>
      <c r="H34" s="60"/>
      <c r="N34" s="60"/>
      <c r="Q34" s="60"/>
      <c r="S34" s="58" t="s">
        <v>1241</v>
      </c>
      <c r="T34" s="53">
        <f>T33/$B$44</f>
        <v>5.357831423440667E-2</v>
      </c>
      <c r="W34" s="13"/>
      <c r="X34" s="60"/>
      <c r="Y34" s="60"/>
      <c r="Z34" s="60"/>
      <c r="AA34" s="60"/>
      <c r="AB34" s="60"/>
      <c r="AC34" s="60"/>
      <c r="AD34" s="60" t="s">
        <v>1241</v>
      </c>
      <c r="AE34" s="60"/>
      <c r="AF34" s="53">
        <f>AF33/$B$44</f>
        <v>9.3869206538680486E-2</v>
      </c>
      <c r="AG34" s="60"/>
      <c r="AH34" s="60"/>
      <c r="AI34" s="13"/>
      <c r="AK34" s="69"/>
      <c r="AL34" s="69"/>
      <c r="AM34" s="69"/>
      <c r="AN34" s="69"/>
      <c r="AO34" s="69"/>
      <c r="AP34" s="69" t="s">
        <v>1241</v>
      </c>
      <c r="AQ34" s="69"/>
      <c r="AR34" s="53">
        <f>AR33/$B$44</f>
        <v>0</v>
      </c>
      <c r="AS34" s="69"/>
      <c r="AT34" s="69"/>
      <c r="AU34" s="13"/>
      <c r="AV34" s="60"/>
      <c r="AW34" s="69"/>
      <c r="AX34" s="69"/>
      <c r="AY34" s="69"/>
      <c r="AZ34" s="69"/>
      <c r="BA34" s="69"/>
      <c r="BB34" s="69" t="s">
        <v>1241</v>
      </c>
      <c r="BC34" s="69"/>
      <c r="BD34" s="53">
        <f>BD33/$B$44</f>
        <v>0</v>
      </c>
      <c r="BE34" s="69"/>
      <c r="BF34" s="69"/>
      <c r="BG34" s="13"/>
      <c r="BH34" s="60"/>
      <c r="BI34" s="69"/>
      <c r="BJ34" s="69"/>
      <c r="BK34" s="69"/>
      <c r="BL34" s="69"/>
      <c r="BM34" s="69"/>
      <c r="BN34" s="69" t="s">
        <v>1241</v>
      </c>
      <c r="BO34" s="69"/>
      <c r="BP34" s="53">
        <f>BP33/$B$44</f>
        <v>0</v>
      </c>
      <c r="BQ34" s="69"/>
      <c r="BR34" s="69"/>
      <c r="BS34" s="13"/>
      <c r="BT34" s="60"/>
      <c r="BU34" s="69"/>
      <c r="BV34" s="69"/>
      <c r="BW34" s="69"/>
      <c r="BX34" s="69"/>
      <c r="BY34" s="69"/>
      <c r="BZ34" s="69" t="s">
        <v>1241</v>
      </c>
      <c r="CA34" s="69"/>
      <c r="CB34" s="53">
        <f>CB33/$B$44</f>
        <v>0</v>
      </c>
      <c r="CC34" s="69"/>
      <c r="CD34" s="69"/>
      <c r="CE34" s="13"/>
      <c r="CF34" s="60"/>
      <c r="CG34" s="69"/>
      <c r="CH34" s="69"/>
      <c r="CI34" s="69"/>
      <c r="CJ34" s="69"/>
      <c r="CK34" s="69"/>
      <c r="CL34" s="69" t="s">
        <v>1241</v>
      </c>
      <c r="CM34" s="69"/>
      <c r="CN34" s="53">
        <f>CN33/$B$44</f>
        <v>0</v>
      </c>
      <c r="CO34" s="69"/>
      <c r="CP34" s="69"/>
    </row>
    <row r="35" spans="1:116" s="58" customFormat="1" x14ac:dyDescent="0.4">
      <c r="B35" s="63" t="s">
        <v>1219</v>
      </c>
      <c r="C35" s="14">
        <v>0.2</v>
      </c>
      <c r="D35" s="14"/>
      <c r="E35" s="41"/>
      <c r="F35" s="11"/>
      <c r="H35" s="60"/>
      <c r="N35" s="60"/>
      <c r="Q35" s="60"/>
      <c r="S35" s="58" t="s">
        <v>1248</v>
      </c>
      <c r="T35" s="28">
        <f>T432</f>
        <v>50</v>
      </c>
      <c r="W35" s="13"/>
      <c r="X35" s="60"/>
      <c r="Y35" s="60"/>
      <c r="Z35" s="60"/>
      <c r="AA35" s="60"/>
      <c r="AB35" s="60"/>
      <c r="AC35" s="60"/>
      <c r="AD35" s="60" t="s">
        <v>1248</v>
      </c>
      <c r="AE35" s="60"/>
      <c r="AF35" s="28">
        <f>AF432</f>
        <v>120</v>
      </c>
      <c r="AG35" s="60"/>
      <c r="AH35" s="60"/>
      <c r="AI35" s="13"/>
      <c r="AK35" s="69"/>
      <c r="AL35" s="69"/>
      <c r="AM35" s="69"/>
      <c r="AN35" s="69"/>
      <c r="AO35" s="69"/>
      <c r="AP35" s="69" t="s">
        <v>1248</v>
      </c>
      <c r="AQ35" s="69"/>
      <c r="AR35" s="28">
        <f>AR432</f>
        <v>0</v>
      </c>
      <c r="AS35" s="69"/>
      <c r="AT35" s="69"/>
      <c r="AU35" s="13"/>
      <c r="AV35" s="60"/>
      <c r="AW35" s="69"/>
      <c r="AX35" s="69"/>
      <c r="AY35" s="69"/>
      <c r="AZ35" s="69"/>
      <c r="BA35" s="69"/>
      <c r="BB35" s="69" t="s">
        <v>1248</v>
      </c>
      <c r="BC35" s="69"/>
      <c r="BD35" s="28">
        <f>BD432</f>
        <v>0</v>
      </c>
      <c r="BE35" s="69"/>
      <c r="BF35" s="69"/>
      <c r="BG35" s="13"/>
      <c r="BH35" s="60"/>
      <c r="BI35" s="69"/>
      <c r="BJ35" s="69"/>
      <c r="BK35" s="69"/>
      <c r="BL35" s="69"/>
      <c r="BM35" s="69"/>
      <c r="BN35" s="69" t="s">
        <v>1248</v>
      </c>
      <c r="BO35" s="69"/>
      <c r="BP35" s="28">
        <f>BP432</f>
        <v>0</v>
      </c>
      <c r="BQ35" s="69"/>
      <c r="BR35" s="69"/>
      <c r="BS35" s="13"/>
      <c r="BT35" s="60"/>
      <c r="BU35" s="69"/>
      <c r="BV35" s="69"/>
      <c r="BW35" s="69"/>
      <c r="BX35" s="69"/>
      <c r="BY35" s="69"/>
      <c r="BZ35" s="69" t="s">
        <v>1248</v>
      </c>
      <c r="CA35" s="69"/>
      <c r="CB35" s="28">
        <f>CB432</f>
        <v>0</v>
      </c>
      <c r="CC35" s="69"/>
      <c r="CD35" s="69"/>
      <c r="CE35" s="13"/>
      <c r="CF35" s="60"/>
      <c r="CG35" s="69"/>
      <c r="CH35" s="69"/>
      <c r="CI35" s="69"/>
      <c r="CJ35" s="69"/>
      <c r="CK35" s="69"/>
      <c r="CL35" s="69" t="s">
        <v>1248</v>
      </c>
      <c r="CM35" s="69"/>
      <c r="CN35" s="28">
        <f>CN432</f>
        <v>0</v>
      </c>
      <c r="CO35" s="69"/>
      <c r="CP35" s="69"/>
    </row>
    <row r="36" spans="1:116" s="58" customFormat="1" x14ac:dyDescent="0.4">
      <c r="B36" s="95" t="s">
        <v>1231</v>
      </c>
      <c r="C36" s="14">
        <v>0.05</v>
      </c>
      <c r="F36" s="11"/>
      <c r="H36" s="60"/>
      <c r="N36" s="60"/>
      <c r="Q36" s="60"/>
      <c r="S36" s="58" t="s">
        <v>1249</v>
      </c>
      <c r="T36" s="65">
        <f>O43</f>
        <v>345.20348837209326</v>
      </c>
      <c r="W36" s="13"/>
      <c r="X36" s="60"/>
      <c r="Y36" s="60"/>
      <c r="Z36" s="60"/>
      <c r="AA36" s="60"/>
      <c r="AB36" s="60"/>
      <c r="AC36" s="60"/>
      <c r="AD36" s="60" t="s">
        <v>1249</v>
      </c>
      <c r="AE36" s="60"/>
      <c r="AF36" s="65">
        <f>AA43</f>
        <v>604.79651162790685</v>
      </c>
      <c r="AG36" s="60"/>
      <c r="AH36" s="60"/>
      <c r="AI36" s="13"/>
      <c r="AK36" s="69"/>
      <c r="AL36" s="69"/>
      <c r="AM36" s="69"/>
      <c r="AN36" s="69"/>
      <c r="AO36" s="69"/>
      <c r="AP36" s="69" t="s">
        <v>1249</v>
      </c>
      <c r="AQ36" s="69"/>
      <c r="AR36" s="65">
        <f>AM43</f>
        <v>0</v>
      </c>
      <c r="AS36" s="69"/>
      <c r="AT36" s="69"/>
      <c r="AU36" s="13"/>
      <c r="AV36" s="60"/>
      <c r="AW36" s="69"/>
      <c r="AX36" s="69"/>
      <c r="AY36" s="69"/>
      <c r="AZ36" s="69"/>
      <c r="BA36" s="69"/>
      <c r="BB36" s="69" t="s">
        <v>1249</v>
      </c>
      <c r="BC36" s="69"/>
      <c r="BD36" s="65">
        <f>AY43</f>
        <v>0</v>
      </c>
      <c r="BE36" s="69"/>
      <c r="BF36" s="69"/>
      <c r="BG36" s="13"/>
      <c r="BH36" s="60"/>
      <c r="BI36" s="69"/>
      <c r="BJ36" s="69"/>
      <c r="BK36" s="69"/>
      <c r="BL36" s="69"/>
      <c r="BM36" s="69"/>
      <c r="BN36" s="69" t="s">
        <v>1249</v>
      </c>
      <c r="BO36" s="69"/>
      <c r="BP36" s="65">
        <f>BK43</f>
        <v>0</v>
      </c>
      <c r="BQ36" s="69"/>
      <c r="BR36" s="69"/>
      <c r="BS36" s="13"/>
      <c r="BT36" s="60"/>
      <c r="BU36" s="69"/>
      <c r="BV36" s="69"/>
      <c r="BW36" s="69"/>
      <c r="BX36" s="69"/>
      <c r="BY36" s="69"/>
      <c r="BZ36" s="69" t="s">
        <v>1249</v>
      </c>
      <c r="CA36" s="69"/>
      <c r="CB36" s="65">
        <f>BW43</f>
        <v>0</v>
      </c>
      <c r="CC36" s="69"/>
      <c r="CD36" s="69"/>
      <c r="CE36" s="13"/>
      <c r="CF36" s="60"/>
      <c r="CG36" s="69"/>
      <c r="CH36" s="69"/>
      <c r="CI36" s="69"/>
      <c r="CJ36" s="69"/>
      <c r="CK36" s="69"/>
      <c r="CL36" s="69" t="s">
        <v>1249</v>
      </c>
      <c r="CM36" s="69"/>
      <c r="CN36" s="65">
        <f>CI43</f>
        <v>0</v>
      </c>
      <c r="CO36" s="69"/>
      <c r="CP36" s="69"/>
    </row>
    <row r="37" spans="1:116" s="58" customFormat="1" x14ac:dyDescent="0.4">
      <c r="B37" s="11" t="s">
        <v>1259</v>
      </c>
      <c r="C37" s="15">
        <f>(SUM(CR47:CR392)+H44)/B44</f>
        <v>0.6218246597703857</v>
      </c>
      <c r="F37" s="11"/>
      <c r="H37" s="60"/>
      <c r="N37" s="60"/>
      <c r="Q37" s="60"/>
      <c r="S37" s="58" t="s">
        <v>1250</v>
      </c>
      <c r="T37" s="65">
        <f>T33-T35-T36</f>
        <v>604.79651162790674</v>
      </c>
      <c r="W37" s="13"/>
      <c r="X37" s="60"/>
      <c r="Y37" s="60"/>
      <c r="Z37" s="60"/>
      <c r="AA37" s="60"/>
      <c r="AB37" s="60"/>
      <c r="AC37" s="60"/>
      <c r="AD37" s="60" t="s">
        <v>1250</v>
      </c>
      <c r="AE37" s="60"/>
      <c r="AF37" s="65">
        <f>AF33-AF35-AF36</f>
        <v>1027.203488372093</v>
      </c>
      <c r="AG37" s="60"/>
      <c r="AH37" s="60"/>
      <c r="AI37" s="13"/>
      <c r="AK37" s="69"/>
      <c r="AL37" s="69"/>
      <c r="AM37" s="69"/>
      <c r="AN37" s="69"/>
      <c r="AO37" s="69"/>
      <c r="AP37" s="69" t="s">
        <v>1250</v>
      </c>
      <c r="AQ37" s="69"/>
      <c r="AR37" s="65">
        <f>AR33-AR35-AR36</f>
        <v>0</v>
      </c>
      <c r="AS37" s="69"/>
      <c r="AT37" s="69"/>
      <c r="AU37" s="13"/>
      <c r="AV37" s="60"/>
      <c r="AW37" s="69"/>
      <c r="AX37" s="69"/>
      <c r="AY37" s="69"/>
      <c r="AZ37" s="69"/>
      <c r="BA37" s="69"/>
      <c r="BB37" s="69" t="s">
        <v>1250</v>
      </c>
      <c r="BC37" s="69"/>
      <c r="BD37" s="65">
        <f>BD33-BD35-BD36</f>
        <v>0</v>
      </c>
      <c r="BE37" s="69"/>
      <c r="BF37" s="69"/>
      <c r="BG37" s="13"/>
      <c r="BH37" s="60"/>
      <c r="BI37" s="69"/>
      <c r="BJ37" s="69"/>
      <c r="BK37" s="69"/>
      <c r="BL37" s="69"/>
      <c r="BM37" s="69"/>
      <c r="BN37" s="69" t="s">
        <v>1250</v>
      </c>
      <c r="BO37" s="69"/>
      <c r="BP37" s="65">
        <f>BP33-BP35-BP36</f>
        <v>0</v>
      </c>
      <c r="BQ37" s="69"/>
      <c r="BR37" s="69"/>
      <c r="BS37" s="13"/>
      <c r="BT37" s="60"/>
      <c r="BU37" s="69"/>
      <c r="BV37" s="69"/>
      <c r="BW37" s="69"/>
      <c r="BX37" s="69"/>
      <c r="BY37" s="69"/>
      <c r="BZ37" s="69" t="s">
        <v>1250</v>
      </c>
      <c r="CA37" s="69"/>
      <c r="CB37" s="65">
        <f>CB33-CB35-CB36</f>
        <v>0</v>
      </c>
      <c r="CC37" s="69"/>
      <c r="CD37" s="69"/>
      <c r="CE37" s="13"/>
      <c r="CF37" s="60"/>
      <c r="CG37" s="69"/>
      <c r="CH37" s="69"/>
      <c r="CI37" s="69"/>
      <c r="CJ37" s="69"/>
      <c r="CK37" s="69"/>
      <c r="CL37" s="69" t="s">
        <v>1250</v>
      </c>
      <c r="CM37" s="69"/>
      <c r="CN37" s="65">
        <f>CN33-CN35-CN36</f>
        <v>0</v>
      </c>
      <c r="CO37" s="69"/>
      <c r="CP37" s="69"/>
    </row>
    <row r="38" spans="1:116" ht="15" thickBot="1" x14ac:dyDescent="0.45">
      <c r="F38" s="11"/>
      <c r="G38"/>
      <c r="H38" s="60"/>
      <c r="I38" s="58"/>
      <c r="J38" s="58"/>
      <c r="S38" t="s">
        <v>1236</v>
      </c>
      <c r="T38" s="14">
        <f>IF($E$32=0,0,T33/$E$32)</f>
        <v>0.36337209302325579</v>
      </c>
      <c r="X38" s="60"/>
      <c r="Y38" s="60"/>
      <c r="AD38" s="60" t="s">
        <v>1236</v>
      </c>
      <c r="AE38" s="60"/>
      <c r="AF38" s="14">
        <f>IF($E$32=0,0,AF33/$E$32)</f>
        <v>0.63662790697674421</v>
      </c>
      <c r="AG38" s="60"/>
      <c r="AH38" s="60"/>
      <c r="AK38" s="69"/>
      <c r="AL38" s="69"/>
      <c r="AM38" s="69"/>
      <c r="AN38" s="69"/>
      <c r="AO38" s="69"/>
      <c r="AP38" s="69" t="s">
        <v>1236</v>
      </c>
      <c r="AQ38" s="69"/>
      <c r="AR38" s="14">
        <f>IF($E$32=0,0,AR33/$E$32)</f>
        <v>0</v>
      </c>
      <c r="AS38" s="69"/>
      <c r="AT38" s="69"/>
      <c r="AW38" s="69"/>
      <c r="AX38" s="69"/>
      <c r="AY38" s="69"/>
      <c r="AZ38" s="69"/>
      <c r="BA38" s="69"/>
      <c r="BB38" s="69" t="s">
        <v>1236</v>
      </c>
      <c r="BC38" s="69"/>
      <c r="BD38" s="14">
        <f>IF($E$32=0,0,BD33/$E$32)</f>
        <v>0</v>
      </c>
      <c r="BE38" s="69"/>
      <c r="BF38" s="69"/>
      <c r="BI38" s="69"/>
      <c r="BJ38" s="69"/>
      <c r="BK38" s="69"/>
      <c r="BL38" s="69"/>
      <c r="BM38" s="69"/>
      <c r="BN38" s="69" t="s">
        <v>1236</v>
      </c>
      <c r="BO38" s="69"/>
      <c r="BP38" s="14">
        <f>IF($E$32=0,0,BP33/$E$32)</f>
        <v>0</v>
      </c>
      <c r="BQ38" s="69"/>
      <c r="BR38" s="69"/>
      <c r="BU38" s="69"/>
      <c r="BV38" s="69"/>
      <c r="BW38" s="69"/>
      <c r="BX38" s="69"/>
      <c r="BY38" s="69"/>
      <c r="BZ38" s="69" t="s">
        <v>1236</v>
      </c>
      <c r="CA38" s="69"/>
      <c r="CB38" s="14">
        <f>IF($E$32=0,0,CB33/$E$32)</f>
        <v>0</v>
      </c>
      <c r="CC38" s="69"/>
      <c r="CD38" s="69"/>
      <c r="CG38" s="69"/>
      <c r="CH38" s="69"/>
      <c r="CI38" s="69"/>
      <c r="CJ38" s="69"/>
      <c r="CK38" s="69"/>
      <c r="CL38" s="69" t="s">
        <v>1236</v>
      </c>
      <c r="CM38" s="69"/>
      <c r="CN38" s="14">
        <f>IF($E$32=0,0,CN33/$E$32)</f>
        <v>0</v>
      </c>
      <c r="CO38" s="69"/>
      <c r="CP38" s="69"/>
      <c r="DD38" t="s">
        <v>1222</v>
      </c>
    </row>
    <row r="39" spans="1:116" x14ac:dyDescent="0.4">
      <c r="E39" s="11"/>
      <c r="F39" s="11"/>
      <c r="G39" s="11"/>
      <c r="H39" s="11"/>
      <c r="I39" s="11"/>
      <c r="J39" s="11"/>
      <c r="S39" t="s">
        <v>1261</v>
      </c>
      <c r="T39" t="str">
        <f>IF(OR(M43&gt;T37,N43&gt;T37),"GOOD","FAIL")</f>
        <v>GOOD</v>
      </c>
      <c r="X39" s="60"/>
      <c r="Y39" s="60"/>
      <c r="AD39" s="60" t="s">
        <v>1261</v>
      </c>
      <c r="AE39" s="60"/>
      <c r="AF39" s="69" t="str">
        <f>IF(OR(Y43&gt;AF37,Z43&gt;AF37),"GOOD","FAIL")</f>
        <v>GOOD</v>
      </c>
      <c r="AG39" s="60"/>
      <c r="AH39" s="60"/>
      <c r="AK39" s="69"/>
      <c r="AL39" s="69"/>
      <c r="AM39" s="69"/>
      <c r="AN39" s="69"/>
      <c r="AO39" s="69"/>
      <c r="AP39" s="69" t="s">
        <v>1261</v>
      </c>
      <c r="AQ39" s="69"/>
      <c r="AR39" s="69" t="str">
        <f>IF(OR(AK43&gt;AR37,AL43&gt;AR37),"GOOD","FAIL")</f>
        <v>GOOD</v>
      </c>
      <c r="AS39" s="69"/>
      <c r="AT39" s="69"/>
      <c r="AW39" s="69"/>
      <c r="AX39" s="69"/>
      <c r="AY39" s="69"/>
      <c r="AZ39" s="69"/>
      <c r="BA39" s="69"/>
      <c r="BB39" s="69" t="s">
        <v>1261</v>
      </c>
      <c r="BC39" s="69"/>
      <c r="BD39" s="69" t="str">
        <f>IF(OR(AW43&gt;BD37,AX43&gt;BD37),"GOOD","FAIL")</f>
        <v>GOOD</v>
      </c>
      <c r="BE39" s="69"/>
      <c r="BF39" s="69"/>
      <c r="BI39" s="69"/>
      <c r="BJ39" s="69"/>
      <c r="BK39" s="69"/>
      <c r="BL39" s="69"/>
      <c r="BM39" s="69"/>
      <c r="BN39" s="69" t="s">
        <v>1261</v>
      </c>
      <c r="BO39" s="69"/>
      <c r="BP39" s="69" t="str">
        <f>IF(OR(BI43&gt;BP37,BJ43&gt;BP37),"GOOD","FAIL")</f>
        <v>GOOD</v>
      </c>
      <c r="BQ39" s="69"/>
      <c r="BR39" s="69"/>
      <c r="BU39" s="69"/>
      <c r="BV39" s="69"/>
      <c r="BW39" s="69"/>
      <c r="BX39" s="69"/>
      <c r="BY39" s="69"/>
      <c r="BZ39" s="69" t="s">
        <v>1261</v>
      </c>
      <c r="CA39" s="69"/>
      <c r="CB39" s="69" t="str">
        <f>IF(OR(BU43&gt;CB37,BV43&gt;CB37),"GOOD","FAIL")</f>
        <v>GOOD</v>
      </c>
      <c r="CC39" s="69"/>
      <c r="CD39" s="69"/>
      <c r="CG39" s="69"/>
      <c r="CH39" s="69"/>
      <c r="CI39" s="69"/>
      <c r="CJ39" s="69"/>
      <c r="CK39" s="69"/>
      <c r="CL39" s="69" t="s">
        <v>1261</v>
      </c>
      <c r="CM39" s="69"/>
      <c r="CN39" s="69" t="str">
        <f>IF(OR(CG43&gt;CN37,CH43&gt;CN37),"GOOD","FAIL")</f>
        <v>GOOD</v>
      </c>
      <c r="CO39" s="69"/>
      <c r="CP39" s="69"/>
      <c r="DC39" s="97" t="s">
        <v>1220</v>
      </c>
      <c r="DD39" s="98"/>
      <c r="DE39" s="98"/>
      <c r="DF39" s="98"/>
      <c r="DG39" s="98"/>
      <c r="DH39" s="98"/>
      <c r="DI39" s="98"/>
      <c r="DJ39" s="99"/>
      <c r="DK39" s="37"/>
      <c r="DL39" s="37"/>
    </row>
    <row r="40" spans="1:116" ht="15" thickBot="1" x14ac:dyDescent="0.45">
      <c r="E40" s="11"/>
      <c r="G40" s="60"/>
      <c r="H40" s="15"/>
      <c r="I40" s="58"/>
      <c r="J40" s="30"/>
      <c r="X40" s="60"/>
      <c r="Y40" s="60"/>
      <c r="AD40" s="60"/>
      <c r="AE40" s="60"/>
      <c r="AF40" s="60"/>
      <c r="AG40" s="60"/>
      <c r="AH40" s="60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I40" s="69"/>
      <c r="BJ40" s="69"/>
      <c r="BK40" s="69"/>
      <c r="BL40" s="69"/>
      <c r="BM40" s="69"/>
      <c r="BN40" s="69"/>
      <c r="BO40" s="69"/>
      <c r="BP40" s="69"/>
      <c r="BQ40" s="69"/>
      <c r="BR40" s="69"/>
      <c r="BU40" s="69"/>
      <c r="BV40" s="69"/>
      <c r="BW40" s="69"/>
      <c r="BX40" s="69"/>
      <c r="BY40" s="69"/>
      <c r="BZ40" s="69"/>
      <c r="CA40" s="69"/>
      <c r="CB40" s="69"/>
      <c r="CC40" s="69"/>
      <c r="CD40" s="69"/>
      <c r="CG40" s="69"/>
      <c r="CH40" s="69"/>
      <c r="CI40" s="69"/>
      <c r="CJ40" s="69"/>
      <c r="CK40" s="69"/>
      <c r="CL40" s="69"/>
      <c r="CM40" s="69"/>
      <c r="CN40" s="69"/>
      <c r="CO40" s="69"/>
      <c r="CP40" s="69"/>
      <c r="DB40" s="11"/>
      <c r="DC40" s="23">
        <v>10</v>
      </c>
      <c r="DD40" s="24">
        <v>15</v>
      </c>
      <c r="DE40" s="24">
        <v>20</v>
      </c>
      <c r="DF40" s="24">
        <v>25</v>
      </c>
      <c r="DG40" s="24">
        <v>40</v>
      </c>
      <c r="DH40" s="24">
        <v>60</v>
      </c>
      <c r="DI40" s="24">
        <v>75</v>
      </c>
      <c r="DJ40" s="25">
        <v>100</v>
      </c>
    </row>
    <row r="41" spans="1:116" x14ac:dyDescent="0.4">
      <c r="G41"/>
      <c r="H41" s="60"/>
      <c r="I41" s="58"/>
      <c r="J41" s="58"/>
      <c r="K41" s="58"/>
      <c r="L41" s="15"/>
      <c r="M41" s="15"/>
      <c r="N41" s="15"/>
      <c r="P41" s="15"/>
      <c r="Q41" s="15"/>
      <c r="R41" s="15"/>
      <c r="S41" s="15"/>
      <c r="U41" s="28"/>
      <c r="V41" s="15"/>
      <c r="W41" s="67"/>
      <c r="X41" s="15"/>
      <c r="Y41" s="15"/>
      <c r="Z41" s="15"/>
      <c r="AB41" s="15"/>
      <c r="AC41" s="15"/>
      <c r="AD41" s="15"/>
      <c r="AE41" s="15"/>
      <c r="AF41" s="60"/>
      <c r="AG41" s="28"/>
      <c r="AH41" s="15"/>
      <c r="AI41" s="67"/>
      <c r="AK41" s="15"/>
      <c r="AL41" s="15"/>
      <c r="AM41" s="69"/>
      <c r="AN41" s="15"/>
      <c r="AO41" s="15"/>
      <c r="AP41" s="15"/>
      <c r="AQ41" s="15"/>
      <c r="AR41" s="69"/>
      <c r="AS41" s="28"/>
      <c r="AT41" s="15"/>
      <c r="AU41" s="67"/>
      <c r="AW41" s="15"/>
      <c r="AX41" s="15"/>
      <c r="AY41" s="69"/>
      <c r="AZ41" s="15"/>
      <c r="BA41" s="15"/>
      <c r="BB41" s="15"/>
      <c r="BC41" s="15"/>
      <c r="BD41" s="69"/>
      <c r="BE41" s="28"/>
      <c r="BF41" s="15"/>
      <c r="BG41" s="67"/>
      <c r="BI41" s="15"/>
      <c r="BJ41" s="15"/>
      <c r="BK41" s="69"/>
      <c r="BL41" s="15"/>
      <c r="BM41" s="15"/>
      <c r="BN41" s="15"/>
      <c r="BO41" s="15"/>
      <c r="BP41" s="69"/>
      <c r="BQ41" s="28"/>
      <c r="BR41" s="15"/>
      <c r="BS41" s="67"/>
      <c r="BU41" s="15"/>
      <c r="BV41" s="15"/>
      <c r="BW41" s="69"/>
      <c r="BX41" s="15"/>
      <c r="BY41" s="15"/>
      <c r="BZ41" s="15"/>
      <c r="CA41" s="15"/>
      <c r="CB41" s="69"/>
      <c r="CC41" s="28"/>
      <c r="CD41" s="15"/>
      <c r="CE41" s="67"/>
      <c r="CG41" s="15"/>
      <c r="CH41" s="15"/>
      <c r="CI41" s="69"/>
      <c r="CJ41" s="15"/>
      <c r="CK41" s="15"/>
      <c r="CL41" s="15"/>
      <c r="CM41" s="15"/>
      <c r="CN41" s="69"/>
      <c r="CO41" s="28"/>
      <c r="CP41" s="15"/>
      <c r="CQ41" s="27"/>
      <c r="CR41" s="11" t="s">
        <v>1185</v>
      </c>
      <c r="CS41" s="15">
        <f>SUM(CR47:CR392)/SUM(B47:B392)</f>
        <v>0.51271886977108438</v>
      </c>
      <c r="DA41" s="102" t="s">
        <v>1219</v>
      </c>
      <c r="DB41" s="19">
        <v>20</v>
      </c>
      <c r="DC41" s="18">
        <v>1422</v>
      </c>
      <c r="DD41" s="18">
        <v>2084</v>
      </c>
      <c r="DE41" s="18">
        <v>2702</v>
      </c>
      <c r="DF41" s="18">
        <v>3264</v>
      </c>
      <c r="DG41" s="18">
        <v>4517</v>
      </c>
      <c r="DH41" s="18">
        <v>5612</v>
      </c>
      <c r="DI41" s="18">
        <v>6070</v>
      </c>
      <c r="DJ41" s="19">
        <v>6469</v>
      </c>
    </row>
    <row r="42" spans="1:116" x14ac:dyDescent="0.4">
      <c r="G42"/>
      <c r="H42" s="60"/>
      <c r="I42" s="58"/>
      <c r="J42" s="58"/>
      <c r="K42" s="58"/>
      <c r="M42" t="s">
        <v>1262</v>
      </c>
      <c r="N42" s="60" t="s">
        <v>1263</v>
      </c>
      <c r="O42" t="s">
        <v>1251</v>
      </c>
      <c r="P42" t="s">
        <v>1233</v>
      </c>
      <c r="S42" t="s">
        <v>1234</v>
      </c>
      <c r="T42" s="60"/>
      <c r="U42" s="60"/>
      <c r="X42" s="60"/>
      <c r="Y42" s="60" t="s">
        <v>1262</v>
      </c>
      <c r="Z42" s="60" t="s">
        <v>1263</v>
      </c>
      <c r="AA42" s="60" t="s">
        <v>1251</v>
      </c>
      <c r="AB42" s="60" t="s">
        <v>1233</v>
      </c>
      <c r="AD42" s="60"/>
      <c r="AE42" s="60" t="s">
        <v>1234</v>
      </c>
      <c r="AF42" s="60"/>
      <c r="AG42" s="60"/>
      <c r="AH42" s="60"/>
      <c r="AK42" s="69" t="s">
        <v>1262</v>
      </c>
      <c r="AL42" s="69" t="s">
        <v>1263</v>
      </c>
      <c r="AM42" s="69" t="s">
        <v>1251</v>
      </c>
      <c r="AN42" s="69" t="s">
        <v>1233</v>
      </c>
      <c r="AO42" s="69"/>
      <c r="AP42" s="69"/>
      <c r="AQ42" s="69" t="s">
        <v>1234</v>
      </c>
      <c r="AR42" s="69"/>
      <c r="AS42" s="69"/>
      <c r="AT42" s="69"/>
      <c r="AW42" s="69" t="s">
        <v>1262</v>
      </c>
      <c r="AX42" s="69" t="s">
        <v>1263</v>
      </c>
      <c r="AY42" s="69" t="s">
        <v>1251</v>
      </c>
      <c r="AZ42" s="69" t="s">
        <v>1233</v>
      </c>
      <c r="BA42" s="69"/>
      <c r="BB42" s="69"/>
      <c r="BC42" s="69" t="s">
        <v>1234</v>
      </c>
      <c r="BD42" s="69"/>
      <c r="BE42" s="69"/>
      <c r="BF42" s="69"/>
      <c r="BI42" s="69" t="s">
        <v>1262</v>
      </c>
      <c r="BJ42" s="69" t="s">
        <v>1263</v>
      </c>
      <c r="BK42" s="69" t="s">
        <v>1251</v>
      </c>
      <c r="BL42" s="69" t="s">
        <v>1233</v>
      </c>
      <c r="BM42" s="69"/>
      <c r="BN42" s="69"/>
      <c r="BO42" s="69" t="s">
        <v>1234</v>
      </c>
      <c r="BP42" s="69"/>
      <c r="BQ42" s="69"/>
      <c r="BR42" s="69"/>
      <c r="BU42" s="69" t="s">
        <v>1262</v>
      </c>
      <c r="BV42" s="69" t="s">
        <v>1263</v>
      </c>
      <c r="BW42" s="69" t="s">
        <v>1251</v>
      </c>
      <c r="BX42" s="69" t="s">
        <v>1233</v>
      </c>
      <c r="BY42" s="69"/>
      <c r="BZ42" s="69"/>
      <c r="CA42" s="69" t="s">
        <v>1234</v>
      </c>
      <c r="CB42" s="69"/>
      <c r="CC42" s="69"/>
      <c r="CD42" s="69"/>
      <c r="CG42" s="69" t="s">
        <v>1262</v>
      </c>
      <c r="CH42" s="69" t="s">
        <v>1263</v>
      </c>
      <c r="CI42" s="69" t="s">
        <v>1251</v>
      </c>
      <c r="CJ42" s="69" t="s">
        <v>1233</v>
      </c>
      <c r="CK42" s="69"/>
      <c r="CL42" s="69"/>
      <c r="CM42" s="69" t="s">
        <v>1234</v>
      </c>
      <c r="CN42" s="69"/>
      <c r="CO42" s="69"/>
      <c r="CP42" s="69"/>
      <c r="CQ42" s="27"/>
      <c r="DA42" s="103"/>
      <c r="DB42" s="22">
        <v>18</v>
      </c>
      <c r="DC42" s="21">
        <v>1422</v>
      </c>
      <c r="DD42" s="21">
        <v>2084</v>
      </c>
      <c r="DE42" s="21">
        <v>2702</v>
      </c>
      <c r="DF42" s="21">
        <v>3233</v>
      </c>
      <c r="DG42" s="21">
        <v>4457</v>
      </c>
      <c r="DH42" s="21">
        <v>5512</v>
      </c>
      <c r="DI42" s="21">
        <v>5970</v>
      </c>
      <c r="DJ42" s="22">
        <v>6349</v>
      </c>
    </row>
    <row r="43" spans="1:116" x14ac:dyDescent="0.4">
      <c r="G43" s="11"/>
      <c r="H43" s="11"/>
      <c r="I43" s="11"/>
      <c r="J43" s="11"/>
      <c r="K43" s="58"/>
      <c r="L43" s="30">
        <f t="shared" ref="L43:T43" si="1">SUM(L47:L424)</f>
        <v>1</v>
      </c>
      <c r="M43" s="29">
        <f t="shared" si="1"/>
        <v>747.39644974999965</v>
      </c>
      <c r="N43" s="29">
        <f t="shared" si="1"/>
        <v>5880.9631368526325</v>
      </c>
      <c r="O43" s="29">
        <f t="shared" si="1"/>
        <v>345.20348837209326</v>
      </c>
      <c r="P43" s="50">
        <f t="shared" si="1"/>
        <v>493.7457148499999</v>
      </c>
      <c r="Q43" s="50">
        <f t="shared" si="1"/>
        <v>3398.2641560476345</v>
      </c>
      <c r="R43" s="50">
        <f t="shared" si="1"/>
        <v>111.05079677790688</v>
      </c>
      <c r="S43" s="50">
        <f t="shared" si="1"/>
        <v>111.05079677790688</v>
      </c>
      <c r="T43" s="8">
        <f t="shared" si="1"/>
        <v>950</v>
      </c>
      <c r="V43">
        <f>SUM(V47:V424)</f>
        <v>6661.7720939999999</v>
      </c>
      <c r="X43" s="30">
        <f t="shared" ref="X43:AF43" si="2">SUM(X47:X424)</f>
        <v>31</v>
      </c>
      <c r="Y43" s="29">
        <f t="shared" si="2"/>
        <v>630.04867175029074</v>
      </c>
      <c r="Z43" s="29">
        <f t="shared" si="2"/>
        <v>5417.0934518572294</v>
      </c>
      <c r="AA43" s="29">
        <f t="shared" si="2"/>
        <v>604.79651162790685</v>
      </c>
      <c r="AB43" s="50">
        <f t="shared" si="2"/>
        <v>125.4005204502907</v>
      </c>
      <c r="AC43" s="50">
        <f t="shared" si="2"/>
        <v>5040.0955920403985</v>
      </c>
      <c r="AD43" s="50">
        <f t="shared" si="2"/>
        <v>901.80296792180275</v>
      </c>
      <c r="AE43" s="50">
        <f t="shared" si="2"/>
        <v>901.80296792180275</v>
      </c>
      <c r="AF43" s="8">
        <f t="shared" si="2"/>
        <v>1632.0000000000009</v>
      </c>
      <c r="AG43" s="60"/>
      <c r="AH43" s="60">
        <f>SUM(AH47:AH424)</f>
        <v>5029.772093999999</v>
      </c>
      <c r="AJ43" s="58">
        <f>SUM(AJ47:AJ424)</f>
        <v>39</v>
      </c>
      <c r="AK43" s="29">
        <f t="shared" ref="AK43:AR43" si="3">SUM(AK47:AK424)</f>
        <v>510.43364061482583</v>
      </c>
      <c r="AL43" s="29">
        <f t="shared" si="3"/>
        <v>-61.973347285174427</v>
      </c>
      <c r="AM43" s="29">
        <f t="shared" si="3"/>
        <v>0</v>
      </c>
      <c r="AN43" s="50">
        <f t="shared" si="3"/>
        <v>510.43364061482583</v>
      </c>
      <c r="AO43" s="50">
        <f t="shared" si="3"/>
        <v>0</v>
      </c>
      <c r="AP43" s="50">
        <f t="shared" si="3"/>
        <v>0</v>
      </c>
      <c r="AQ43" s="50">
        <f t="shared" si="3"/>
        <v>0</v>
      </c>
      <c r="AR43" s="8">
        <f t="shared" si="3"/>
        <v>510.43364061482583</v>
      </c>
      <c r="AS43" s="69"/>
      <c r="AT43" s="69">
        <f>SUM(AT47:AT424)</f>
        <v>4519.3384533851759</v>
      </c>
      <c r="AV43" s="60">
        <f>SUM(AV47:AV424)</f>
        <v>30</v>
      </c>
      <c r="AW43" s="29">
        <f t="shared" ref="AW43:BD43" si="4">SUM(AW47:AW424)</f>
        <v>556.95959628837227</v>
      </c>
      <c r="AX43" s="29">
        <f t="shared" si="4"/>
        <v>-8.7551604116279051</v>
      </c>
      <c r="AY43" s="29">
        <f t="shared" si="4"/>
        <v>0</v>
      </c>
      <c r="AZ43" s="50">
        <f t="shared" si="4"/>
        <v>556.95959628837227</v>
      </c>
      <c r="BA43" s="50">
        <f t="shared" si="4"/>
        <v>0</v>
      </c>
      <c r="BB43" s="50">
        <f t="shared" si="4"/>
        <v>0</v>
      </c>
      <c r="BC43" s="50">
        <f t="shared" si="4"/>
        <v>0</v>
      </c>
      <c r="BD43" s="8">
        <f t="shared" si="4"/>
        <v>556.95959628837227</v>
      </c>
      <c r="BE43" s="69"/>
      <c r="BF43" s="69">
        <f>SUM(BF47:BF424)</f>
        <v>3962.3788570968027</v>
      </c>
      <c r="BH43" s="60">
        <f>SUM(BH47:BH424)</f>
        <v>30</v>
      </c>
      <c r="BI43" s="29">
        <f t="shared" ref="BI43:BP43" si="5">SUM(BI47:BI424)</f>
        <v>530.72029470000007</v>
      </c>
      <c r="BJ43" s="29">
        <f t="shared" si="5"/>
        <v>0</v>
      </c>
      <c r="BK43" s="29">
        <f t="shared" si="5"/>
        <v>0</v>
      </c>
      <c r="BL43" s="50">
        <f t="shared" si="5"/>
        <v>0</v>
      </c>
      <c r="BM43" s="50">
        <f t="shared" si="5"/>
        <v>0</v>
      </c>
      <c r="BN43" s="50">
        <f t="shared" si="5"/>
        <v>0</v>
      </c>
      <c r="BO43" s="50">
        <f t="shared" si="5"/>
        <v>0</v>
      </c>
      <c r="BP43" s="8">
        <f t="shared" si="5"/>
        <v>0</v>
      </c>
      <c r="BQ43" s="69"/>
      <c r="BR43" s="69">
        <f>SUM(BR47:BR424)</f>
        <v>3962.3788570968027</v>
      </c>
      <c r="BT43" s="60">
        <f>SUM(BT47:BT424)</f>
        <v>30</v>
      </c>
      <c r="BU43" s="29">
        <f t="shared" ref="BU43:CB43" si="6">SUM(BU47:BU424)</f>
        <v>530.72029470000007</v>
      </c>
      <c r="BV43" s="29">
        <f t="shared" si="6"/>
        <v>0</v>
      </c>
      <c r="BW43" s="29">
        <f t="shared" si="6"/>
        <v>0</v>
      </c>
      <c r="BX43" s="50">
        <f t="shared" si="6"/>
        <v>0</v>
      </c>
      <c r="BY43" s="50">
        <f t="shared" si="6"/>
        <v>0</v>
      </c>
      <c r="BZ43" s="50">
        <f t="shared" si="6"/>
        <v>0</v>
      </c>
      <c r="CA43" s="50">
        <f t="shared" si="6"/>
        <v>0</v>
      </c>
      <c r="CB43" s="8">
        <f t="shared" si="6"/>
        <v>0</v>
      </c>
      <c r="CC43" s="69"/>
      <c r="CD43" s="69">
        <f>SUM(CD47:CD424)</f>
        <v>3962.3788570968027</v>
      </c>
      <c r="CF43" s="60">
        <f>SUM(CF47:CF424)</f>
        <v>30</v>
      </c>
      <c r="CG43" s="29">
        <f t="shared" ref="CG43:CN43" si="7">SUM(CG47:CG424)</f>
        <v>530.72029470000007</v>
      </c>
      <c r="CH43" s="29">
        <f t="shared" si="7"/>
        <v>0</v>
      </c>
      <c r="CI43" s="29">
        <f t="shared" si="7"/>
        <v>0</v>
      </c>
      <c r="CJ43" s="50">
        <f t="shared" si="7"/>
        <v>0</v>
      </c>
      <c r="CK43" s="50">
        <f t="shared" si="7"/>
        <v>0</v>
      </c>
      <c r="CL43" s="50">
        <f t="shared" si="7"/>
        <v>0</v>
      </c>
      <c r="CM43" s="50">
        <f t="shared" si="7"/>
        <v>0</v>
      </c>
      <c r="CN43" s="8">
        <f t="shared" si="7"/>
        <v>0</v>
      </c>
      <c r="CO43" s="69"/>
      <c r="CP43" s="69">
        <f>SUM(CP47:CP424)</f>
        <v>3962.3788570968027</v>
      </c>
      <c r="CQ43" s="27"/>
      <c r="DA43" s="103"/>
      <c r="DB43" s="22">
        <v>16</v>
      </c>
      <c r="DC43" s="21">
        <v>1422</v>
      </c>
      <c r="DD43" s="21">
        <v>2084</v>
      </c>
      <c r="DE43" s="21">
        <v>2683</v>
      </c>
      <c r="DF43" s="21">
        <v>3193</v>
      </c>
      <c r="DG43" s="21">
        <v>4394</v>
      </c>
      <c r="DH43" s="21">
        <v>5412</v>
      </c>
      <c r="DI43" s="21">
        <v>5862</v>
      </c>
      <c r="DJ43" s="22">
        <v>6226</v>
      </c>
    </row>
    <row r="44" spans="1:116" x14ac:dyDescent="0.4">
      <c r="B44" s="58">
        <f t="shared" ref="B44:E44" si="8">SUM(B47:B424)</f>
        <v>18664.267704000002</v>
      </c>
      <c r="C44" s="58">
        <f t="shared" si="8"/>
        <v>8561.7590259999997</v>
      </c>
      <c r="D44" s="58">
        <f t="shared" si="8"/>
        <v>1500.0000000000005</v>
      </c>
      <c r="E44" s="58">
        <f t="shared" si="8"/>
        <v>933.21338519999938</v>
      </c>
      <c r="F44" s="58">
        <f t="shared" ref="F44:J44" si="9">SUM(F47:F424)</f>
        <v>160.69206379482782</v>
      </c>
      <c r="G44" s="58">
        <f t="shared" si="9"/>
        <v>378</v>
      </c>
      <c r="H44" s="60">
        <f t="shared" si="9"/>
        <v>3649.3932369031982</v>
      </c>
      <c r="I44" s="58">
        <f t="shared" si="9"/>
        <v>950.00000000000011</v>
      </c>
      <c r="J44" s="58">
        <f t="shared" si="9"/>
        <v>7611.7720940000027</v>
      </c>
      <c r="K44" s="58"/>
      <c r="U44" s="60"/>
      <c r="X44" s="60"/>
      <c r="Y44" s="60"/>
      <c r="AD44" s="60"/>
      <c r="AE44" s="60"/>
      <c r="AF44" s="60"/>
      <c r="AG44" s="60"/>
      <c r="AH44" s="60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W44" s="69"/>
      <c r="AX44" s="69"/>
      <c r="AY44" s="69"/>
      <c r="AZ44" s="69"/>
      <c r="BA44" s="69"/>
      <c r="BB44" s="69"/>
      <c r="BC44" s="69"/>
      <c r="BD44" s="69"/>
      <c r="BE44" s="69"/>
      <c r="BF44" s="69"/>
      <c r="BI44" s="69"/>
      <c r="BJ44" s="69"/>
      <c r="BK44" s="69"/>
      <c r="BL44" s="69"/>
      <c r="BM44" s="69"/>
      <c r="BN44" s="69"/>
      <c r="BO44" s="69"/>
      <c r="BP44" s="69"/>
      <c r="BQ44" s="69"/>
      <c r="BR44" s="69"/>
      <c r="BU44" s="69"/>
      <c r="BV44" s="69"/>
      <c r="BW44" s="69"/>
      <c r="BX44" s="69"/>
      <c r="BY44" s="69"/>
      <c r="BZ44" s="69"/>
      <c r="CA44" s="69"/>
      <c r="CB44" s="69"/>
      <c r="CC44" s="69"/>
      <c r="CD44" s="69"/>
      <c r="CG44" s="69"/>
      <c r="CH44" s="69"/>
      <c r="CI44" s="69"/>
      <c r="CJ44" s="69"/>
      <c r="CK44" s="69"/>
      <c r="CL44" s="69"/>
      <c r="CM44" s="69"/>
      <c r="CN44" s="69"/>
      <c r="CO44" s="69"/>
      <c r="CP44" s="69"/>
      <c r="CQ44" s="27"/>
      <c r="CR44" s="13" t="s">
        <v>1184</v>
      </c>
      <c r="CS44">
        <f t="shared" ref="CS44:CZ44" si="10">SUM(CS47:CS392)</f>
        <v>460.34811799999983</v>
      </c>
      <c r="CT44">
        <f t="shared" si="10"/>
        <v>231.85904999999997</v>
      </c>
      <c r="CU44">
        <f t="shared" si="10"/>
        <v>64.301500000000004</v>
      </c>
      <c r="CV44">
        <f t="shared" si="10"/>
        <v>3599.9999999999982</v>
      </c>
      <c r="CW44">
        <f t="shared" si="10"/>
        <v>2100.0000100000016</v>
      </c>
      <c r="CX44">
        <f t="shared" si="10"/>
        <v>800.00000000000057</v>
      </c>
      <c r="CY44">
        <f t="shared" si="10"/>
        <v>699.99999999999989</v>
      </c>
      <c r="CZ44" s="60">
        <f t="shared" si="10"/>
        <v>1500</v>
      </c>
      <c r="DA44" s="103"/>
      <c r="DB44" s="22">
        <v>12</v>
      </c>
      <c r="DC44" s="21">
        <v>1422</v>
      </c>
      <c r="DD44" s="21">
        <v>2070</v>
      </c>
      <c r="DE44" s="21">
        <v>2607</v>
      </c>
      <c r="DF44" s="21">
        <v>3080</v>
      </c>
      <c r="DG44" s="21">
        <v>4195</v>
      </c>
      <c r="DH44" s="21">
        <v>5152</v>
      </c>
      <c r="DI44" s="21">
        <v>5514</v>
      </c>
      <c r="DJ44" s="22">
        <v>5855</v>
      </c>
    </row>
    <row r="45" spans="1:116" x14ac:dyDescent="0.4">
      <c r="G45"/>
      <c r="H45" s="60"/>
      <c r="I45" s="58"/>
      <c r="J45" s="58"/>
      <c r="K45" s="9"/>
      <c r="L45" s="55" t="str">
        <f>$B$25</f>
        <v>mmt/new#1</v>
      </c>
      <c r="M45" s="55"/>
      <c r="N45" s="55"/>
      <c r="P45" s="55"/>
      <c r="Q45" s="55"/>
      <c r="R45" s="55"/>
      <c r="S45" s="55"/>
      <c r="T45" s="55"/>
      <c r="U45" s="55"/>
      <c r="V45" s="55"/>
      <c r="W45" s="64"/>
      <c r="X45" s="55" t="str">
        <f>$B$26</f>
        <v>mmt/new#2</v>
      </c>
      <c r="Y45" s="55"/>
      <c r="Z45" s="55"/>
      <c r="AB45" s="55"/>
      <c r="AC45" s="55"/>
      <c r="AD45" s="55"/>
      <c r="AE45" s="55"/>
      <c r="AF45" s="55"/>
      <c r="AG45" s="55"/>
      <c r="AH45" s="55"/>
      <c r="AI45" s="64"/>
      <c r="AJ45" s="58" t="str">
        <f>$B$27</f>
        <v>mmt/new#3</v>
      </c>
      <c r="AK45" s="55"/>
      <c r="AL45" s="55"/>
      <c r="AM45" s="69"/>
      <c r="AN45" s="55"/>
      <c r="AO45" s="55"/>
      <c r="AP45" s="55"/>
      <c r="AQ45" s="55"/>
      <c r="AR45" s="55"/>
      <c r="AS45" s="55"/>
      <c r="AT45" s="55"/>
      <c r="AU45" s="64"/>
      <c r="AV45" s="60" t="str">
        <f>$B$28</f>
        <v>mmt/new#4</v>
      </c>
      <c r="AW45" s="55"/>
      <c r="AX45" s="55"/>
      <c r="AY45" s="69"/>
      <c r="AZ45" s="55"/>
      <c r="BA45" s="55"/>
      <c r="BB45" s="55"/>
      <c r="BC45" s="55"/>
      <c r="BD45" s="55"/>
      <c r="BE45" s="55"/>
      <c r="BF45" s="55"/>
      <c r="BG45" s="64"/>
      <c r="BH45" s="60" t="str">
        <f>$B$29</f>
        <v>mmt/new#5</v>
      </c>
      <c r="BI45" s="55"/>
      <c r="BJ45" s="55"/>
      <c r="BK45" s="69"/>
      <c r="BL45" s="55"/>
      <c r="BM45" s="55"/>
      <c r="BN45" s="55"/>
      <c r="BO45" s="55"/>
      <c r="BP45" s="55"/>
      <c r="BQ45" s="55"/>
      <c r="BR45" s="55"/>
      <c r="BS45" s="64"/>
      <c r="BT45" s="60" t="str">
        <f>$B$30</f>
        <v>mmt/new#6</v>
      </c>
      <c r="BU45" s="55"/>
      <c r="BV45" s="55"/>
      <c r="BW45" s="69"/>
      <c r="BX45" s="55"/>
      <c r="BY45" s="55"/>
      <c r="BZ45" s="55"/>
      <c r="CA45" s="55"/>
      <c r="CB45" s="55"/>
      <c r="CC45" s="55"/>
      <c r="CD45" s="55"/>
      <c r="CE45" s="64"/>
      <c r="CF45" s="60" t="str">
        <f>$B$31</f>
        <v>mmt/new#7</v>
      </c>
      <c r="CG45" s="55"/>
      <c r="CH45" s="55"/>
      <c r="CI45" s="69"/>
      <c r="CJ45" s="55"/>
      <c r="CK45" s="55"/>
      <c r="CL45" s="55"/>
      <c r="CM45" s="55"/>
      <c r="CN45" s="55"/>
      <c r="CO45" s="55"/>
      <c r="CP45" s="55"/>
      <c r="CQ45" s="27"/>
      <c r="CR45" s="12" t="s">
        <v>1183</v>
      </c>
      <c r="CS45" s="96" t="s">
        <v>1177</v>
      </c>
      <c r="CT45" s="96"/>
      <c r="CU45" s="96"/>
      <c r="CV45" s="96"/>
      <c r="CW45" s="96"/>
      <c r="CX45" s="96"/>
      <c r="CY45" s="96"/>
      <c r="DA45" s="103"/>
      <c r="DB45" s="22">
        <v>10</v>
      </c>
      <c r="DC45" s="21">
        <v>1422</v>
      </c>
      <c r="DD45" s="21">
        <v>2034</v>
      </c>
      <c r="DE45" s="21">
        <v>2547</v>
      </c>
      <c r="DF45" s="21">
        <v>3018</v>
      </c>
      <c r="DG45" s="21">
        <v>4075</v>
      </c>
      <c r="DH45" s="21">
        <v>4946</v>
      </c>
      <c r="DI45" s="21">
        <v>5283</v>
      </c>
      <c r="DJ45" s="22">
        <v>5593</v>
      </c>
    </row>
    <row r="46" spans="1:116" s="16" customFormat="1" ht="31.95" customHeight="1" x14ac:dyDescent="0.4">
      <c r="A46" s="66" t="s">
        <v>0</v>
      </c>
      <c r="B46" s="66" t="s">
        <v>1252</v>
      </c>
      <c r="C46" s="66" t="s">
        <v>1256</v>
      </c>
      <c r="D46" s="66" t="s">
        <v>1253</v>
      </c>
      <c r="E46" s="70" t="s">
        <v>1254</v>
      </c>
      <c r="F46" s="66" t="s">
        <v>1255</v>
      </c>
      <c r="G46" s="66" t="s">
        <v>1257</v>
      </c>
      <c r="H46" s="66" t="s">
        <v>1258</v>
      </c>
      <c r="I46" s="66" t="s">
        <v>1243</v>
      </c>
      <c r="J46" s="66" t="s">
        <v>1244</v>
      </c>
      <c r="K46" s="71"/>
      <c r="L46" s="7" t="s">
        <v>1215</v>
      </c>
      <c r="M46" s="72" t="s">
        <v>1268</v>
      </c>
      <c r="N46" s="72" t="s">
        <v>1260</v>
      </c>
      <c r="O46" s="73" t="s">
        <v>1242</v>
      </c>
      <c r="P46" s="79" t="s">
        <v>1267</v>
      </c>
      <c r="Q46" s="79" t="s">
        <v>1266</v>
      </c>
      <c r="R46" s="79" t="s">
        <v>1264</v>
      </c>
      <c r="S46" s="7" t="s">
        <v>1232</v>
      </c>
      <c r="T46" s="7" t="s">
        <v>1191</v>
      </c>
      <c r="U46" s="7" t="s">
        <v>1218</v>
      </c>
      <c r="V46" s="16" t="s">
        <v>1192</v>
      </c>
      <c r="W46" s="74"/>
      <c r="X46" s="7" t="s">
        <v>1215</v>
      </c>
      <c r="Y46" s="72" t="s">
        <v>1265</v>
      </c>
      <c r="Z46" s="72" t="s">
        <v>1260</v>
      </c>
      <c r="AA46" s="73" t="s">
        <v>1242</v>
      </c>
      <c r="AB46" s="79" t="s">
        <v>1267</v>
      </c>
      <c r="AC46" s="79" t="s">
        <v>1266</v>
      </c>
      <c r="AD46" s="79" t="s">
        <v>1264</v>
      </c>
      <c r="AE46" s="7" t="s">
        <v>1232</v>
      </c>
      <c r="AF46" s="7" t="s">
        <v>1191</v>
      </c>
      <c r="AG46" s="7" t="s">
        <v>1218</v>
      </c>
      <c r="AH46" s="16" t="s">
        <v>1192</v>
      </c>
      <c r="AI46" s="74"/>
      <c r="AJ46" s="16" t="s">
        <v>1215</v>
      </c>
      <c r="AK46" s="72" t="s">
        <v>1265</v>
      </c>
      <c r="AL46" s="72" t="s">
        <v>1260</v>
      </c>
      <c r="AM46" s="73" t="s">
        <v>1242</v>
      </c>
      <c r="AN46" s="79" t="s">
        <v>1267</v>
      </c>
      <c r="AO46" s="79" t="s">
        <v>1266</v>
      </c>
      <c r="AP46" s="79" t="s">
        <v>1264</v>
      </c>
      <c r="AQ46" s="7" t="s">
        <v>1232</v>
      </c>
      <c r="AR46" s="7" t="s">
        <v>1191</v>
      </c>
      <c r="AS46" s="7" t="s">
        <v>1218</v>
      </c>
      <c r="AT46" s="16" t="s">
        <v>1192</v>
      </c>
      <c r="AU46" s="74"/>
      <c r="AV46" s="60" t="s">
        <v>1215</v>
      </c>
      <c r="AW46" s="72" t="s">
        <v>1265</v>
      </c>
      <c r="AX46" s="72" t="s">
        <v>1260</v>
      </c>
      <c r="AY46" s="73" t="s">
        <v>1242</v>
      </c>
      <c r="AZ46" s="79" t="s">
        <v>1267</v>
      </c>
      <c r="BA46" s="79" t="s">
        <v>1266</v>
      </c>
      <c r="BB46" s="79" t="s">
        <v>1264</v>
      </c>
      <c r="BC46" s="7" t="s">
        <v>1232</v>
      </c>
      <c r="BD46" s="7" t="s">
        <v>1191</v>
      </c>
      <c r="BE46" s="7" t="s">
        <v>1218</v>
      </c>
      <c r="BF46" s="16" t="s">
        <v>1192</v>
      </c>
      <c r="BG46" s="74"/>
      <c r="BH46" s="60" t="s">
        <v>1215</v>
      </c>
      <c r="BI46" s="72" t="s">
        <v>1265</v>
      </c>
      <c r="BJ46" s="72" t="s">
        <v>1260</v>
      </c>
      <c r="BK46" s="73" t="s">
        <v>1242</v>
      </c>
      <c r="BL46" s="79" t="s">
        <v>1267</v>
      </c>
      <c r="BM46" s="79" t="s">
        <v>1266</v>
      </c>
      <c r="BN46" s="79" t="s">
        <v>1264</v>
      </c>
      <c r="BO46" s="7" t="s">
        <v>1232</v>
      </c>
      <c r="BP46" s="7" t="s">
        <v>1191</v>
      </c>
      <c r="BQ46" s="7" t="s">
        <v>1218</v>
      </c>
      <c r="BR46" s="16" t="s">
        <v>1192</v>
      </c>
      <c r="BS46" s="74"/>
      <c r="BT46" s="60" t="s">
        <v>1215</v>
      </c>
      <c r="BU46" s="72" t="s">
        <v>1265</v>
      </c>
      <c r="BV46" s="72" t="s">
        <v>1260</v>
      </c>
      <c r="BW46" s="73" t="s">
        <v>1242</v>
      </c>
      <c r="BX46" s="79" t="s">
        <v>1267</v>
      </c>
      <c r="BY46" s="79" t="s">
        <v>1266</v>
      </c>
      <c r="BZ46" s="79" t="s">
        <v>1264</v>
      </c>
      <c r="CA46" s="7" t="s">
        <v>1232</v>
      </c>
      <c r="CB46" s="7" t="s">
        <v>1191</v>
      </c>
      <c r="CC46" s="7" t="s">
        <v>1218</v>
      </c>
      <c r="CD46" s="16" t="s">
        <v>1192</v>
      </c>
      <c r="CE46" s="74"/>
      <c r="CF46" s="60" t="s">
        <v>1215</v>
      </c>
      <c r="CG46" s="72" t="s">
        <v>1265</v>
      </c>
      <c r="CH46" s="72" t="s">
        <v>1260</v>
      </c>
      <c r="CI46" s="73" t="s">
        <v>1242</v>
      </c>
      <c r="CJ46" s="79" t="s">
        <v>1267</v>
      </c>
      <c r="CK46" s="79" t="s">
        <v>1266</v>
      </c>
      <c r="CL46" s="79" t="s">
        <v>1264</v>
      </c>
      <c r="CM46" s="7" t="s">
        <v>1232</v>
      </c>
      <c r="CN46" s="7" t="s">
        <v>1191</v>
      </c>
      <c r="CO46" s="7" t="s">
        <v>1218</v>
      </c>
      <c r="CP46" s="16" t="s">
        <v>1192</v>
      </c>
      <c r="CQ46" s="75"/>
      <c r="CR46" s="76" t="s">
        <v>1184</v>
      </c>
      <c r="CS46" s="16" t="s">
        <v>3</v>
      </c>
      <c r="CT46" s="16" t="s">
        <v>7</v>
      </c>
      <c r="CU46" s="16" t="s">
        <v>8</v>
      </c>
      <c r="CV46" s="16" t="s">
        <v>22</v>
      </c>
      <c r="CW46" s="16" t="s">
        <v>35</v>
      </c>
      <c r="CX46" s="16" t="s">
        <v>15</v>
      </c>
      <c r="CY46" s="16" t="s">
        <v>10</v>
      </c>
      <c r="CZ46" s="16" t="s">
        <v>1178</v>
      </c>
      <c r="DA46" s="103"/>
      <c r="DB46" s="77">
        <v>8</v>
      </c>
      <c r="DC46" s="78">
        <v>1413</v>
      </c>
      <c r="DD46" s="78">
        <v>1983</v>
      </c>
      <c r="DE46" s="78">
        <v>2486</v>
      </c>
      <c r="DF46" s="78">
        <v>2921</v>
      </c>
      <c r="DG46" s="78">
        <v>3923</v>
      </c>
      <c r="DH46" s="78">
        <v>4696</v>
      </c>
      <c r="DI46" s="78">
        <v>5000</v>
      </c>
      <c r="DJ46" s="77">
        <v>5284</v>
      </c>
    </row>
    <row r="47" spans="1:116" ht="15" thickBot="1" x14ac:dyDescent="0.45">
      <c r="A47" t="str">
        <f>'Accounts Active'!A4</f>
        <v>2013 JOHN A. BENNETT AND LORI L. BENNETT REVOCABLE TRUST</v>
      </c>
      <c r="B47">
        <f t="shared" ref="B47:B110" si="11">C47+CR47</f>
        <v>32.442408</v>
      </c>
      <c r="C47">
        <f t="shared" ref="C47:C109" si="12">_xlfn.IFNA(VLOOKUP(A47,GoldBal,3,FALSE),0)</f>
        <v>15.86157</v>
      </c>
      <c r="D47">
        <f t="shared" ref="D47:D110" si="13">CX47+CY47</f>
        <v>7.6381899999999998</v>
      </c>
      <c r="E47">
        <f t="shared" ref="E47:E110" si="14">B47*$C$36</f>
        <v>1.6221204</v>
      </c>
      <c r="F47" s="15">
        <f>IF(J47+I47=0,0,(J47+I47-H47)/(J47+I47))</f>
        <v>0.4240717867072879</v>
      </c>
      <c r="G47" s="14">
        <f t="shared" ref="G47:G110" si="15">$C$34</f>
        <v>1</v>
      </c>
      <c r="H47" s="56">
        <f>T47+AF47+AR47+BD47+BP47+CB47+CN47</f>
        <v>8.6508310911287225</v>
      </c>
      <c r="I47" s="58">
        <v>1.8346790675331086</v>
      </c>
      <c r="J47" s="58">
        <f t="shared" ref="J47:J110" si="16">IF(C47+D47-CZ47-I47&lt;0,0,C47+D47-CZ47-I47)</f>
        <v>13.185996932466892</v>
      </c>
      <c r="K47" s="10"/>
      <c r="L47">
        <v>0</v>
      </c>
      <c r="M47" s="8">
        <f>MIN(J47,$E47)*IF(L47=0,1,0)</f>
        <v>1.6221204</v>
      </c>
      <c r="N47" s="8">
        <f>MIN(J47,T$33*$C$35,$G47*$B47)*IF(L47=0,1,0)</f>
        <v>13.185996932466892</v>
      </c>
      <c r="O47">
        <f>$I47*T$38</f>
        <v>0.66667117279546095</v>
      </c>
      <c r="P47" s="8">
        <f>IF(N$43=0,0,IF(J47&lt;$E47,J47,IF((T$37/N$43*N47)&lt;M47,M47,0)))*IF(L47=0,1,0)</f>
        <v>1.6221204</v>
      </c>
      <c r="Q47" s="8">
        <f>IF(P47=0,N47,0)</f>
        <v>0</v>
      </c>
      <c r="R47" s="8">
        <f t="shared" ref="R47:R110" si="17">IF(Q$43=0,0,((T$37-P$43)/Q$43*Q47))</f>
        <v>0</v>
      </c>
      <c r="S47" s="8">
        <f>IF(P$43&gt;T$37,T$37/M$43*M47,IF(AND(N$43&gt;T$37,P47=0),R47,0))</f>
        <v>0</v>
      </c>
      <c r="T47" s="8">
        <f>IF(S47&lt;&gt;0,S47+O47,P47+O47)</f>
        <v>2.2887915727954611</v>
      </c>
      <c r="U47" s="15">
        <f>IF($B47=0,0,T47/$B47)</f>
        <v>7.0549373918096986E-2</v>
      </c>
      <c r="V47" s="8">
        <f t="shared" ref="V47:V110" si="18">J47-T47</f>
        <v>10.897205359671432</v>
      </c>
      <c r="W47" s="68"/>
      <c r="X47" s="60">
        <v>0</v>
      </c>
      <c r="Y47" s="8">
        <f>MIN(V47,$E47)*IF(X47=0,1,0)</f>
        <v>1.6221204</v>
      </c>
      <c r="Z47" s="8">
        <f>MIN(V47,AF$33*$C$35,$G47*$B47)*IF(X47=0,1,0)</f>
        <v>10.897205359671432</v>
      </c>
      <c r="AA47" s="60">
        <f>$I47*AF$38</f>
        <v>1.1680078947376478</v>
      </c>
      <c r="AB47" s="8">
        <f>IF(Z$43=0,0,IF(V47&lt;$E47,V47,IF((AF$37/Z$43*Z47)&lt;Y47,Y47,0)))*IF(X47=0,1,0)</f>
        <v>0</v>
      </c>
      <c r="AC47" s="8">
        <f>IF(AB47=0,Z47,0)</f>
        <v>10.897205359671432</v>
      </c>
      <c r="AD47" s="8">
        <f>IF(AC$43=0,0,((AF$37-AB$43)/AC$43*AC47))</f>
        <v>1.9497908235956132</v>
      </c>
      <c r="AE47" s="8">
        <f>IF(AB$43&gt;AF$37,AF$37/Y$43*Y47,IF(AND(Z$43&gt;AF$37,AB47=0),AD47,0))</f>
        <v>1.9497908235956132</v>
      </c>
      <c r="AF47" s="8">
        <f>IF(AE47&lt;&gt;0,AE47+AA47,AB47+AA47)</f>
        <v>3.1177987183332609</v>
      </c>
      <c r="AG47" s="15">
        <f>IF($B47=0,0,AF47/$B47)</f>
        <v>9.6102567920767809E-2</v>
      </c>
      <c r="AH47" s="8">
        <f>V47-AF47</f>
        <v>7.7794066413381708</v>
      </c>
      <c r="AI47" s="68"/>
      <c r="AJ47" s="58">
        <v>0</v>
      </c>
      <c r="AK47" s="8">
        <f>MIN(AH47,$E47)*IF(AJ47=0,1,0)</f>
        <v>1.6221204</v>
      </c>
      <c r="AL47" s="8">
        <f>MIN(AH47,AR$33*$C$35,$G47*$B47)*IF(AJ47=0,1,0)</f>
        <v>0</v>
      </c>
      <c r="AM47" s="69">
        <f>$I47*AR$38</f>
        <v>0</v>
      </c>
      <c r="AN47" s="8">
        <f>IF(AL$43=0,0,IF(AH47&lt;$E47,AH47,IF((AR$37/AL$43*AL47)&lt;AK47,AK47,0)))*IF(AJ47=0,1,0)</f>
        <v>1.6221204</v>
      </c>
      <c r="AO47" s="8">
        <f>IF(AN47=0,AL47,0)</f>
        <v>0</v>
      </c>
      <c r="AP47" s="8">
        <f>IF(AO$43=0,0,((AR$37-AN$43)/AO$43*AO47))</f>
        <v>0</v>
      </c>
      <c r="AQ47" s="8">
        <f>IF(AN$43&gt;AR$37,AR$37/AK$43*AK47,IF(AND(AL$43&gt;AR$37,AN47=0),AP47,0))</f>
        <v>0</v>
      </c>
      <c r="AR47" s="8">
        <f>IF(AQ47&lt;&gt;0,AQ47+AM47,AN47+AM47)</f>
        <v>1.6221204</v>
      </c>
      <c r="AS47" s="15">
        <f>IF($B47=0,0,AR47/$B47)</f>
        <v>0.05</v>
      </c>
      <c r="AT47" s="8">
        <f>AH47-AR47</f>
        <v>6.1572862413381708</v>
      </c>
      <c r="AU47" s="68"/>
      <c r="AV47" s="60">
        <v>0</v>
      </c>
      <c r="AW47" s="8">
        <f>MIN(AT47,$E47)*IF(AV47=0,1,0)</f>
        <v>1.6221204</v>
      </c>
      <c r="AX47" s="8">
        <f>MIN(AT47,BD$33*$C$35,$G47*$B47)*IF(AV47=0,1,0)</f>
        <v>0</v>
      </c>
      <c r="AY47" s="69">
        <f>$I47*BD$38</f>
        <v>0</v>
      </c>
      <c r="AZ47" s="8">
        <f>IF(AX$43=0,0,IF(AT47&lt;$E47,AT47,IF((BD$37/AX$43*AX47)&lt;AW47,AW47,0)))*IF(AV47=0,1,0)</f>
        <v>1.6221204</v>
      </c>
      <c r="BA47" s="8">
        <f>IF(AZ47=0,AX47,0)</f>
        <v>0</v>
      </c>
      <c r="BB47" s="8">
        <f>IF(BA$43=0,0,((BD$37-AZ$43)/BA$43*BA47))</f>
        <v>0</v>
      </c>
      <c r="BC47" s="8">
        <f>IF(AZ$43&gt;BD$37,BD$37/AW$43*AW47,IF(AND(AX$43&gt;BD$37,AZ47=0),BB47,0))</f>
        <v>0</v>
      </c>
      <c r="BD47" s="8">
        <f>IF(BC47&lt;&gt;0,BC47+AY47,AZ47+AY47)</f>
        <v>1.6221204</v>
      </c>
      <c r="BE47" s="15">
        <f>IF($B47=0,0,BD47/$B47)</f>
        <v>0.05</v>
      </c>
      <c r="BF47" s="8">
        <f>AT47-BD47</f>
        <v>4.5351658413381708</v>
      </c>
      <c r="BG47" s="68"/>
      <c r="BH47" s="60">
        <v>0</v>
      </c>
      <c r="BI47" s="8">
        <f>MIN(BF47,$E47)*IF(BH47=0,1,0)</f>
        <v>1.6221204</v>
      </c>
      <c r="BJ47" s="8">
        <f>MIN(BF47,BP$33*$C$35,$G47*$B47)*IF(BH47=0,1,0)</f>
        <v>0</v>
      </c>
      <c r="BK47" s="69">
        <f>$I47*BP$38</f>
        <v>0</v>
      </c>
      <c r="BL47" s="8">
        <f>IF(BJ$43=0,0,IF(BF47&lt;$E47,BF47,IF((BP$37/BJ$43*BJ47)&lt;BI47,BI47,0)))*IF(BH47=0,1,0)</f>
        <v>0</v>
      </c>
      <c r="BM47" s="8">
        <f>IF(BL47=0,BJ47,0)</f>
        <v>0</v>
      </c>
      <c r="BN47" s="8">
        <f>IF(BM$43=0,0,((BP$37-BL$43)/BM$43*BM47))</f>
        <v>0</v>
      </c>
      <c r="BO47" s="8">
        <f>IF(BL$43&gt;BP$37,BP$37/BI$43*BI47,IF(AND(BJ$43&gt;BP$37,BL47=0),BN47,0))</f>
        <v>0</v>
      </c>
      <c r="BP47" s="8">
        <f>IF(BO47&lt;&gt;0,BO47+BK47,BL47+BK47)</f>
        <v>0</v>
      </c>
      <c r="BQ47" s="15">
        <f>IF($B47=0,0,BP47/$B47)</f>
        <v>0</v>
      </c>
      <c r="BR47" s="8">
        <f>BF47-BP47</f>
        <v>4.5351658413381708</v>
      </c>
      <c r="BS47" s="68"/>
      <c r="BT47" s="60">
        <v>0</v>
      </c>
      <c r="BU47" s="8">
        <f>MIN(BR47,$E47)*IF(BT47=0,1,0)</f>
        <v>1.6221204</v>
      </c>
      <c r="BV47" s="8">
        <f>MIN(BR47,CB$33*$C$35,$G47*$B47)*IF(BT47=0,1,0)</f>
        <v>0</v>
      </c>
      <c r="BW47" s="69">
        <f>$I47*CB$38</f>
        <v>0</v>
      </c>
      <c r="BX47" s="8">
        <f>IF(BV$43=0,0,IF(BR47&lt;$E47,BR47,IF((CB$37/BV$43*BV47)&lt;BU47,BU47,0)))*IF(BT47=0,1,0)</f>
        <v>0</v>
      </c>
      <c r="BY47" s="8">
        <f>IF(BX47=0,BV47,0)</f>
        <v>0</v>
      </c>
      <c r="BZ47" s="8">
        <f>IF(BY$43=0,0,((CB$37-BX$43)/BY$43*BY47))</f>
        <v>0</v>
      </c>
      <c r="CA47" s="8">
        <f>IF(BX$43&gt;CB$37,CB$37/BU$43*BU47,IF(AND(BV$43&gt;CB$37,BX47=0),BZ47,0))</f>
        <v>0</v>
      </c>
      <c r="CB47" s="8">
        <f>IF(CA47&lt;&gt;0,CA47+BW47,BX47+BW47)</f>
        <v>0</v>
      </c>
      <c r="CC47" s="15">
        <f>IF($B47=0,0,CB47/$B47)</f>
        <v>0</v>
      </c>
      <c r="CD47" s="8">
        <f>BR47-CB47</f>
        <v>4.5351658413381708</v>
      </c>
      <c r="CE47" s="68"/>
      <c r="CF47" s="60">
        <v>0</v>
      </c>
      <c r="CG47" s="8">
        <f>MIN(CD47,$E47)*IF(CF47=0,1,0)</f>
        <v>1.6221204</v>
      </c>
      <c r="CH47" s="8">
        <f>MIN(CD47,CN$33*$C$35,$G47*$B47)*IF(CF47=0,1,0)</f>
        <v>0</v>
      </c>
      <c r="CI47" s="69">
        <f>$I47*CN$38</f>
        <v>0</v>
      </c>
      <c r="CJ47" s="8">
        <f>IF(CH$43=0,0,IF(CD47&lt;$E47,CD47,IF((CN$37/CH$43*CH47)&lt;CG47,CG47,0)))*IF(CF47=0,1,0)</f>
        <v>0</v>
      </c>
      <c r="CK47" s="8">
        <f>IF(CJ47=0,CH47,0)</f>
        <v>0</v>
      </c>
      <c r="CL47" s="8">
        <f>IF(CK$43=0,0,((CN$37-CJ$43)/CK$43*CK47))</f>
        <v>0</v>
      </c>
      <c r="CM47" s="8">
        <f>IF(CJ$43&gt;CN$37,CN$37/CG$43*CG47,IF(AND(CH$43&gt;CN$37,CJ47=0),CL47,0))</f>
        <v>0</v>
      </c>
      <c r="CN47" s="8">
        <f>IF(CM47&lt;&gt;0,CM47+CI47,CJ47+CI47)</f>
        <v>0</v>
      </c>
      <c r="CO47" s="15">
        <f>IF($B47=0,0,CN47/$B47)</f>
        <v>0</v>
      </c>
      <c r="CP47" s="8">
        <f>CD47-CN47</f>
        <v>4.5351658413381708</v>
      </c>
      <c r="CQ47" s="27"/>
      <c r="CR47">
        <f t="shared" ref="CR47:CR110" si="19">SUM(CS47:CY47)</f>
        <v>16.580838</v>
      </c>
      <c r="CS47">
        <f t="shared" ref="CS47:CS110" si="20">ROUNDDOWN(_xlfn.IFNA(VLOOKUP(A47,LeaseHistory,4,FALSE),0),6)</f>
        <v>0.57666899999999999</v>
      </c>
      <c r="CT47">
        <f t="shared" ref="CT47:CT110" si="21">ROUNDDOWN(_xlfn.IFNA(VLOOKUP(A47,LeaseHistory,8,FALSE),0),6)</f>
        <v>0</v>
      </c>
      <c r="CU47">
        <f t="shared" ref="CU47:CU110" si="22">ROUNDDOWN(_xlfn.IFNA(VLOOKUP(A47,LeaseHistory,9,FALSE),0),6)</f>
        <v>0</v>
      </c>
      <c r="CV47">
        <f t="shared" ref="CV47:CV110" si="23">ROUNDDOWN(_xlfn.IFNA(VLOOKUP(A47,LeaseHistory,23,FALSE),0),6)</f>
        <v>3.0429300000000001</v>
      </c>
      <c r="CW47">
        <f t="shared" ref="CW47:CW110" si="24">ROUNDDOWN(_xlfn.IFNA(VLOOKUP(A47,LeaseHistory,36,FALSE),0),6)</f>
        <v>5.3230490000000001</v>
      </c>
      <c r="CX47">
        <f t="shared" ref="CX47:CX110" si="25">ROUNDDOWN(_xlfn.IFNA(VLOOKUP(A47,LeaseHistory,16,FALSE),0),6)</f>
        <v>5.901281</v>
      </c>
      <c r="CY47">
        <f t="shared" ref="CY47:CY110" si="26">ROUNDDOWN(_xlfn.IFNA(VLOOKUP(A47,LeaseHistory,11,FALSE),0),6)</f>
        <v>1.736909</v>
      </c>
      <c r="CZ47" s="8">
        <f t="shared" ref="CZ47:CZ110" si="27">ROUNDDOWN(_xlfn.IFNA(VLOOKUP(A47,Mmx12Alloc,2,FALSE),0),6)</f>
        <v>8.4790840000000003</v>
      </c>
      <c r="DA47" s="104"/>
      <c r="DB47" s="25">
        <v>4</v>
      </c>
      <c r="DC47" s="24">
        <v>1314</v>
      </c>
      <c r="DD47" s="24">
        <v>1816</v>
      </c>
      <c r="DE47" s="24">
        <v>2223</v>
      </c>
      <c r="DF47" s="24">
        <v>2544</v>
      </c>
      <c r="DG47" s="24">
        <v>3236</v>
      </c>
      <c r="DH47" s="24">
        <v>3745</v>
      </c>
      <c r="DI47" s="24">
        <v>3938</v>
      </c>
      <c r="DJ47" s="25">
        <v>4084</v>
      </c>
    </row>
    <row r="48" spans="1:116" x14ac:dyDescent="0.4">
      <c r="A48" t="str">
        <f>'Accounts Active'!A5</f>
        <v>4DDS Inc</v>
      </c>
      <c r="B48">
        <f t="shared" si="11"/>
        <v>210.33579</v>
      </c>
      <c r="C48">
        <f t="shared" si="12"/>
        <v>163.759106</v>
      </c>
      <c r="D48">
        <f t="shared" si="13"/>
        <v>0</v>
      </c>
      <c r="E48">
        <f t="shared" si="14"/>
        <v>10.516789500000002</v>
      </c>
      <c r="F48" s="15">
        <f t="shared" ref="F48:F111" si="28">IF(J48+I48=0,0,(J48+I48-H48)/(J48+I48))</f>
        <v>0.57673014588128213</v>
      </c>
      <c r="G48" s="14">
        <f t="shared" si="15"/>
        <v>1</v>
      </c>
      <c r="H48" s="54">
        <f t="shared" ref="H48:I111" si="29">T48+AF48+AR48+BD48+BP48+CB48+CN48</f>
        <v>69.31429290723166</v>
      </c>
      <c r="I48" s="58">
        <v>20.002122667191241</v>
      </c>
      <c r="J48" s="58">
        <f t="shared" si="16"/>
        <v>143.75698333280877</v>
      </c>
      <c r="K48" s="10"/>
      <c r="L48">
        <v>0</v>
      </c>
      <c r="M48" s="8">
        <f t="shared" ref="M48:M111" si="30">MIN(J48,$E48)*IF(L48=0,1,0)</f>
        <v>10.516789500000002</v>
      </c>
      <c r="N48" s="8">
        <f t="shared" ref="N48:N111" si="31">MIN(J48,T$33*$C$35,G48*B48)*IF(L48=0,1,0)</f>
        <v>143.75698333280877</v>
      </c>
      <c r="O48" s="58">
        <f t="shared" ref="O48:O110" si="32">$I48*T$38</f>
        <v>7.2682131784851887</v>
      </c>
      <c r="P48" s="8">
        <f t="shared" ref="P48:P110" si="33">IF(N$43=0,0,IF(J48&lt;$E48,J48,IF((T$37/N$43*N48)&lt;M48,M48,0)))*IF(L48=0,1,0)</f>
        <v>0</v>
      </c>
      <c r="Q48" s="8">
        <f t="shared" ref="Q48:Q111" si="34">IF(P48=0,N48,0)</f>
        <v>143.75698333280877</v>
      </c>
      <c r="R48" s="8">
        <f t="shared" si="17"/>
        <v>4.6977888735006603</v>
      </c>
      <c r="S48" s="8">
        <f t="shared" ref="S48:S111" si="35">IF(P$43&gt;T$37,T$37/M$43*M48,IF(AND(N$43&gt;T$37,P48=0),R48,0))</f>
        <v>4.6977888735006603</v>
      </c>
      <c r="T48" s="8">
        <f t="shared" ref="T48:T111" si="36">IF(S48&lt;&gt;0,S48+O48,P48+O48)</f>
        <v>11.96600205198585</v>
      </c>
      <c r="U48" s="15">
        <f>IF($B48=0,0,T48/$B48)</f>
        <v>5.6889995050228258E-2</v>
      </c>
      <c r="V48" s="8">
        <f t="shared" si="18"/>
        <v>131.79098128082293</v>
      </c>
      <c r="W48" s="68"/>
      <c r="X48" s="58">
        <v>0</v>
      </c>
      <c r="Y48" s="8">
        <f t="shared" ref="Y48:Y111" si="37">MIN(V48,$E48)*IF(X48=0,1,0)</f>
        <v>10.516789500000002</v>
      </c>
      <c r="Z48" s="8">
        <f t="shared" ref="Z48:Z111" si="38">MIN(V48,AF$33*$C$35,$G48*$B48)*IF(X48=0,1,0)</f>
        <v>131.79098128082293</v>
      </c>
      <c r="AA48" s="60">
        <f t="shared" ref="AA48:AA111" si="39">$I48*AF$38</f>
        <v>12.733909488706052</v>
      </c>
      <c r="AB48" s="8">
        <f t="shared" ref="AB48:AB111" si="40">IF(Z$43=0,0,IF(V48&lt;$E48,V48,IF((AF$37/Z$43*Z48)&lt;Y48,Y48,0)))*IF(X48=0,1,0)</f>
        <v>0</v>
      </c>
      <c r="AC48" s="8">
        <f t="shared" ref="AC48:AC111" si="41">IF(AB48=0,Z48,0)</f>
        <v>131.79098128082293</v>
      </c>
      <c r="AD48" s="8">
        <f t="shared" ref="AD48:AD111" si="42">IF(AC$43=0,0,((AF$37-AB$43)/AC$43*AC48))</f>
        <v>23.580802366539753</v>
      </c>
      <c r="AE48" s="8">
        <f t="shared" ref="AE48:AE111" si="43">IF(AB$43&gt;AF$37,AF$37/Y$43*Y48,IF(AND(Z$43&gt;AF$37,AB48=0),AD48,0))</f>
        <v>23.580802366539753</v>
      </c>
      <c r="AF48" s="8">
        <f t="shared" ref="AF48:AF111" si="44">IF(AE48&lt;&gt;0,AE48+AA48,AB48+AA48)</f>
        <v>36.314711855245804</v>
      </c>
      <c r="AG48" s="15">
        <f t="shared" ref="AG48:AG111" si="45">IF($B48=0,0,AF48/$B48)</f>
        <v>0.17265113015357872</v>
      </c>
      <c r="AH48" s="8">
        <f t="shared" ref="AH48:AH111" si="46">V48-AF48</f>
        <v>95.476269425577129</v>
      </c>
      <c r="AI48" s="68"/>
      <c r="AJ48" s="58">
        <v>0</v>
      </c>
      <c r="AK48" s="8">
        <f t="shared" ref="AK48:AK111" si="47">MIN(AH48,$E48)*IF(AJ48=0,1,0)</f>
        <v>10.516789500000002</v>
      </c>
      <c r="AL48" s="8">
        <f t="shared" ref="AL48:AL111" si="48">MIN(AH48,AR$33*$C$35,$G48*$B48)*IF(AJ48=0,1,0)</f>
        <v>0</v>
      </c>
      <c r="AM48" s="69">
        <f t="shared" ref="AM48:AM111" si="49">$I48*AR$38</f>
        <v>0</v>
      </c>
      <c r="AN48" s="8">
        <f t="shared" ref="AN48:AN111" si="50">IF(AL$43=0,0,IF(AH48&lt;$E48,AH48,IF((AR$37/AL$43*AL48)&lt;AK48,AK48,0)))*IF(AJ48=0,1,0)</f>
        <v>10.516789500000002</v>
      </c>
      <c r="AO48" s="8">
        <f t="shared" ref="AO48:AO111" si="51">IF(AN48=0,AL48,0)</f>
        <v>0</v>
      </c>
      <c r="AP48" s="8">
        <f t="shared" ref="AP48:AP111" si="52">IF(AO$43=0,0,((AR$37-AN$43)/AO$43*AO48))</f>
        <v>0</v>
      </c>
      <c r="AQ48" s="8">
        <f t="shared" ref="AQ48:AQ111" si="53">IF(AN$43&gt;AR$37,AR$37/AK$43*AK48,IF(AND(AL$43&gt;AR$37,AN48=0),AP48,0))</f>
        <v>0</v>
      </c>
      <c r="AR48" s="8">
        <f t="shared" ref="AR48:AR111" si="54">IF(AQ48&lt;&gt;0,AQ48+AM48,AN48+AM48)</f>
        <v>10.516789500000002</v>
      </c>
      <c r="AS48" s="15">
        <f t="shared" ref="AS48:AS111" si="55">IF($B48=0,0,AR48/$B48)</f>
        <v>5.000000000000001E-2</v>
      </c>
      <c r="AT48" s="8">
        <f t="shared" ref="AT48:AT111" si="56">AH48-AR48</f>
        <v>84.959479925577128</v>
      </c>
      <c r="AU48" s="68"/>
      <c r="AV48" s="60">
        <v>0</v>
      </c>
      <c r="AW48" s="8">
        <f t="shared" ref="AW48:AW111" si="57">MIN(AT48,$E48)*IF(AV48=0,1,0)</f>
        <v>10.516789500000002</v>
      </c>
      <c r="AX48" s="8">
        <f t="shared" ref="AX48:AX111" si="58">MIN(AT48,BD$33*$C$35,$G48*$B48)*IF(AV48=0,1,0)</f>
        <v>0</v>
      </c>
      <c r="AY48" s="69">
        <f t="shared" ref="AY48:AY111" si="59">$I48*BD$38</f>
        <v>0</v>
      </c>
      <c r="AZ48" s="8">
        <f t="shared" ref="AZ48:AZ111" si="60">IF(AX$43=0,0,IF(AT48&lt;$E48,AT48,IF((BD$37/AX$43*AX48)&lt;AW48,AW48,0)))*IF(AV48=0,1,0)</f>
        <v>10.516789500000002</v>
      </c>
      <c r="BA48" s="8">
        <f t="shared" ref="BA48:BA111" si="61">IF(AZ48=0,AX48,0)</f>
        <v>0</v>
      </c>
      <c r="BB48" s="8">
        <f t="shared" ref="BB48:BB111" si="62">IF(BA$43=0,0,((BD$37-AZ$43)/BA$43*BA48))</f>
        <v>0</v>
      </c>
      <c r="BC48" s="8">
        <f t="shared" ref="BC48:BC111" si="63">IF(AZ$43&gt;BD$37,BD$37/AW$43*AW48,IF(AND(AX$43&gt;BD$37,AZ48=0),BB48,0))</f>
        <v>0</v>
      </c>
      <c r="BD48" s="8">
        <f t="shared" ref="BD48:BD111" si="64">IF(BC48&lt;&gt;0,BC48+AY48,AZ48+AY48)</f>
        <v>10.516789500000002</v>
      </c>
      <c r="BE48" s="15">
        <f t="shared" ref="BE48:BE111" si="65">IF($B48=0,0,BD48/$B48)</f>
        <v>5.000000000000001E-2</v>
      </c>
      <c r="BF48" s="8">
        <f t="shared" ref="BF48:BF111" si="66">AT48-BD48</f>
        <v>74.442690425577126</v>
      </c>
      <c r="BG48" s="68"/>
      <c r="BH48" s="60">
        <v>0</v>
      </c>
      <c r="BI48" s="8">
        <f t="shared" ref="BI48:BI111" si="67">MIN(BF48,$E48)*IF(BH48=0,1,0)</f>
        <v>10.516789500000002</v>
      </c>
      <c r="BJ48" s="8">
        <f t="shared" ref="BJ48:BJ111" si="68">MIN(BF48,BP$33*$C$35,$G48*$B48)*IF(BH48=0,1,0)</f>
        <v>0</v>
      </c>
      <c r="BK48" s="69">
        <f t="shared" ref="BK48:BK111" si="69">$I48*BP$38</f>
        <v>0</v>
      </c>
      <c r="BL48" s="8">
        <f t="shared" ref="BL48:BL111" si="70">IF(BJ$43=0,0,IF(BF48&lt;$E48,BF48,IF((BP$37/BJ$43*BJ48)&lt;BI48,BI48,0)))*IF(BH48=0,1,0)</f>
        <v>0</v>
      </c>
      <c r="BM48" s="8">
        <f t="shared" ref="BM48:BM111" si="71">IF(BL48=0,BJ48,0)</f>
        <v>0</v>
      </c>
      <c r="BN48" s="8">
        <f t="shared" ref="BN48:BN111" si="72">IF(BM$43=0,0,((BP$37-BL$43)/BM$43*BM48))</f>
        <v>0</v>
      </c>
      <c r="BO48" s="8">
        <f t="shared" ref="BO48:BO111" si="73">IF(BL$43&gt;BP$37,BP$37/BI$43*BI48,IF(AND(BJ$43&gt;BP$37,BL48=0),BN48,0))</f>
        <v>0</v>
      </c>
      <c r="BP48" s="8">
        <f t="shared" ref="BP48:BP111" si="74">IF(BO48&lt;&gt;0,BO48+BK48,BL48+BK48)</f>
        <v>0</v>
      </c>
      <c r="BQ48" s="15">
        <f t="shared" ref="BQ48:BQ111" si="75">IF($B48=0,0,BP48/$B48)</f>
        <v>0</v>
      </c>
      <c r="BR48" s="8">
        <f t="shared" ref="BR48:BR111" si="76">BF48-BP48</f>
        <v>74.442690425577126</v>
      </c>
      <c r="BS48" s="68"/>
      <c r="BT48" s="60">
        <v>0</v>
      </c>
      <c r="BU48" s="8">
        <f t="shared" ref="BU48:BU111" si="77">MIN(BR48,$E48)*IF(BT48=0,1,0)</f>
        <v>10.516789500000002</v>
      </c>
      <c r="BV48" s="8">
        <f t="shared" ref="BV48:BV111" si="78">MIN(BR48,CB$33*$C$35,$G48*$B48)*IF(BT48=0,1,0)</f>
        <v>0</v>
      </c>
      <c r="BW48" s="69">
        <f t="shared" ref="BW48:BW111" si="79">$I48*CB$38</f>
        <v>0</v>
      </c>
      <c r="BX48" s="8">
        <f t="shared" ref="BX48:BX111" si="80">IF(BV$43=0,0,IF(BR48&lt;$E48,BR48,IF((CB$37/BV$43*BV48)&lt;BU48,BU48,0)))*IF(BT48=0,1,0)</f>
        <v>0</v>
      </c>
      <c r="BY48" s="8">
        <f t="shared" ref="BY48:BY111" si="81">IF(BX48=0,BV48,0)</f>
        <v>0</v>
      </c>
      <c r="BZ48" s="8">
        <f t="shared" ref="BZ48:BZ111" si="82">IF(BY$43=0,0,((CB$37-BX$43)/BY$43*BY48))</f>
        <v>0</v>
      </c>
      <c r="CA48" s="8">
        <f t="shared" ref="CA48:CA111" si="83">IF(BX$43&gt;CB$37,CB$37/BU$43*BU48,IF(AND(BV$43&gt;CB$37,BX48=0),BZ48,0))</f>
        <v>0</v>
      </c>
      <c r="CB48" s="8">
        <f t="shared" ref="CB48:CB111" si="84">IF(CA48&lt;&gt;0,CA48+BW48,BX48+BW48)</f>
        <v>0</v>
      </c>
      <c r="CC48" s="15">
        <f t="shared" ref="CC48:CC111" si="85">IF($B48=0,0,CB48/$B48)</f>
        <v>0</v>
      </c>
      <c r="CD48" s="8">
        <f t="shared" ref="CD48:CD111" si="86">BR48-CB48</f>
        <v>74.442690425577126</v>
      </c>
      <c r="CE48" s="68"/>
      <c r="CF48" s="60">
        <v>0</v>
      </c>
      <c r="CG48" s="8">
        <f t="shared" ref="CG48:CG111" si="87">MIN(CD48,$E48)*IF(CF48=0,1,0)</f>
        <v>10.516789500000002</v>
      </c>
      <c r="CH48" s="8">
        <f t="shared" ref="CH48:CH111" si="88">MIN(CD48,CN$33*$C$35,$G48*$B48)*IF(CF48=0,1,0)</f>
        <v>0</v>
      </c>
      <c r="CI48" s="69">
        <f t="shared" ref="CI48:CI111" si="89">$I48*CN$38</f>
        <v>0</v>
      </c>
      <c r="CJ48" s="8">
        <f t="shared" ref="CJ48:CJ111" si="90">IF(CH$43=0,0,IF(CD48&lt;$E48,CD48,IF((CN$37/CH$43*CH48)&lt;CG48,CG48,0)))*IF(CF48=0,1,0)</f>
        <v>0</v>
      </c>
      <c r="CK48" s="8">
        <f t="shared" ref="CK48:CK111" si="91">IF(CJ48=0,CH48,0)</f>
        <v>0</v>
      </c>
      <c r="CL48" s="8">
        <f t="shared" ref="CL48:CL111" si="92">IF(CK$43=0,0,((CN$37-CJ$43)/CK$43*CK48))</f>
        <v>0</v>
      </c>
      <c r="CM48" s="8">
        <f t="shared" ref="CM48:CM111" si="93">IF(CJ$43&gt;CN$37,CN$37/CG$43*CG48,IF(AND(CH$43&gt;CN$37,CJ48=0),CL48,0))</f>
        <v>0</v>
      </c>
      <c r="CN48" s="8">
        <f t="shared" ref="CN48:CN111" si="94">IF(CM48&lt;&gt;0,CM48+CI48,CJ48+CI48)</f>
        <v>0</v>
      </c>
      <c r="CO48" s="15">
        <f t="shared" ref="CO48:CO111" si="95">IF($B48=0,0,CN48/$B48)</f>
        <v>0</v>
      </c>
      <c r="CP48" s="8">
        <f t="shared" ref="CP48:CP111" si="96">CD48-CN48</f>
        <v>74.442690425577126</v>
      </c>
      <c r="CQ48" s="27"/>
      <c r="CR48">
        <f t="shared" si="19"/>
        <v>46.576684</v>
      </c>
      <c r="CS48">
        <f t="shared" si="20"/>
        <v>0</v>
      </c>
      <c r="CT48">
        <f t="shared" si="21"/>
        <v>0</v>
      </c>
      <c r="CU48">
        <f t="shared" si="22"/>
        <v>0</v>
      </c>
      <c r="CV48">
        <f t="shared" si="23"/>
        <v>0</v>
      </c>
      <c r="CW48">
        <f t="shared" si="24"/>
        <v>46.576684</v>
      </c>
      <c r="CX48">
        <f t="shared" si="25"/>
        <v>0</v>
      </c>
      <c r="CY48">
        <f t="shared" si="26"/>
        <v>0</v>
      </c>
      <c r="CZ48" s="8">
        <f t="shared" si="27"/>
        <v>0</v>
      </c>
    </row>
    <row r="49" spans="1:104" x14ac:dyDescent="0.4">
      <c r="A49" t="str">
        <f>'Accounts Active'!A6</f>
        <v>9282181 Canada Inc.</v>
      </c>
      <c r="B49">
        <f t="shared" si="11"/>
        <v>0</v>
      </c>
      <c r="C49">
        <f t="shared" si="12"/>
        <v>0</v>
      </c>
      <c r="D49">
        <f t="shared" si="13"/>
        <v>0</v>
      </c>
      <c r="E49">
        <f t="shared" si="14"/>
        <v>0</v>
      </c>
      <c r="F49" s="15">
        <f t="shared" si="28"/>
        <v>0</v>
      </c>
      <c r="G49" s="14">
        <f t="shared" si="15"/>
        <v>1</v>
      </c>
      <c r="H49" s="54">
        <f t="shared" si="29"/>
        <v>0</v>
      </c>
      <c r="I49" s="58">
        <v>0</v>
      </c>
      <c r="J49" s="58">
        <f t="shared" si="16"/>
        <v>0</v>
      </c>
      <c r="K49" s="10"/>
      <c r="L49">
        <v>0</v>
      </c>
      <c r="M49" s="8">
        <f t="shared" si="30"/>
        <v>0</v>
      </c>
      <c r="N49" s="8">
        <f t="shared" si="31"/>
        <v>0</v>
      </c>
      <c r="O49" s="58">
        <f t="shared" si="32"/>
        <v>0</v>
      </c>
      <c r="P49" s="8">
        <f t="shared" si="33"/>
        <v>0</v>
      </c>
      <c r="Q49" s="8">
        <f t="shared" si="34"/>
        <v>0</v>
      </c>
      <c r="R49" s="8">
        <f t="shared" si="17"/>
        <v>0</v>
      </c>
      <c r="S49" s="8">
        <f t="shared" si="35"/>
        <v>0</v>
      </c>
      <c r="T49" s="8">
        <f t="shared" si="36"/>
        <v>0</v>
      </c>
      <c r="U49" s="15">
        <f>IF($B49=0,0,T49/$B49)</f>
        <v>0</v>
      </c>
      <c r="V49" s="8">
        <f t="shared" si="18"/>
        <v>0</v>
      </c>
      <c r="W49" s="68"/>
      <c r="X49" s="58">
        <v>1</v>
      </c>
      <c r="Y49" s="8">
        <f t="shared" si="37"/>
        <v>0</v>
      </c>
      <c r="Z49" s="8">
        <f t="shared" si="38"/>
        <v>0</v>
      </c>
      <c r="AA49" s="60">
        <f t="shared" si="39"/>
        <v>0</v>
      </c>
      <c r="AB49" s="8">
        <f t="shared" si="40"/>
        <v>0</v>
      </c>
      <c r="AC49" s="8">
        <f t="shared" si="41"/>
        <v>0</v>
      </c>
      <c r="AD49" s="8">
        <f t="shared" si="42"/>
        <v>0</v>
      </c>
      <c r="AE49" s="8">
        <f t="shared" si="43"/>
        <v>0</v>
      </c>
      <c r="AF49" s="8">
        <f t="shared" si="44"/>
        <v>0</v>
      </c>
      <c r="AG49" s="15">
        <f t="shared" si="45"/>
        <v>0</v>
      </c>
      <c r="AH49" s="8">
        <f t="shared" si="46"/>
        <v>0</v>
      </c>
      <c r="AI49" s="68"/>
      <c r="AJ49" s="58">
        <v>0</v>
      </c>
      <c r="AK49" s="8">
        <f t="shared" si="47"/>
        <v>0</v>
      </c>
      <c r="AL49" s="8">
        <f t="shared" si="48"/>
        <v>0</v>
      </c>
      <c r="AM49" s="69">
        <f t="shared" si="49"/>
        <v>0</v>
      </c>
      <c r="AN49" s="8">
        <f t="shared" si="50"/>
        <v>0</v>
      </c>
      <c r="AO49" s="8">
        <f t="shared" si="51"/>
        <v>0</v>
      </c>
      <c r="AP49" s="8">
        <f t="shared" si="52"/>
        <v>0</v>
      </c>
      <c r="AQ49" s="8">
        <f t="shared" si="53"/>
        <v>0</v>
      </c>
      <c r="AR49" s="8">
        <f t="shared" si="54"/>
        <v>0</v>
      </c>
      <c r="AS49" s="15">
        <f t="shared" si="55"/>
        <v>0</v>
      </c>
      <c r="AT49" s="8">
        <f t="shared" si="56"/>
        <v>0</v>
      </c>
      <c r="AU49" s="68"/>
      <c r="AV49" s="60">
        <v>0</v>
      </c>
      <c r="AW49" s="8">
        <f t="shared" si="57"/>
        <v>0</v>
      </c>
      <c r="AX49" s="8">
        <f t="shared" si="58"/>
        <v>0</v>
      </c>
      <c r="AY49" s="69">
        <f t="shared" si="59"/>
        <v>0</v>
      </c>
      <c r="AZ49" s="8">
        <f t="shared" si="60"/>
        <v>0</v>
      </c>
      <c r="BA49" s="8">
        <f t="shared" si="61"/>
        <v>0</v>
      </c>
      <c r="BB49" s="8">
        <f t="shared" si="62"/>
        <v>0</v>
      </c>
      <c r="BC49" s="8">
        <f t="shared" si="63"/>
        <v>0</v>
      </c>
      <c r="BD49" s="8">
        <f t="shared" si="64"/>
        <v>0</v>
      </c>
      <c r="BE49" s="15">
        <f t="shared" si="65"/>
        <v>0</v>
      </c>
      <c r="BF49" s="8">
        <f t="shared" si="66"/>
        <v>0</v>
      </c>
      <c r="BG49" s="68"/>
      <c r="BH49" s="60">
        <v>0</v>
      </c>
      <c r="BI49" s="8">
        <f t="shared" si="67"/>
        <v>0</v>
      </c>
      <c r="BJ49" s="8">
        <f t="shared" si="68"/>
        <v>0</v>
      </c>
      <c r="BK49" s="69">
        <f t="shared" si="69"/>
        <v>0</v>
      </c>
      <c r="BL49" s="8">
        <f t="shared" si="70"/>
        <v>0</v>
      </c>
      <c r="BM49" s="8">
        <f t="shared" si="71"/>
        <v>0</v>
      </c>
      <c r="BN49" s="8">
        <f t="shared" si="72"/>
        <v>0</v>
      </c>
      <c r="BO49" s="8">
        <f t="shared" si="73"/>
        <v>0</v>
      </c>
      <c r="BP49" s="8">
        <f t="shared" si="74"/>
        <v>0</v>
      </c>
      <c r="BQ49" s="15">
        <f t="shared" si="75"/>
        <v>0</v>
      </c>
      <c r="BR49" s="8">
        <f t="shared" si="76"/>
        <v>0</v>
      </c>
      <c r="BS49" s="68"/>
      <c r="BT49" s="60">
        <v>0</v>
      </c>
      <c r="BU49" s="8">
        <f t="shared" si="77"/>
        <v>0</v>
      </c>
      <c r="BV49" s="8">
        <f t="shared" si="78"/>
        <v>0</v>
      </c>
      <c r="BW49" s="69">
        <f t="shared" si="79"/>
        <v>0</v>
      </c>
      <c r="BX49" s="8">
        <f t="shared" si="80"/>
        <v>0</v>
      </c>
      <c r="BY49" s="8">
        <f t="shared" si="81"/>
        <v>0</v>
      </c>
      <c r="BZ49" s="8">
        <f t="shared" si="82"/>
        <v>0</v>
      </c>
      <c r="CA49" s="8">
        <f t="shared" si="83"/>
        <v>0</v>
      </c>
      <c r="CB49" s="8">
        <f t="shared" si="84"/>
        <v>0</v>
      </c>
      <c r="CC49" s="15">
        <f t="shared" si="85"/>
        <v>0</v>
      </c>
      <c r="CD49" s="8">
        <f t="shared" si="86"/>
        <v>0</v>
      </c>
      <c r="CE49" s="68"/>
      <c r="CF49" s="60">
        <v>0</v>
      </c>
      <c r="CG49" s="8">
        <f t="shared" si="87"/>
        <v>0</v>
      </c>
      <c r="CH49" s="8">
        <f t="shared" si="88"/>
        <v>0</v>
      </c>
      <c r="CI49" s="69">
        <f t="shared" si="89"/>
        <v>0</v>
      </c>
      <c r="CJ49" s="8">
        <f t="shared" si="90"/>
        <v>0</v>
      </c>
      <c r="CK49" s="8">
        <f t="shared" si="91"/>
        <v>0</v>
      </c>
      <c r="CL49" s="8">
        <f t="shared" si="92"/>
        <v>0</v>
      </c>
      <c r="CM49" s="8">
        <f t="shared" si="93"/>
        <v>0</v>
      </c>
      <c r="CN49" s="8">
        <f t="shared" si="94"/>
        <v>0</v>
      </c>
      <c r="CO49" s="15">
        <f t="shared" si="95"/>
        <v>0</v>
      </c>
      <c r="CP49" s="8">
        <f t="shared" si="96"/>
        <v>0</v>
      </c>
      <c r="CQ49" s="27"/>
      <c r="CR49">
        <f t="shared" si="19"/>
        <v>0</v>
      </c>
      <c r="CS49">
        <f t="shared" si="20"/>
        <v>0</v>
      </c>
      <c r="CT49">
        <f t="shared" si="21"/>
        <v>0</v>
      </c>
      <c r="CU49">
        <f t="shared" si="22"/>
        <v>0</v>
      </c>
      <c r="CV49">
        <f t="shared" si="23"/>
        <v>0</v>
      </c>
      <c r="CW49">
        <f t="shared" si="24"/>
        <v>0</v>
      </c>
      <c r="CX49">
        <f t="shared" si="25"/>
        <v>0</v>
      </c>
      <c r="CY49">
        <f t="shared" si="26"/>
        <v>0</v>
      </c>
      <c r="CZ49" s="8">
        <f t="shared" si="27"/>
        <v>0</v>
      </c>
    </row>
    <row r="50" spans="1:104" x14ac:dyDescent="0.4">
      <c r="A50" t="str">
        <f>'Accounts Active'!A7</f>
        <v>Adam J. Barr</v>
      </c>
      <c r="B50">
        <f t="shared" si="11"/>
        <v>23.414015000000003</v>
      </c>
      <c r="C50">
        <f t="shared" si="12"/>
        <v>1.625923</v>
      </c>
      <c r="D50">
        <f t="shared" si="13"/>
        <v>5.5439629999999998</v>
      </c>
      <c r="E50">
        <f t="shared" si="14"/>
        <v>1.1707007500000002</v>
      </c>
      <c r="F50" s="15">
        <f t="shared" si="28"/>
        <v>0</v>
      </c>
      <c r="G50" s="14">
        <f t="shared" si="15"/>
        <v>1</v>
      </c>
      <c r="H50" s="54">
        <f t="shared" si="29"/>
        <v>1.2391620000000003</v>
      </c>
      <c r="I50" s="58">
        <v>0</v>
      </c>
      <c r="J50" s="58">
        <f t="shared" si="16"/>
        <v>1.2391620000000003</v>
      </c>
      <c r="K50" s="10"/>
      <c r="L50">
        <v>1</v>
      </c>
      <c r="M50" s="8">
        <f t="shared" si="30"/>
        <v>0</v>
      </c>
      <c r="N50" s="8">
        <f t="shared" si="31"/>
        <v>0</v>
      </c>
      <c r="O50" s="58">
        <f t="shared" si="32"/>
        <v>0</v>
      </c>
      <c r="P50" s="8">
        <f t="shared" si="33"/>
        <v>0</v>
      </c>
      <c r="Q50" s="8">
        <f t="shared" si="34"/>
        <v>0</v>
      </c>
      <c r="R50" s="8">
        <f t="shared" si="17"/>
        <v>0</v>
      </c>
      <c r="S50" s="8">
        <f t="shared" si="35"/>
        <v>0</v>
      </c>
      <c r="T50" s="8">
        <f t="shared" si="36"/>
        <v>0</v>
      </c>
      <c r="U50" s="15">
        <f t="shared" ref="U50:U113" si="97">IF($B50=0,0,T50/$B50)</f>
        <v>0</v>
      </c>
      <c r="V50" s="8">
        <f t="shared" si="18"/>
        <v>1.2391620000000003</v>
      </c>
      <c r="W50" s="68"/>
      <c r="X50" s="58">
        <v>0</v>
      </c>
      <c r="Y50" s="8">
        <f t="shared" si="37"/>
        <v>1.1707007500000002</v>
      </c>
      <c r="Z50" s="8">
        <f t="shared" si="38"/>
        <v>1.2391620000000003</v>
      </c>
      <c r="AA50" s="60">
        <f t="shared" si="39"/>
        <v>0</v>
      </c>
      <c r="AB50" s="8">
        <f t="shared" si="40"/>
        <v>1.1707007500000002</v>
      </c>
      <c r="AC50" s="8">
        <f t="shared" si="41"/>
        <v>0</v>
      </c>
      <c r="AD50" s="8">
        <f t="shared" si="42"/>
        <v>0</v>
      </c>
      <c r="AE50" s="8">
        <f t="shared" si="43"/>
        <v>0</v>
      </c>
      <c r="AF50" s="8">
        <f t="shared" si="44"/>
        <v>1.1707007500000002</v>
      </c>
      <c r="AG50" s="15">
        <f t="shared" si="45"/>
        <v>0.05</v>
      </c>
      <c r="AH50" s="8">
        <f t="shared" si="46"/>
        <v>6.846125000000014E-2</v>
      </c>
      <c r="AI50" s="68"/>
      <c r="AJ50" s="58">
        <v>0</v>
      </c>
      <c r="AK50" s="8">
        <f t="shared" si="47"/>
        <v>6.846125000000014E-2</v>
      </c>
      <c r="AL50" s="8">
        <f t="shared" si="48"/>
        <v>0</v>
      </c>
      <c r="AM50" s="69">
        <f t="shared" si="49"/>
        <v>0</v>
      </c>
      <c r="AN50" s="8">
        <f t="shared" si="50"/>
        <v>6.846125000000014E-2</v>
      </c>
      <c r="AO50" s="8">
        <f t="shared" si="51"/>
        <v>0</v>
      </c>
      <c r="AP50" s="8">
        <f t="shared" si="52"/>
        <v>0</v>
      </c>
      <c r="AQ50" s="8">
        <f t="shared" si="53"/>
        <v>0</v>
      </c>
      <c r="AR50" s="8">
        <f t="shared" si="54"/>
        <v>6.846125000000014E-2</v>
      </c>
      <c r="AS50" s="15">
        <f t="shared" si="55"/>
        <v>2.9239432023939567E-3</v>
      </c>
      <c r="AT50" s="8">
        <f t="shared" si="56"/>
        <v>0</v>
      </c>
      <c r="AU50" s="68"/>
      <c r="AV50" s="60">
        <v>0</v>
      </c>
      <c r="AW50" s="8">
        <f t="shared" si="57"/>
        <v>0</v>
      </c>
      <c r="AX50" s="8">
        <f t="shared" si="58"/>
        <v>0</v>
      </c>
      <c r="AY50" s="69">
        <f t="shared" si="59"/>
        <v>0</v>
      </c>
      <c r="AZ50" s="8">
        <f t="shared" si="60"/>
        <v>0</v>
      </c>
      <c r="BA50" s="8">
        <f t="shared" si="61"/>
        <v>0</v>
      </c>
      <c r="BB50" s="8">
        <f t="shared" si="62"/>
        <v>0</v>
      </c>
      <c r="BC50" s="8">
        <f t="shared" si="63"/>
        <v>0</v>
      </c>
      <c r="BD50" s="8">
        <f t="shared" si="64"/>
        <v>0</v>
      </c>
      <c r="BE50" s="15">
        <f t="shared" si="65"/>
        <v>0</v>
      </c>
      <c r="BF50" s="8">
        <f t="shared" si="66"/>
        <v>0</v>
      </c>
      <c r="BG50" s="68"/>
      <c r="BH50" s="60">
        <v>0</v>
      </c>
      <c r="BI50" s="8">
        <f t="shared" si="67"/>
        <v>0</v>
      </c>
      <c r="BJ50" s="8">
        <f t="shared" si="68"/>
        <v>0</v>
      </c>
      <c r="BK50" s="69">
        <f t="shared" si="69"/>
        <v>0</v>
      </c>
      <c r="BL50" s="8">
        <f t="shared" si="70"/>
        <v>0</v>
      </c>
      <c r="BM50" s="8">
        <f t="shared" si="71"/>
        <v>0</v>
      </c>
      <c r="BN50" s="8">
        <f t="shared" si="72"/>
        <v>0</v>
      </c>
      <c r="BO50" s="8">
        <f t="shared" si="73"/>
        <v>0</v>
      </c>
      <c r="BP50" s="8">
        <f t="shared" si="74"/>
        <v>0</v>
      </c>
      <c r="BQ50" s="15">
        <f t="shared" si="75"/>
        <v>0</v>
      </c>
      <c r="BR50" s="8">
        <f t="shared" si="76"/>
        <v>0</v>
      </c>
      <c r="BS50" s="68"/>
      <c r="BT50" s="60">
        <v>0</v>
      </c>
      <c r="BU50" s="8">
        <f t="shared" si="77"/>
        <v>0</v>
      </c>
      <c r="BV50" s="8">
        <f t="shared" si="78"/>
        <v>0</v>
      </c>
      <c r="BW50" s="69">
        <f t="shared" si="79"/>
        <v>0</v>
      </c>
      <c r="BX50" s="8">
        <f t="shared" si="80"/>
        <v>0</v>
      </c>
      <c r="BY50" s="8">
        <f t="shared" si="81"/>
        <v>0</v>
      </c>
      <c r="BZ50" s="8">
        <f t="shared" si="82"/>
        <v>0</v>
      </c>
      <c r="CA50" s="8">
        <f t="shared" si="83"/>
        <v>0</v>
      </c>
      <c r="CB50" s="8">
        <f t="shared" si="84"/>
        <v>0</v>
      </c>
      <c r="CC50" s="15">
        <f t="shared" si="85"/>
        <v>0</v>
      </c>
      <c r="CD50" s="8">
        <f t="shared" si="86"/>
        <v>0</v>
      </c>
      <c r="CE50" s="68"/>
      <c r="CF50" s="60">
        <v>0</v>
      </c>
      <c r="CG50" s="8">
        <f t="shared" si="87"/>
        <v>0</v>
      </c>
      <c r="CH50" s="8">
        <f t="shared" si="88"/>
        <v>0</v>
      </c>
      <c r="CI50" s="69">
        <f t="shared" si="89"/>
        <v>0</v>
      </c>
      <c r="CJ50" s="8">
        <f t="shared" si="90"/>
        <v>0</v>
      </c>
      <c r="CK50" s="8">
        <f t="shared" si="91"/>
        <v>0</v>
      </c>
      <c r="CL50" s="8">
        <f t="shared" si="92"/>
        <v>0</v>
      </c>
      <c r="CM50" s="8">
        <f t="shared" si="93"/>
        <v>0</v>
      </c>
      <c r="CN50" s="8">
        <f t="shared" si="94"/>
        <v>0</v>
      </c>
      <c r="CO50" s="15">
        <f t="shared" si="95"/>
        <v>0</v>
      </c>
      <c r="CP50" s="8">
        <f t="shared" si="96"/>
        <v>0</v>
      </c>
      <c r="CQ50" s="27"/>
      <c r="CR50">
        <f t="shared" si="19"/>
        <v>21.788092000000002</v>
      </c>
      <c r="CS50">
        <f t="shared" si="20"/>
        <v>0.22650999999999999</v>
      </c>
      <c r="CT50">
        <f t="shared" si="21"/>
        <v>3.561839</v>
      </c>
      <c r="CU50">
        <f t="shared" si="22"/>
        <v>0</v>
      </c>
      <c r="CV50">
        <f t="shared" si="23"/>
        <v>7.2317179999999999</v>
      </c>
      <c r="CW50">
        <f t="shared" si="24"/>
        <v>5.224062</v>
      </c>
      <c r="CX50">
        <f t="shared" si="25"/>
        <v>4.7450890000000001</v>
      </c>
      <c r="CY50">
        <f t="shared" si="26"/>
        <v>0.79887399999999997</v>
      </c>
      <c r="CZ50" s="8">
        <f t="shared" si="27"/>
        <v>5.9307239999999997</v>
      </c>
    </row>
    <row r="51" spans="1:104" x14ac:dyDescent="0.4">
      <c r="A51" t="str">
        <f>'Accounts Active'!A8</f>
        <v>Adam Sowinski</v>
      </c>
      <c r="B51">
        <f t="shared" si="11"/>
        <v>7.9289080000000007</v>
      </c>
      <c r="C51">
        <f t="shared" si="12"/>
        <v>0</v>
      </c>
      <c r="D51">
        <f t="shared" si="13"/>
        <v>0.86914999999999998</v>
      </c>
      <c r="E51">
        <f t="shared" si="14"/>
        <v>0.39644540000000006</v>
      </c>
      <c r="F51" s="15">
        <f t="shared" si="28"/>
        <v>0</v>
      </c>
      <c r="G51" s="14">
        <f t="shared" si="15"/>
        <v>1</v>
      </c>
      <c r="H51" s="54">
        <f t="shared" si="29"/>
        <v>0</v>
      </c>
      <c r="I51" s="58">
        <v>0</v>
      </c>
      <c r="J51" s="58">
        <f t="shared" si="16"/>
        <v>0</v>
      </c>
      <c r="K51" s="10"/>
      <c r="L51">
        <v>0</v>
      </c>
      <c r="M51" s="8">
        <f t="shared" si="30"/>
        <v>0</v>
      </c>
      <c r="N51" s="8">
        <f t="shared" si="31"/>
        <v>0</v>
      </c>
      <c r="O51" s="58">
        <f t="shared" si="32"/>
        <v>0</v>
      </c>
      <c r="P51" s="8">
        <f t="shared" si="33"/>
        <v>0</v>
      </c>
      <c r="Q51" s="8">
        <f t="shared" si="34"/>
        <v>0</v>
      </c>
      <c r="R51" s="8">
        <f t="shared" si="17"/>
        <v>0</v>
      </c>
      <c r="S51" s="8">
        <f t="shared" si="35"/>
        <v>0</v>
      </c>
      <c r="T51" s="8">
        <f t="shared" si="36"/>
        <v>0</v>
      </c>
      <c r="U51" s="15">
        <f t="shared" si="97"/>
        <v>0</v>
      </c>
      <c r="V51" s="8">
        <f t="shared" si="18"/>
        <v>0</v>
      </c>
      <c r="W51" s="68"/>
      <c r="X51" s="58">
        <v>0</v>
      </c>
      <c r="Y51" s="8">
        <f t="shared" si="37"/>
        <v>0</v>
      </c>
      <c r="Z51" s="8">
        <f t="shared" si="38"/>
        <v>0</v>
      </c>
      <c r="AA51" s="60">
        <f t="shared" si="39"/>
        <v>0</v>
      </c>
      <c r="AB51" s="8">
        <f t="shared" si="40"/>
        <v>0</v>
      </c>
      <c r="AC51" s="8">
        <f t="shared" si="41"/>
        <v>0</v>
      </c>
      <c r="AD51" s="8">
        <f t="shared" si="42"/>
        <v>0</v>
      </c>
      <c r="AE51" s="8">
        <f t="shared" si="43"/>
        <v>0</v>
      </c>
      <c r="AF51" s="8">
        <f t="shared" si="44"/>
        <v>0</v>
      </c>
      <c r="AG51" s="15">
        <f t="shared" si="45"/>
        <v>0</v>
      </c>
      <c r="AH51" s="8">
        <f t="shared" si="46"/>
        <v>0</v>
      </c>
      <c r="AI51" s="68"/>
      <c r="AJ51" s="58">
        <v>0</v>
      </c>
      <c r="AK51" s="8">
        <f t="shared" si="47"/>
        <v>0</v>
      </c>
      <c r="AL51" s="8">
        <f t="shared" si="48"/>
        <v>0</v>
      </c>
      <c r="AM51" s="69">
        <f t="shared" si="49"/>
        <v>0</v>
      </c>
      <c r="AN51" s="8">
        <f t="shared" si="50"/>
        <v>0</v>
      </c>
      <c r="AO51" s="8">
        <f t="shared" si="51"/>
        <v>0</v>
      </c>
      <c r="AP51" s="8">
        <f t="shared" si="52"/>
        <v>0</v>
      </c>
      <c r="AQ51" s="8">
        <f t="shared" si="53"/>
        <v>0</v>
      </c>
      <c r="AR51" s="8">
        <f t="shared" si="54"/>
        <v>0</v>
      </c>
      <c r="AS51" s="15">
        <f t="shared" si="55"/>
        <v>0</v>
      </c>
      <c r="AT51" s="8">
        <f t="shared" si="56"/>
        <v>0</v>
      </c>
      <c r="AU51" s="68"/>
      <c r="AV51" s="60">
        <v>1</v>
      </c>
      <c r="AW51" s="8">
        <f t="shared" si="57"/>
        <v>0</v>
      </c>
      <c r="AX51" s="8">
        <f t="shared" si="58"/>
        <v>0</v>
      </c>
      <c r="AY51" s="69">
        <f t="shared" si="59"/>
        <v>0</v>
      </c>
      <c r="AZ51" s="8">
        <f t="shared" si="60"/>
        <v>0</v>
      </c>
      <c r="BA51" s="8">
        <f t="shared" si="61"/>
        <v>0</v>
      </c>
      <c r="BB51" s="8">
        <f t="shared" si="62"/>
        <v>0</v>
      </c>
      <c r="BC51" s="8">
        <f t="shared" si="63"/>
        <v>0</v>
      </c>
      <c r="BD51" s="8">
        <f t="shared" si="64"/>
        <v>0</v>
      </c>
      <c r="BE51" s="15">
        <f t="shared" si="65"/>
        <v>0</v>
      </c>
      <c r="BF51" s="8">
        <f t="shared" si="66"/>
        <v>0</v>
      </c>
      <c r="BG51" s="68"/>
      <c r="BH51" s="60">
        <v>1</v>
      </c>
      <c r="BI51" s="8">
        <f t="shared" si="67"/>
        <v>0</v>
      </c>
      <c r="BJ51" s="8">
        <f t="shared" si="68"/>
        <v>0</v>
      </c>
      <c r="BK51" s="69">
        <f t="shared" si="69"/>
        <v>0</v>
      </c>
      <c r="BL51" s="8">
        <f t="shared" si="70"/>
        <v>0</v>
      </c>
      <c r="BM51" s="8">
        <f t="shared" si="71"/>
        <v>0</v>
      </c>
      <c r="BN51" s="8">
        <f t="shared" si="72"/>
        <v>0</v>
      </c>
      <c r="BO51" s="8">
        <f t="shared" si="73"/>
        <v>0</v>
      </c>
      <c r="BP51" s="8">
        <f t="shared" si="74"/>
        <v>0</v>
      </c>
      <c r="BQ51" s="15">
        <f t="shared" si="75"/>
        <v>0</v>
      </c>
      <c r="BR51" s="8">
        <f t="shared" si="76"/>
        <v>0</v>
      </c>
      <c r="BS51" s="68"/>
      <c r="BT51" s="60">
        <v>1</v>
      </c>
      <c r="BU51" s="8">
        <f t="shared" si="77"/>
        <v>0</v>
      </c>
      <c r="BV51" s="8">
        <f t="shared" si="78"/>
        <v>0</v>
      </c>
      <c r="BW51" s="69">
        <f t="shared" si="79"/>
        <v>0</v>
      </c>
      <c r="BX51" s="8">
        <f t="shared" si="80"/>
        <v>0</v>
      </c>
      <c r="BY51" s="8">
        <f t="shared" si="81"/>
        <v>0</v>
      </c>
      <c r="BZ51" s="8">
        <f t="shared" si="82"/>
        <v>0</v>
      </c>
      <c r="CA51" s="8">
        <f t="shared" si="83"/>
        <v>0</v>
      </c>
      <c r="CB51" s="8">
        <f t="shared" si="84"/>
        <v>0</v>
      </c>
      <c r="CC51" s="15">
        <f t="shared" si="85"/>
        <v>0</v>
      </c>
      <c r="CD51" s="8">
        <f t="shared" si="86"/>
        <v>0</v>
      </c>
      <c r="CE51" s="68"/>
      <c r="CF51" s="60">
        <v>1</v>
      </c>
      <c r="CG51" s="8">
        <f t="shared" si="87"/>
        <v>0</v>
      </c>
      <c r="CH51" s="8">
        <f t="shared" si="88"/>
        <v>0</v>
      </c>
      <c r="CI51" s="69">
        <f t="shared" si="89"/>
        <v>0</v>
      </c>
      <c r="CJ51" s="8">
        <f t="shared" si="90"/>
        <v>0</v>
      </c>
      <c r="CK51" s="8">
        <f t="shared" si="91"/>
        <v>0</v>
      </c>
      <c r="CL51" s="8">
        <f t="shared" si="92"/>
        <v>0</v>
      </c>
      <c r="CM51" s="8">
        <f t="shared" si="93"/>
        <v>0</v>
      </c>
      <c r="CN51" s="8">
        <f t="shared" si="94"/>
        <v>0</v>
      </c>
      <c r="CO51" s="15">
        <f t="shared" si="95"/>
        <v>0</v>
      </c>
      <c r="CP51" s="8">
        <f t="shared" si="96"/>
        <v>0</v>
      </c>
      <c r="CQ51" s="27"/>
      <c r="CR51">
        <f t="shared" si="19"/>
        <v>7.9289080000000007</v>
      </c>
      <c r="CS51">
        <f t="shared" si="20"/>
        <v>0.61934900000000004</v>
      </c>
      <c r="CT51">
        <f t="shared" si="21"/>
        <v>0</v>
      </c>
      <c r="CU51">
        <f t="shared" si="22"/>
        <v>0</v>
      </c>
      <c r="CV51">
        <f t="shared" si="23"/>
        <v>4.3648350000000002</v>
      </c>
      <c r="CW51">
        <f t="shared" si="24"/>
        <v>2.075574</v>
      </c>
      <c r="CX51">
        <f t="shared" si="25"/>
        <v>0</v>
      </c>
      <c r="CY51">
        <f t="shared" si="26"/>
        <v>0.86914999999999998</v>
      </c>
      <c r="CZ51" s="8">
        <f t="shared" si="27"/>
        <v>0.86914999999999998</v>
      </c>
    </row>
    <row r="52" spans="1:104" x14ac:dyDescent="0.4">
      <c r="A52" t="str">
        <f>'Accounts Active'!A9</f>
        <v>Adams Family Trust</v>
      </c>
      <c r="B52">
        <f t="shared" si="11"/>
        <v>0</v>
      </c>
      <c r="C52">
        <f t="shared" si="12"/>
        <v>0</v>
      </c>
      <c r="D52">
        <f t="shared" si="13"/>
        <v>0</v>
      </c>
      <c r="E52">
        <f t="shared" si="14"/>
        <v>0</v>
      </c>
      <c r="F52" s="15">
        <f t="shared" si="28"/>
        <v>0</v>
      </c>
      <c r="G52" s="14">
        <f t="shared" si="15"/>
        <v>1</v>
      </c>
      <c r="H52" s="54">
        <f t="shared" si="29"/>
        <v>0</v>
      </c>
      <c r="I52" s="58">
        <v>0</v>
      </c>
      <c r="J52" s="58">
        <f t="shared" si="16"/>
        <v>0</v>
      </c>
      <c r="K52" s="10"/>
      <c r="L52">
        <v>0</v>
      </c>
      <c r="M52" s="8">
        <f t="shared" si="30"/>
        <v>0</v>
      </c>
      <c r="N52" s="8">
        <f t="shared" si="31"/>
        <v>0</v>
      </c>
      <c r="O52" s="58">
        <f t="shared" si="32"/>
        <v>0</v>
      </c>
      <c r="P52" s="8">
        <f t="shared" si="33"/>
        <v>0</v>
      </c>
      <c r="Q52" s="8">
        <f t="shared" si="34"/>
        <v>0</v>
      </c>
      <c r="R52" s="8">
        <f t="shared" si="17"/>
        <v>0</v>
      </c>
      <c r="S52" s="8">
        <f t="shared" si="35"/>
        <v>0</v>
      </c>
      <c r="T52" s="8">
        <f t="shared" si="36"/>
        <v>0</v>
      </c>
      <c r="U52" s="15">
        <f t="shared" si="97"/>
        <v>0</v>
      </c>
      <c r="V52" s="8">
        <f t="shared" si="18"/>
        <v>0</v>
      </c>
      <c r="W52" s="68"/>
      <c r="X52" s="58">
        <v>1</v>
      </c>
      <c r="Y52" s="8">
        <f t="shared" si="37"/>
        <v>0</v>
      </c>
      <c r="Z52" s="8">
        <f t="shared" si="38"/>
        <v>0</v>
      </c>
      <c r="AA52" s="60">
        <f t="shared" si="39"/>
        <v>0</v>
      </c>
      <c r="AB52" s="8">
        <f t="shared" si="40"/>
        <v>0</v>
      </c>
      <c r="AC52" s="8">
        <f t="shared" si="41"/>
        <v>0</v>
      </c>
      <c r="AD52" s="8">
        <f t="shared" si="42"/>
        <v>0</v>
      </c>
      <c r="AE52" s="8">
        <f t="shared" si="43"/>
        <v>0</v>
      </c>
      <c r="AF52" s="8">
        <f t="shared" si="44"/>
        <v>0</v>
      </c>
      <c r="AG52" s="15">
        <f t="shared" si="45"/>
        <v>0</v>
      </c>
      <c r="AH52" s="8">
        <f t="shared" si="46"/>
        <v>0</v>
      </c>
      <c r="AI52" s="68"/>
      <c r="AJ52" s="58">
        <v>0</v>
      </c>
      <c r="AK52" s="8">
        <f t="shared" si="47"/>
        <v>0</v>
      </c>
      <c r="AL52" s="8">
        <f t="shared" si="48"/>
        <v>0</v>
      </c>
      <c r="AM52" s="69">
        <f t="shared" si="49"/>
        <v>0</v>
      </c>
      <c r="AN52" s="8">
        <f t="shared" si="50"/>
        <v>0</v>
      </c>
      <c r="AO52" s="8">
        <f t="shared" si="51"/>
        <v>0</v>
      </c>
      <c r="AP52" s="8">
        <f t="shared" si="52"/>
        <v>0</v>
      </c>
      <c r="AQ52" s="8">
        <f t="shared" si="53"/>
        <v>0</v>
      </c>
      <c r="AR52" s="8">
        <f t="shared" si="54"/>
        <v>0</v>
      </c>
      <c r="AS52" s="15">
        <f t="shared" si="55"/>
        <v>0</v>
      </c>
      <c r="AT52" s="8">
        <f t="shared" si="56"/>
        <v>0</v>
      </c>
      <c r="AU52" s="68"/>
      <c r="AV52" s="60">
        <v>0</v>
      </c>
      <c r="AW52" s="8">
        <f t="shared" si="57"/>
        <v>0</v>
      </c>
      <c r="AX52" s="8">
        <f t="shared" si="58"/>
        <v>0</v>
      </c>
      <c r="AY52" s="69">
        <f t="shared" si="59"/>
        <v>0</v>
      </c>
      <c r="AZ52" s="8">
        <f t="shared" si="60"/>
        <v>0</v>
      </c>
      <c r="BA52" s="8">
        <f t="shared" si="61"/>
        <v>0</v>
      </c>
      <c r="BB52" s="8">
        <f t="shared" si="62"/>
        <v>0</v>
      </c>
      <c r="BC52" s="8">
        <f t="shared" si="63"/>
        <v>0</v>
      </c>
      <c r="BD52" s="8">
        <f t="shared" si="64"/>
        <v>0</v>
      </c>
      <c r="BE52" s="15">
        <f t="shared" si="65"/>
        <v>0</v>
      </c>
      <c r="BF52" s="8">
        <f t="shared" si="66"/>
        <v>0</v>
      </c>
      <c r="BG52" s="68"/>
      <c r="BH52" s="60">
        <v>0</v>
      </c>
      <c r="BI52" s="8">
        <f t="shared" si="67"/>
        <v>0</v>
      </c>
      <c r="BJ52" s="8">
        <f t="shared" si="68"/>
        <v>0</v>
      </c>
      <c r="BK52" s="69">
        <f t="shared" si="69"/>
        <v>0</v>
      </c>
      <c r="BL52" s="8">
        <f t="shared" si="70"/>
        <v>0</v>
      </c>
      <c r="BM52" s="8">
        <f t="shared" si="71"/>
        <v>0</v>
      </c>
      <c r="BN52" s="8">
        <f t="shared" si="72"/>
        <v>0</v>
      </c>
      <c r="BO52" s="8">
        <f t="shared" si="73"/>
        <v>0</v>
      </c>
      <c r="BP52" s="8">
        <f t="shared" si="74"/>
        <v>0</v>
      </c>
      <c r="BQ52" s="15">
        <f t="shared" si="75"/>
        <v>0</v>
      </c>
      <c r="BR52" s="8">
        <f t="shared" si="76"/>
        <v>0</v>
      </c>
      <c r="BS52" s="68"/>
      <c r="BT52" s="60">
        <v>0</v>
      </c>
      <c r="BU52" s="8">
        <f t="shared" si="77"/>
        <v>0</v>
      </c>
      <c r="BV52" s="8">
        <f t="shared" si="78"/>
        <v>0</v>
      </c>
      <c r="BW52" s="69">
        <f t="shared" si="79"/>
        <v>0</v>
      </c>
      <c r="BX52" s="8">
        <f t="shared" si="80"/>
        <v>0</v>
      </c>
      <c r="BY52" s="8">
        <f t="shared" si="81"/>
        <v>0</v>
      </c>
      <c r="BZ52" s="8">
        <f t="shared" si="82"/>
        <v>0</v>
      </c>
      <c r="CA52" s="8">
        <f t="shared" si="83"/>
        <v>0</v>
      </c>
      <c r="CB52" s="8">
        <f t="shared" si="84"/>
        <v>0</v>
      </c>
      <c r="CC52" s="15">
        <f t="shared" si="85"/>
        <v>0</v>
      </c>
      <c r="CD52" s="8">
        <f t="shared" si="86"/>
        <v>0</v>
      </c>
      <c r="CE52" s="68"/>
      <c r="CF52" s="60">
        <v>0</v>
      </c>
      <c r="CG52" s="8">
        <f t="shared" si="87"/>
        <v>0</v>
      </c>
      <c r="CH52" s="8">
        <f t="shared" si="88"/>
        <v>0</v>
      </c>
      <c r="CI52" s="69">
        <f t="shared" si="89"/>
        <v>0</v>
      </c>
      <c r="CJ52" s="8">
        <f t="shared" si="90"/>
        <v>0</v>
      </c>
      <c r="CK52" s="8">
        <f t="shared" si="91"/>
        <v>0</v>
      </c>
      <c r="CL52" s="8">
        <f t="shared" si="92"/>
        <v>0</v>
      </c>
      <c r="CM52" s="8">
        <f t="shared" si="93"/>
        <v>0</v>
      </c>
      <c r="CN52" s="8">
        <f t="shared" si="94"/>
        <v>0</v>
      </c>
      <c r="CO52" s="15">
        <f t="shared" si="95"/>
        <v>0</v>
      </c>
      <c r="CP52" s="8">
        <f t="shared" si="96"/>
        <v>0</v>
      </c>
      <c r="CQ52" s="27"/>
      <c r="CR52">
        <f t="shared" si="19"/>
        <v>0</v>
      </c>
      <c r="CS52">
        <f t="shared" si="20"/>
        <v>0</v>
      </c>
      <c r="CT52">
        <f t="shared" si="21"/>
        <v>0</v>
      </c>
      <c r="CU52">
        <f t="shared" si="22"/>
        <v>0</v>
      </c>
      <c r="CV52">
        <f t="shared" si="23"/>
        <v>0</v>
      </c>
      <c r="CW52">
        <f t="shared" si="24"/>
        <v>0</v>
      </c>
      <c r="CX52">
        <f t="shared" si="25"/>
        <v>0</v>
      </c>
      <c r="CY52">
        <f t="shared" si="26"/>
        <v>0</v>
      </c>
      <c r="CZ52" s="8">
        <f t="shared" si="27"/>
        <v>0</v>
      </c>
    </row>
    <row r="53" spans="1:104" x14ac:dyDescent="0.4">
      <c r="A53" t="str">
        <f>'Accounts Active'!A10</f>
        <v>Addison and Nagila Quale</v>
      </c>
      <c r="B53">
        <f t="shared" si="11"/>
        <v>14.048702</v>
      </c>
      <c r="C53">
        <f t="shared" si="12"/>
        <v>6.6106720000000001</v>
      </c>
      <c r="D53">
        <f t="shared" si="13"/>
        <v>0</v>
      </c>
      <c r="E53">
        <f t="shared" si="14"/>
        <v>0.70243510000000009</v>
      </c>
      <c r="F53" s="15">
        <f t="shared" si="28"/>
        <v>0.42896566803188391</v>
      </c>
      <c r="G53" s="14">
        <f t="shared" si="15"/>
        <v>1</v>
      </c>
      <c r="H53" s="54">
        <f t="shared" si="29"/>
        <v>3.7749206693803297</v>
      </c>
      <c r="I53" s="58">
        <v>0.80745111210222698</v>
      </c>
      <c r="J53" s="58">
        <f t="shared" si="16"/>
        <v>5.8032208878977727</v>
      </c>
      <c r="K53" s="10"/>
      <c r="L53">
        <v>0</v>
      </c>
      <c r="M53" s="8">
        <f t="shared" si="30"/>
        <v>0.70243510000000009</v>
      </c>
      <c r="N53" s="8">
        <f t="shared" si="31"/>
        <v>5.8032208878977727</v>
      </c>
      <c r="O53" s="58">
        <f t="shared" si="32"/>
        <v>0.29340520061854175</v>
      </c>
      <c r="P53" s="8">
        <f t="shared" si="33"/>
        <v>0.70243510000000009</v>
      </c>
      <c r="Q53" s="8">
        <f t="shared" si="34"/>
        <v>0</v>
      </c>
      <c r="R53" s="8">
        <f t="shared" si="17"/>
        <v>0</v>
      </c>
      <c r="S53" s="8">
        <f t="shared" si="35"/>
        <v>0</v>
      </c>
      <c r="T53" s="8">
        <f t="shared" si="36"/>
        <v>0.9958403006185419</v>
      </c>
      <c r="U53" s="15">
        <f t="shared" si="97"/>
        <v>7.0884861862579321E-2</v>
      </c>
      <c r="V53" s="8">
        <f t="shared" si="18"/>
        <v>4.8073805872792308</v>
      </c>
      <c r="W53" s="68"/>
      <c r="X53" s="58">
        <v>0</v>
      </c>
      <c r="Y53" s="8">
        <f t="shared" si="37"/>
        <v>0.70243510000000009</v>
      </c>
      <c r="Z53" s="8">
        <f t="shared" si="38"/>
        <v>4.8073805872792308</v>
      </c>
      <c r="AA53" s="60">
        <f t="shared" si="39"/>
        <v>0.51404591148368517</v>
      </c>
      <c r="AB53" s="8">
        <f t="shared" si="40"/>
        <v>0</v>
      </c>
      <c r="AC53" s="8">
        <f t="shared" si="41"/>
        <v>4.8073805872792308</v>
      </c>
      <c r="AD53" s="8">
        <f t="shared" si="42"/>
        <v>0.86016425727810242</v>
      </c>
      <c r="AE53" s="8">
        <f t="shared" si="43"/>
        <v>0.86016425727810242</v>
      </c>
      <c r="AF53" s="8">
        <f t="shared" si="44"/>
        <v>1.3742101687617876</v>
      </c>
      <c r="AG53" s="15">
        <f t="shared" si="45"/>
        <v>9.7817589750411646E-2</v>
      </c>
      <c r="AH53" s="8">
        <f t="shared" si="46"/>
        <v>3.4331704185174434</v>
      </c>
      <c r="AI53" s="68"/>
      <c r="AJ53" s="58">
        <v>0</v>
      </c>
      <c r="AK53" s="8">
        <f t="shared" si="47"/>
        <v>0.70243510000000009</v>
      </c>
      <c r="AL53" s="8">
        <f t="shared" si="48"/>
        <v>0</v>
      </c>
      <c r="AM53" s="69">
        <f t="shared" si="49"/>
        <v>0</v>
      </c>
      <c r="AN53" s="8">
        <f t="shared" si="50"/>
        <v>0.70243510000000009</v>
      </c>
      <c r="AO53" s="8">
        <f t="shared" si="51"/>
        <v>0</v>
      </c>
      <c r="AP53" s="8">
        <f t="shared" si="52"/>
        <v>0</v>
      </c>
      <c r="AQ53" s="8">
        <f t="shared" si="53"/>
        <v>0</v>
      </c>
      <c r="AR53" s="8">
        <f t="shared" si="54"/>
        <v>0.70243510000000009</v>
      </c>
      <c r="AS53" s="15">
        <f t="shared" si="55"/>
        <v>0.05</v>
      </c>
      <c r="AT53" s="8">
        <f t="shared" si="56"/>
        <v>2.7307353185174432</v>
      </c>
      <c r="AU53" s="68"/>
      <c r="AV53" s="60">
        <v>0</v>
      </c>
      <c r="AW53" s="8">
        <f t="shared" si="57"/>
        <v>0.70243510000000009</v>
      </c>
      <c r="AX53" s="8">
        <f t="shared" si="58"/>
        <v>0</v>
      </c>
      <c r="AY53" s="69">
        <f t="shared" si="59"/>
        <v>0</v>
      </c>
      <c r="AZ53" s="8">
        <f t="shared" si="60"/>
        <v>0.70243510000000009</v>
      </c>
      <c r="BA53" s="8">
        <f t="shared" si="61"/>
        <v>0</v>
      </c>
      <c r="BB53" s="8">
        <f t="shared" si="62"/>
        <v>0</v>
      </c>
      <c r="BC53" s="8">
        <f t="shared" si="63"/>
        <v>0</v>
      </c>
      <c r="BD53" s="8">
        <f t="shared" si="64"/>
        <v>0.70243510000000009</v>
      </c>
      <c r="BE53" s="15">
        <f t="shared" si="65"/>
        <v>0.05</v>
      </c>
      <c r="BF53" s="8">
        <f t="shared" si="66"/>
        <v>2.028300218517443</v>
      </c>
      <c r="BG53" s="68"/>
      <c r="BH53" s="60">
        <v>0</v>
      </c>
      <c r="BI53" s="8">
        <f t="shared" si="67"/>
        <v>0.70243510000000009</v>
      </c>
      <c r="BJ53" s="8">
        <f t="shared" si="68"/>
        <v>0</v>
      </c>
      <c r="BK53" s="69">
        <f t="shared" si="69"/>
        <v>0</v>
      </c>
      <c r="BL53" s="8">
        <f t="shared" si="70"/>
        <v>0</v>
      </c>
      <c r="BM53" s="8">
        <f t="shared" si="71"/>
        <v>0</v>
      </c>
      <c r="BN53" s="8">
        <f t="shared" si="72"/>
        <v>0</v>
      </c>
      <c r="BO53" s="8">
        <f t="shared" si="73"/>
        <v>0</v>
      </c>
      <c r="BP53" s="8">
        <f t="shared" si="74"/>
        <v>0</v>
      </c>
      <c r="BQ53" s="15">
        <f t="shared" si="75"/>
        <v>0</v>
      </c>
      <c r="BR53" s="8">
        <f t="shared" si="76"/>
        <v>2.028300218517443</v>
      </c>
      <c r="BS53" s="68"/>
      <c r="BT53" s="60">
        <v>0</v>
      </c>
      <c r="BU53" s="8">
        <f t="shared" si="77"/>
        <v>0.70243510000000009</v>
      </c>
      <c r="BV53" s="8">
        <f t="shared" si="78"/>
        <v>0</v>
      </c>
      <c r="BW53" s="69">
        <f t="shared" si="79"/>
        <v>0</v>
      </c>
      <c r="BX53" s="8">
        <f t="shared" si="80"/>
        <v>0</v>
      </c>
      <c r="BY53" s="8">
        <f t="shared" si="81"/>
        <v>0</v>
      </c>
      <c r="BZ53" s="8">
        <f t="shared" si="82"/>
        <v>0</v>
      </c>
      <c r="CA53" s="8">
        <f t="shared" si="83"/>
        <v>0</v>
      </c>
      <c r="CB53" s="8">
        <f t="shared" si="84"/>
        <v>0</v>
      </c>
      <c r="CC53" s="15">
        <f t="shared" si="85"/>
        <v>0</v>
      </c>
      <c r="CD53" s="8">
        <f t="shared" si="86"/>
        <v>2.028300218517443</v>
      </c>
      <c r="CE53" s="68"/>
      <c r="CF53" s="60">
        <v>0</v>
      </c>
      <c r="CG53" s="8">
        <f t="shared" si="87"/>
        <v>0.70243510000000009</v>
      </c>
      <c r="CH53" s="8">
        <f t="shared" si="88"/>
        <v>0</v>
      </c>
      <c r="CI53" s="69">
        <f t="shared" si="89"/>
        <v>0</v>
      </c>
      <c r="CJ53" s="8">
        <f t="shared" si="90"/>
        <v>0</v>
      </c>
      <c r="CK53" s="8">
        <f t="shared" si="91"/>
        <v>0</v>
      </c>
      <c r="CL53" s="8">
        <f t="shared" si="92"/>
        <v>0</v>
      </c>
      <c r="CM53" s="8">
        <f t="shared" si="93"/>
        <v>0</v>
      </c>
      <c r="CN53" s="8">
        <f t="shared" si="94"/>
        <v>0</v>
      </c>
      <c r="CO53" s="15">
        <f t="shared" si="95"/>
        <v>0</v>
      </c>
      <c r="CP53" s="8">
        <f t="shared" si="96"/>
        <v>2.028300218517443</v>
      </c>
      <c r="CQ53" s="27"/>
      <c r="CR53">
        <f t="shared" si="19"/>
        <v>7.4380300000000004</v>
      </c>
      <c r="CS53">
        <f t="shared" si="20"/>
        <v>7.4380300000000004</v>
      </c>
      <c r="CT53">
        <f t="shared" si="21"/>
        <v>0</v>
      </c>
      <c r="CU53">
        <f t="shared" si="22"/>
        <v>0</v>
      </c>
      <c r="CV53">
        <f t="shared" si="23"/>
        <v>0</v>
      </c>
      <c r="CW53">
        <f t="shared" si="24"/>
        <v>0</v>
      </c>
      <c r="CX53">
        <f t="shared" si="25"/>
        <v>0</v>
      </c>
      <c r="CY53">
        <f t="shared" si="26"/>
        <v>0</v>
      </c>
      <c r="CZ53" s="8">
        <f t="shared" si="27"/>
        <v>0</v>
      </c>
    </row>
    <row r="54" spans="1:104" x14ac:dyDescent="0.4">
      <c r="A54" t="str">
        <f>'Accounts Active'!A11</f>
        <v>Addison Quale</v>
      </c>
      <c r="B54">
        <f t="shared" si="11"/>
        <v>52.251929000000004</v>
      </c>
      <c r="C54">
        <f t="shared" si="12"/>
        <v>31.858806000000001</v>
      </c>
      <c r="D54">
        <f t="shared" si="13"/>
        <v>20.393122999999999</v>
      </c>
      <c r="E54">
        <f t="shared" si="14"/>
        <v>2.6125964500000003</v>
      </c>
      <c r="F54" s="15">
        <f t="shared" si="28"/>
        <v>0.54116139505253968</v>
      </c>
      <c r="G54" s="14">
        <f t="shared" si="15"/>
        <v>1</v>
      </c>
      <c r="H54" s="54">
        <f t="shared" si="29"/>
        <v>14.618050100331782</v>
      </c>
      <c r="I54" s="58">
        <v>3.8913484642634066</v>
      </c>
      <c r="J54" s="58">
        <f t="shared" si="16"/>
        <v>27.9674575357366</v>
      </c>
      <c r="K54" s="10"/>
      <c r="L54">
        <v>0</v>
      </c>
      <c r="M54" s="8">
        <f t="shared" si="30"/>
        <v>2.6125964500000003</v>
      </c>
      <c r="N54" s="8">
        <f t="shared" si="31"/>
        <v>27.9674575357366</v>
      </c>
      <c r="O54" s="58">
        <f t="shared" si="32"/>
        <v>1.4140074361422261</v>
      </c>
      <c r="P54" s="8">
        <f t="shared" si="33"/>
        <v>0</v>
      </c>
      <c r="Q54" s="8">
        <f t="shared" si="34"/>
        <v>27.9674575357366</v>
      </c>
      <c r="R54" s="8">
        <f t="shared" si="17"/>
        <v>0.91393967642822915</v>
      </c>
      <c r="S54" s="8">
        <f t="shared" si="35"/>
        <v>0.91393967642822915</v>
      </c>
      <c r="T54" s="8">
        <f t="shared" si="36"/>
        <v>2.3279471125704552</v>
      </c>
      <c r="U54" s="15">
        <f t="shared" si="97"/>
        <v>4.4552366910137517E-2</v>
      </c>
      <c r="V54" s="8">
        <f t="shared" si="18"/>
        <v>25.639510423166143</v>
      </c>
      <c r="W54" s="68"/>
      <c r="X54" s="58">
        <v>0</v>
      </c>
      <c r="Y54" s="8">
        <f t="shared" si="37"/>
        <v>2.6125964500000003</v>
      </c>
      <c r="Z54" s="8">
        <f t="shared" si="38"/>
        <v>25.639510423166143</v>
      </c>
      <c r="AA54" s="60">
        <f t="shared" si="39"/>
        <v>2.4773410281211805</v>
      </c>
      <c r="AB54" s="8">
        <f t="shared" si="40"/>
        <v>0</v>
      </c>
      <c r="AC54" s="8">
        <f t="shared" si="41"/>
        <v>25.639510423166143</v>
      </c>
      <c r="AD54" s="8">
        <f t="shared" si="42"/>
        <v>4.5875690596401455</v>
      </c>
      <c r="AE54" s="8">
        <f t="shared" si="43"/>
        <v>4.5875690596401455</v>
      </c>
      <c r="AF54" s="8">
        <f t="shared" si="44"/>
        <v>7.0649100877613265</v>
      </c>
      <c r="AG54" s="15">
        <f t="shared" si="45"/>
        <v>0.13520859847607397</v>
      </c>
      <c r="AH54" s="8">
        <f t="shared" si="46"/>
        <v>18.574600335404817</v>
      </c>
      <c r="AI54" s="68"/>
      <c r="AJ54" s="58">
        <v>0</v>
      </c>
      <c r="AK54" s="8">
        <f t="shared" si="47"/>
        <v>2.6125964500000003</v>
      </c>
      <c r="AL54" s="8">
        <f t="shared" si="48"/>
        <v>0</v>
      </c>
      <c r="AM54" s="69">
        <f t="shared" si="49"/>
        <v>0</v>
      </c>
      <c r="AN54" s="8">
        <f t="shared" si="50"/>
        <v>2.6125964500000003</v>
      </c>
      <c r="AO54" s="8">
        <f t="shared" si="51"/>
        <v>0</v>
      </c>
      <c r="AP54" s="8">
        <f t="shared" si="52"/>
        <v>0</v>
      </c>
      <c r="AQ54" s="8">
        <f t="shared" si="53"/>
        <v>0</v>
      </c>
      <c r="AR54" s="8">
        <f t="shared" si="54"/>
        <v>2.6125964500000003</v>
      </c>
      <c r="AS54" s="15">
        <f t="shared" si="55"/>
        <v>0.05</v>
      </c>
      <c r="AT54" s="8">
        <f t="shared" si="56"/>
        <v>15.962003885404817</v>
      </c>
      <c r="AU54" s="68"/>
      <c r="AV54" s="60">
        <v>0</v>
      </c>
      <c r="AW54" s="8">
        <f t="shared" si="57"/>
        <v>2.6125964500000003</v>
      </c>
      <c r="AX54" s="8">
        <f t="shared" si="58"/>
        <v>0</v>
      </c>
      <c r="AY54" s="69">
        <f t="shared" si="59"/>
        <v>0</v>
      </c>
      <c r="AZ54" s="8">
        <f t="shared" si="60"/>
        <v>2.6125964500000003</v>
      </c>
      <c r="BA54" s="8">
        <f t="shared" si="61"/>
        <v>0</v>
      </c>
      <c r="BB54" s="8">
        <f t="shared" si="62"/>
        <v>0</v>
      </c>
      <c r="BC54" s="8">
        <f t="shared" si="63"/>
        <v>0</v>
      </c>
      <c r="BD54" s="8">
        <f t="shared" si="64"/>
        <v>2.6125964500000003</v>
      </c>
      <c r="BE54" s="15">
        <f t="shared" si="65"/>
        <v>0.05</v>
      </c>
      <c r="BF54" s="8">
        <f t="shared" si="66"/>
        <v>13.349407435404817</v>
      </c>
      <c r="BG54" s="68"/>
      <c r="BH54" s="60">
        <v>0</v>
      </c>
      <c r="BI54" s="8">
        <f t="shared" si="67"/>
        <v>2.6125964500000003</v>
      </c>
      <c r="BJ54" s="8">
        <f t="shared" si="68"/>
        <v>0</v>
      </c>
      <c r="BK54" s="69">
        <f t="shared" si="69"/>
        <v>0</v>
      </c>
      <c r="BL54" s="8">
        <f t="shared" si="70"/>
        <v>0</v>
      </c>
      <c r="BM54" s="8">
        <f t="shared" si="71"/>
        <v>0</v>
      </c>
      <c r="BN54" s="8">
        <f t="shared" si="72"/>
        <v>0</v>
      </c>
      <c r="BO54" s="8">
        <f t="shared" si="73"/>
        <v>0</v>
      </c>
      <c r="BP54" s="8">
        <f t="shared" si="74"/>
        <v>0</v>
      </c>
      <c r="BQ54" s="15">
        <f t="shared" si="75"/>
        <v>0</v>
      </c>
      <c r="BR54" s="8">
        <f t="shared" si="76"/>
        <v>13.349407435404817</v>
      </c>
      <c r="BS54" s="68"/>
      <c r="BT54" s="60">
        <v>0</v>
      </c>
      <c r="BU54" s="8">
        <f t="shared" si="77"/>
        <v>2.6125964500000003</v>
      </c>
      <c r="BV54" s="8">
        <f t="shared" si="78"/>
        <v>0</v>
      </c>
      <c r="BW54" s="69">
        <f t="shared" si="79"/>
        <v>0</v>
      </c>
      <c r="BX54" s="8">
        <f t="shared" si="80"/>
        <v>0</v>
      </c>
      <c r="BY54" s="8">
        <f t="shared" si="81"/>
        <v>0</v>
      </c>
      <c r="BZ54" s="8">
        <f t="shared" si="82"/>
        <v>0</v>
      </c>
      <c r="CA54" s="8">
        <f t="shared" si="83"/>
        <v>0</v>
      </c>
      <c r="CB54" s="8">
        <f t="shared" si="84"/>
        <v>0</v>
      </c>
      <c r="CC54" s="15">
        <f t="shared" si="85"/>
        <v>0</v>
      </c>
      <c r="CD54" s="8">
        <f t="shared" si="86"/>
        <v>13.349407435404817</v>
      </c>
      <c r="CE54" s="68"/>
      <c r="CF54" s="60">
        <v>0</v>
      </c>
      <c r="CG54" s="8">
        <f t="shared" si="87"/>
        <v>2.6125964500000003</v>
      </c>
      <c r="CH54" s="8">
        <f t="shared" si="88"/>
        <v>0</v>
      </c>
      <c r="CI54" s="69">
        <f t="shared" si="89"/>
        <v>0</v>
      </c>
      <c r="CJ54" s="8">
        <f t="shared" si="90"/>
        <v>0</v>
      </c>
      <c r="CK54" s="8">
        <f t="shared" si="91"/>
        <v>0</v>
      </c>
      <c r="CL54" s="8">
        <f t="shared" si="92"/>
        <v>0</v>
      </c>
      <c r="CM54" s="8">
        <f t="shared" si="93"/>
        <v>0</v>
      </c>
      <c r="CN54" s="8">
        <f t="shared" si="94"/>
        <v>0</v>
      </c>
      <c r="CO54" s="15">
        <f t="shared" si="95"/>
        <v>0</v>
      </c>
      <c r="CP54" s="8">
        <f t="shared" si="96"/>
        <v>13.349407435404817</v>
      </c>
      <c r="CQ54" s="27"/>
      <c r="CR54">
        <f t="shared" si="19"/>
        <v>20.393122999999999</v>
      </c>
      <c r="CS54">
        <f t="shared" si="20"/>
        <v>0</v>
      </c>
      <c r="CT54">
        <f t="shared" si="21"/>
        <v>0</v>
      </c>
      <c r="CU54">
        <f t="shared" si="22"/>
        <v>0</v>
      </c>
      <c r="CV54">
        <f t="shared" si="23"/>
        <v>0</v>
      </c>
      <c r="CW54">
        <f t="shared" si="24"/>
        <v>0</v>
      </c>
      <c r="CX54">
        <f t="shared" si="25"/>
        <v>0</v>
      </c>
      <c r="CY54">
        <f t="shared" si="26"/>
        <v>20.393122999999999</v>
      </c>
      <c r="CZ54" s="8">
        <f t="shared" si="27"/>
        <v>20.393122999999999</v>
      </c>
    </row>
    <row r="55" spans="1:104" x14ac:dyDescent="0.4">
      <c r="A55" t="str">
        <f>'Accounts Active'!A12</f>
        <v>Aditya Dynar</v>
      </c>
      <c r="B55">
        <f t="shared" si="11"/>
        <v>11.497119</v>
      </c>
      <c r="C55">
        <f t="shared" si="12"/>
        <v>0</v>
      </c>
      <c r="D55">
        <f t="shared" si="13"/>
        <v>1.7269890000000001</v>
      </c>
      <c r="E55">
        <f t="shared" si="14"/>
        <v>0.57485595</v>
      </c>
      <c r="F55" s="15">
        <f t="shared" si="28"/>
        <v>0</v>
      </c>
      <c r="G55" s="14">
        <f t="shared" si="15"/>
        <v>1</v>
      </c>
      <c r="H55" s="54">
        <f t="shared" si="29"/>
        <v>0</v>
      </c>
      <c r="I55" s="58">
        <v>0</v>
      </c>
      <c r="J55" s="58">
        <f t="shared" si="16"/>
        <v>0</v>
      </c>
      <c r="K55" s="10"/>
      <c r="L55">
        <v>0</v>
      </c>
      <c r="M55" s="8">
        <f t="shared" si="30"/>
        <v>0</v>
      </c>
      <c r="N55" s="8">
        <f t="shared" si="31"/>
        <v>0</v>
      </c>
      <c r="O55" s="58">
        <f t="shared" si="32"/>
        <v>0</v>
      </c>
      <c r="P55" s="8">
        <f t="shared" si="33"/>
        <v>0</v>
      </c>
      <c r="Q55" s="8">
        <f t="shared" si="34"/>
        <v>0</v>
      </c>
      <c r="R55" s="8">
        <f t="shared" si="17"/>
        <v>0</v>
      </c>
      <c r="S55" s="8">
        <f t="shared" si="35"/>
        <v>0</v>
      </c>
      <c r="T55" s="8">
        <f t="shared" si="36"/>
        <v>0</v>
      </c>
      <c r="U55" s="15">
        <f t="shared" si="97"/>
        <v>0</v>
      </c>
      <c r="V55" s="8">
        <f t="shared" si="18"/>
        <v>0</v>
      </c>
      <c r="W55" s="68"/>
      <c r="X55" s="58">
        <v>0</v>
      </c>
      <c r="Y55" s="8">
        <f t="shared" si="37"/>
        <v>0</v>
      </c>
      <c r="Z55" s="8">
        <f t="shared" si="38"/>
        <v>0</v>
      </c>
      <c r="AA55" s="60">
        <f t="shared" si="39"/>
        <v>0</v>
      </c>
      <c r="AB55" s="8">
        <f t="shared" si="40"/>
        <v>0</v>
      </c>
      <c r="AC55" s="8">
        <f t="shared" si="41"/>
        <v>0</v>
      </c>
      <c r="AD55" s="8">
        <f t="shared" si="42"/>
        <v>0</v>
      </c>
      <c r="AE55" s="8">
        <f t="shared" si="43"/>
        <v>0</v>
      </c>
      <c r="AF55" s="8">
        <f t="shared" si="44"/>
        <v>0</v>
      </c>
      <c r="AG55" s="15">
        <f t="shared" si="45"/>
        <v>0</v>
      </c>
      <c r="AH55" s="8">
        <f t="shared" si="46"/>
        <v>0</v>
      </c>
      <c r="AI55" s="68"/>
      <c r="AJ55" s="58">
        <v>0</v>
      </c>
      <c r="AK55" s="8">
        <f t="shared" si="47"/>
        <v>0</v>
      </c>
      <c r="AL55" s="8">
        <f t="shared" si="48"/>
        <v>0</v>
      </c>
      <c r="AM55" s="69">
        <f t="shared" si="49"/>
        <v>0</v>
      </c>
      <c r="AN55" s="8">
        <f t="shared" si="50"/>
        <v>0</v>
      </c>
      <c r="AO55" s="8">
        <f t="shared" si="51"/>
        <v>0</v>
      </c>
      <c r="AP55" s="8">
        <f t="shared" si="52"/>
        <v>0</v>
      </c>
      <c r="AQ55" s="8">
        <f t="shared" si="53"/>
        <v>0</v>
      </c>
      <c r="AR55" s="8">
        <f t="shared" si="54"/>
        <v>0</v>
      </c>
      <c r="AS55" s="15">
        <f t="shared" si="55"/>
        <v>0</v>
      </c>
      <c r="AT55" s="8">
        <f t="shared" si="56"/>
        <v>0</v>
      </c>
      <c r="AU55" s="68"/>
      <c r="AV55" s="60">
        <v>1</v>
      </c>
      <c r="AW55" s="8">
        <f t="shared" si="57"/>
        <v>0</v>
      </c>
      <c r="AX55" s="8">
        <f t="shared" si="58"/>
        <v>0</v>
      </c>
      <c r="AY55" s="69">
        <f t="shared" si="59"/>
        <v>0</v>
      </c>
      <c r="AZ55" s="8">
        <f t="shared" si="60"/>
        <v>0</v>
      </c>
      <c r="BA55" s="8">
        <f t="shared" si="61"/>
        <v>0</v>
      </c>
      <c r="BB55" s="8">
        <f t="shared" si="62"/>
        <v>0</v>
      </c>
      <c r="BC55" s="8">
        <f t="shared" si="63"/>
        <v>0</v>
      </c>
      <c r="BD55" s="8">
        <f t="shared" si="64"/>
        <v>0</v>
      </c>
      <c r="BE55" s="15">
        <f t="shared" si="65"/>
        <v>0</v>
      </c>
      <c r="BF55" s="8">
        <f t="shared" si="66"/>
        <v>0</v>
      </c>
      <c r="BG55" s="68"/>
      <c r="BH55" s="60">
        <v>1</v>
      </c>
      <c r="BI55" s="8">
        <f t="shared" si="67"/>
        <v>0</v>
      </c>
      <c r="BJ55" s="8">
        <f t="shared" si="68"/>
        <v>0</v>
      </c>
      <c r="BK55" s="69">
        <f t="shared" si="69"/>
        <v>0</v>
      </c>
      <c r="BL55" s="8">
        <f t="shared" si="70"/>
        <v>0</v>
      </c>
      <c r="BM55" s="8">
        <f t="shared" si="71"/>
        <v>0</v>
      </c>
      <c r="BN55" s="8">
        <f t="shared" si="72"/>
        <v>0</v>
      </c>
      <c r="BO55" s="8">
        <f t="shared" si="73"/>
        <v>0</v>
      </c>
      <c r="BP55" s="8">
        <f t="shared" si="74"/>
        <v>0</v>
      </c>
      <c r="BQ55" s="15">
        <f t="shared" si="75"/>
        <v>0</v>
      </c>
      <c r="BR55" s="8">
        <f t="shared" si="76"/>
        <v>0</v>
      </c>
      <c r="BS55" s="68"/>
      <c r="BT55" s="60">
        <v>1</v>
      </c>
      <c r="BU55" s="8">
        <f t="shared" si="77"/>
        <v>0</v>
      </c>
      <c r="BV55" s="8">
        <f t="shared" si="78"/>
        <v>0</v>
      </c>
      <c r="BW55" s="69">
        <f t="shared" si="79"/>
        <v>0</v>
      </c>
      <c r="BX55" s="8">
        <f t="shared" si="80"/>
        <v>0</v>
      </c>
      <c r="BY55" s="8">
        <f t="shared" si="81"/>
        <v>0</v>
      </c>
      <c r="BZ55" s="8">
        <f t="shared" si="82"/>
        <v>0</v>
      </c>
      <c r="CA55" s="8">
        <f t="shared" si="83"/>
        <v>0</v>
      </c>
      <c r="CB55" s="8">
        <f t="shared" si="84"/>
        <v>0</v>
      </c>
      <c r="CC55" s="15">
        <f t="shared" si="85"/>
        <v>0</v>
      </c>
      <c r="CD55" s="8">
        <f t="shared" si="86"/>
        <v>0</v>
      </c>
      <c r="CE55" s="68"/>
      <c r="CF55" s="60">
        <v>1</v>
      </c>
      <c r="CG55" s="8">
        <f t="shared" si="87"/>
        <v>0</v>
      </c>
      <c r="CH55" s="8">
        <f t="shared" si="88"/>
        <v>0</v>
      </c>
      <c r="CI55" s="69">
        <f t="shared" si="89"/>
        <v>0</v>
      </c>
      <c r="CJ55" s="8">
        <f t="shared" si="90"/>
        <v>0</v>
      </c>
      <c r="CK55" s="8">
        <f t="shared" si="91"/>
        <v>0</v>
      </c>
      <c r="CL55" s="8">
        <f t="shared" si="92"/>
        <v>0</v>
      </c>
      <c r="CM55" s="8">
        <f t="shared" si="93"/>
        <v>0</v>
      </c>
      <c r="CN55" s="8">
        <f t="shared" si="94"/>
        <v>0</v>
      </c>
      <c r="CO55" s="15">
        <f t="shared" si="95"/>
        <v>0</v>
      </c>
      <c r="CP55" s="8">
        <f t="shared" si="96"/>
        <v>0</v>
      </c>
      <c r="CQ55" s="27"/>
      <c r="CR55">
        <f t="shared" si="19"/>
        <v>11.497119</v>
      </c>
      <c r="CS55">
        <f t="shared" si="20"/>
        <v>0.52639100000000005</v>
      </c>
      <c r="CT55">
        <f t="shared" si="21"/>
        <v>0</v>
      </c>
      <c r="CU55">
        <f t="shared" si="22"/>
        <v>0</v>
      </c>
      <c r="CV55">
        <f t="shared" si="23"/>
        <v>5.5326009999999997</v>
      </c>
      <c r="CW55">
        <f t="shared" si="24"/>
        <v>3.711138</v>
      </c>
      <c r="CX55">
        <f t="shared" si="25"/>
        <v>0</v>
      </c>
      <c r="CY55">
        <f t="shared" si="26"/>
        <v>1.7269890000000001</v>
      </c>
      <c r="CZ55" s="8">
        <f t="shared" si="27"/>
        <v>1.7269890000000001</v>
      </c>
    </row>
    <row r="56" spans="1:104" x14ac:dyDescent="0.4">
      <c r="A56" t="str">
        <f>'Accounts Active'!A13</f>
        <v>Alan and Stacy Lynch</v>
      </c>
      <c r="B56">
        <f t="shared" si="11"/>
        <v>11.316161000000001</v>
      </c>
      <c r="C56">
        <f t="shared" si="12"/>
        <v>1.6415550000000001</v>
      </c>
      <c r="D56">
        <f t="shared" si="13"/>
        <v>2</v>
      </c>
      <c r="E56">
        <f t="shared" si="14"/>
        <v>0.56580805000000012</v>
      </c>
      <c r="F56" s="15">
        <f t="shared" si="28"/>
        <v>0.34467809485518314</v>
      </c>
      <c r="G56" s="14">
        <f t="shared" si="15"/>
        <v>1</v>
      </c>
      <c r="H56" s="54">
        <f t="shared" si="29"/>
        <v>1.0757469500000001</v>
      </c>
      <c r="I56" s="58">
        <v>0.56580805000000012</v>
      </c>
      <c r="J56" s="58">
        <f t="shared" si="16"/>
        <v>1.0757469500000001</v>
      </c>
      <c r="K56" s="10"/>
      <c r="L56">
        <v>0</v>
      </c>
      <c r="M56" s="8">
        <f t="shared" si="30"/>
        <v>0.56580805000000012</v>
      </c>
      <c r="N56" s="8">
        <f t="shared" si="31"/>
        <v>1.0757469500000001</v>
      </c>
      <c r="O56" s="58">
        <f t="shared" si="32"/>
        <v>0.20559885537790701</v>
      </c>
      <c r="P56" s="8">
        <f t="shared" si="33"/>
        <v>0.56580805000000012</v>
      </c>
      <c r="Q56" s="8">
        <f t="shared" si="34"/>
        <v>0</v>
      </c>
      <c r="R56" s="8">
        <f t="shared" si="17"/>
        <v>0</v>
      </c>
      <c r="S56" s="8">
        <f t="shared" si="35"/>
        <v>0</v>
      </c>
      <c r="T56" s="8">
        <f t="shared" si="36"/>
        <v>0.77140690537790713</v>
      </c>
      <c r="U56" s="15">
        <f t="shared" si="97"/>
        <v>6.8168604651162798E-2</v>
      </c>
      <c r="V56" s="8">
        <f t="shared" si="18"/>
        <v>0.30434004462209296</v>
      </c>
      <c r="W56" s="68"/>
      <c r="X56" s="58">
        <v>0</v>
      </c>
      <c r="Y56" s="8">
        <f t="shared" si="37"/>
        <v>0.30434004462209296</v>
      </c>
      <c r="Z56" s="8">
        <f t="shared" si="38"/>
        <v>0.30434004462209296</v>
      </c>
      <c r="AA56" s="60">
        <f t="shared" si="39"/>
        <v>0.36020919462209311</v>
      </c>
      <c r="AB56" s="8">
        <f t="shared" si="40"/>
        <v>0.30434004462209296</v>
      </c>
      <c r="AC56" s="8">
        <f t="shared" si="41"/>
        <v>0</v>
      </c>
      <c r="AD56" s="8">
        <f t="shared" si="42"/>
        <v>0</v>
      </c>
      <c r="AE56" s="8">
        <f t="shared" si="43"/>
        <v>0</v>
      </c>
      <c r="AF56" s="8">
        <f t="shared" si="44"/>
        <v>0.66454923924418607</v>
      </c>
      <c r="AG56" s="15">
        <f t="shared" si="45"/>
        <v>5.8725679074748585E-2</v>
      </c>
      <c r="AH56" s="8">
        <f t="shared" si="46"/>
        <v>-0.36020919462209311</v>
      </c>
      <c r="AI56" s="68"/>
      <c r="AJ56" s="58">
        <v>0</v>
      </c>
      <c r="AK56" s="8">
        <f t="shared" si="47"/>
        <v>-0.36020919462209311</v>
      </c>
      <c r="AL56" s="8">
        <f t="shared" si="48"/>
        <v>-0.36020919462209311</v>
      </c>
      <c r="AM56" s="69">
        <f t="shared" si="49"/>
        <v>0</v>
      </c>
      <c r="AN56" s="8">
        <f t="shared" si="50"/>
        <v>-0.36020919462209311</v>
      </c>
      <c r="AO56" s="8">
        <f t="shared" si="51"/>
        <v>0</v>
      </c>
      <c r="AP56" s="8">
        <f t="shared" si="52"/>
        <v>0</v>
      </c>
      <c r="AQ56" s="8">
        <f t="shared" si="53"/>
        <v>0</v>
      </c>
      <c r="AR56" s="8">
        <f t="shared" si="54"/>
        <v>-0.36020919462209311</v>
      </c>
      <c r="AS56" s="15">
        <f t="shared" si="55"/>
        <v>-3.1831395348837214E-2</v>
      </c>
      <c r="AT56" s="8">
        <f t="shared" si="56"/>
        <v>0</v>
      </c>
      <c r="AU56" s="68"/>
      <c r="AV56" s="60">
        <v>0</v>
      </c>
      <c r="AW56" s="8">
        <f t="shared" si="57"/>
        <v>0</v>
      </c>
      <c r="AX56" s="8">
        <f t="shared" si="58"/>
        <v>0</v>
      </c>
      <c r="AY56" s="69">
        <f t="shared" si="59"/>
        <v>0</v>
      </c>
      <c r="AZ56" s="8">
        <f t="shared" si="60"/>
        <v>0</v>
      </c>
      <c r="BA56" s="8">
        <f t="shared" si="61"/>
        <v>0</v>
      </c>
      <c r="BB56" s="8">
        <f t="shared" si="62"/>
        <v>0</v>
      </c>
      <c r="BC56" s="8">
        <f t="shared" si="63"/>
        <v>0</v>
      </c>
      <c r="BD56" s="8">
        <f t="shared" si="64"/>
        <v>0</v>
      </c>
      <c r="BE56" s="15">
        <f t="shared" si="65"/>
        <v>0</v>
      </c>
      <c r="BF56" s="8">
        <f t="shared" si="66"/>
        <v>0</v>
      </c>
      <c r="BG56" s="68"/>
      <c r="BH56" s="60">
        <v>0</v>
      </c>
      <c r="BI56" s="8">
        <f t="shared" si="67"/>
        <v>0</v>
      </c>
      <c r="BJ56" s="8">
        <f t="shared" si="68"/>
        <v>0</v>
      </c>
      <c r="BK56" s="69">
        <f t="shared" si="69"/>
        <v>0</v>
      </c>
      <c r="BL56" s="8">
        <f t="shared" si="70"/>
        <v>0</v>
      </c>
      <c r="BM56" s="8">
        <f t="shared" si="71"/>
        <v>0</v>
      </c>
      <c r="BN56" s="8">
        <f t="shared" si="72"/>
        <v>0</v>
      </c>
      <c r="BO56" s="8">
        <f t="shared" si="73"/>
        <v>0</v>
      </c>
      <c r="BP56" s="8">
        <f t="shared" si="74"/>
        <v>0</v>
      </c>
      <c r="BQ56" s="15">
        <f t="shared" si="75"/>
        <v>0</v>
      </c>
      <c r="BR56" s="8">
        <f t="shared" si="76"/>
        <v>0</v>
      </c>
      <c r="BS56" s="68"/>
      <c r="BT56" s="60">
        <v>0</v>
      </c>
      <c r="BU56" s="8">
        <f t="shared" si="77"/>
        <v>0</v>
      </c>
      <c r="BV56" s="8">
        <f t="shared" si="78"/>
        <v>0</v>
      </c>
      <c r="BW56" s="69">
        <f t="shared" si="79"/>
        <v>0</v>
      </c>
      <c r="BX56" s="8">
        <f t="shared" si="80"/>
        <v>0</v>
      </c>
      <c r="BY56" s="8">
        <f t="shared" si="81"/>
        <v>0</v>
      </c>
      <c r="BZ56" s="8">
        <f t="shared" si="82"/>
        <v>0</v>
      </c>
      <c r="CA56" s="8">
        <f t="shared" si="83"/>
        <v>0</v>
      </c>
      <c r="CB56" s="8">
        <f t="shared" si="84"/>
        <v>0</v>
      </c>
      <c r="CC56" s="15">
        <f t="shared" si="85"/>
        <v>0</v>
      </c>
      <c r="CD56" s="8">
        <f t="shared" si="86"/>
        <v>0</v>
      </c>
      <c r="CE56" s="68"/>
      <c r="CF56" s="60">
        <v>0</v>
      </c>
      <c r="CG56" s="8">
        <f t="shared" si="87"/>
        <v>0</v>
      </c>
      <c r="CH56" s="8">
        <f t="shared" si="88"/>
        <v>0</v>
      </c>
      <c r="CI56" s="69">
        <f t="shared" si="89"/>
        <v>0</v>
      </c>
      <c r="CJ56" s="8">
        <f t="shared" si="90"/>
        <v>0</v>
      </c>
      <c r="CK56" s="8">
        <f t="shared" si="91"/>
        <v>0</v>
      </c>
      <c r="CL56" s="8">
        <f t="shared" si="92"/>
        <v>0</v>
      </c>
      <c r="CM56" s="8">
        <f t="shared" si="93"/>
        <v>0</v>
      </c>
      <c r="CN56" s="8">
        <f t="shared" si="94"/>
        <v>0</v>
      </c>
      <c r="CO56" s="15">
        <f t="shared" si="95"/>
        <v>0</v>
      </c>
      <c r="CP56" s="8">
        <f t="shared" si="96"/>
        <v>0</v>
      </c>
      <c r="CQ56" s="27"/>
      <c r="CR56">
        <f t="shared" si="19"/>
        <v>9.6746060000000007</v>
      </c>
      <c r="CS56">
        <f t="shared" si="20"/>
        <v>0.587001</v>
      </c>
      <c r="CT56">
        <f t="shared" si="21"/>
        <v>0</v>
      </c>
      <c r="CU56">
        <f t="shared" si="22"/>
        <v>0</v>
      </c>
      <c r="CV56">
        <f t="shared" si="23"/>
        <v>4.4260809999999999</v>
      </c>
      <c r="CW56">
        <f t="shared" si="24"/>
        <v>2.661524</v>
      </c>
      <c r="CX56">
        <f t="shared" si="25"/>
        <v>0</v>
      </c>
      <c r="CY56">
        <f t="shared" si="26"/>
        <v>2</v>
      </c>
      <c r="CZ56" s="8">
        <f t="shared" si="27"/>
        <v>2</v>
      </c>
    </row>
    <row r="57" spans="1:104" x14ac:dyDescent="0.4">
      <c r="A57" t="str">
        <f>'Accounts Active'!A14</f>
        <v>Alan McKendree D/B/A 24K Enterprises</v>
      </c>
      <c r="B57">
        <f t="shared" si="11"/>
        <v>16.774936</v>
      </c>
      <c r="C57">
        <f t="shared" si="12"/>
        <v>12.087111999999999</v>
      </c>
      <c r="D57">
        <f t="shared" si="13"/>
        <v>4.687824</v>
      </c>
      <c r="E57">
        <f t="shared" si="14"/>
        <v>0.83874680000000001</v>
      </c>
      <c r="F57" s="15">
        <f t="shared" si="28"/>
        <v>0.56638868421374744</v>
      </c>
      <c r="G57" s="14">
        <f t="shared" si="15"/>
        <v>1</v>
      </c>
      <c r="H57" s="54">
        <f t="shared" si="29"/>
        <v>5.2411085383758031</v>
      </c>
      <c r="I57" s="58">
        <v>1.4763630726958126</v>
      </c>
      <c r="J57" s="58">
        <f t="shared" si="16"/>
        <v>10.610748927304188</v>
      </c>
      <c r="K57" s="10"/>
      <c r="L57">
        <v>0</v>
      </c>
      <c r="M57" s="8">
        <f t="shared" si="30"/>
        <v>0.83874680000000001</v>
      </c>
      <c r="N57" s="8">
        <f t="shared" si="31"/>
        <v>10.610748927304188</v>
      </c>
      <c r="O57" s="58">
        <f t="shared" si="32"/>
        <v>0.53646913978772259</v>
      </c>
      <c r="P57" s="8">
        <f t="shared" si="33"/>
        <v>0</v>
      </c>
      <c r="Q57" s="8">
        <f t="shared" si="34"/>
        <v>10.610748927304188</v>
      </c>
      <c r="R57" s="8">
        <f t="shared" si="17"/>
        <v>0.34674529956432654</v>
      </c>
      <c r="S57" s="8">
        <f t="shared" si="35"/>
        <v>0.34674529956432654</v>
      </c>
      <c r="T57" s="8">
        <f t="shared" si="36"/>
        <v>0.88321443935204913</v>
      </c>
      <c r="U57" s="15">
        <f t="shared" si="97"/>
        <v>5.2650838092738426E-2</v>
      </c>
      <c r="V57" s="8">
        <f t="shared" si="18"/>
        <v>9.7275344879521395</v>
      </c>
      <c r="W57" s="68"/>
      <c r="X57" s="58">
        <v>0</v>
      </c>
      <c r="Y57" s="8">
        <f t="shared" si="37"/>
        <v>0.83874680000000001</v>
      </c>
      <c r="Z57" s="8">
        <f t="shared" si="38"/>
        <v>9.7275344879521395</v>
      </c>
      <c r="AA57" s="60">
        <f t="shared" si="39"/>
        <v>0.93989393290808998</v>
      </c>
      <c r="AB57" s="8">
        <f t="shared" si="40"/>
        <v>0</v>
      </c>
      <c r="AC57" s="8">
        <f t="shared" si="41"/>
        <v>9.7275344879521395</v>
      </c>
      <c r="AD57" s="8">
        <f t="shared" si="42"/>
        <v>1.740506566115664</v>
      </c>
      <c r="AE57" s="8">
        <f t="shared" si="43"/>
        <v>1.740506566115664</v>
      </c>
      <c r="AF57" s="8">
        <f t="shared" si="44"/>
        <v>2.680400499023754</v>
      </c>
      <c r="AG57" s="15">
        <f t="shared" si="45"/>
        <v>0.1597860342968673</v>
      </c>
      <c r="AH57" s="8">
        <f t="shared" si="46"/>
        <v>7.0471339889283851</v>
      </c>
      <c r="AI57" s="68"/>
      <c r="AJ57" s="58">
        <v>0</v>
      </c>
      <c r="AK57" s="8">
        <f t="shared" si="47"/>
        <v>0.83874680000000001</v>
      </c>
      <c r="AL57" s="8">
        <f t="shared" si="48"/>
        <v>0</v>
      </c>
      <c r="AM57" s="69">
        <f t="shared" si="49"/>
        <v>0</v>
      </c>
      <c r="AN57" s="8">
        <f t="shared" si="50"/>
        <v>0.83874680000000001</v>
      </c>
      <c r="AO57" s="8">
        <f t="shared" si="51"/>
        <v>0</v>
      </c>
      <c r="AP57" s="8">
        <f t="shared" si="52"/>
        <v>0</v>
      </c>
      <c r="AQ57" s="8">
        <f t="shared" si="53"/>
        <v>0</v>
      </c>
      <c r="AR57" s="8">
        <f t="shared" si="54"/>
        <v>0.83874680000000001</v>
      </c>
      <c r="AS57" s="15">
        <f t="shared" si="55"/>
        <v>0.05</v>
      </c>
      <c r="AT57" s="8">
        <f t="shared" si="56"/>
        <v>6.208387188928385</v>
      </c>
      <c r="AU57" s="68"/>
      <c r="AV57" s="60">
        <v>0</v>
      </c>
      <c r="AW57" s="8">
        <f t="shared" si="57"/>
        <v>0.83874680000000001</v>
      </c>
      <c r="AX57" s="8">
        <f t="shared" si="58"/>
        <v>0</v>
      </c>
      <c r="AY57" s="69">
        <f t="shared" si="59"/>
        <v>0</v>
      </c>
      <c r="AZ57" s="8">
        <f t="shared" si="60"/>
        <v>0.83874680000000001</v>
      </c>
      <c r="BA57" s="8">
        <f t="shared" si="61"/>
        <v>0</v>
      </c>
      <c r="BB57" s="8">
        <f t="shared" si="62"/>
        <v>0</v>
      </c>
      <c r="BC57" s="8">
        <f t="shared" si="63"/>
        <v>0</v>
      </c>
      <c r="BD57" s="8">
        <f t="shared" si="64"/>
        <v>0.83874680000000001</v>
      </c>
      <c r="BE57" s="15">
        <f t="shared" si="65"/>
        <v>0.05</v>
      </c>
      <c r="BF57" s="8">
        <f t="shared" si="66"/>
        <v>5.369640388928385</v>
      </c>
      <c r="BG57" s="68"/>
      <c r="BH57" s="60">
        <v>0</v>
      </c>
      <c r="BI57" s="8">
        <f t="shared" si="67"/>
        <v>0.83874680000000001</v>
      </c>
      <c r="BJ57" s="8">
        <f t="shared" si="68"/>
        <v>0</v>
      </c>
      <c r="BK57" s="69">
        <f t="shared" si="69"/>
        <v>0</v>
      </c>
      <c r="BL57" s="8">
        <f t="shared" si="70"/>
        <v>0</v>
      </c>
      <c r="BM57" s="8">
        <f t="shared" si="71"/>
        <v>0</v>
      </c>
      <c r="BN57" s="8">
        <f t="shared" si="72"/>
        <v>0</v>
      </c>
      <c r="BO57" s="8">
        <f t="shared" si="73"/>
        <v>0</v>
      </c>
      <c r="BP57" s="8">
        <f t="shared" si="74"/>
        <v>0</v>
      </c>
      <c r="BQ57" s="15">
        <f t="shared" si="75"/>
        <v>0</v>
      </c>
      <c r="BR57" s="8">
        <f t="shared" si="76"/>
        <v>5.369640388928385</v>
      </c>
      <c r="BS57" s="68"/>
      <c r="BT57" s="60">
        <v>0</v>
      </c>
      <c r="BU57" s="8">
        <f t="shared" si="77"/>
        <v>0.83874680000000001</v>
      </c>
      <c r="BV57" s="8">
        <f t="shared" si="78"/>
        <v>0</v>
      </c>
      <c r="BW57" s="69">
        <f t="shared" si="79"/>
        <v>0</v>
      </c>
      <c r="BX57" s="8">
        <f t="shared" si="80"/>
        <v>0</v>
      </c>
      <c r="BY57" s="8">
        <f t="shared" si="81"/>
        <v>0</v>
      </c>
      <c r="BZ57" s="8">
        <f t="shared" si="82"/>
        <v>0</v>
      </c>
      <c r="CA57" s="8">
        <f t="shared" si="83"/>
        <v>0</v>
      </c>
      <c r="CB57" s="8">
        <f t="shared" si="84"/>
        <v>0</v>
      </c>
      <c r="CC57" s="15">
        <f t="shared" si="85"/>
        <v>0</v>
      </c>
      <c r="CD57" s="8">
        <f t="shared" si="86"/>
        <v>5.369640388928385</v>
      </c>
      <c r="CE57" s="68"/>
      <c r="CF57" s="60">
        <v>0</v>
      </c>
      <c r="CG57" s="8">
        <f t="shared" si="87"/>
        <v>0.83874680000000001</v>
      </c>
      <c r="CH57" s="8">
        <f t="shared" si="88"/>
        <v>0</v>
      </c>
      <c r="CI57" s="69">
        <f t="shared" si="89"/>
        <v>0</v>
      </c>
      <c r="CJ57" s="8">
        <f t="shared" si="90"/>
        <v>0</v>
      </c>
      <c r="CK57" s="8">
        <f t="shared" si="91"/>
        <v>0</v>
      </c>
      <c r="CL57" s="8">
        <f t="shared" si="92"/>
        <v>0</v>
      </c>
      <c r="CM57" s="8">
        <f t="shared" si="93"/>
        <v>0</v>
      </c>
      <c r="CN57" s="8">
        <f t="shared" si="94"/>
        <v>0</v>
      </c>
      <c r="CO57" s="15">
        <f t="shared" si="95"/>
        <v>0</v>
      </c>
      <c r="CP57" s="8">
        <f t="shared" si="96"/>
        <v>5.369640388928385</v>
      </c>
      <c r="CQ57" s="27"/>
      <c r="CR57">
        <f t="shared" si="19"/>
        <v>4.687824</v>
      </c>
      <c r="CS57">
        <f t="shared" si="20"/>
        <v>0</v>
      </c>
      <c r="CT57">
        <f t="shared" si="21"/>
        <v>0</v>
      </c>
      <c r="CU57">
        <f t="shared" si="22"/>
        <v>0</v>
      </c>
      <c r="CV57">
        <f t="shared" si="23"/>
        <v>0</v>
      </c>
      <c r="CW57">
        <f t="shared" si="24"/>
        <v>0</v>
      </c>
      <c r="CX57">
        <f t="shared" si="25"/>
        <v>0</v>
      </c>
      <c r="CY57">
        <f t="shared" si="26"/>
        <v>4.687824</v>
      </c>
      <c r="CZ57" s="8">
        <f t="shared" si="27"/>
        <v>4.687824</v>
      </c>
    </row>
    <row r="58" spans="1:104" x14ac:dyDescent="0.4">
      <c r="A58" t="str">
        <f>'Accounts Active'!A15</f>
        <v>Alberto Salguero and Patricia Aguilar</v>
      </c>
      <c r="B58">
        <f t="shared" si="11"/>
        <v>1.2135E-2</v>
      </c>
      <c r="C58">
        <f t="shared" si="12"/>
        <v>0</v>
      </c>
      <c r="D58">
        <f t="shared" si="13"/>
        <v>1.2135E-2</v>
      </c>
      <c r="E58">
        <f t="shared" si="14"/>
        <v>6.0675000000000008E-4</v>
      </c>
      <c r="F58" s="15">
        <f t="shared" si="28"/>
        <v>0</v>
      </c>
      <c r="G58" s="14">
        <f t="shared" si="15"/>
        <v>1</v>
      </c>
      <c r="H58" s="54">
        <f t="shared" si="29"/>
        <v>0</v>
      </c>
      <c r="I58" s="58">
        <v>0</v>
      </c>
      <c r="J58" s="58">
        <f t="shared" si="16"/>
        <v>0</v>
      </c>
      <c r="K58" s="10"/>
      <c r="L58">
        <v>0</v>
      </c>
      <c r="M58" s="8">
        <f t="shared" si="30"/>
        <v>0</v>
      </c>
      <c r="N58" s="8">
        <f t="shared" si="31"/>
        <v>0</v>
      </c>
      <c r="O58" s="58">
        <f t="shared" si="32"/>
        <v>0</v>
      </c>
      <c r="P58" s="8">
        <f t="shared" si="33"/>
        <v>0</v>
      </c>
      <c r="Q58" s="8">
        <f t="shared" si="34"/>
        <v>0</v>
      </c>
      <c r="R58" s="8">
        <f t="shared" si="17"/>
        <v>0</v>
      </c>
      <c r="S58" s="8">
        <f t="shared" si="35"/>
        <v>0</v>
      </c>
      <c r="T58" s="8">
        <f t="shared" si="36"/>
        <v>0</v>
      </c>
      <c r="U58" s="15">
        <f t="shared" si="97"/>
        <v>0</v>
      </c>
      <c r="V58" s="8">
        <f t="shared" si="18"/>
        <v>0</v>
      </c>
      <c r="W58" s="68"/>
      <c r="X58" s="58">
        <v>0</v>
      </c>
      <c r="Y58" s="8">
        <f t="shared" si="37"/>
        <v>0</v>
      </c>
      <c r="Z58" s="8">
        <f t="shared" si="38"/>
        <v>0</v>
      </c>
      <c r="AA58" s="60">
        <f t="shared" si="39"/>
        <v>0</v>
      </c>
      <c r="AB58" s="8">
        <f t="shared" si="40"/>
        <v>0</v>
      </c>
      <c r="AC58" s="8">
        <f t="shared" si="41"/>
        <v>0</v>
      </c>
      <c r="AD58" s="8">
        <f t="shared" si="42"/>
        <v>0</v>
      </c>
      <c r="AE58" s="8">
        <f t="shared" si="43"/>
        <v>0</v>
      </c>
      <c r="AF58" s="8">
        <f t="shared" si="44"/>
        <v>0</v>
      </c>
      <c r="AG58" s="15">
        <f t="shared" si="45"/>
        <v>0</v>
      </c>
      <c r="AH58" s="8">
        <f t="shared" si="46"/>
        <v>0</v>
      </c>
      <c r="AI58" s="68"/>
      <c r="AJ58" s="58">
        <v>0</v>
      </c>
      <c r="AK58" s="8">
        <f t="shared" si="47"/>
        <v>0</v>
      </c>
      <c r="AL58" s="8">
        <f t="shared" si="48"/>
        <v>0</v>
      </c>
      <c r="AM58" s="69">
        <f t="shared" si="49"/>
        <v>0</v>
      </c>
      <c r="AN58" s="8">
        <f t="shared" si="50"/>
        <v>0</v>
      </c>
      <c r="AO58" s="8">
        <f t="shared" si="51"/>
        <v>0</v>
      </c>
      <c r="AP58" s="8">
        <f t="shared" si="52"/>
        <v>0</v>
      </c>
      <c r="AQ58" s="8">
        <f t="shared" si="53"/>
        <v>0</v>
      </c>
      <c r="AR58" s="8">
        <f t="shared" si="54"/>
        <v>0</v>
      </c>
      <c r="AS58" s="15">
        <f t="shared" si="55"/>
        <v>0</v>
      </c>
      <c r="AT58" s="8">
        <f t="shared" si="56"/>
        <v>0</v>
      </c>
      <c r="AU58" s="68"/>
      <c r="AV58" s="60">
        <v>1</v>
      </c>
      <c r="AW58" s="8">
        <f t="shared" si="57"/>
        <v>0</v>
      </c>
      <c r="AX58" s="8">
        <f t="shared" si="58"/>
        <v>0</v>
      </c>
      <c r="AY58" s="69">
        <f t="shared" si="59"/>
        <v>0</v>
      </c>
      <c r="AZ58" s="8">
        <f t="shared" si="60"/>
        <v>0</v>
      </c>
      <c r="BA58" s="8">
        <f t="shared" si="61"/>
        <v>0</v>
      </c>
      <c r="BB58" s="8">
        <f t="shared" si="62"/>
        <v>0</v>
      </c>
      <c r="BC58" s="8">
        <f t="shared" si="63"/>
        <v>0</v>
      </c>
      <c r="BD58" s="8">
        <f t="shared" si="64"/>
        <v>0</v>
      </c>
      <c r="BE58" s="15">
        <f t="shared" si="65"/>
        <v>0</v>
      </c>
      <c r="BF58" s="8">
        <f t="shared" si="66"/>
        <v>0</v>
      </c>
      <c r="BG58" s="68"/>
      <c r="BH58" s="60">
        <v>1</v>
      </c>
      <c r="BI58" s="8">
        <f t="shared" si="67"/>
        <v>0</v>
      </c>
      <c r="BJ58" s="8">
        <f t="shared" si="68"/>
        <v>0</v>
      </c>
      <c r="BK58" s="69">
        <f t="shared" si="69"/>
        <v>0</v>
      </c>
      <c r="BL58" s="8">
        <f t="shared" si="70"/>
        <v>0</v>
      </c>
      <c r="BM58" s="8">
        <f t="shared" si="71"/>
        <v>0</v>
      </c>
      <c r="BN58" s="8">
        <f t="shared" si="72"/>
        <v>0</v>
      </c>
      <c r="BO58" s="8">
        <f t="shared" si="73"/>
        <v>0</v>
      </c>
      <c r="BP58" s="8">
        <f t="shared" si="74"/>
        <v>0</v>
      </c>
      <c r="BQ58" s="15">
        <f t="shared" si="75"/>
        <v>0</v>
      </c>
      <c r="BR58" s="8">
        <f t="shared" si="76"/>
        <v>0</v>
      </c>
      <c r="BS58" s="68"/>
      <c r="BT58" s="60">
        <v>1</v>
      </c>
      <c r="BU58" s="8">
        <f t="shared" si="77"/>
        <v>0</v>
      </c>
      <c r="BV58" s="8">
        <f t="shared" si="78"/>
        <v>0</v>
      </c>
      <c r="BW58" s="69">
        <f t="shared" si="79"/>
        <v>0</v>
      </c>
      <c r="BX58" s="8">
        <f t="shared" si="80"/>
        <v>0</v>
      </c>
      <c r="BY58" s="8">
        <f t="shared" si="81"/>
        <v>0</v>
      </c>
      <c r="BZ58" s="8">
        <f t="shared" si="82"/>
        <v>0</v>
      </c>
      <c r="CA58" s="8">
        <f t="shared" si="83"/>
        <v>0</v>
      </c>
      <c r="CB58" s="8">
        <f t="shared" si="84"/>
        <v>0</v>
      </c>
      <c r="CC58" s="15">
        <f t="shared" si="85"/>
        <v>0</v>
      </c>
      <c r="CD58" s="8">
        <f t="shared" si="86"/>
        <v>0</v>
      </c>
      <c r="CE58" s="68"/>
      <c r="CF58" s="60">
        <v>1</v>
      </c>
      <c r="CG58" s="8">
        <f t="shared" si="87"/>
        <v>0</v>
      </c>
      <c r="CH58" s="8">
        <f t="shared" si="88"/>
        <v>0</v>
      </c>
      <c r="CI58" s="69">
        <f t="shared" si="89"/>
        <v>0</v>
      </c>
      <c r="CJ58" s="8">
        <f t="shared" si="90"/>
        <v>0</v>
      </c>
      <c r="CK58" s="8">
        <f t="shared" si="91"/>
        <v>0</v>
      </c>
      <c r="CL58" s="8">
        <f t="shared" si="92"/>
        <v>0</v>
      </c>
      <c r="CM58" s="8">
        <f t="shared" si="93"/>
        <v>0</v>
      </c>
      <c r="CN58" s="8">
        <f t="shared" si="94"/>
        <v>0</v>
      </c>
      <c r="CO58" s="15">
        <f t="shared" si="95"/>
        <v>0</v>
      </c>
      <c r="CP58" s="8">
        <f t="shared" si="96"/>
        <v>0</v>
      </c>
      <c r="CQ58" s="27"/>
      <c r="CR58">
        <f t="shared" si="19"/>
        <v>1.2135E-2</v>
      </c>
      <c r="CS58">
        <f t="shared" si="20"/>
        <v>0</v>
      </c>
      <c r="CT58">
        <f t="shared" si="21"/>
        <v>0</v>
      </c>
      <c r="CU58">
        <f t="shared" si="22"/>
        <v>0</v>
      </c>
      <c r="CV58">
        <f t="shared" si="23"/>
        <v>0</v>
      </c>
      <c r="CW58">
        <f t="shared" si="24"/>
        <v>0</v>
      </c>
      <c r="CX58">
        <f t="shared" si="25"/>
        <v>0</v>
      </c>
      <c r="CY58">
        <f t="shared" si="26"/>
        <v>1.2135E-2</v>
      </c>
      <c r="CZ58" s="8">
        <f t="shared" si="27"/>
        <v>1.2135E-2</v>
      </c>
    </row>
    <row r="59" spans="1:104" hidden="1" outlineLevel="1" x14ac:dyDescent="0.4">
      <c r="A59" t="str">
        <f>'Accounts Active'!A16</f>
        <v>Alexander Manzara</v>
      </c>
      <c r="B59">
        <f t="shared" si="11"/>
        <v>11.993012</v>
      </c>
      <c r="C59">
        <f t="shared" si="12"/>
        <v>11.993012</v>
      </c>
      <c r="D59">
        <f t="shared" si="13"/>
        <v>0</v>
      </c>
      <c r="E59">
        <f t="shared" si="14"/>
        <v>0.59965060000000003</v>
      </c>
      <c r="F59" s="15">
        <f t="shared" si="28"/>
        <v>0.60517234072325932</v>
      </c>
      <c r="G59" s="14">
        <f t="shared" si="15"/>
        <v>1</v>
      </c>
      <c r="H59" s="54">
        <f t="shared" si="29"/>
        <v>4.7351728556378623</v>
      </c>
      <c r="I59" s="58">
        <v>1.464869362275931</v>
      </c>
      <c r="J59" s="58">
        <f t="shared" si="16"/>
        <v>10.52814263772407</v>
      </c>
      <c r="K59" s="10"/>
      <c r="L59">
        <v>0</v>
      </c>
      <c r="M59" s="8">
        <f t="shared" si="30"/>
        <v>0.59965060000000003</v>
      </c>
      <c r="N59" s="8">
        <f t="shared" si="31"/>
        <v>10.52814263772407</v>
      </c>
      <c r="O59" s="58">
        <f t="shared" si="32"/>
        <v>0.53229264617584704</v>
      </c>
      <c r="P59" s="8">
        <f t="shared" si="33"/>
        <v>0</v>
      </c>
      <c r="Q59" s="8">
        <f t="shared" si="34"/>
        <v>10.52814263772407</v>
      </c>
      <c r="R59" s="8">
        <f t="shared" si="17"/>
        <v>0.34404583482130086</v>
      </c>
      <c r="S59" s="8">
        <f t="shared" si="35"/>
        <v>0.34404583482130086</v>
      </c>
      <c r="T59" s="8">
        <f t="shared" si="36"/>
        <v>0.87633848099714795</v>
      </c>
      <c r="U59" s="15">
        <f t="shared" si="97"/>
        <v>7.3070758288005383E-2</v>
      </c>
      <c r="V59" s="8">
        <f t="shared" si="18"/>
        <v>9.6518041567269215</v>
      </c>
      <c r="W59" s="68"/>
      <c r="X59" s="58">
        <v>0</v>
      </c>
      <c r="Y59" s="8">
        <f t="shared" si="37"/>
        <v>0.59965060000000003</v>
      </c>
      <c r="Z59" s="8">
        <f t="shared" si="38"/>
        <v>9.6518041567269215</v>
      </c>
      <c r="AA59" s="60">
        <f t="shared" si="39"/>
        <v>0.93257671610008397</v>
      </c>
      <c r="AB59" s="8">
        <f t="shared" si="40"/>
        <v>0</v>
      </c>
      <c r="AC59" s="8">
        <f t="shared" si="41"/>
        <v>9.6518041567269215</v>
      </c>
      <c r="AD59" s="8">
        <f t="shared" si="42"/>
        <v>1.7269564585406298</v>
      </c>
      <c r="AE59" s="8">
        <f t="shared" si="43"/>
        <v>1.7269564585406298</v>
      </c>
      <c r="AF59" s="8">
        <f t="shared" si="44"/>
        <v>2.659533174640714</v>
      </c>
      <c r="AG59" s="15">
        <f t="shared" si="45"/>
        <v>0.22175690098873527</v>
      </c>
      <c r="AH59" s="8">
        <f t="shared" si="46"/>
        <v>6.9922709820862075</v>
      </c>
      <c r="AI59" s="68"/>
      <c r="AJ59" s="58">
        <v>0</v>
      </c>
      <c r="AK59" s="8">
        <f t="shared" si="47"/>
        <v>0.59965060000000003</v>
      </c>
      <c r="AL59" s="8">
        <f t="shared" si="48"/>
        <v>0</v>
      </c>
      <c r="AM59" s="69">
        <f t="shared" si="49"/>
        <v>0</v>
      </c>
      <c r="AN59" s="8">
        <f t="shared" si="50"/>
        <v>0.59965060000000003</v>
      </c>
      <c r="AO59" s="8">
        <f t="shared" si="51"/>
        <v>0</v>
      </c>
      <c r="AP59" s="8">
        <f t="shared" si="52"/>
        <v>0</v>
      </c>
      <c r="AQ59" s="8">
        <f t="shared" si="53"/>
        <v>0</v>
      </c>
      <c r="AR59" s="8">
        <f t="shared" si="54"/>
        <v>0.59965060000000003</v>
      </c>
      <c r="AS59" s="15">
        <f t="shared" si="55"/>
        <v>0.05</v>
      </c>
      <c r="AT59" s="8">
        <f t="shared" si="56"/>
        <v>6.3926203820862071</v>
      </c>
      <c r="AU59" s="68"/>
      <c r="AV59" s="60">
        <v>0</v>
      </c>
      <c r="AW59" s="8">
        <f t="shared" si="57"/>
        <v>0.59965060000000003</v>
      </c>
      <c r="AX59" s="8">
        <f t="shared" si="58"/>
        <v>0</v>
      </c>
      <c r="AY59" s="69">
        <f t="shared" si="59"/>
        <v>0</v>
      </c>
      <c r="AZ59" s="8">
        <f t="shared" si="60"/>
        <v>0.59965060000000003</v>
      </c>
      <c r="BA59" s="8">
        <f t="shared" si="61"/>
        <v>0</v>
      </c>
      <c r="BB59" s="8">
        <f t="shared" si="62"/>
        <v>0</v>
      </c>
      <c r="BC59" s="8">
        <f t="shared" si="63"/>
        <v>0</v>
      </c>
      <c r="BD59" s="8">
        <f t="shared" si="64"/>
        <v>0.59965060000000003</v>
      </c>
      <c r="BE59" s="15">
        <f t="shared" si="65"/>
        <v>0.05</v>
      </c>
      <c r="BF59" s="8">
        <f t="shared" si="66"/>
        <v>5.7929697820862067</v>
      </c>
      <c r="BG59" s="68"/>
      <c r="BH59" s="60">
        <v>0</v>
      </c>
      <c r="BI59" s="8">
        <f t="shared" si="67"/>
        <v>0.59965060000000003</v>
      </c>
      <c r="BJ59" s="8">
        <f t="shared" si="68"/>
        <v>0</v>
      </c>
      <c r="BK59" s="69">
        <f t="shared" si="69"/>
        <v>0</v>
      </c>
      <c r="BL59" s="8">
        <f t="shared" si="70"/>
        <v>0</v>
      </c>
      <c r="BM59" s="8">
        <f t="shared" si="71"/>
        <v>0</v>
      </c>
      <c r="BN59" s="8">
        <f t="shared" si="72"/>
        <v>0</v>
      </c>
      <c r="BO59" s="8">
        <f t="shared" si="73"/>
        <v>0</v>
      </c>
      <c r="BP59" s="8">
        <f t="shared" si="74"/>
        <v>0</v>
      </c>
      <c r="BQ59" s="15">
        <f t="shared" si="75"/>
        <v>0</v>
      </c>
      <c r="BR59" s="8">
        <f t="shared" si="76"/>
        <v>5.7929697820862067</v>
      </c>
      <c r="BS59" s="68"/>
      <c r="BT59" s="60">
        <v>0</v>
      </c>
      <c r="BU59" s="8">
        <f t="shared" si="77"/>
        <v>0.59965060000000003</v>
      </c>
      <c r="BV59" s="8">
        <f t="shared" si="78"/>
        <v>0</v>
      </c>
      <c r="BW59" s="69">
        <f t="shared" si="79"/>
        <v>0</v>
      </c>
      <c r="BX59" s="8">
        <f t="shared" si="80"/>
        <v>0</v>
      </c>
      <c r="BY59" s="8">
        <f t="shared" si="81"/>
        <v>0</v>
      </c>
      <c r="BZ59" s="8">
        <f t="shared" si="82"/>
        <v>0</v>
      </c>
      <c r="CA59" s="8">
        <f t="shared" si="83"/>
        <v>0</v>
      </c>
      <c r="CB59" s="8">
        <f t="shared" si="84"/>
        <v>0</v>
      </c>
      <c r="CC59" s="15">
        <f t="shared" si="85"/>
        <v>0</v>
      </c>
      <c r="CD59" s="8">
        <f t="shared" si="86"/>
        <v>5.7929697820862067</v>
      </c>
      <c r="CE59" s="68"/>
      <c r="CF59" s="60">
        <v>0</v>
      </c>
      <c r="CG59" s="8">
        <f t="shared" si="87"/>
        <v>0.59965060000000003</v>
      </c>
      <c r="CH59" s="8">
        <f t="shared" si="88"/>
        <v>0</v>
      </c>
      <c r="CI59" s="69">
        <f t="shared" si="89"/>
        <v>0</v>
      </c>
      <c r="CJ59" s="8">
        <f t="shared" si="90"/>
        <v>0</v>
      </c>
      <c r="CK59" s="8">
        <f t="shared" si="91"/>
        <v>0</v>
      </c>
      <c r="CL59" s="8">
        <f t="shared" si="92"/>
        <v>0</v>
      </c>
      <c r="CM59" s="8">
        <f t="shared" si="93"/>
        <v>0</v>
      </c>
      <c r="CN59" s="8">
        <f t="shared" si="94"/>
        <v>0</v>
      </c>
      <c r="CO59" s="15">
        <f t="shared" si="95"/>
        <v>0</v>
      </c>
      <c r="CP59" s="8">
        <f t="shared" si="96"/>
        <v>5.7929697820862067</v>
      </c>
      <c r="CQ59" s="27"/>
      <c r="CR59">
        <f t="shared" si="19"/>
        <v>0</v>
      </c>
      <c r="CS59">
        <f t="shared" si="20"/>
        <v>0</v>
      </c>
      <c r="CT59">
        <f t="shared" si="21"/>
        <v>0</v>
      </c>
      <c r="CU59">
        <f t="shared" si="22"/>
        <v>0</v>
      </c>
      <c r="CV59">
        <f t="shared" si="23"/>
        <v>0</v>
      </c>
      <c r="CW59">
        <f t="shared" si="24"/>
        <v>0</v>
      </c>
      <c r="CX59">
        <f t="shared" si="25"/>
        <v>0</v>
      </c>
      <c r="CY59">
        <f t="shared" si="26"/>
        <v>0</v>
      </c>
      <c r="CZ59" s="8">
        <f t="shared" si="27"/>
        <v>0</v>
      </c>
    </row>
    <row r="60" spans="1:104" hidden="1" outlineLevel="1" x14ac:dyDescent="0.4">
      <c r="A60" t="str">
        <f>'Accounts Active'!A17</f>
        <v>Alexander Maslinksovsky</v>
      </c>
      <c r="B60">
        <f t="shared" si="11"/>
        <v>20.08257</v>
      </c>
      <c r="C60">
        <f t="shared" si="12"/>
        <v>20.08257</v>
      </c>
      <c r="D60">
        <f t="shared" si="13"/>
        <v>0</v>
      </c>
      <c r="E60">
        <f t="shared" si="14"/>
        <v>1.0041285</v>
      </c>
      <c r="F60" s="15">
        <f t="shared" si="28"/>
        <v>0.60517234072325932</v>
      </c>
      <c r="G60" s="14">
        <f t="shared" si="15"/>
        <v>1</v>
      </c>
      <c r="H60" s="54">
        <f t="shared" si="29"/>
        <v>7.9291541053612935</v>
      </c>
      <c r="I60" s="58">
        <v>2.4529568976301985</v>
      </c>
      <c r="J60" s="58">
        <f t="shared" si="16"/>
        <v>17.629613102369802</v>
      </c>
      <c r="K60" s="10"/>
      <c r="L60">
        <v>0</v>
      </c>
      <c r="M60" s="8">
        <f t="shared" si="30"/>
        <v>1.0041285</v>
      </c>
      <c r="N60" s="8">
        <f t="shared" si="31"/>
        <v>17.629613102369802</v>
      </c>
      <c r="O60" s="58">
        <f t="shared" si="32"/>
        <v>0.89133608198771741</v>
      </c>
      <c r="P60" s="8">
        <f t="shared" si="33"/>
        <v>0</v>
      </c>
      <c r="Q60" s="8">
        <f t="shared" si="34"/>
        <v>17.629613102369802</v>
      </c>
      <c r="R60" s="8">
        <f t="shared" si="17"/>
        <v>0.57611253628423043</v>
      </c>
      <c r="S60" s="8">
        <f t="shared" si="35"/>
        <v>0.57611253628423043</v>
      </c>
      <c r="T60" s="8">
        <f t="shared" si="36"/>
        <v>1.4674486182719479</v>
      </c>
      <c r="U60" s="15">
        <f t="shared" si="97"/>
        <v>7.3070758288005369E-2</v>
      </c>
      <c r="V60" s="8">
        <f t="shared" si="18"/>
        <v>16.162164484097854</v>
      </c>
      <c r="W60" s="68"/>
      <c r="X60" s="58">
        <v>0</v>
      </c>
      <c r="Y60" s="8">
        <f t="shared" si="37"/>
        <v>1.0041285</v>
      </c>
      <c r="Z60" s="8">
        <f t="shared" si="38"/>
        <v>16.162164484097854</v>
      </c>
      <c r="AA60" s="60">
        <f t="shared" si="39"/>
        <v>1.5616208156424811</v>
      </c>
      <c r="AB60" s="8">
        <f t="shared" si="40"/>
        <v>0</v>
      </c>
      <c r="AC60" s="8">
        <f t="shared" si="41"/>
        <v>16.162164484097854</v>
      </c>
      <c r="AD60" s="8">
        <f t="shared" si="42"/>
        <v>2.891827671446864</v>
      </c>
      <c r="AE60" s="8">
        <f t="shared" si="43"/>
        <v>2.891827671446864</v>
      </c>
      <c r="AF60" s="8">
        <f t="shared" si="44"/>
        <v>4.4534484870893447</v>
      </c>
      <c r="AG60" s="15">
        <f t="shared" si="45"/>
        <v>0.22175690098873524</v>
      </c>
      <c r="AH60" s="8">
        <f t="shared" si="46"/>
        <v>11.708715997008509</v>
      </c>
      <c r="AI60" s="68"/>
      <c r="AJ60" s="58">
        <v>0</v>
      </c>
      <c r="AK60" s="8">
        <f t="shared" si="47"/>
        <v>1.0041285</v>
      </c>
      <c r="AL60" s="8">
        <f t="shared" si="48"/>
        <v>0</v>
      </c>
      <c r="AM60" s="69">
        <f t="shared" si="49"/>
        <v>0</v>
      </c>
      <c r="AN60" s="8">
        <f t="shared" si="50"/>
        <v>1.0041285</v>
      </c>
      <c r="AO60" s="8">
        <f t="shared" si="51"/>
        <v>0</v>
      </c>
      <c r="AP60" s="8">
        <f t="shared" si="52"/>
        <v>0</v>
      </c>
      <c r="AQ60" s="8">
        <f t="shared" si="53"/>
        <v>0</v>
      </c>
      <c r="AR60" s="8">
        <f t="shared" si="54"/>
        <v>1.0041285</v>
      </c>
      <c r="AS60" s="15">
        <f t="shared" si="55"/>
        <v>4.9999999999999996E-2</v>
      </c>
      <c r="AT60" s="8">
        <f t="shared" si="56"/>
        <v>10.704587497008509</v>
      </c>
      <c r="AU60" s="68"/>
      <c r="AV60" s="60">
        <v>0</v>
      </c>
      <c r="AW60" s="8">
        <f t="shared" si="57"/>
        <v>1.0041285</v>
      </c>
      <c r="AX60" s="8">
        <f t="shared" si="58"/>
        <v>0</v>
      </c>
      <c r="AY60" s="69">
        <f t="shared" si="59"/>
        <v>0</v>
      </c>
      <c r="AZ60" s="8">
        <f t="shared" si="60"/>
        <v>1.0041285</v>
      </c>
      <c r="BA60" s="8">
        <f t="shared" si="61"/>
        <v>0</v>
      </c>
      <c r="BB60" s="8">
        <f t="shared" si="62"/>
        <v>0</v>
      </c>
      <c r="BC60" s="8">
        <f t="shared" si="63"/>
        <v>0</v>
      </c>
      <c r="BD60" s="8">
        <f t="shared" si="64"/>
        <v>1.0041285</v>
      </c>
      <c r="BE60" s="15">
        <f t="shared" si="65"/>
        <v>4.9999999999999996E-2</v>
      </c>
      <c r="BF60" s="8">
        <f t="shared" si="66"/>
        <v>9.7004589970085089</v>
      </c>
      <c r="BG60" s="68"/>
      <c r="BH60" s="60">
        <v>0</v>
      </c>
      <c r="BI60" s="8">
        <f t="shared" si="67"/>
        <v>1.0041285</v>
      </c>
      <c r="BJ60" s="8">
        <f t="shared" si="68"/>
        <v>0</v>
      </c>
      <c r="BK60" s="69">
        <f t="shared" si="69"/>
        <v>0</v>
      </c>
      <c r="BL60" s="8">
        <f t="shared" si="70"/>
        <v>0</v>
      </c>
      <c r="BM60" s="8">
        <f t="shared" si="71"/>
        <v>0</v>
      </c>
      <c r="BN60" s="8">
        <f t="shared" si="72"/>
        <v>0</v>
      </c>
      <c r="BO60" s="8">
        <f t="shared" si="73"/>
        <v>0</v>
      </c>
      <c r="BP60" s="8">
        <f t="shared" si="74"/>
        <v>0</v>
      </c>
      <c r="BQ60" s="15">
        <f t="shared" si="75"/>
        <v>0</v>
      </c>
      <c r="BR60" s="8">
        <f t="shared" si="76"/>
        <v>9.7004589970085089</v>
      </c>
      <c r="BS60" s="68"/>
      <c r="BT60" s="60">
        <v>0</v>
      </c>
      <c r="BU60" s="8">
        <f t="shared" si="77"/>
        <v>1.0041285</v>
      </c>
      <c r="BV60" s="8">
        <f t="shared" si="78"/>
        <v>0</v>
      </c>
      <c r="BW60" s="69">
        <f t="shared" si="79"/>
        <v>0</v>
      </c>
      <c r="BX60" s="8">
        <f t="shared" si="80"/>
        <v>0</v>
      </c>
      <c r="BY60" s="8">
        <f t="shared" si="81"/>
        <v>0</v>
      </c>
      <c r="BZ60" s="8">
        <f t="shared" si="82"/>
        <v>0</v>
      </c>
      <c r="CA60" s="8">
        <f t="shared" si="83"/>
        <v>0</v>
      </c>
      <c r="CB60" s="8">
        <f t="shared" si="84"/>
        <v>0</v>
      </c>
      <c r="CC60" s="15">
        <f t="shared" si="85"/>
        <v>0</v>
      </c>
      <c r="CD60" s="8">
        <f t="shared" si="86"/>
        <v>9.7004589970085089</v>
      </c>
      <c r="CE60" s="68"/>
      <c r="CF60" s="60">
        <v>0</v>
      </c>
      <c r="CG60" s="8">
        <f t="shared" si="87"/>
        <v>1.0041285</v>
      </c>
      <c r="CH60" s="8">
        <f t="shared" si="88"/>
        <v>0</v>
      </c>
      <c r="CI60" s="69">
        <f t="shared" si="89"/>
        <v>0</v>
      </c>
      <c r="CJ60" s="8">
        <f t="shared" si="90"/>
        <v>0</v>
      </c>
      <c r="CK60" s="8">
        <f t="shared" si="91"/>
        <v>0</v>
      </c>
      <c r="CL60" s="8">
        <f t="shared" si="92"/>
        <v>0</v>
      </c>
      <c r="CM60" s="8">
        <f t="shared" si="93"/>
        <v>0</v>
      </c>
      <c r="CN60" s="8">
        <f t="shared" si="94"/>
        <v>0</v>
      </c>
      <c r="CO60" s="15">
        <f t="shared" si="95"/>
        <v>0</v>
      </c>
      <c r="CP60" s="8">
        <f t="shared" si="96"/>
        <v>9.7004589970085089</v>
      </c>
      <c r="CQ60" s="27"/>
      <c r="CR60">
        <f t="shared" si="19"/>
        <v>0</v>
      </c>
      <c r="CS60">
        <f t="shared" si="20"/>
        <v>0</v>
      </c>
      <c r="CT60">
        <f t="shared" si="21"/>
        <v>0</v>
      </c>
      <c r="CU60">
        <f t="shared" si="22"/>
        <v>0</v>
      </c>
      <c r="CV60">
        <f t="shared" si="23"/>
        <v>0</v>
      </c>
      <c r="CW60">
        <f t="shared" si="24"/>
        <v>0</v>
      </c>
      <c r="CX60">
        <f t="shared" si="25"/>
        <v>0</v>
      </c>
      <c r="CY60">
        <f t="shared" si="26"/>
        <v>0</v>
      </c>
      <c r="CZ60" s="8">
        <f t="shared" si="27"/>
        <v>0</v>
      </c>
    </row>
    <row r="61" spans="1:104" hidden="1" outlineLevel="1" x14ac:dyDescent="0.4">
      <c r="A61" t="str">
        <f>'Accounts Active'!A18</f>
        <v>Alexander Schechter</v>
      </c>
      <c r="B61">
        <f t="shared" si="11"/>
        <v>11.631591999999999</v>
      </c>
      <c r="C61">
        <f t="shared" si="12"/>
        <v>9.5577319999999997</v>
      </c>
      <c r="D61">
        <f t="shared" si="13"/>
        <v>0</v>
      </c>
      <c r="E61">
        <f t="shared" si="14"/>
        <v>0.58157959999999997</v>
      </c>
      <c r="F61" s="15">
        <f t="shared" si="28"/>
        <v>0.58347409683025209</v>
      </c>
      <c r="G61" s="14">
        <f t="shared" si="15"/>
        <v>1</v>
      </c>
      <c r="H61" s="54">
        <f t="shared" si="29"/>
        <v>3.9810429535544012</v>
      </c>
      <c r="I61" s="58">
        <v>1.1674155566294986</v>
      </c>
      <c r="J61" s="58">
        <f t="shared" si="16"/>
        <v>8.3903164433705015</v>
      </c>
      <c r="K61" s="10"/>
      <c r="L61">
        <v>0</v>
      </c>
      <c r="M61" s="8">
        <f t="shared" si="30"/>
        <v>0.58157959999999997</v>
      </c>
      <c r="N61" s="8">
        <f t="shared" si="31"/>
        <v>8.3903164433705015</v>
      </c>
      <c r="O61" s="58">
        <f t="shared" si="32"/>
        <v>0.42420623424037013</v>
      </c>
      <c r="P61" s="8">
        <f t="shared" si="33"/>
        <v>0</v>
      </c>
      <c r="Q61" s="8">
        <f t="shared" si="34"/>
        <v>8.3903164433705015</v>
      </c>
      <c r="R61" s="8">
        <f t="shared" si="17"/>
        <v>0.27418449051316396</v>
      </c>
      <c r="S61" s="8">
        <f t="shared" si="35"/>
        <v>0.27418449051316396</v>
      </c>
      <c r="T61" s="8">
        <f t="shared" si="36"/>
        <v>0.69839072475353414</v>
      </c>
      <c r="U61" s="15">
        <f t="shared" si="97"/>
        <v>6.004257411655551E-2</v>
      </c>
      <c r="V61" s="8">
        <f t="shared" si="18"/>
        <v>7.6919257186169672</v>
      </c>
      <c r="W61" s="68"/>
      <c r="X61" s="58">
        <v>0</v>
      </c>
      <c r="Y61" s="8">
        <f t="shared" si="37"/>
        <v>0.58157959999999997</v>
      </c>
      <c r="Z61" s="8">
        <f t="shared" si="38"/>
        <v>7.6919257186169672</v>
      </c>
      <c r="AA61" s="60">
        <f t="shared" si="39"/>
        <v>0.74320932238912851</v>
      </c>
      <c r="AB61" s="8">
        <f t="shared" si="40"/>
        <v>0</v>
      </c>
      <c r="AC61" s="8">
        <f t="shared" si="41"/>
        <v>7.6919257186169672</v>
      </c>
      <c r="AD61" s="8">
        <f t="shared" si="42"/>
        <v>1.3762837064117381</v>
      </c>
      <c r="AE61" s="8">
        <f t="shared" si="43"/>
        <v>1.3762837064117381</v>
      </c>
      <c r="AF61" s="8">
        <f t="shared" si="44"/>
        <v>2.1194930288008669</v>
      </c>
      <c r="AG61" s="15">
        <f t="shared" si="45"/>
        <v>0.18221865319905195</v>
      </c>
      <c r="AH61" s="8">
        <f t="shared" si="46"/>
        <v>5.5724326898161003</v>
      </c>
      <c r="AI61" s="68"/>
      <c r="AJ61" s="58">
        <v>0</v>
      </c>
      <c r="AK61" s="8">
        <f t="shared" si="47"/>
        <v>0.58157959999999997</v>
      </c>
      <c r="AL61" s="8">
        <f t="shared" si="48"/>
        <v>0</v>
      </c>
      <c r="AM61" s="69">
        <f t="shared" si="49"/>
        <v>0</v>
      </c>
      <c r="AN61" s="8">
        <f t="shared" si="50"/>
        <v>0.58157959999999997</v>
      </c>
      <c r="AO61" s="8">
        <f t="shared" si="51"/>
        <v>0</v>
      </c>
      <c r="AP61" s="8">
        <f t="shared" si="52"/>
        <v>0</v>
      </c>
      <c r="AQ61" s="8">
        <f t="shared" si="53"/>
        <v>0</v>
      </c>
      <c r="AR61" s="8">
        <f t="shared" si="54"/>
        <v>0.58157959999999997</v>
      </c>
      <c r="AS61" s="15">
        <f t="shared" si="55"/>
        <v>0.05</v>
      </c>
      <c r="AT61" s="8">
        <f t="shared" si="56"/>
        <v>4.9908530898161008</v>
      </c>
      <c r="AU61" s="68"/>
      <c r="AV61" s="60">
        <v>0</v>
      </c>
      <c r="AW61" s="8">
        <f t="shared" si="57"/>
        <v>0.58157959999999997</v>
      </c>
      <c r="AX61" s="8">
        <f t="shared" si="58"/>
        <v>0</v>
      </c>
      <c r="AY61" s="69">
        <f t="shared" si="59"/>
        <v>0</v>
      </c>
      <c r="AZ61" s="8">
        <f t="shared" si="60"/>
        <v>0.58157959999999997</v>
      </c>
      <c r="BA61" s="8">
        <f t="shared" si="61"/>
        <v>0</v>
      </c>
      <c r="BB61" s="8">
        <f t="shared" si="62"/>
        <v>0</v>
      </c>
      <c r="BC61" s="8">
        <f t="shared" si="63"/>
        <v>0</v>
      </c>
      <c r="BD61" s="8">
        <f t="shared" si="64"/>
        <v>0.58157959999999997</v>
      </c>
      <c r="BE61" s="15">
        <f t="shared" si="65"/>
        <v>0.05</v>
      </c>
      <c r="BF61" s="8">
        <f t="shared" si="66"/>
        <v>4.4092734898161012</v>
      </c>
      <c r="BG61" s="68"/>
      <c r="BH61" s="60">
        <v>0</v>
      </c>
      <c r="BI61" s="8">
        <f t="shared" si="67"/>
        <v>0.58157959999999997</v>
      </c>
      <c r="BJ61" s="8">
        <f t="shared" si="68"/>
        <v>0</v>
      </c>
      <c r="BK61" s="69">
        <f t="shared" si="69"/>
        <v>0</v>
      </c>
      <c r="BL61" s="8">
        <f t="shared" si="70"/>
        <v>0</v>
      </c>
      <c r="BM61" s="8">
        <f t="shared" si="71"/>
        <v>0</v>
      </c>
      <c r="BN61" s="8">
        <f t="shared" si="72"/>
        <v>0</v>
      </c>
      <c r="BO61" s="8">
        <f t="shared" si="73"/>
        <v>0</v>
      </c>
      <c r="BP61" s="8">
        <f t="shared" si="74"/>
        <v>0</v>
      </c>
      <c r="BQ61" s="15">
        <f t="shared" si="75"/>
        <v>0</v>
      </c>
      <c r="BR61" s="8">
        <f t="shared" si="76"/>
        <v>4.4092734898161012</v>
      </c>
      <c r="BS61" s="68"/>
      <c r="BT61" s="60">
        <v>0</v>
      </c>
      <c r="BU61" s="8">
        <f t="shared" si="77"/>
        <v>0.58157959999999997</v>
      </c>
      <c r="BV61" s="8">
        <f t="shared" si="78"/>
        <v>0</v>
      </c>
      <c r="BW61" s="69">
        <f t="shared" si="79"/>
        <v>0</v>
      </c>
      <c r="BX61" s="8">
        <f t="shared" si="80"/>
        <v>0</v>
      </c>
      <c r="BY61" s="8">
        <f t="shared" si="81"/>
        <v>0</v>
      </c>
      <c r="BZ61" s="8">
        <f t="shared" si="82"/>
        <v>0</v>
      </c>
      <c r="CA61" s="8">
        <f t="shared" si="83"/>
        <v>0</v>
      </c>
      <c r="CB61" s="8">
        <f t="shared" si="84"/>
        <v>0</v>
      </c>
      <c r="CC61" s="15">
        <f t="shared" si="85"/>
        <v>0</v>
      </c>
      <c r="CD61" s="8">
        <f t="shared" si="86"/>
        <v>4.4092734898161012</v>
      </c>
      <c r="CE61" s="68"/>
      <c r="CF61" s="60">
        <v>0</v>
      </c>
      <c r="CG61" s="8">
        <f t="shared" si="87"/>
        <v>0.58157959999999997</v>
      </c>
      <c r="CH61" s="8">
        <f t="shared" si="88"/>
        <v>0</v>
      </c>
      <c r="CI61" s="69">
        <f t="shared" si="89"/>
        <v>0</v>
      </c>
      <c r="CJ61" s="8">
        <f t="shared" si="90"/>
        <v>0</v>
      </c>
      <c r="CK61" s="8">
        <f t="shared" si="91"/>
        <v>0</v>
      </c>
      <c r="CL61" s="8">
        <f t="shared" si="92"/>
        <v>0</v>
      </c>
      <c r="CM61" s="8">
        <f t="shared" si="93"/>
        <v>0</v>
      </c>
      <c r="CN61" s="8">
        <f t="shared" si="94"/>
        <v>0</v>
      </c>
      <c r="CO61" s="15">
        <f t="shared" si="95"/>
        <v>0</v>
      </c>
      <c r="CP61" s="8">
        <f t="shared" si="96"/>
        <v>4.4092734898161012</v>
      </c>
      <c r="CQ61" s="27"/>
      <c r="CR61">
        <f t="shared" si="19"/>
        <v>2.0738599999999998</v>
      </c>
      <c r="CS61">
        <f t="shared" si="20"/>
        <v>2.0738599999999998</v>
      </c>
      <c r="CT61">
        <f t="shared" si="21"/>
        <v>0</v>
      </c>
      <c r="CU61">
        <f t="shared" si="22"/>
        <v>0</v>
      </c>
      <c r="CV61">
        <f t="shared" si="23"/>
        <v>0</v>
      </c>
      <c r="CW61">
        <f t="shared" si="24"/>
        <v>0</v>
      </c>
      <c r="CX61">
        <f t="shared" si="25"/>
        <v>0</v>
      </c>
      <c r="CY61">
        <f t="shared" si="26"/>
        <v>0</v>
      </c>
      <c r="CZ61" s="8">
        <f t="shared" si="27"/>
        <v>0</v>
      </c>
    </row>
    <row r="62" spans="1:104" hidden="1" outlineLevel="1" x14ac:dyDescent="0.4">
      <c r="A62" t="str">
        <f>'Accounts Active'!A19</f>
        <v>Alexander Wilson</v>
      </c>
      <c r="B62">
        <f t="shared" si="11"/>
        <v>10.031103</v>
      </c>
      <c r="C62">
        <f t="shared" si="12"/>
        <v>4.4985020000000002</v>
      </c>
      <c r="D62">
        <f t="shared" si="13"/>
        <v>0</v>
      </c>
      <c r="E62">
        <f t="shared" si="14"/>
        <v>0.50155515000000006</v>
      </c>
      <c r="F62" s="15">
        <f t="shared" si="28"/>
        <v>0.52568814092329985</v>
      </c>
      <c r="G62" s="14">
        <f t="shared" si="15"/>
        <v>1</v>
      </c>
      <c r="H62" s="54">
        <f t="shared" si="29"/>
        <v>2.1336928466802538</v>
      </c>
      <c r="I62" s="58">
        <v>0.54946311701655925</v>
      </c>
      <c r="J62" s="58">
        <f t="shared" si="16"/>
        <v>3.9490388829834409</v>
      </c>
      <c r="K62" s="10"/>
      <c r="L62">
        <v>0</v>
      </c>
      <c r="M62" s="8">
        <f t="shared" si="30"/>
        <v>0.50155515000000006</v>
      </c>
      <c r="N62" s="8">
        <f t="shared" si="31"/>
        <v>3.9490388829834409</v>
      </c>
      <c r="O62" s="58">
        <f t="shared" si="32"/>
        <v>0.19965956286938924</v>
      </c>
      <c r="P62" s="8">
        <f t="shared" si="33"/>
        <v>0.50155515000000006</v>
      </c>
      <c r="Q62" s="8">
        <f t="shared" si="34"/>
        <v>0</v>
      </c>
      <c r="R62" s="8">
        <f t="shared" si="17"/>
        <v>0</v>
      </c>
      <c r="S62" s="8">
        <f t="shared" si="35"/>
        <v>0</v>
      </c>
      <c r="T62" s="8">
        <f t="shared" si="36"/>
        <v>0.7012147128693893</v>
      </c>
      <c r="U62" s="15">
        <f t="shared" si="97"/>
        <v>6.9904048724192078E-2</v>
      </c>
      <c r="V62" s="8">
        <f t="shared" si="18"/>
        <v>3.2478241701140513</v>
      </c>
      <c r="W62" s="68"/>
      <c r="X62" s="58">
        <v>0</v>
      </c>
      <c r="Y62" s="8">
        <f t="shared" si="37"/>
        <v>0.50155515000000006</v>
      </c>
      <c r="Z62" s="8">
        <f t="shared" si="38"/>
        <v>3.2478241701140513</v>
      </c>
      <c r="AA62" s="60">
        <f t="shared" si="39"/>
        <v>0.34980355414717001</v>
      </c>
      <c r="AB62" s="8">
        <f t="shared" si="40"/>
        <v>0</v>
      </c>
      <c r="AC62" s="8">
        <f t="shared" si="41"/>
        <v>3.2478241701140513</v>
      </c>
      <c r="AD62" s="8">
        <f t="shared" si="42"/>
        <v>0.58111942966369423</v>
      </c>
      <c r="AE62" s="8">
        <f t="shared" si="43"/>
        <v>0.58111942966369423</v>
      </c>
      <c r="AF62" s="8">
        <f t="shared" si="44"/>
        <v>0.93092298381086425</v>
      </c>
      <c r="AG62" s="15">
        <f t="shared" si="45"/>
        <v>9.2803651184806324E-2</v>
      </c>
      <c r="AH62" s="8">
        <f t="shared" si="46"/>
        <v>2.3169011863031872</v>
      </c>
      <c r="AI62" s="68"/>
      <c r="AJ62" s="58">
        <v>0</v>
      </c>
      <c r="AK62" s="8">
        <f t="shared" si="47"/>
        <v>0.50155515000000006</v>
      </c>
      <c r="AL62" s="8">
        <f t="shared" si="48"/>
        <v>0</v>
      </c>
      <c r="AM62" s="69">
        <f t="shared" si="49"/>
        <v>0</v>
      </c>
      <c r="AN62" s="8">
        <f t="shared" si="50"/>
        <v>0.50155515000000006</v>
      </c>
      <c r="AO62" s="8">
        <f t="shared" si="51"/>
        <v>0</v>
      </c>
      <c r="AP62" s="8">
        <f t="shared" si="52"/>
        <v>0</v>
      </c>
      <c r="AQ62" s="8">
        <f t="shared" si="53"/>
        <v>0</v>
      </c>
      <c r="AR62" s="8">
        <f t="shared" si="54"/>
        <v>0.50155515000000006</v>
      </c>
      <c r="AS62" s="15">
        <f t="shared" si="55"/>
        <v>5.000000000000001E-2</v>
      </c>
      <c r="AT62" s="8">
        <f t="shared" si="56"/>
        <v>1.815346036303187</v>
      </c>
      <c r="AU62" s="68"/>
      <c r="AV62" s="60">
        <v>1</v>
      </c>
      <c r="AW62" s="8">
        <f t="shared" si="57"/>
        <v>0</v>
      </c>
      <c r="AX62" s="8">
        <f t="shared" si="58"/>
        <v>0</v>
      </c>
      <c r="AY62" s="69">
        <f t="shared" si="59"/>
        <v>0</v>
      </c>
      <c r="AZ62" s="8">
        <f t="shared" si="60"/>
        <v>0</v>
      </c>
      <c r="BA62" s="8">
        <f t="shared" si="61"/>
        <v>0</v>
      </c>
      <c r="BB62" s="8">
        <f t="shared" si="62"/>
        <v>0</v>
      </c>
      <c r="BC62" s="8">
        <f t="shared" si="63"/>
        <v>0</v>
      </c>
      <c r="BD62" s="8">
        <f t="shared" si="64"/>
        <v>0</v>
      </c>
      <c r="BE62" s="15">
        <f t="shared" si="65"/>
        <v>0</v>
      </c>
      <c r="BF62" s="8">
        <f t="shared" si="66"/>
        <v>1.815346036303187</v>
      </c>
      <c r="BG62" s="68"/>
      <c r="BH62" s="60">
        <v>1</v>
      </c>
      <c r="BI62" s="8">
        <f t="shared" si="67"/>
        <v>0</v>
      </c>
      <c r="BJ62" s="8">
        <f t="shared" si="68"/>
        <v>0</v>
      </c>
      <c r="BK62" s="69">
        <f t="shared" si="69"/>
        <v>0</v>
      </c>
      <c r="BL62" s="8">
        <f t="shared" si="70"/>
        <v>0</v>
      </c>
      <c r="BM62" s="8">
        <f t="shared" si="71"/>
        <v>0</v>
      </c>
      <c r="BN62" s="8">
        <f t="shared" si="72"/>
        <v>0</v>
      </c>
      <c r="BO62" s="8">
        <f t="shared" si="73"/>
        <v>0</v>
      </c>
      <c r="BP62" s="8">
        <f t="shared" si="74"/>
        <v>0</v>
      </c>
      <c r="BQ62" s="15">
        <f t="shared" si="75"/>
        <v>0</v>
      </c>
      <c r="BR62" s="8">
        <f t="shared" si="76"/>
        <v>1.815346036303187</v>
      </c>
      <c r="BS62" s="68"/>
      <c r="BT62" s="60">
        <v>1</v>
      </c>
      <c r="BU62" s="8">
        <f t="shared" si="77"/>
        <v>0</v>
      </c>
      <c r="BV62" s="8">
        <f t="shared" si="78"/>
        <v>0</v>
      </c>
      <c r="BW62" s="69">
        <f t="shared" si="79"/>
        <v>0</v>
      </c>
      <c r="BX62" s="8">
        <f t="shared" si="80"/>
        <v>0</v>
      </c>
      <c r="BY62" s="8">
        <f t="shared" si="81"/>
        <v>0</v>
      </c>
      <c r="BZ62" s="8">
        <f t="shared" si="82"/>
        <v>0</v>
      </c>
      <c r="CA62" s="8">
        <f t="shared" si="83"/>
        <v>0</v>
      </c>
      <c r="CB62" s="8">
        <f t="shared" si="84"/>
        <v>0</v>
      </c>
      <c r="CC62" s="15">
        <f t="shared" si="85"/>
        <v>0</v>
      </c>
      <c r="CD62" s="8">
        <f t="shared" si="86"/>
        <v>1.815346036303187</v>
      </c>
      <c r="CE62" s="68"/>
      <c r="CF62" s="60">
        <v>1</v>
      </c>
      <c r="CG62" s="8">
        <f t="shared" si="87"/>
        <v>0</v>
      </c>
      <c r="CH62" s="8">
        <f t="shared" si="88"/>
        <v>0</v>
      </c>
      <c r="CI62" s="69">
        <f t="shared" si="89"/>
        <v>0</v>
      </c>
      <c r="CJ62" s="8">
        <f t="shared" si="90"/>
        <v>0</v>
      </c>
      <c r="CK62" s="8">
        <f t="shared" si="91"/>
        <v>0</v>
      </c>
      <c r="CL62" s="8">
        <f t="shared" si="92"/>
        <v>0</v>
      </c>
      <c r="CM62" s="8">
        <f t="shared" si="93"/>
        <v>0</v>
      </c>
      <c r="CN62" s="8">
        <f t="shared" si="94"/>
        <v>0</v>
      </c>
      <c r="CO62" s="15">
        <f t="shared" si="95"/>
        <v>0</v>
      </c>
      <c r="CP62" s="8">
        <f t="shared" si="96"/>
        <v>1.815346036303187</v>
      </c>
      <c r="CQ62" s="27"/>
      <c r="CR62">
        <f t="shared" si="19"/>
        <v>5.5326009999999997</v>
      </c>
      <c r="CS62">
        <f t="shared" si="20"/>
        <v>0</v>
      </c>
      <c r="CT62">
        <f t="shared" si="21"/>
        <v>0</v>
      </c>
      <c r="CU62">
        <f t="shared" si="22"/>
        <v>0</v>
      </c>
      <c r="CV62">
        <f t="shared" si="23"/>
        <v>5.5326009999999997</v>
      </c>
      <c r="CW62">
        <f t="shared" si="24"/>
        <v>0</v>
      </c>
      <c r="CX62">
        <f t="shared" si="25"/>
        <v>0</v>
      </c>
      <c r="CY62">
        <f t="shared" si="26"/>
        <v>0</v>
      </c>
      <c r="CZ62" s="8">
        <f t="shared" si="27"/>
        <v>0</v>
      </c>
    </row>
    <row r="63" spans="1:104" hidden="1" outlineLevel="1" x14ac:dyDescent="0.4">
      <c r="A63" t="str">
        <f>'Accounts Active'!A20</f>
        <v>Alison &amp; Toby Boothman</v>
      </c>
      <c r="B63">
        <f t="shared" si="11"/>
        <v>56.160130000000002</v>
      </c>
      <c r="C63">
        <f t="shared" si="12"/>
        <v>34.221060000000001</v>
      </c>
      <c r="D63">
        <f t="shared" si="13"/>
        <v>21.939070000000001</v>
      </c>
      <c r="E63">
        <f t="shared" si="14"/>
        <v>2.8080065000000003</v>
      </c>
      <c r="F63" s="15">
        <f t="shared" si="28"/>
        <v>0.54106249140824692</v>
      </c>
      <c r="G63" s="14">
        <f t="shared" si="15"/>
        <v>1</v>
      </c>
      <c r="H63" s="54">
        <f t="shared" si="29"/>
        <v>15.705328017768899</v>
      </c>
      <c r="I63" s="58">
        <v>4.1798826131922802</v>
      </c>
      <c r="J63" s="58">
        <f t="shared" si="16"/>
        <v>30.041177386807721</v>
      </c>
      <c r="K63" s="10"/>
      <c r="L63">
        <v>0</v>
      </c>
      <c r="M63" s="8">
        <f t="shared" si="30"/>
        <v>2.8080065000000003</v>
      </c>
      <c r="N63" s="8">
        <f t="shared" si="31"/>
        <v>30.041177386807721</v>
      </c>
      <c r="O63" s="58">
        <f t="shared" si="32"/>
        <v>1.5188526937471947</v>
      </c>
      <c r="P63" s="8">
        <f t="shared" si="33"/>
        <v>0</v>
      </c>
      <c r="Q63" s="8">
        <f t="shared" si="34"/>
        <v>30.041177386807721</v>
      </c>
      <c r="R63" s="8">
        <f t="shared" si="17"/>
        <v>0.98170610987213425</v>
      </c>
      <c r="S63" s="8">
        <f t="shared" si="35"/>
        <v>0.98170610987213425</v>
      </c>
      <c r="T63" s="8">
        <f t="shared" si="36"/>
        <v>2.5005588036193291</v>
      </c>
      <c r="U63" s="15">
        <f t="shared" si="97"/>
        <v>4.4525516654240808E-2</v>
      </c>
      <c r="V63" s="8">
        <f t="shared" si="18"/>
        <v>27.54061858318839</v>
      </c>
      <c r="W63" s="68"/>
      <c r="X63" s="58">
        <v>0</v>
      </c>
      <c r="Y63" s="8">
        <f t="shared" si="37"/>
        <v>2.8080065000000003</v>
      </c>
      <c r="Z63" s="8">
        <f t="shared" si="38"/>
        <v>27.54061858318839</v>
      </c>
      <c r="AA63" s="60">
        <f t="shared" si="39"/>
        <v>2.6610299194450855</v>
      </c>
      <c r="AB63" s="8">
        <f t="shared" si="40"/>
        <v>0</v>
      </c>
      <c r="AC63" s="8">
        <f t="shared" si="41"/>
        <v>27.54061858318839</v>
      </c>
      <c r="AD63" s="8">
        <f t="shared" si="42"/>
        <v>4.9277262947044829</v>
      </c>
      <c r="AE63" s="8">
        <f t="shared" si="43"/>
        <v>4.9277262947044829</v>
      </c>
      <c r="AF63" s="8">
        <f t="shared" si="44"/>
        <v>7.5887562141495684</v>
      </c>
      <c r="AG63" s="15">
        <f t="shared" si="45"/>
        <v>0.13512711267138391</v>
      </c>
      <c r="AH63" s="8">
        <f t="shared" si="46"/>
        <v>19.951862369038821</v>
      </c>
      <c r="AI63" s="68"/>
      <c r="AJ63" s="58">
        <v>0</v>
      </c>
      <c r="AK63" s="8">
        <f t="shared" si="47"/>
        <v>2.8080065000000003</v>
      </c>
      <c r="AL63" s="8">
        <f t="shared" si="48"/>
        <v>0</v>
      </c>
      <c r="AM63" s="69">
        <f t="shared" si="49"/>
        <v>0</v>
      </c>
      <c r="AN63" s="8">
        <f t="shared" si="50"/>
        <v>2.8080065000000003</v>
      </c>
      <c r="AO63" s="8">
        <f t="shared" si="51"/>
        <v>0</v>
      </c>
      <c r="AP63" s="8">
        <f t="shared" si="52"/>
        <v>0</v>
      </c>
      <c r="AQ63" s="8">
        <f t="shared" si="53"/>
        <v>0</v>
      </c>
      <c r="AR63" s="8">
        <f t="shared" si="54"/>
        <v>2.8080065000000003</v>
      </c>
      <c r="AS63" s="15">
        <f t="shared" si="55"/>
        <v>0.05</v>
      </c>
      <c r="AT63" s="8">
        <f t="shared" si="56"/>
        <v>17.14385586903882</v>
      </c>
      <c r="AU63" s="68"/>
      <c r="AV63" s="60">
        <v>0</v>
      </c>
      <c r="AW63" s="8">
        <f t="shared" si="57"/>
        <v>2.8080065000000003</v>
      </c>
      <c r="AX63" s="8">
        <f t="shared" si="58"/>
        <v>0</v>
      </c>
      <c r="AY63" s="69">
        <f t="shared" si="59"/>
        <v>0</v>
      </c>
      <c r="AZ63" s="8">
        <f t="shared" si="60"/>
        <v>2.8080065000000003</v>
      </c>
      <c r="BA63" s="8">
        <f t="shared" si="61"/>
        <v>0</v>
      </c>
      <c r="BB63" s="8">
        <f t="shared" si="62"/>
        <v>0</v>
      </c>
      <c r="BC63" s="8">
        <f t="shared" si="63"/>
        <v>0</v>
      </c>
      <c r="BD63" s="8">
        <f t="shared" si="64"/>
        <v>2.8080065000000003</v>
      </c>
      <c r="BE63" s="15">
        <f t="shared" si="65"/>
        <v>0.05</v>
      </c>
      <c r="BF63" s="8">
        <f t="shared" si="66"/>
        <v>14.335849369038819</v>
      </c>
      <c r="BG63" s="68"/>
      <c r="BH63" s="60">
        <v>0</v>
      </c>
      <c r="BI63" s="8">
        <f t="shared" si="67"/>
        <v>2.8080065000000003</v>
      </c>
      <c r="BJ63" s="8">
        <f t="shared" si="68"/>
        <v>0</v>
      </c>
      <c r="BK63" s="69">
        <f t="shared" si="69"/>
        <v>0</v>
      </c>
      <c r="BL63" s="8">
        <f t="shared" si="70"/>
        <v>0</v>
      </c>
      <c r="BM63" s="8">
        <f t="shared" si="71"/>
        <v>0</v>
      </c>
      <c r="BN63" s="8">
        <f t="shared" si="72"/>
        <v>0</v>
      </c>
      <c r="BO63" s="8">
        <f t="shared" si="73"/>
        <v>0</v>
      </c>
      <c r="BP63" s="8">
        <f t="shared" si="74"/>
        <v>0</v>
      </c>
      <c r="BQ63" s="15">
        <f t="shared" si="75"/>
        <v>0</v>
      </c>
      <c r="BR63" s="8">
        <f t="shared" si="76"/>
        <v>14.335849369038819</v>
      </c>
      <c r="BS63" s="68"/>
      <c r="BT63" s="60">
        <v>0</v>
      </c>
      <c r="BU63" s="8">
        <f t="shared" si="77"/>
        <v>2.8080065000000003</v>
      </c>
      <c r="BV63" s="8">
        <f t="shared" si="78"/>
        <v>0</v>
      </c>
      <c r="BW63" s="69">
        <f t="shared" si="79"/>
        <v>0</v>
      </c>
      <c r="BX63" s="8">
        <f t="shared" si="80"/>
        <v>0</v>
      </c>
      <c r="BY63" s="8">
        <f t="shared" si="81"/>
        <v>0</v>
      </c>
      <c r="BZ63" s="8">
        <f t="shared" si="82"/>
        <v>0</v>
      </c>
      <c r="CA63" s="8">
        <f t="shared" si="83"/>
        <v>0</v>
      </c>
      <c r="CB63" s="8">
        <f t="shared" si="84"/>
        <v>0</v>
      </c>
      <c r="CC63" s="15">
        <f t="shared" si="85"/>
        <v>0</v>
      </c>
      <c r="CD63" s="8">
        <f t="shared" si="86"/>
        <v>14.335849369038819</v>
      </c>
      <c r="CE63" s="68"/>
      <c r="CF63" s="60">
        <v>0</v>
      </c>
      <c r="CG63" s="8">
        <f t="shared" si="87"/>
        <v>2.8080065000000003</v>
      </c>
      <c r="CH63" s="8">
        <f t="shared" si="88"/>
        <v>0</v>
      </c>
      <c r="CI63" s="69">
        <f t="shared" si="89"/>
        <v>0</v>
      </c>
      <c r="CJ63" s="8">
        <f t="shared" si="90"/>
        <v>0</v>
      </c>
      <c r="CK63" s="8">
        <f t="shared" si="91"/>
        <v>0</v>
      </c>
      <c r="CL63" s="8">
        <f t="shared" si="92"/>
        <v>0</v>
      </c>
      <c r="CM63" s="8">
        <f t="shared" si="93"/>
        <v>0</v>
      </c>
      <c r="CN63" s="8">
        <f t="shared" si="94"/>
        <v>0</v>
      </c>
      <c r="CO63" s="15">
        <f t="shared" si="95"/>
        <v>0</v>
      </c>
      <c r="CP63" s="8">
        <f t="shared" si="96"/>
        <v>14.335849369038819</v>
      </c>
      <c r="CQ63" s="27"/>
      <c r="CR63">
        <f t="shared" si="19"/>
        <v>21.939070000000001</v>
      </c>
      <c r="CS63">
        <f t="shared" si="20"/>
        <v>0</v>
      </c>
      <c r="CT63">
        <f t="shared" si="21"/>
        <v>0</v>
      </c>
      <c r="CU63">
        <f t="shared" si="22"/>
        <v>0</v>
      </c>
      <c r="CV63">
        <f t="shared" si="23"/>
        <v>0</v>
      </c>
      <c r="CW63">
        <f t="shared" si="24"/>
        <v>0</v>
      </c>
      <c r="CX63">
        <f t="shared" si="25"/>
        <v>0</v>
      </c>
      <c r="CY63">
        <f t="shared" si="26"/>
        <v>21.939070000000001</v>
      </c>
      <c r="CZ63" s="8">
        <f t="shared" si="27"/>
        <v>21.939070000000001</v>
      </c>
    </row>
    <row r="64" spans="1:104" hidden="1" outlineLevel="1" x14ac:dyDescent="0.4">
      <c r="A64" t="str">
        <f>'Accounts Active'!A21</f>
        <v>ALJJ, LLC</v>
      </c>
      <c r="B64">
        <f t="shared" si="11"/>
        <v>1.7725340000000001</v>
      </c>
      <c r="C64">
        <f t="shared" si="12"/>
        <v>0</v>
      </c>
      <c r="D64">
        <f t="shared" si="13"/>
        <v>0</v>
      </c>
      <c r="E64">
        <f t="shared" si="14"/>
        <v>8.8626700000000003E-2</v>
      </c>
      <c r="F64" s="15">
        <f t="shared" si="28"/>
        <v>0</v>
      </c>
      <c r="G64" s="14">
        <f t="shared" si="15"/>
        <v>1</v>
      </c>
      <c r="H64" s="54">
        <f t="shared" si="29"/>
        <v>0</v>
      </c>
      <c r="I64" s="58">
        <v>0</v>
      </c>
      <c r="J64" s="58">
        <f t="shared" si="16"/>
        <v>0</v>
      </c>
      <c r="K64" s="10"/>
      <c r="L64">
        <v>0</v>
      </c>
      <c r="M64" s="8">
        <f t="shared" si="30"/>
        <v>0</v>
      </c>
      <c r="N64" s="8">
        <f t="shared" si="31"/>
        <v>0</v>
      </c>
      <c r="O64" s="58">
        <f t="shared" si="32"/>
        <v>0</v>
      </c>
      <c r="P64" s="8">
        <f t="shared" si="33"/>
        <v>0</v>
      </c>
      <c r="Q64" s="8">
        <f t="shared" si="34"/>
        <v>0</v>
      </c>
      <c r="R64" s="8">
        <f t="shared" si="17"/>
        <v>0</v>
      </c>
      <c r="S64" s="8">
        <f t="shared" si="35"/>
        <v>0</v>
      </c>
      <c r="T64" s="8">
        <f t="shared" si="36"/>
        <v>0</v>
      </c>
      <c r="U64" s="15">
        <f t="shared" si="97"/>
        <v>0</v>
      </c>
      <c r="V64" s="8">
        <f t="shared" si="18"/>
        <v>0</v>
      </c>
      <c r="W64" s="68"/>
      <c r="X64" s="58">
        <v>0</v>
      </c>
      <c r="Y64" s="8">
        <f t="shared" si="37"/>
        <v>0</v>
      </c>
      <c r="Z64" s="8">
        <f t="shared" si="38"/>
        <v>0</v>
      </c>
      <c r="AA64" s="60">
        <f t="shared" si="39"/>
        <v>0</v>
      </c>
      <c r="AB64" s="8">
        <f t="shared" si="40"/>
        <v>0</v>
      </c>
      <c r="AC64" s="8">
        <f t="shared" si="41"/>
        <v>0</v>
      </c>
      <c r="AD64" s="8">
        <f t="shared" si="42"/>
        <v>0</v>
      </c>
      <c r="AE64" s="8">
        <f t="shared" si="43"/>
        <v>0</v>
      </c>
      <c r="AF64" s="8">
        <f t="shared" si="44"/>
        <v>0</v>
      </c>
      <c r="AG64" s="15">
        <f t="shared" si="45"/>
        <v>0</v>
      </c>
      <c r="AH64" s="8">
        <f t="shared" si="46"/>
        <v>0</v>
      </c>
      <c r="AI64" s="68"/>
      <c r="AJ64" s="58">
        <v>0</v>
      </c>
      <c r="AK64" s="8">
        <f t="shared" si="47"/>
        <v>0</v>
      </c>
      <c r="AL64" s="8">
        <f t="shared" si="48"/>
        <v>0</v>
      </c>
      <c r="AM64" s="69">
        <f t="shared" si="49"/>
        <v>0</v>
      </c>
      <c r="AN64" s="8">
        <f t="shared" si="50"/>
        <v>0</v>
      </c>
      <c r="AO64" s="8">
        <f t="shared" si="51"/>
        <v>0</v>
      </c>
      <c r="AP64" s="8">
        <f t="shared" si="52"/>
        <v>0</v>
      </c>
      <c r="AQ64" s="8">
        <f t="shared" si="53"/>
        <v>0</v>
      </c>
      <c r="AR64" s="8">
        <f t="shared" si="54"/>
        <v>0</v>
      </c>
      <c r="AS64" s="15">
        <f t="shared" si="55"/>
        <v>0</v>
      </c>
      <c r="AT64" s="8">
        <f t="shared" si="56"/>
        <v>0</v>
      </c>
      <c r="AU64" s="68"/>
      <c r="AV64" s="60">
        <v>0</v>
      </c>
      <c r="AW64" s="8">
        <f t="shared" si="57"/>
        <v>0</v>
      </c>
      <c r="AX64" s="8">
        <f t="shared" si="58"/>
        <v>0</v>
      </c>
      <c r="AY64" s="69">
        <f t="shared" si="59"/>
        <v>0</v>
      </c>
      <c r="AZ64" s="8">
        <f t="shared" si="60"/>
        <v>0</v>
      </c>
      <c r="BA64" s="8">
        <f t="shared" si="61"/>
        <v>0</v>
      </c>
      <c r="BB64" s="8">
        <f t="shared" si="62"/>
        <v>0</v>
      </c>
      <c r="BC64" s="8">
        <f t="shared" si="63"/>
        <v>0</v>
      </c>
      <c r="BD64" s="8">
        <f t="shared" si="64"/>
        <v>0</v>
      </c>
      <c r="BE64" s="15">
        <f t="shared" si="65"/>
        <v>0</v>
      </c>
      <c r="BF64" s="8">
        <f t="shared" si="66"/>
        <v>0</v>
      </c>
      <c r="BG64" s="68"/>
      <c r="BH64" s="60">
        <v>0</v>
      </c>
      <c r="BI64" s="8">
        <f t="shared" si="67"/>
        <v>0</v>
      </c>
      <c r="BJ64" s="8">
        <f t="shared" si="68"/>
        <v>0</v>
      </c>
      <c r="BK64" s="69">
        <f t="shared" si="69"/>
        <v>0</v>
      </c>
      <c r="BL64" s="8">
        <f t="shared" si="70"/>
        <v>0</v>
      </c>
      <c r="BM64" s="8">
        <f t="shared" si="71"/>
        <v>0</v>
      </c>
      <c r="BN64" s="8">
        <f t="shared" si="72"/>
        <v>0</v>
      </c>
      <c r="BO64" s="8">
        <f t="shared" si="73"/>
        <v>0</v>
      </c>
      <c r="BP64" s="8">
        <f t="shared" si="74"/>
        <v>0</v>
      </c>
      <c r="BQ64" s="15">
        <f t="shared" si="75"/>
        <v>0</v>
      </c>
      <c r="BR64" s="8">
        <f t="shared" si="76"/>
        <v>0</v>
      </c>
      <c r="BS64" s="68"/>
      <c r="BT64" s="60">
        <v>0</v>
      </c>
      <c r="BU64" s="8">
        <f t="shared" si="77"/>
        <v>0</v>
      </c>
      <c r="BV64" s="8">
        <f t="shared" si="78"/>
        <v>0</v>
      </c>
      <c r="BW64" s="69">
        <f t="shared" si="79"/>
        <v>0</v>
      </c>
      <c r="BX64" s="8">
        <f t="shared" si="80"/>
        <v>0</v>
      </c>
      <c r="BY64" s="8">
        <f t="shared" si="81"/>
        <v>0</v>
      </c>
      <c r="BZ64" s="8">
        <f t="shared" si="82"/>
        <v>0</v>
      </c>
      <c r="CA64" s="8">
        <f t="shared" si="83"/>
        <v>0</v>
      </c>
      <c r="CB64" s="8">
        <f t="shared" si="84"/>
        <v>0</v>
      </c>
      <c r="CC64" s="15">
        <f t="shared" si="85"/>
        <v>0</v>
      </c>
      <c r="CD64" s="8">
        <f t="shared" si="86"/>
        <v>0</v>
      </c>
      <c r="CE64" s="68"/>
      <c r="CF64" s="60">
        <v>0</v>
      </c>
      <c r="CG64" s="8">
        <f t="shared" si="87"/>
        <v>0</v>
      </c>
      <c r="CH64" s="8">
        <f t="shared" si="88"/>
        <v>0</v>
      </c>
      <c r="CI64" s="69">
        <f t="shared" si="89"/>
        <v>0</v>
      </c>
      <c r="CJ64" s="8">
        <f t="shared" si="90"/>
        <v>0</v>
      </c>
      <c r="CK64" s="8">
        <f t="shared" si="91"/>
        <v>0</v>
      </c>
      <c r="CL64" s="8">
        <f t="shared" si="92"/>
        <v>0</v>
      </c>
      <c r="CM64" s="8">
        <f t="shared" si="93"/>
        <v>0</v>
      </c>
      <c r="CN64" s="8">
        <f t="shared" si="94"/>
        <v>0</v>
      </c>
      <c r="CO64" s="15">
        <f t="shared" si="95"/>
        <v>0</v>
      </c>
      <c r="CP64" s="8">
        <f t="shared" si="96"/>
        <v>0</v>
      </c>
      <c r="CQ64" s="27"/>
      <c r="CR64">
        <f t="shared" si="19"/>
        <v>1.7725340000000001</v>
      </c>
      <c r="CS64">
        <f t="shared" si="20"/>
        <v>1.7725340000000001</v>
      </c>
      <c r="CT64">
        <f t="shared" si="21"/>
        <v>0</v>
      </c>
      <c r="CU64">
        <f t="shared" si="22"/>
        <v>0</v>
      </c>
      <c r="CV64">
        <f t="shared" si="23"/>
        <v>0</v>
      </c>
      <c r="CW64">
        <f t="shared" si="24"/>
        <v>0</v>
      </c>
      <c r="CX64">
        <f t="shared" si="25"/>
        <v>0</v>
      </c>
      <c r="CY64">
        <f t="shared" si="26"/>
        <v>0</v>
      </c>
      <c r="CZ64" s="8">
        <f t="shared" si="27"/>
        <v>0</v>
      </c>
    </row>
    <row r="65" spans="1:114" hidden="1" outlineLevel="1" x14ac:dyDescent="0.4">
      <c r="A65" t="str">
        <f>'Accounts Active'!A22</f>
        <v>Alpine Gold</v>
      </c>
      <c r="B65">
        <f t="shared" si="11"/>
        <v>24.572939999999999</v>
      </c>
      <c r="C65">
        <f t="shared" si="12"/>
        <v>0.12609000000000001</v>
      </c>
      <c r="D65">
        <f t="shared" si="13"/>
        <v>4.3481860000000001</v>
      </c>
      <c r="E65">
        <f t="shared" si="14"/>
        <v>1.228647</v>
      </c>
      <c r="F65" s="15">
        <f t="shared" si="28"/>
        <v>1</v>
      </c>
      <c r="G65" s="14">
        <f t="shared" si="15"/>
        <v>1</v>
      </c>
      <c r="H65" s="54">
        <f t="shared" si="29"/>
        <v>0</v>
      </c>
      <c r="I65" s="58">
        <v>0.12608999999999959</v>
      </c>
      <c r="J65" s="58">
        <f t="shared" si="16"/>
        <v>0</v>
      </c>
      <c r="K65" s="10"/>
      <c r="L65">
        <v>0</v>
      </c>
      <c r="M65" s="8">
        <f t="shared" si="30"/>
        <v>0</v>
      </c>
      <c r="N65" s="8">
        <f t="shared" si="31"/>
        <v>0</v>
      </c>
      <c r="O65" s="58">
        <f t="shared" si="32"/>
        <v>4.5817587209302173E-2</v>
      </c>
      <c r="P65" s="8">
        <f t="shared" si="33"/>
        <v>0</v>
      </c>
      <c r="Q65" s="8">
        <f t="shared" si="34"/>
        <v>0</v>
      </c>
      <c r="R65" s="8">
        <f t="shared" si="17"/>
        <v>0</v>
      </c>
      <c r="S65" s="8">
        <f t="shared" si="35"/>
        <v>0</v>
      </c>
      <c r="T65" s="8">
        <f t="shared" si="36"/>
        <v>4.5817587209302173E-2</v>
      </c>
      <c r="U65" s="15">
        <f t="shared" si="97"/>
        <v>1.864554555104199E-3</v>
      </c>
      <c r="V65" s="8">
        <f t="shared" si="18"/>
        <v>-4.5817587209302173E-2</v>
      </c>
      <c r="W65" s="68"/>
      <c r="X65" s="58">
        <v>0</v>
      </c>
      <c r="Y65" s="8">
        <f t="shared" si="37"/>
        <v>-4.5817587209302173E-2</v>
      </c>
      <c r="Z65" s="8">
        <f t="shared" si="38"/>
        <v>-4.5817587209302173E-2</v>
      </c>
      <c r="AA65" s="60">
        <f t="shared" si="39"/>
        <v>8.0272412790697412E-2</v>
      </c>
      <c r="AB65" s="8">
        <f t="shared" si="40"/>
        <v>-4.5817587209302173E-2</v>
      </c>
      <c r="AC65" s="8">
        <f t="shared" si="41"/>
        <v>0</v>
      </c>
      <c r="AD65" s="8">
        <f t="shared" si="42"/>
        <v>0</v>
      </c>
      <c r="AE65" s="8">
        <f t="shared" si="43"/>
        <v>0</v>
      </c>
      <c r="AF65" s="8">
        <f t="shared" si="44"/>
        <v>3.4454825581395239E-2</v>
      </c>
      <c r="AG65" s="15">
        <f t="shared" si="45"/>
        <v>1.4021450254383578E-3</v>
      </c>
      <c r="AH65" s="8">
        <f t="shared" si="46"/>
        <v>-8.0272412790697412E-2</v>
      </c>
      <c r="AI65" s="68"/>
      <c r="AJ65" s="58">
        <v>0</v>
      </c>
      <c r="AK65" s="8">
        <f t="shared" si="47"/>
        <v>-8.0272412790697412E-2</v>
      </c>
      <c r="AL65" s="8">
        <f t="shared" si="48"/>
        <v>-8.0272412790697412E-2</v>
      </c>
      <c r="AM65" s="69">
        <f t="shared" si="49"/>
        <v>0</v>
      </c>
      <c r="AN65" s="8">
        <f t="shared" si="50"/>
        <v>-8.0272412790697412E-2</v>
      </c>
      <c r="AO65" s="8">
        <f t="shared" si="51"/>
        <v>0</v>
      </c>
      <c r="AP65" s="8">
        <f t="shared" si="52"/>
        <v>0</v>
      </c>
      <c r="AQ65" s="8">
        <f t="shared" si="53"/>
        <v>0</v>
      </c>
      <c r="AR65" s="8">
        <f t="shared" si="54"/>
        <v>-8.0272412790697412E-2</v>
      </c>
      <c r="AS65" s="15">
        <f t="shared" si="55"/>
        <v>-3.2666995805425568E-3</v>
      </c>
      <c r="AT65" s="8">
        <f t="shared" si="56"/>
        <v>0</v>
      </c>
      <c r="AU65" s="68"/>
      <c r="AV65" s="60">
        <v>0</v>
      </c>
      <c r="AW65" s="8">
        <f t="shared" si="57"/>
        <v>0</v>
      </c>
      <c r="AX65" s="8">
        <f t="shared" si="58"/>
        <v>0</v>
      </c>
      <c r="AY65" s="69">
        <f t="shared" si="59"/>
        <v>0</v>
      </c>
      <c r="AZ65" s="8">
        <f t="shared" si="60"/>
        <v>0</v>
      </c>
      <c r="BA65" s="8">
        <f t="shared" si="61"/>
        <v>0</v>
      </c>
      <c r="BB65" s="8">
        <f t="shared" si="62"/>
        <v>0</v>
      </c>
      <c r="BC65" s="8">
        <f t="shared" si="63"/>
        <v>0</v>
      </c>
      <c r="BD65" s="8">
        <f t="shared" si="64"/>
        <v>0</v>
      </c>
      <c r="BE65" s="15">
        <f t="shared" si="65"/>
        <v>0</v>
      </c>
      <c r="BF65" s="8">
        <f t="shared" si="66"/>
        <v>0</v>
      </c>
      <c r="BG65" s="68"/>
      <c r="BH65" s="60">
        <v>0</v>
      </c>
      <c r="BI65" s="8">
        <f t="shared" si="67"/>
        <v>0</v>
      </c>
      <c r="BJ65" s="8">
        <f t="shared" si="68"/>
        <v>0</v>
      </c>
      <c r="BK65" s="69">
        <f t="shared" si="69"/>
        <v>0</v>
      </c>
      <c r="BL65" s="8">
        <f t="shared" si="70"/>
        <v>0</v>
      </c>
      <c r="BM65" s="8">
        <f t="shared" si="71"/>
        <v>0</v>
      </c>
      <c r="BN65" s="8">
        <f t="shared" si="72"/>
        <v>0</v>
      </c>
      <c r="BO65" s="8">
        <f t="shared" si="73"/>
        <v>0</v>
      </c>
      <c r="BP65" s="8">
        <f t="shared" si="74"/>
        <v>0</v>
      </c>
      <c r="BQ65" s="15">
        <f t="shared" si="75"/>
        <v>0</v>
      </c>
      <c r="BR65" s="8">
        <f t="shared" si="76"/>
        <v>0</v>
      </c>
      <c r="BS65" s="68"/>
      <c r="BT65" s="60">
        <v>0</v>
      </c>
      <c r="BU65" s="8">
        <f t="shared" si="77"/>
        <v>0</v>
      </c>
      <c r="BV65" s="8">
        <f t="shared" si="78"/>
        <v>0</v>
      </c>
      <c r="BW65" s="69">
        <f t="shared" si="79"/>
        <v>0</v>
      </c>
      <c r="BX65" s="8">
        <f t="shared" si="80"/>
        <v>0</v>
      </c>
      <c r="BY65" s="8">
        <f t="shared" si="81"/>
        <v>0</v>
      </c>
      <c r="BZ65" s="8">
        <f t="shared" si="82"/>
        <v>0</v>
      </c>
      <c r="CA65" s="8">
        <f t="shared" si="83"/>
        <v>0</v>
      </c>
      <c r="CB65" s="8">
        <f t="shared" si="84"/>
        <v>0</v>
      </c>
      <c r="CC65" s="15">
        <f t="shared" si="85"/>
        <v>0</v>
      </c>
      <c r="CD65" s="8">
        <f t="shared" si="86"/>
        <v>0</v>
      </c>
      <c r="CE65" s="68"/>
      <c r="CF65" s="60">
        <v>0</v>
      </c>
      <c r="CG65" s="8">
        <f t="shared" si="87"/>
        <v>0</v>
      </c>
      <c r="CH65" s="8">
        <f t="shared" si="88"/>
        <v>0</v>
      </c>
      <c r="CI65" s="69">
        <f t="shared" si="89"/>
        <v>0</v>
      </c>
      <c r="CJ65" s="8">
        <f t="shared" si="90"/>
        <v>0</v>
      </c>
      <c r="CK65" s="8">
        <f t="shared" si="91"/>
        <v>0</v>
      </c>
      <c r="CL65" s="8">
        <f t="shared" si="92"/>
        <v>0</v>
      </c>
      <c r="CM65" s="8">
        <f t="shared" si="93"/>
        <v>0</v>
      </c>
      <c r="CN65" s="8">
        <f t="shared" si="94"/>
        <v>0</v>
      </c>
      <c r="CO65" s="15">
        <f t="shared" si="95"/>
        <v>0</v>
      </c>
      <c r="CP65" s="8">
        <f t="shared" si="96"/>
        <v>0</v>
      </c>
      <c r="CQ65" s="27"/>
      <c r="CR65">
        <f t="shared" si="19"/>
        <v>24.446849999999998</v>
      </c>
      <c r="CS65">
        <f t="shared" si="20"/>
        <v>0</v>
      </c>
      <c r="CT65">
        <f t="shared" si="21"/>
        <v>4.0344480000000003</v>
      </c>
      <c r="CU65">
        <f t="shared" si="22"/>
        <v>0</v>
      </c>
      <c r="CV65">
        <f t="shared" si="23"/>
        <v>5.5326009999999997</v>
      </c>
      <c r="CW65">
        <f t="shared" si="24"/>
        <v>10.531615</v>
      </c>
      <c r="CX65">
        <f t="shared" si="25"/>
        <v>0</v>
      </c>
      <c r="CY65">
        <f t="shared" si="26"/>
        <v>4.3481860000000001</v>
      </c>
      <c r="CZ65" s="8">
        <f t="shared" si="27"/>
        <v>4.3481860000000001</v>
      </c>
    </row>
    <row r="66" spans="1:114" hidden="1" outlineLevel="1" x14ac:dyDescent="0.4">
      <c r="A66" t="str">
        <f>'Accounts Active'!A23</f>
        <v>Andrew C. Quale Jr.</v>
      </c>
      <c r="B66">
        <f t="shared" si="11"/>
        <v>0</v>
      </c>
      <c r="C66">
        <f t="shared" si="12"/>
        <v>0</v>
      </c>
      <c r="D66">
        <f t="shared" si="13"/>
        <v>0</v>
      </c>
      <c r="E66">
        <f t="shared" si="14"/>
        <v>0</v>
      </c>
      <c r="F66" s="15">
        <f t="shared" si="28"/>
        <v>0</v>
      </c>
      <c r="G66" s="14">
        <f t="shared" si="15"/>
        <v>1</v>
      </c>
      <c r="H66" s="54">
        <f t="shared" si="29"/>
        <v>0</v>
      </c>
      <c r="I66" s="58">
        <v>0</v>
      </c>
      <c r="J66" s="58">
        <f t="shared" si="16"/>
        <v>0</v>
      </c>
      <c r="K66" s="10"/>
      <c r="L66">
        <v>0</v>
      </c>
      <c r="M66" s="8">
        <f t="shared" si="30"/>
        <v>0</v>
      </c>
      <c r="N66" s="8">
        <f t="shared" si="31"/>
        <v>0</v>
      </c>
      <c r="O66" s="58">
        <f t="shared" si="32"/>
        <v>0</v>
      </c>
      <c r="P66" s="8">
        <f t="shared" si="33"/>
        <v>0</v>
      </c>
      <c r="Q66" s="8">
        <f t="shared" si="34"/>
        <v>0</v>
      </c>
      <c r="R66" s="8">
        <f t="shared" si="17"/>
        <v>0</v>
      </c>
      <c r="S66" s="8">
        <f t="shared" si="35"/>
        <v>0</v>
      </c>
      <c r="T66" s="8">
        <f t="shared" si="36"/>
        <v>0</v>
      </c>
      <c r="U66" s="15">
        <f t="shared" si="97"/>
        <v>0</v>
      </c>
      <c r="V66" s="8">
        <f t="shared" si="18"/>
        <v>0</v>
      </c>
      <c r="W66" s="68"/>
      <c r="X66" s="58">
        <v>0</v>
      </c>
      <c r="Y66" s="8">
        <f t="shared" si="37"/>
        <v>0</v>
      </c>
      <c r="Z66" s="8">
        <f t="shared" si="38"/>
        <v>0</v>
      </c>
      <c r="AA66" s="60">
        <f t="shared" si="39"/>
        <v>0</v>
      </c>
      <c r="AB66" s="8">
        <f t="shared" si="40"/>
        <v>0</v>
      </c>
      <c r="AC66" s="8">
        <f t="shared" si="41"/>
        <v>0</v>
      </c>
      <c r="AD66" s="8">
        <f t="shared" si="42"/>
        <v>0</v>
      </c>
      <c r="AE66" s="8">
        <f t="shared" si="43"/>
        <v>0</v>
      </c>
      <c r="AF66" s="8">
        <f t="shared" si="44"/>
        <v>0</v>
      </c>
      <c r="AG66" s="15">
        <f t="shared" si="45"/>
        <v>0</v>
      </c>
      <c r="AH66" s="8">
        <f t="shared" si="46"/>
        <v>0</v>
      </c>
      <c r="AI66" s="68"/>
      <c r="AJ66" s="58">
        <v>0</v>
      </c>
      <c r="AK66" s="8">
        <f t="shared" si="47"/>
        <v>0</v>
      </c>
      <c r="AL66" s="8">
        <f t="shared" si="48"/>
        <v>0</v>
      </c>
      <c r="AM66" s="69">
        <f t="shared" si="49"/>
        <v>0</v>
      </c>
      <c r="AN66" s="8">
        <f t="shared" si="50"/>
        <v>0</v>
      </c>
      <c r="AO66" s="8">
        <f t="shared" si="51"/>
        <v>0</v>
      </c>
      <c r="AP66" s="8">
        <f t="shared" si="52"/>
        <v>0</v>
      </c>
      <c r="AQ66" s="8">
        <f t="shared" si="53"/>
        <v>0</v>
      </c>
      <c r="AR66" s="8">
        <f t="shared" si="54"/>
        <v>0</v>
      </c>
      <c r="AS66" s="15">
        <f t="shared" si="55"/>
        <v>0</v>
      </c>
      <c r="AT66" s="8">
        <f t="shared" si="56"/>
        <v>0</v>
      </c>
      <c r="AU66" s="68"/>
      <c r="AV66" s="60">
        <v>0</v>
      </c>
      <c r="AW66" s="8">
        <f t="shared" si="57"/>
        <v>0</v>
      </c>
      <c r="AX66" s="8">
        <f t="shared" si="58"/>
        <v>0</v>
      </c>
      <c r="AY66" s="69">
        <f t="shared" si="59"/>
        <v>0</v>
      </c>
      <c r="AZ66" s="8">
        <f t="shared" si="60"/>
        <v>0</v>
      </c>
      <c r="BA66" s="8">
        <f t="shared" si="61"/>
        <v>0</v>
      </c>
      <c r="BB66" s="8">
        <f t="shared" si="62"/>
        <v>0</v>
      </c>
      <c r="BC66" s="8">
        <f t="shared" si="63"/>
        <v>0</v>
      </c>
      <c r="BD66" s="8">
        <f t="shared" si="64"/>
        <v>0</v>
      </c>
      <c r="BE66" s="15">
        <f t="shared" si="65"/>
        <v>0</v>
      </c>
      <c r="BF66" s="8">
        <f t="shared" si="66"/>
        <v>0</v>
      </c>
      <c r="BG66" s="68"/>
      <c r="BH66" s="60">
        <v>0</v>
      </c>
      <c r="BI66" s="8">
        <f t="shared" si="67"/>
        <v>0</v>
      </c>
      <c r="BJ66" s="8">
        <f t="shared" si="68"/>
        <v>0</v>
      </c>
      <c r="BK66" s="69">
        <f t="shared" si="69"/>
        <v>0</v>
      </c>
      <c r="BL66" s="8">
        <f t="shared" si="70"/>
        <v>0</v>
      </c>
      <c r="BM66" s="8">
        <f t="shared" si="71"/>
        <v>0</v>
      </c>
      <c r="BN66" s="8">
        <f t="shared" si="72"/>
        <v>0</v>
      </c>
      <c r="BO66" s="8">
        <f t="shared" si="73"/>
        <v>0</v>
      </c>
      <c r="BP66" s="8">
        <f t="shared" si="74"/>
        <v>0</v>
      </c>
      <c r="BQ66" s="15">
        <f t="shared" si="75"/>
        <v>0</v>
      </c>
      <c r="BR66" s="8">
        <f t="shared" si="76"/>
        <v>0</v>
      </c>
      <c r="BS66" s="68"/>
      <c r="BT66" s="60">
        <v>0</v>
      </c>
      <c r="BU66" s="8">
        <f t="shared" si="77"/>
        <v>0</v>
      </c>
      <c r="BV66" s="8">
        <f t="shared" si="78"/>
        <v>0</v>
      </c>
      <c r="BW66" s="69">
        <f t="shared" si="79"/>
        <v>0</v>
      </c>
      <c r="BX66" s="8">
        <f t="shared" si="80"/>
        <v>0</v>
      </c>
      <c r="BY66" s="8">
        <f t="shared" si="81"/>
        <v>0</v>
      </c>
      <c r="BZ66" s="8">
        <f t="shared" si="82"/>
        <v>0</v>
      </c>
      <c r="CA66" s="8">
        <f t="shared" si="83"/>
        <v>0</v>
      </c>
      <c r="CB66" s="8">
        <f t="shared" si="84"/>
        <v>0</v>
      </c>
      <c r="CC66" s="15">
        <f t="shared" si="85"/>
        <v>0</v>
      </c>
      <c r="CD66" s="8">
        <f t="shared" si="86"/>
        <v>0</v>
      </c>
      <c r="CE66" s="68"/>
      <c r="CF66" s="60">
        <v>0</v>
      </c>
      <c r="CG66" s="8">
        <f t="shared" si="87"/>
        <v>0</v>
      </c>
      <c r="CH66" s="8">
        <f t="shared" si="88"/>
        <v>0</v>
      </c>
      <c r="CI66" s="69">
        <f t="shared" si="89"/>
        <v>0</v>
      </c>
      <c r="CJ66" s="8">
        <f t="shared" si="90"/>
        <v>0</v>
      </c>
      <c r="CK66" s="8">
        <f t="shared" si="91"/>
        <v>0</v>
      </c>
      <c r="CL66" s="8">
        <f t="shared" si="92"/>
        <v>0</v>
      </c>
      <c r="CM66" s="8">
        <f t="shared" si="93"/>
        <v>0</v>
      </c>
      <c r="CN66" s="8">
        <f t="shared" si="94"/>
        <v>0</v>
      </c>
      <c r="CO66" s="15">
        <f t="shared" si="95"/>
        <v>0</v>
      </c>
      <c r="CP66" s="8">
        <f t="shared" si="96"/>
        <v>0</v>
      </c>
      <c r="CQ66" s="27"/>
      <c r="CR66">
        <f t="shared" si="19"/>
        <v>0</v>
      </c>
      <c r="CS66">
        <f t="shared" si="20"/>
        <v>0</v>
      </c>
      <c r="CT66">
        <f t="shared" si="21"/>
        <v>0</v>
      </c>
      <c r="CU66">
        <f t="shared" si="22"/>
        <v>0</v>
      </c>
      <c r="CV66">
        <f t="shared" si="23"/>
        <v>0</v>
      </c>
      <c r="CW66">
        <f t="shared" si="24"/>
        <v>0</v>
      </c>
      <c r="CX66">
        <f t="shared" si="25"/>
        <v>0</v>
      </c>
      <c r="CY66">
        <f t="shared" si="26"/>
        <v>0</v>
      </c>
      <c r="CZ66" s="8">
        <f t="shared" si="27"/>
        <v>0</v>
      </c>
    </row>
    <row r="67" spans="1:114" hidden="1" outlineLevel="1" x14ac:dyDescent="0.4">
      <c r="A67" t="str">
        <f>'Accounts Active'!A24</f>
        <v>Andrew Fately and Julie Fately</v>
      </c>
      <c r="B67">
        <f t="shared" si="11"/>
        <v>20.211019999999998</v>
      </c>
      <c r="C67">
        <f t="shared" si="12"/>
        <v>12.315543999999999</v>
      </c>
      <c r="D67">
        <f t="shared" si="13"/>
        <v>7.8954760000000004</v>
      </c>
      <c r="E67">
        <f t="shared" si="14"/>
        <v>1.010551</v>
      </c>
      <c r="F67" s="15">
        <f t="shared" si="28"/>
        <v>0.54106249709800014</v>
      </c>
      <c r="G67" s="14">
        <f t="shared" si="15"/>
        <v>1</v>
      </c>
      <c r="H67" s="54">
        <f t="shared" si="29"/>
        <v>5.6520650102397063</v>
      </c>
      <c r="I67" s="58">
        <v>1.5042645738502691</v>
      </c>
      <c r="J67" s="58">
        <f t="shared" si="16"/>
        <v>10.811279426149728</v>
      </c>
      <c r="K67" s="10"/>
      <c r="L67">
        <v>0</v>
      </c>
      <c r="M67" s="8">
        <f t="shared" si="30"/>
        <v>1.010551</v>
      </c>
      <c r="N67" s="8">
        <f t="shared" si="31"/>
        <v>10.811279426149728</v>
      </c>
      <c r="O67" s="58">
        <f t="shared" si="32"/>
        <v>0.54660776666070821</v>
      </c>
      <c r="P67" s="8">
        <f t="shared" si="33"/>
        <v>0</v>
      </c>
      <c r="Q67" s="8">
        <f t="shared" si="34"/>
        <v>10.811279426149728</v>
      </c>
      <c r="R67" s="8">
        <f t="shared" si="17"/>
        <v>0.35329837214858628</v>
      </c>
      <c r="S67" s="8">
        <f t="shared" si="35"/>
        <v>0.35329837214858628</v>
      </c>
      <c r="T67" s="8">
        <f t="shared" si="36"/>
        <v>0.89990613880929449</v>
      </c>
      <c r="U67" s="15">
        <f t="shared" si="97"/>
        <v>4.4525518197958074E-2</v>
      </c>
      <c r="V67" s="8">
        <f t="shared" si="18"/>
        <v>9.9113732873404334</v>
      </c>
      <c r="W67" s="68"/>
      <c r="X67" s="58">
        <v>0</v>
      </c>
      <c r="Y67" s="8">
        <f t="shared" si="37"/>
        <v>1.010551</v>
      </c>
      <c r="Z67" s="8">
        <f t="shared" si="38"/>
        <v>9.9113732873404334</v>
      </c>
      <c r="AA67" s="60">
        <f t="shared" si="39"/>
        <v>0.95765680718956092</v>
      </c>
      <c r="AB67" s="8">
        <f t="shared" si="40"/>
        <v>0</v>
      </c>
      <c r="AC67" s="8">
        <f t="shared" si="41"/>
        <v>9.9113732873404334</v>
      </c>
      <c r="AD67" s="8">
        <f t="shared" si="42"/>
        <v>1.7734000642408512</v>
      </c>
      <c r="AE67" s="8">
        <f t="shared" si="43"/>
        <v>1.7734000642408512</v>
      </c>
      <c r="AF67" s="8">
        <f t="shared" si="44"/>
        <v>2.731056871430412</v>
      </c>
      <c r="AG67" s="15">
        <f t="shared" si="45"/>
        <v>0.13512711735629435</v>
      </c>
      <c r="AH67" s="8">
        <f t="shared" si="46"/>
        <v>7.1803164159100215</v>
      </c>
      <c r="AI67" s="68"/>
      <c r="AJ67" s="58">
        <v>0</v>
      </c>
      <c r="AK67" s="8">
        <f t="shared" si="47"/>
        <v>1.010551</v>
      </c>
      <c r="AL67" s="8">
        <f t="shared" si="48"/>
        <v>0</v>
      </c>
      <c r="AM67" s="69">
        <f t="shared" si="49"/>
        <v>0</v>
      </c>
      <c r="AN67" s="8">
        <f t="shared" si="50"/>
        <v>1.010551</v>
      </c>
      <c r="AO67" s="8">
        <f t="shared" si="51"/>
        <v>0</v>
      </c>
      <c r="AP67" s="8">
        <f t="shared" si="52"/>
        <v>0</v>
      </c>
      <c r="AQ67" s="8">
        <f t="shared" si="53"/>
        <v>0</v>
      </c>
      <c r="AR67" s="8">
        <f t="shared" si="54"/>
        <v>1.010551</v>
      </c>
      <c r="AS67" s="15">
        <f t="shared" si="55"/>
        <v>0.05</v>
      </c>
      <c r="AT67" s="8">
        <f t="shared" si="56"/>
        <v>6.169765415910021</v>
      </c>
      <c r="AU67" s="68"/>
      <c r="AV67" s="60">
        <v>0</v>
      </c>
      <c r="AW67" s="8">
        <f t="shared" si="57"/>
        <v>1.010551</v>
      </c>
      <c r="AX67" s="8">
        <f t="shared" si="58"/>
        <v>0</v>
      </c>
      <c r="AY67" s="69">
        <f t="shared" si="59"/>
        <v>0</v>
      </c>
      <c r="AZ67" s="8">
        <f t="shared" si="60"/>
        <v>1.010551</v>
      </c>
      <c r="BA67" s="8">
        <f t="shared" si="61"/>
        <v>0</v>
      </c>
      <c r="BB67" s="8">
        <f t="shared" si="62"/>
        <v>0</v>
      </c>
      <c r="BC67" s="8">
        <f t="shared" si="63"/>
        <v>0</v>
      </c>
      <c r="BD67" s="8">
        <f t="shared" si="64"/>
        <v>1.010551</v>
      </c>
      <c r="BE67" s="15">
        <f t="shared" si="65"/>
        <v>0.05</v>
      </c>
      <c r="BF67" s="8">
        <f t="shared" si="66"/>
        <v>5.1592144159100215</v>
      </c>
      <c r="BG67" s="68"/>
      <c r="BH67" s="60">
        <v>0</v>
      </c>
      <c r="BI67" s="8">
        <f t="shared" si="67"/>
        <v>1.010551</v>
      </c>
      <c r="BJ67" s="8">
        <f t="shared" si="68"/>
        <v>0</v>
      </c>
      <c r="BK67" s="69">
        <f t="shared" si="69"/>
        <v>0</v>
      </c>
      <c r="BL67" s="8">
        <f t="shared" si="70"/>
        <v>0</v>
      </c>
      <c r="BM67" s="8">
        <f t="shared" si="71"/>
        <v>0</v>
      </c>
      <c r="BN67" s="8">
        <f t="shared" si="72"/>
        <v>0</v>
      </c>
      <c r="BO67" s="8">
        <f t="shared" si="73"/>
        <v>0</v>
      </c>
      <c r="BP67" s="8">
        <f t="shared" si="74"/>
        <v>0</v>
      </c>
      <c r="BQ67" s="15">
        <f t="shared" si="75"/>
        <v>0</v>
      </c>
      <c r="BR67" s="8">
        <f t="shared" si="76"/>
        <v>5.1592144159100215</v>
      </c>
      <c r="BS67" s="68"/>
      <c r="BT67" s="60">
        <v>0</v>
      </c>
      <c r="BU67" s="8">
        <f t="shared" si="77"/>
        <v>1.010551</v>
      </c>
      <c r="BV67" s="8">
        <f t="shared" si="78"/>
        <v>0</v>
      </c>
      <c r="BW67" s="69">
        <f t="shared" si="79"/>
        <v>0</v>
      </c>
      <c r="BX67" s="8">
        <f t="shared" si="80"/>
        <v>0</v>
      </c>
      <c r="BY67" s="8">
        <f t="shared" si="81"/>
        <v>0</v>
      </c>
      <c r="BZ67" s="8">
        <f t="shared" si="82"/>
        <v>0</v>
      </c>
      <c r="CA67" s="8">
        <f t="shared" si="83"/>
        <v>0</v>
      </c>
      <c r="CB67" s="8">
        <f t="shared" si="84"/>
        <v>0</v>
      </c>
      <c r="CC67" s="15">
        <f t="shared" si="85"/>
        <v>0</v>
      </c>
      <c r="CD67" s="8">
        <f t="shared" si="86"/>
        <v>5.1592144159100215</v>
      </c>
      <c r="CE67" s="68"/>
      <c r="CF67" s="60">
        <v>0</v>
      </c>
      <c r="CG67" s="8">
        <f t="shared" si="87"/>
        <v>1.010551</v>
      </c>
      <c r="CH67" s="8">
        <f t="shared" si="88"/>
        <v>0</v>
      </c>
      <c r="CI67" s="69">
        <f t="shared" si="89"/>
        <v>0</v>
      </c>
      <c r="CJ67" s="8">
        <f t="shared" si="90"/>
        <v>0</v>
      </c>
      <c r="CK67" s="8">
        <f t="shared" si="91"/>
        <v>0</v>
      </c>
      <c r="CL67" s="8">
        <f t="shared" si="92"/>
        <v>0</v>
      </c>
      <c r="CM67" s="8">
        <f t="shared" si="93"/>
        <v>0</v>
      </c>
      <c r="CN67" s="8">
        <f t="shared" si="94"/>
        <v>0</v>
      </c>
      <c r="CO67" s="15">
        <f t="shared" si="95"/>
        <v>0</v>
      </c>
      <c r="CP67" s="8">
        <f t="shared" si="96"/>
        <v>5.1592144159100215</v>
      </c>
      <c r="CQ67" s="27"/>
      <c r="CR67">
        <f t="shared" si="19"/>
        <v>7.8954760000000004</v>
      </c>
      <c r="CS67">
        <f t="shared" si="20"/>
        <v>0</v>
      </c>
      <c r="CT67">
        <f t="shared" si="21"/>
        <v>0</v>
      </c>
      <c r="CU67">
        <f t="shared" si="22"/>
        <v>0</v>
      </c>
      <c r="CV67">
        <f t="shared" si="23"/>
        <v>0</v>
      </c>
      <c r="CW67">
        <f t="shared" si="24"/>
        <v>0</v>
      </c>
      <c r="CX67">
        <f t="shared" si="25"/>
        <v>0</v>
      </c>
      <c r="CY67">
        <f t="shared" si="26"/>
        <v>7.8954760000000004</v>
      </c>
      <c r="CZ67" s="8">
        <f t="shared" si="27"/>
        <v>7.8954760000000004</v>
      </c>
    </row>
    <row r="68" spans="1:114" hidden="1" outlineLevel="1" x14ac:dyDescent="0.4">
      <c r="A68" t="str">
        <f>'Accounts Active'!A25</f>
        <v>Andrew Jonathan Sheffield</v>
      </c>
      <c r="B68">
        <f t="shared" si="11"/>
        <v>10.661659999999999</v>
      </c>
      <c r="C68">
        <f t="shared" si="12"/>
        <v>10.661659999999999</v>
      </c>
      <c r="D68">
        <f t="shared" si="13"/>
        <v>0</v>
      </c>
      <c r="E68">
        <f t="shared" si="14"/>
        <v>0.53308299999999997</v>
      </c>
      <c r="F68" s="15">
        <f t="shared" si="28"/>
        <v>0.60517234072325932</v>
      </c>
      <c r="G68" s="14">
        <f t="shared" si="15"/>
        <v>1</v>
      </c>
      <c r="H68" s="54">
        <f t="shared" si="29"/>
        <v>4.2095182618044547</v>
      </c>
      <c r="I68" s="58">
        <v>1.3022532692373525</v>
      </c>
      <c r="J68" s="58">
        <f t="shared" si="16"/>
        <v>9.3594067307626467</v>
      </c>
      <c r="K68" s="10"/>
      <c r="L68">
        <v>0</v>
      </c>
      <c r="M68" s="8">
        <f t="shared" si="30"/>
        <v>0.53308299999999997</v>
      </c>
      <c r="N68" s="8">
        <f t="shared" si="31"/>
        <v>9.3594067307626467</v>
      </c>
      <c r="O68" s="58">
        <f t="shared" si="32"/>
        <v>0.47320249608915421</v>
      </c>
      <c r="P68" s="8">
        <f t="shared" si="33"/>
        <v>0</v>
      </c>
      <c r="Q68" s="8">
        <f t="shared" si="34"/>
        <v>9.3594067307626467</v>
      </c>
      <c r="R68" s="8">
        <f t="shared" si="17"/>
        <v>0.30585308471974093</v>
      </c>
      <c r="S68" s="8">
        <f t="shared" si="35"/>
        <v>0.30585308471974093</v>
      </c>
      <c r="T68" s="8">
        <f t="shared" si="36"/>
        <v>0.77905558080889514</v>
      </c>
      <c r="U68" s="15">
        <f t="shared" si="97"/>
        <v>7.3070758288005355E-2</v>
      </c>
      <c r="V68" s="8">
        <f t="shared" si="18"/>
        <v>8.580351149953751</v>
      </c>
      <c r="W68" s="68"/>
      <c r="X68" s="58">
        <v>0</v>
      </c>
      <c r="Y68" s="8">
        <f t="shared" si="37"/>
        <v>0.53308299999999997</v>
      </c>
      <c r="Z68" s="8">
        <f t="shared" si="38"/>
        <v>8.580351149953751</v>
      </c>
      <c r="AA68" s="60">
        <f t="shared" si="39"/>
        <v>0.82905077314819831</v>
      </c>
      <c r="AB68" s="8">
        <f t="shared" si="40"/>
        <v>0</v>
      </c>
      <c r="AC68" s="8">
        <f t="shared" si="41"/>
        <v>8.580351149953751</v>
      </c>
      <c r="AD68" s="8">
        <f t="shared" si="42"/>
        <v>1.5352459078473606</v>
      </c>
      <c r="AE68" s="8">
        <f t="shared" si="43"/>
        <v>1.5352459078473606</v>
      </c>
      <c r="AF68" s="8">
        <f t="shared" si="44"/>
        <v>2.364296680995559</v>
      </c>
      <c r="AG68" s="15">
        <f t="shared" si="45"/>
        <v>0.22175690098873527</v>
      </c>
      <c r="AH68" s="8">
        <f t="shared" si="46"/>
        <v>6.216054468958192</v>
      </c>
      <c r="AI68" s="68"/>
      <c r="AJ68" s="58">
        <v>0</v>
      </c>
      <c r="AK68" s="8">
        <f t="shared" si="47"/>
        <v>0.53308299999999997</v>
      </c>
      <c r="AL68" s="8">
        <f t="shared" si="48"/>
        <v>0</v>
      </c>
      <c r="AM68" s="69">
        <f t="shared" si="49"/>
        <v>0</v>
      </c>
      <c r="AN68" s="8">
        <f t="shared" si="50"/>
        <v>0.53308299999999997</v>
      </c>
      <c r="AO68" s="8">
        <f t="shared" si="51"/>
        <v>0</v>
      </c>
      <c r="AP68" s="8">
        <f t="shared" si="52"/>
        <v>0</v>
      </c>
      <c r="AQ68" s="8">
        <f t="shared" si="53"/>
        <v>0</v>
      </c>
      <c r="AR68" s="8">
        <f t="shared" si="54"/>
        <v>0.53308299999999997</v>
      </c>
      <c r="AS68" s="15">
        <f t="shared" si="55"/>
        <v>0.05</v>
      </c>
      <c r="AT68" s="8">
        <f t="shared" si="56"/>
        <v>5.6829714689581916</v>
      </c>
      <c r="AU68" s="68"/>
      <c r="AV68" s="60">
        <v>0</v>
      </c>
      <c r="AW68" s="8">
        <f t="shared" si="57"/>
        <v>0.53308299999999997</v>
      </c>
      <c r="AX68" s="8">
        <f t="shared" si="58"/>
        <v>0</v>
      </c>
      <c r="AY68" s="69">
        <f t="shared" si="59"/>
        <v>0</v>
      </c>
      <c r="AZ68" s="8">
        <f t="shared" si="60"/>
        <v>0.53308299999999997</v>
      </c>
      <c r="BA68" s="8">
        <f t="shared" si="61"/>
        <v>0</v>
      </c>
      <c r="BB68" s="8">
        <f t="shared" si="62"/>
        <v>0</v>
      </c>
      <c r="BC68" s="8">
        <f t="shared" si="63"/>
        <v>0</v>
      </c>
      <c r="BD68" s="8">
        <f t="shared" si="64"/>
        <v>0.53308299999999997</v>
      </c>
      <c r="BE68" s="15">
        <f t="shared" si="65"/>
        <v>0.05</v>
      </c>
      <c r="BF68" s="8">
        <f t="shared" si="66"/>
        <v>5.1498884689581921</v>
      </c>
      <c r="BG68" s="68"/>
      <c r="BH68" s="60">
        <v>0</v>
      </c>
      <c r="BI68" s="8">
        <f t="shared" si="67"/>
        <v>0.53308299999999997</v>
      </c>
      <c r="BJ68" s="8">
        <f t="shared" si="68"/>
        <v>0</v>
      </c>
      <c r="BK68" s="69">
        <f t="shared" si="69"/>
        <v>0</v>
      </c>
      <c r="BL68" s="8">
        <f t="shared" si="70"/>
        <v>0</v>
      </c>
      <c r="BM68" s="8">
        <f t="shared" si="71"/>
        <v>0</v>
      </c>
      <c r="BN68" s="8">
        <f t="shared" si="72"/>
        <v>0</v>
      </c>
      <c r="BO68" s="8">
        <f t="shared" si="73"/>
        <v>0</v>
      </c>
      <c r="BP68" s="8">
        <f t="shared" si="74"/>
        <v>0</v>
      </c>
      <c r="BQ68" s="15">
        <f t="shared" si="75"/>
        <v>0</v>
      </c>
      <c r="BR68" s="8">
        <f t="shared" si="76"/>
        <v>5.1498884689581921</v>
      </c>
      <c r="BS68" s="68"/>
      <c r="BT68" s="60">
        <v>0</v>
      </c>
      <c r="BU68" s="8">
        <f t="shared" si="77"/>
        <v>0.53308299999999997</v>
      </c>
      <c r="BV68" s="8">
        <f t="shared" si="78"/>
        <v>0</v>
      </c>
      <c r="BW68" s="69">
        <f t="shared" si="79"/>
        <v>0</v>
      </c>
      <c r="BX68" s="8">
        <f t="shared" si="80"/>
        <v>0</v>
      </c>
      <c r="BY68" s="8">
        <f t="shared" si="81"/>
        <v>0</v>
      </c>
      <c r="BZ68" s="8">
        <f t="shared" si="82"/>
        <v>0</v>
      </c>
      <c r="CA68" s="8">
        <f t="shared" si="83"/>
        <v>0</v>
      </c>
      <c r="CB68" s="8">
        <f t="shared" si="84"/>
        <v>0</v>
      </c>
      <c r="CC68" s="15">
        <f t="shared" si="85"/>
        <v>0</v>
      </c>
      <c r="CD68" s="8">
        <f t="shared" si="86"/>
        <v>5.1498884689581921</v>
      </c>
      <c r="CE68" s="68"/>
      <c r="CF68" s="60">
        <v>0</v>
      </c>
      <c r="CG68" s="8">
        <f t="shared" si="87"/>
        <v>0.53308299999999997</v>
      </c>
      <c r="CH68" s="8">
        <f t="shared" si="88"/>
        <v>0</v>
      </c>
      <c r="CI68" s="69">
        <f t="shared" si="89"/>
        <v>0</v>
      </c>
      <c r="CJ68" s="8">
        <f t="shared" si="90"/>
        <v>0</v>
      </c>
      <c r="CK68" s="8">
        <f t="shared" si="91"/>
        <v>0</v>
      </c>
      <c r="CL68" s="8">
        <f t="shared" si="92"/>
        <v>0</v>
      </c>
      <c r="CM68" s="8">
        <f t="shared" si="93"/>
        <v>0</v>
      </c>
      <c r="CN68" s="8">
        <f t="shared" si="94"/>
        <v>0</v>
      </c>
      <c r="CO68" s="15">
        <f t="shared" si="95"/>
        <v>0</v>
      </c>
      <c r="CP68" s="8">
        <f t="shared" si="96"/>
        <v>5.1498884689581921</v>
      </c>
      <c r="CQ68" s="27"/>
      <c r="CR68">
        <f t="shared" si="19"/>
        <v>0</v>
      </c>
      <c r="CS68">
        <f t="shared" si="20"/>
        <v>0</v>
      </c>
      <c r="CT68">
        <f t="shared" si="21"/>
        <v>0</v>
      </c>
      <c r="CU68">
        <f t="shared" si="22"/>
        <v>0</v>
      </c>
      <c r="CV68">
        <f t="shared" si="23"/>
        <v>0</v>
      </c>
      <c r="CW68">
        <f t="shared" si="24"/>
        <v>0</v>
      </c>
      <c r="CX68">
        <f t="shared" si="25"/>
        <v>0</v>
      </c>
      <c r="CY68">
        <f t="shared" si="26"/>
        <v>0</v>
      </c>
      <c r="CZ68" s="8">
        <f t="shared" si="27"/>
        <v>0</v>
      </c>
    </row>
    <row r="69" spans="1:114" hidden="1" outlineLevel="1" x14ac:dyDescent="0.4">
      <c r="A69" t="str">
        <f>'Accounts Active'!A26</f>
        <v>Andrew LaPlante Special Needs Trust</v>
      </c>
      <c r="B69">
        <f t="shared" si="11"/>
        <v>83.823553000000004</v>
      </c>
      <c r="C69">
        <f t="shared" si="12"/>
        <v>37.597473999999998</v>
      </c>
      <c r="D69">
        <f t="shared" si="13"/>
        <v>0</v>
      </c>
      <c r="E69">
        <f t="shared" si="14"/>
        <v>4.1911776500000002</v>
      </c>
      <c r="F69" s="15">
        <f t="shared" si="28"/>
        <v>0.41424746186701317</v>
      </c>
      <c r="G69" s="14">
        <f t="shared" si="15"/>
        <v>1</v>
      </c>
      <c r="H69" s="54">
        <f t="shared" si="29"/>
        <v>22.02281582288898</v>
      </c>
      <c r="I69" s="58">
        <v>4.5922898902765956</v>
      </c>
      <c r="J69" s="58">
        <f t="shared" si="16"/>
        <v>33.005184109723402</v>
      </c>
      <c r="K69" s="10"/>
      <c r="L69">
        <v>0</v>
      </c>
      <c r="M69" s="8">
        <f t="shared" si="30"/>
        <v>4.1911776500000002</v>
      </c>
      <c r="N69" s="8">
        <f t="shared" si="31"/>
        <v>33.005184109723402</v>
      </c>
      <c r="O69" s="58">
        <f t="shared" si="32"/>
        <v>1.6687099891993442</v>
      </c>
      <c r="P69" s="8">
        <f t="shared" si="33"/>
        <v>4.1911776500000002</v>
      </c>
      <c r="Q69" s="8">
        <f t="shared" si="34"/>
        <v>0</v>
      </c>
      <c r="R69" s="8">
        <f t="shared" si="17"/>
        <v>0</v>
      </c>
      <c r="S69" s="8">
        <f t="shared" si="35"/>
        <v>0</v>
      </c>
      <c r="T69" s="8">
        <f t="shared" si="36"/>
        <v>5.8598876391993446</v>
      </c>
      <c r="U69" s="15">
        <f t="shared" si="97"/>
        <v>6.9907411812994188E-2</v>
      </c>
      <c r="V69" s="8">
        <f t="shared" si="18"/>
        <v>27.145296470524059</v>
      </c>
      <c r="W69" s="68"/>
      <c r="X69" s="58">
        <v>0</v>
      </c>
      <c r="Y69" s="8">
        <f t="shared" si="37"/>
        <v>4.1911776500000002</v>
      </c>
      <c r="Z69" s="8">
        <f t="shared" si="38"/>
        <v>27.145296470524059</v>
      </c>
      <c r="AA69" s="60">
        <f t="shared" si="39"/>
        <v>2.9235799010772512</v>
      </c>
      <c r="AB69" s="8">
        <f t="shared" si="40"/>
        <v>0</v>
      </c>
      <c r="AC69" s="8">
        <f t="shared" si="41"/>
        <v>27.145296470524059</v>
      </c>
      <c r="AD69" s="8">
        <f t="shared" si="42"/>
        <v>4.8569929826123834</v>
      </c>
      <c r="AE69" s="8">
        <f t="shared" si="43"/>
        <v>4.8569929826123834</v>
      </c>
      <c r="AF69" s="8">
        <f t="shared" si="44"/>
        <v>7.7805728836896346</v>
      </c>
      <c r="AG69" s="15">
        <f t="shared" si="45"/>
        <v>9.2820843369519707E-2</v>
      </c>
      <c r="AH69" s="8">
        <f t="shared" si="46"/>
        <v>19.364723586834423</v>
      </c>
      <c r="AI69" s="68"/>
      <c r="AJ69" s="58">
        <v>0</v>
      </c>
      <c r="AK69" s="8">
        <f t="shared" si="47"/>
        <v>4.1911776500000002</v>
      </c>
      <c r="AL69" s="8">
        <f t="shared" si="48"/>
        <v>0</v>
      </c>
      <c r="AM69" s="69">
        <f t="shared" si="49"/>
        <v>0</v>
      </c>
      <c r="AN69" s="8">
        <f t="shared" si="50"/>
        <v>4.1911776500000002</v>
      </c>
      <c r="AO69" s="8">
        <f t="shared" si="51"/>
        <v>0</v>
      </c>
      <c r="AP69" s="8">
        <f t="shared" si="52"/>
        <v>0</v>
      </c>
      <c r="AQ69" s="8">
        <f t="shared" si="53"/>
        <v>0</v>
      </c>
      <c r="AR69" s="8">
        <f t="shared" si="54"/>
        <v>4.1911776500000002</v>
      </c>
      <c r="AS69" s="15">
        <f t="shared" si="55"/>
        <v>0.05</v>
      </c>
      <c r="AT69" s="8">
        <f t="shared" si="56"/>
        <v>15.173545936834422</v>
      </c>
      <c r="AU69" s="68"/>
      <c r="AV69" s="60">
        <v>0</v>
      </c>
      <c r="AW69" s="8">
        <f t="shared" si="57"/>
        <v>4.1911776500000002</v>
      </c>
      <c r="AX69" s="8">
        <f t="shared" si="58"/>
        <v>0</v>
      </c>
      <c r="AY69" s="69">
        <f t="shared" si="59"/>
        <v>0</v>
      </c>
      <c r="AZ69" s="8">
        <f t="shared" si="60"/>
        <v>4.1911776500000002</v>
      </c>
      <c r="BA69" s="8">
        <f t="shared" si="61"/>
        <v>0</v>
      </c>
      <c r="BB69" s="8">
        <f t="shared" si="62"/>
        <v>0</v>
      </c>
      <c r="BC69" s="8">
        <f t="shared" si="63"/>
        <v>0</v>
      </c>
      <c r="BD69" s="8">
        <f t="shared" si="64"/>
        <v>4.1911776500000002</v>
      </c>
      <c r="BE69" s="15">
        <f t="shared" si="65"/>
        <v>0.05</v>
      </c>
      <c r="BF69" s="8">
        <f t="shared" si="66"/>
        <v>10.982368286834422</v>
      </c>
      <c r="BG69" s="68"/>
      <c r="BH69" s="60">
        <v>0</v>
      </c>
      <c r="BI69" s="8">
        <f t="shared" si="67"/>
        <v>4.1911776500000002</v>
      </c>
      <c r="BJ69" s="8">
        <f t="shared" si="68"/>
        <v>0</v>
      </c>
      <c r="BK69" s="69">
        <f t="shared" si="69"/>
        <v>0</v>
      </c>
      <c r="BL69" s="8">
        <f t="shared" si="70"/>
        <v>0</v>
      </c>
      <c r="BM69" s="8">
        <f t="shared" si="71"/>
        <v>0</v>
      </c>
      <c r="BN69" s="8">
        <f t="shared" si="72"/>
        <v>0</v>
      </c>
      <c r="BO69" s="8">
        <f t="shared" si="73"/>
        <v>0</v>
      </c>
      <c r="BP69" s="8">
        <f t="shared" si="74"/>
        <v>0</v>
      </c>
      <c r="BQ69" s="15">
        <f t="shared" si="75"/>
        <v>0</v>
      </c>
      <c r="BR69" s="8">
        <f t="shared" si="76"/>
        <v>10.982368286834422</v>
      </c>
      <c r="BS69" s="68"/>
      <c r="BT69" s="60">
        <v>0</v>
      </c>
      <c r="BU69" s="8">
        <f t="shared" si="77"/>
        <v>4.1911776500000002</v>
      </c>
      <c r="BV69" s="8">
        <f t="shared" si="78"/>
        <v>0</v>
      </c>
      <c r="BW69" s="69">
        <f t="shared" si="79"/>
        <v>0</v>
      </c>
      <c r="BX69" s="8">
        <f t="shared" si="80"/>
        <v>0</v>
      </c>
      <c r="BY69" s="8">
        <f t="shared" si="81"/>
        <v>0</v>
      </c>
      <c r="BZ69" s="8">
        <f t="shared" si="82"/>
        <v>0</v>
      </c>
      <c r="CA69" s="8">
        <f t="shared" si="83"/>
        <v>0</v>
      </c>
      <c r="CB69" s="8">
        <f t="shared" si="84"/>
        <v>0</v>
      </c>
      <c r="CC69" s="15">
        <f t="shared" si="85"/>
        <v>0</v>
      </c>
      <c r="CD69" s="8">
        <f t="shared" si="86"/>
        <v>10.982368286834422</v>
      </c>
      <c r="CE69" s="68"/>
      <c r="CF69" s="60">
        <v>0</v>
      </c>
      <c r="CG69" s="8">
        <f t="shared" si="87"/>
        <v>4.1911776500000002</v>
      </c>
      <c r="CH69" s="8">
        <f t="shared" si="88"/>
        <v>0</v>
      </c>
      <c r="CI69" s="69">
        <f t="shared" si="89"/>
        <v>0</v>
      </c>
      <c r="CJ69" s="8">
        <f t="shared" si="90"/>
        <v>0</v>
      </c>
      <c r="CK69" s="8">
        <f t="shared" si="91"/>
        <v>0</v>
      </c>
      <c r="CL69" s="8">
        <f t="shared" si="92"/>
        <v>0</v>
      </c>
      <c r="CM69" s="8">
        <f t="shared" si="93"/>
        <v>0</v>
      </c>
      <c r="CN69" s="8">
        <f t="shared" si="94"/>
        <v>0</v>
      </c>
      <c r="CO69" s="15">
        <f t="shared" si="95"/>
        <v>0</v>
      </c>
      <c r="CP69" s="8">
        <f t="shared" si="96"/>
        <v>10.982368286834422</v>
      </c>
      <c r="CQ69" s="27"/>
      <c r="CR69">
        <f t="shared" si="19"/>
        <v>46.226078999999999</v>
      </c>
      <c r="CS69">
        <f t="shared" si="20"/>
        <v>0</v>
      </c>
      <c r="CT69">
        <f t="shared" si="21"/>
        <v>0</v>
      </c>
      <c r="CU69">
        <f t="shared" si="22"/>
        <v>0</v>
      </c>
      <c r="CV69">
        <f t="shared" si="23"/>
        <v>46.226078999999999</v>
      </c>
      <c r="CW69">
        <f t="shared" si="24"/>
        <v>0</v>
      </c>
      <c r="CX69">
        <f t="shared" si="25"/>
        <v>0</v>
      </c>
      <c r="CY69">
        <f t="shared" si="26"/>
        <v>0</v>
      </c>
      <c r="CZ69" s="8">
        <f t="shared" si="27"/>
        <v>0</v>
      </c>
    </row>
    <row r="70" spans="1:114" hidden="1" outlineLevel="1" x14ac:dyDescent="0.4">
      <c r="A70" t="str">
        <f>'Accounts Active'!A27</f>
        <v>Andriy Samilyak</v>
      </c>
      <c r="B70">
        <f t="shared" si="11"/>
        <v>20.601662000000001</v>
      </c>
      <c r="C70">
        <f t="shared" si="12"/>
        <v>6.2005860000000004</v>
      </c>
      <c r="D70">
        <f t="shared" si="13"/>
        <v>3.9751859999999999</v>
      </c>
      <c r="E70">
        <f t="shared" si="14"/>
        <v>1.0300831000000001</v>
      </c>
      <c r="F70" s="15">
        <f t="shared" si="28"/>
        <v>0.16936633085969616</v>
      </c>
      <c r="G70" s="14">
        <f t="shared" si="15"/>
        <v>1</v>
      </c>
      <c r="H70" s="54">
        <f t="shared" si="29"/>
        <v>5.1504155000000011</v>
      </c>
      <c r="I70" s="58">
        <v>1.0300831000000001</v>
      </c>
      <c r="J70" s="58">
        <f t="shared" si="16"/>
        <v>5.1705029000000007</v>
      </c>
      <c r="K70" s="10"/>
      <c r="L70">
        <v>0</v>
      </c>
      <c r="M70" s="8">
        <f t="shared" si="30"/>
        <v>1.0300831000000001</v>
      </c>
      <c r="N70" s="8">
        <f t="shared" si="31"/>
        <v>5.1705029000000007</v>
      </c>
      <c r="O70" s="58">
        <f t="shared" si="32"/>
        <v>0.37430345203488374</v>
      </c>
      <c r="P70" s="8">
        <f t="shared" si="33"/>
        <v>1.0300831000000001</v>
      </c>
      <c r="Q70" s="8">
        <f t="shared" si="34"/>
        <v>0</v>
      </c>
      <c r="R70" s="8">
        <f t="shared" si="17"/>
        <v>0</v>
      </c>
      <c r="S70" s="8">
        <f t="shared" si="35"/>
        <v>0</v>
      </c>
      <c r="T70" s="8">
        <f t="shared" si="36"/>
        <v>1.4043865520348839</v>
      </c>
      <c r="U70" s="15">
        <f t="shared" si="97"/>
        <v>6.8168604651162798E-2</v>
      </c>
      <c r="V70" s="8">
        <f t="shared" si="18"/>
        <v>3.7661163479651165</v>
      </c>
      <c r="W70" s="68"/>
      <c r="X70" s="58">
        <v>0</v>
      </c>
      <c r="Y70" s="8">
        <f t="shared" si="37"/>
        <v>1.0300831000000001</v>
      </c>
      <c r="Z70" s="8">
        <f t="shared" si="38"/>
        <v>3.7661163479651165</v>
      </c>
      <c r="AA70" s="60">
        <f t="shared" si="39"/>
        <v>0.65577964796511634</v>
      </c>
      <c r="AB70" s="8">
        <f t="shared" si="40"/>
        <v>1.0300831000000001</v>
      </c>
      <c r="AC70" s="8">
        <f t="shared" si="41"/>
        <v>0</v>
      </c>
      <c r="AD70" s="8">
        <f t="shared" si="42"/>
        <v>0</v>
      </c>
      <c r="AE70" s="8">
        <f t="shared" si="43"/>
        <v>0</v>
      </c>
      <c r="AF70" s="8">
        <f t="shared" si="44"/>
        <v>1.6858627479651165</v>
      </c>
      <c r="AG70" s="15">
        <f t="shared" si="45"/>
        <v>8.183139534883721E-2</v>
      </c>
      <c r="AH70" s="8">
        <f t="shared" si="46"/>
        <v>2.0802535999999998</v>
      </c>
      <c r="AI70" s="68"/>
      <c r="AJ70" s="58">
        <v>0</v>
      </c>
      <c r="AK70" s="8">
        <f t="shared" si="47"/>
        <v>1.0300831000000001</v>
      </c>
      <c r="AL70" s="8">
        <f t="shared" si="48"/>
        <v>0</v>
      </c>
      <c r="AM70" s="69">
        <f t="shared" si="49"/>
        <v>0</v>
      </c>
      <c r="AN70" s="8">
        <f t="shared" si="50"/>
        <v>1.0300831000000001</v>
      </c>
      <c r="AO70" s="8">
        <f t="shared" si="51"/>
        <v>0</v>
      </c>
      <c r="AP70" s="8">
        <f t="shared" si="52"/>
        <v>0</v>
      </c>
      <c r="AQ70" s="8">
        <f t="shared" si="53"/>
        <v>0</v>
      </c>
      <c r="AR70" s="8">
        <f t="shared" si="54"/>
        <v>1.0300831000000001</v>
      </c>
      <c r="AS70" s="15">
        <f t="shared" si="55"/>
        <v>0.05</v>
      </c>
      <c r="AT70" s="8">
        <f t="shared" si="56"/>
        <v>1.0501704999999997</v>
      </c>
      <c r="AU70" s="68"/>
      <c r="AV70" s="60">
        <v>0</v>
      </c>
      <c r="AW70" s="8">
        <f t="shared" si="57"/>
        <v>1.0300831000000001</v>
      </c>
      <c r="AX70" s="8">
        <f t="shared" si="58"/>
        <v>0</v>
      </c>
      <c r="AY70" s="69">
        <f t="shared" si="59"/>
        <v>0</v>
      </c>
      <c r="AZ70" s="8">
        <f t="shared" si="60"/>
        <v>1.0300831000000001</v>
      </c>
      <c r="BA70" s="8">
        <f t="shared" si="61"/>
        <v>0</v>
      </c>
      <c r="BB70" s="8">
        <f t="shared" si="62"/>
        <v>0</v>
      </c>
      <c r="BC70" s="8">
        <f t="shared" si="63"/>
        <v>0</v>
      </c>
      <c r="BD70" s="8">
        <f t="shared" si="64"/>
        <v>1.0300831000000001</v>
      </c>
      <c r="BE70" s="15">
        <f t="shared" si="65"/>
        <v>0.05</v>
      </c>
      <c r="BF70" s="8">
        <f t="shared" si="66"/>
        <v>2.0087399999999533E-2</v>
      </c>
      <c r="BG70" s="68"/>
      <c r="BH70" s="60">
        <v>0</v>
      </c>
      <c r="BI70" s="8">
        <f t="shared" si="67"/>
        <v>2.0087399999999533E-2</v>
      </c>
      <c r="BJ70" s="8">
        <f t="shared" si="68"/>
        <v>0</v>
      </c>
      <c r="BK70" s="69">
        <f t="shared" si="69"/>
        <v>0</v>
      </c>
      <c r="BL70" s="8">
        <f t="shared" si="70"/>
        <v>0</v>
      </c>
      <c r="BM70" s="8">
        <f t="shared" si="71"/>
        <v>0</v>
      </c>
      <c r="BN70" s="8">
        <f t="shared" si="72"/>
        <v>0</v>
      </c>
      <c r="BO70" s="8">
        <f t="shared" si="73"/>
        <v>0</v>
      </c>
      <c r="BP70" s="8">
        <f t="shared" si="74"/>
        <v>0</v>
      </c>
      <c r="BQ70" s="15">
        <f t="shared" si="75"/>
        <v>0</v>
      </c>
      <c r="BR70" s="8">
        <f t="shared" si="76"/>
        <v>2.0087399999999533E-2</v>
      </c>
      <c r="BS70" s="68"/>
      <c r="BT70" s="60">
        <v>0</v>
      </c>
      <c r="BU70" s="8">
        <f t="shared" si="77"/>
        <v>2.0087399999999533E-2</v>
      </c>
      <c r="BV70" s="8">
        <f t="shared" si="78"/>
        <v>0</v>
      </c>
      <c r="BW70" s="69">
        <f t="shared" si="79"/>
        <v>0</v>
      </c>
      <c r="BX70" s="8">
        <f t="shared" si="80"/>
        <v>0</v>
      </c>
      <c r="BY70" s="8">
        <f t="shared" si="81"/>
        <v>0</v>
      </c>
      <c r="BZ70" s="8">
        <f t="shared" si="82"/>
        <v>0</v>
      </c>
      <c r="CA70" s="8">
        <f t="shared" si="83"/>
        <v>0</v>
      </c>
      <c r="CB70" s="8">
        <f t="shared" si="84"/>
        <v>0</v>
      </c>
      <c r="CC70" s="15">
        <f t="shared" si="85"/>
        <v>0</v>
      </c>
      <c r="CD70" s="8">
        <f t="shared" si="86"/>
        <v>2.0087399999999533E-2</v>
      </c>
      <c r="CE70" s="68"/>
      <c r="CF70" s="60">
        <v>0</v>
      </c>
      <c r="CG70" s="8">
        <f t="shared" si="87"/>
        <v>2.0087399999999533E-2</v>
      </c>
      <c r="CH70" s="8">
        <f t="shared" si="88"/>
        <v>0</v>
      </c>
      <c r="CI70" s="69">
        <f t="shared" si="89"/>
        <v>0</v>
      </c>
      <c r="CJ70" s="8">
        <f t="shared" si="90"/>
        <v>0</v>
      </c>
      <c r="CK70" s="8">
        <f t="shared" si="91"/>
        <v>0</v>
      </c>
      <c r="CL70" s="8">
        <f t="shared" si="92"/>
        <v>0</v>
      </c>
      <c r="CM70" s="8">
        <f t="shared" si="93"/>
        <v>0</v>
      </c>
      <c r="CN70" s="8">
        <f t="shared" si="94"/>
        <v>0</v>
      </c>
      <c r="CO70" s="15">
        <f t="shared" si="95"/>
        <v>0</v>
      </c>
      <c r="CP70" s="8">
        <f t="shared" si="96"/>
        <v>2.0087399999999533E-2</v>
      </c>
      <c r="CQ70" s="27"/>
      <c r="CR70">
        <f t="shared" si="19"/>
        <v>14.401076</v>
      </c>
      <c r="CS70">
        <f t="shared" si="20"/>
        <v>0</v>
      </c>
      <c r="CT70">
        <f t="shared" si="21"/>
        <v>0</v>
      </c>
      <c r="CU70">
        <f t="shared" si="22"/>
        <v>0</v>
      </c>
      <c r="CV70">
        <f t="shared" si="23"/>
        <v>10.425890000000001</v>
      </c>
      <c r="CW70">
        <f t="shared" si="24"/>
        <v>0</v>
      </c>
      <c r="CX70">
        <f t="shared" si="25"/>
        <v>0</v>
      </c>
      <c r="CY70">
        <f t="shared" si="26"/>
        <v>3.9751859999999999</v>
      </c>
      <c r="CZ70" s="8">
        <f t="shared" si="27"/>
        <v>3.9751859999999999</v>
      </c>
    </row>
    <row r="71" spans="1:114" hidden="1" outlineLevel="1" x14ac:dyDescent="0.4">
      <c r="A71" t="str">
        <f>'Accounts Active'!A28</f>
        <v>Antares LLC</v>
      </c>
      <c r="B71">
        <f t="shared" si="11"/>
        <v>390.25786699999998</v>
      </c>
      <c r="C71">
        <f t="shared" si="12"/>
        <v>278.56450799999999</v>
      </c>
      <c r="D71">
        <f t="shared" si="13"/>
        <v>12.963325000000001</v>
      </c>
      <c r="E71">
        <f t="shared" si="14"/>
        <v>19.512893349999999</v>
      </c>
      <c r="F71" s="15">
        <f t="shared" si="28"/>
        <v>0.59263912048060252</v>
      </c>
      <c r="G71" s="14">
        <f t="shared" si="15"/>
        <v>1</v>
      </c>
      <c r="H71" s="54">
        <f t="shared" si="29"/>
        <v>112.09908791167192</v>
      </c>
      <c r="I71" s="58">
        <v>24.428715026315839</v>
      </c>
      <c r="J71" s="58">
        <f t="shared" si="16"/>
        <v>250.75501897368412</v>
      </c>
      <c r="K71" s="10"/>
      <c r="L71">
        <v>0</v>
      </c>
      <c r="M71" s="8">
        <f t="shared" si="30"/>
        <v>19.512893349999999</v>
      </c>
      <c r="N71" s="8">
        <f t="shared" si="31"/>
        <v>200</v>
      </c>
      <c r="O71" s="58">
        <f t="shared" si="32"/>
        <v>8.8767133089810457</v>
      </c>
      <c r="P71" s="8">
        <f t="shared" si="33"/>
        <v>0</v>
      </c>
      <c r="Q71" s="8">
        <f t="shared" si="34"/>
        <v>200</v>
      </c>
      <c r="R71" s="8">
        <f t="shared" si="17"/>
        <v>6.5357365807056587</v>
      </c>
      <c r="S71" s="8">
        <f t="shared" si="35"/>
        <v>6.5357365807056587</v>
      </c>
      <c r="T71" s="8">
        <f t="shared" si="36"/>
        <v>15.412449889686705</v>
      </c>
      <c r="U71" s="15">
        <f t="shared" si="97"/>
        <v>3.9492989617776766E-2</v>
      </c>
      <c r="V71" s="8">
        <f t="shared" si="18"/>
        <v>235.3425690839974</v>
      </c>
      <c r="W71" s="68"/>
      <c r="X71" s="58">
        <v>0</v>
      </c>
      <c r="Y71" s="8">
        <f t="shared" si="37"/>
        <v>19.512893349999999</v>
      </c>
      <c r="Z71" s="8">
        <f t="shared" si="38"/>
        <v>235.3425690839974</v>
      </c>
      <c r="AA71" s="60">
        <f t="shared" si="39"/>
        <v>15.552001717334793</v>
      </c>
      <c r="AB71" s="8">
        <f t="shared" si="40"/>
        <v>0</v>
      </c>
      <c r="AC71" s="8">
        <f t="shared" si="41"/>
        <v>235.3425690839974</v>
      </c>
      <c r="AD71" s="8">
        <f t="shared" si="42"/>
        <v>42.108849604650416</v>
      </c>
      <c r="AE71" s="8">
        <f t="shared" si="43"/>
        <v>42.108849604650416</v>
      </c>
      <c r="AF71" s="8">
        <f t="shared" si="44"/>
        <v>57.660851321985206</v>
      </c>
      <c r="AG71" s="15">
        <f t="shared" si="45"/>
        <v>0.1477506443758255</v>
      </c>
      <c r="AH71" s="8">
        <f t="shared" si="46"/>
        <v>177.6817177620122</v>
      </c>
      <c r="AI71" s="68"/>
      <c r="AJ71" s="58">
        <v>0</v>
      </c>
      <c r="AK71" s="8">
        <f t="shared" si="47"/>
        <v>19.512893349999999</v>
      </c>
      <c r="AL71" s="8">
        <f t="shared" si="48"/>
        <v>0</v>
      </c>
      <c r="AM71" s="69">
        <f t="shared" si="49"/>
        <v>0</v>
      </c>
      <c r="AN71" s="8">
        <f t="shared" si="50"/>
        <v>19.512893349999999</v>
      </c>
      <c r="AO71" s="8">
        <f t="shared" si="51"/>
        <v>0</v>
      </c>
      <c r="AP71" s="8">
        <f t="shared" si="52"/>
        <v>0</v>
      </c>
      <c r="AQ71" s="8">
        <f t="shared" si="53"/>
        <v>0</v>
      </c>
      <c r="AR71" s="8">
        <f t="shared" si="54"/>
        <v>19.512893349999999</v>
      </c>
      <c r="AS71" s="15">
        <f t="shared" si="55"/>
        <v>0.05</v>
      </c>
      <c r="AT71" s="8">
        <f t="shared" si="56"/>
        <v>158.16882441201221</v>
      </c>
      <c r="AU71" s="68"/>
      <c r="AV71" s="60">
        <v>0</v>
      </c>
      <c r="AW71" s="8">
        <f t="shared" si="57"/>
        <v>19.512893349999999</v>
      </c>
      <c r="AX71" s="8">
        <f t="shared" si="58"/>
        <v>0</v>
      </c>
      <c r="AY71" s="69">
        <f t="shared" si="59"/>
        <v>0</v>
      </c>
      <c r="AZ71" s="8">
        <f t="shared" si="60"/>
        <v>19.512893349999999</v>
      </c>
      <c r="BA71" s="8">
        <f t="shared" si="61"/>
        <v>0</v>
      </c>
      <c r="BB71" s="8">
        <f t="shared" si="62"/>
        <v>0</v>
      </c>
      <c r="BC71" s="8">
        <f t="shared" si="63"/>
        <v>0</v>
      </c>
      <c r="BD71" s="8">
        <f t="shared" si="64"/>
        <v>19.512893349999999</v>
      </c>
      <c r="BE71" s="15">
        <f t="shared" si="65"/>
        <v>0.05</v>
      </c>
      <c r="BF71" s="8">
        <f t="shared" si="66"/>
        <v>138.6559310620122</v>
      </c>
      <c r="BG71" s="68"/>
      <c r="BH71" s="60">
        <v>0</v>
      </c>
      <c r="BI71" s="8">
        <f t="shared" si="67"/>
        <v>19.512893349999999</v>
      </c>
      <c r="BJ71" s="8">
        <f t="shared" si="68"/>
        <v>0</v>
      </c>
      <c r="BK71" s="69">
        <f t="shared" si="69"/>
        <v>0</v>
      </c>
      <c r="BL71" s="8">
        <f t="shared" si="70"/>
        <v>0</v>
      </c>
      <c r="BM71" s="8">
        <f t="shared" si="71"/>
        <v>0</v>
      </c>
      <c r="BN71" s="8">
        <f t="shared" si="72"/>
        <v>0</v>
      </c>
      <c r="BO71" s="8">
        <f t="shared" si="73"/>
        <v>0</v>
      </c>
      <c r="BP71" s="8">
        <f t="shared" si="74"/>
        <v>0</v>
      </c>
      <c r="BQ71" s="15">
        <f t="shared" si="75"/>
        <v>0</v>
      </c>
      <c r="BR71" s="8">
        <f t="shared" si="76"/>
        <v>138.6559310620122</v>
      </c>
      <c r="BS71" s="68"/>
      <c r="BT71" s="60">
        <v>0</v>
      </c>
      <c r="BU71" s="8">
        <f t="shared" si="77"/>
        <v>19.512893349999999</v>
      </c>
      <c r="BV71" s="8">
        <f t="shared" si="78"/>
        <v>0</v>
      </c>
      <c r="BW71" s="69">
        <f t="shared" si="79"/>
        <v>0</v>
      </c>
      <c r="BX71" s="8">
        <f t="shared" si="80"/>
        <v>0</v>
      </c>
      <c r="BY71" s="8">
        <f t="shared" si="81"/>
        <v>0</v>
      </c>
      <c r="BZ71" s="8">
        <f t="shared" si="82"/>
        <v>0</v>
      </c>
      <c r="CA71" s="8">
        <f t="shared" si="83"/>
        <v>0</v>
      </c>
      <c r="CB71" s="8">
        <f t="shared" si="84"/>
        <v>0</v>
      </c>
      <c r="CC71" s="15">
        <f t="shared" si="85"/>
        <v>0</v>
      </c>
      <c r="CD71" s="8">
        <f t="shared" si="86"/>
        <v>138.6559310620122</v>
      </c>
      <c r="CE71" s="68"/>
      <c r="CF71" s="60">
        <v>0</v>
      </c>
      <c r="CG71" s="8">
        <f t="shared" si="87"/>
        <v>19.512893349999999</v>
      </c>
      <c r="CH71" s="8">
        <f t="shared" si="88"/>
        <v>0</v>
      </c>
      <c r="CI71" s="69">
        <f t="shared" si="89"/>
        <v>0</v>
      </c>
      <c r="CJ71" s="8">
        <f t="shared" si="90"/>
        <v>0</v>
      </c>
      <c r="CK71" s="8">
        <f t="shared" si="91"/>
        <v>0</v>
      </c>
      <c r="CL71" s="8">
        <f t="shared" si="92"/>
        <v>0</v>
      </c>
      <c r="CM71" s="8">
        <f t="shared" si="93"/>
        <v>0</v>
      </c>
      <c r="CN71" s="8">
        <f t="shared" si="94"/>
        <v>0</v>
      </c>
      <c r="CO71" s="15">
        <f t="shared" si="95"/>
        <v>0</v>
      </c>
      <c r="CP71" s="8">
        <f t="shared" si="96"/>
        <v>138.6559310620122</v>
      </c>
      <c r="CQ71" s="27"/>
      <c r="CR71">
        <f t="shared" si="19"/>
        <v>111.693359</v>
      </c>
      <c r="CS71">
        <f t="shared" si="20"/>
        <v>17.889619</v>
      </c>
      <c r="CT71">
        <f t="shared" si="21"/>
        <v>0</v>
      </c>
      <c r="CU71">
        <f t="shared" si="22"/>
        <v>0</v>
      </c>
      <c r="CV71">
        <f t="shared" si="23"/>
        <v>59.448410000000003</v>
      </c>
      <c r="CW71">
        <f t="shared" si="24"/>
        <v>21.392005000000001</v>
      </c>
      <c r="CX71">
        <f t="shared" si="25"/>
        <v>5.9801650000000004</v>
      </c>
      <c r="CY71">
        <f t="shared" si="26"/>
        <v>6.9831599999999998</v>
      </c>
      <c r="CZ71" s="8">
        <f t="shared" si="27"/>
        <v>16.344099</v>
      </c>
    </row>
    <row r="72" spans="1:114" hidden="1" outlineLevel="1" x14ac:dyDescent="0.4">
      <c r="A72" t="str">
        <f>'Accounts Active'!A29</f>
        <v>Anthony and Heidi Lind</v>
      </c>
      <c r="B72">
        <f t="shared" si="11"/>
        <v>28.166870000000003</v>
      </c>
      <c r="C72">
        <f t="shared" si="12"/>
        <v>7.3428740000000001</v>
      </c>
      <c r="D72">
        <f t="shared" si="13"/>
        <v>13.392733</v>
      </c>
      <c r="E72">
        <f t="shared" si="14"/>
        <v>1.4083435000000002</v>
      </c>
      <c r="F72" s="15">
        <f t="shared" si="28"/>
        <v>0.19179731260539123</v>
      </c>
      <c r="G72" s="14">
        <f t="shared" si="15"/>
        <v>1</v>
      </c>
      <c r="H72" s="54">
        <f t="shared" si="29"/>
        <v>5.9345305000000019</v>
      </c>
      <c r="I72" s="58">
        <v>1.4083435000000002</v>
      </c>
      <c r="J72" s="58">
        <f t="shared" si="16"/>
        <v>5.9345305000000019</v>
      </c>
      <c r="K72" s="10"/>
      <c r="L72">
        <v>0</v>
      </c>
      <c r="M72" s="8">
        <f t="shared" si="30"/>
        <v>1.4083435000000002</v>
      </c>
      <c r="N72" s="8">
        <f t="shared" si="31"/>
        <v>5.9345305000000019</v>
      </c>
      <c r="O72" s="58">
        <f t="shared" si="32"/>
        <v>0.51175272529069771</v>
      </c>
      <c r="P72" s="8">
        <f t="shared" si="33"/>
        <v>1.4083435000000002</v>
      </c>
      <c r="Q72" s="8">
        <f t="shared" si="34"/>
        <v>0</v>
      </c>
      <c r="R72" s="8">
        <f t="shared" si="17"/>
        <v>0</v>
      </c>
      <c r="S72" s="8">
        <f t="shared" si="35"/>
        <v>0</v>
      </c>
      <c r="T72" s="8">
        <f t="shared" si="36"/>
        <v>1.9200962252906979</v>
      </c>
      <c r="U72" s="15">
        <f t="shared" si="97"/>
        <v>6.8168604651162798E-2</v>
      </c>
      <c r="V72" s="8">
        <f t="shared" si="18"/>
        <v>4.0144342747093038</v>
      </c>
      <c r="W72" s="68"/>
      <c r="X72" s="58">
        <v>0</v>
      </c>
      <c r="Y72" s="8">
        <f t="shared" si="37"/>
        <v>1.4083435000000002</v>
      </c>
      <c r="Z72" s="8">
        <f t="shared" si="38"/>
        <v>4.0144342747093038</v>
      </c>
      <c r="AA72" s="60">
        <f t="shared" si="39"/>
        <v>0.89659077470930248</v>
      </c>
      <c r="AB72" s="8">
        <f t="shared" si="40"/>
        <v>1.4083435000000002</v>
      </c>
      <c r="AC72" s="8">
        <f t="shared" si="41"/>
        <v>0</v>
      </c>
      <c r="AD72" s="8">
        <f t="shared" si="42"/>
        <v>0</v>
      </c>
      <c r="AE72" s="8">
        <f t="shared" si="43"/>
        <v>0</v>
      </c>
      <c r="AF72" s="8">
        <f t="shared" si="44"/>
        <v>2.3049342747093027</v>
      </c>
      <c r="AG72" s="15">
        <f t="shared" si="45"/>
        <v>8.183139534883721E-2</v>
      </c>
      <c r="AH72" s="8">
        <f t="shared" si="46"/>
        <v>1.7095000000000011</v>
      </c>
      <c r="AI72" s="68"/>
      <c r="AJ72" s="58">
        <v>0</v>
      </c>
      <c r="AK72" s="8">
        <f t="shared" si="47"/>
        <v>1.4083435000000002</v>
      </c>
      <c r="AL72" s="8">
        <f t="shared" si="48"/>
        <v>0</v>
      </c>
      <c r="AM72" s="69">
        <f t="shared" si="49"/>
        <v>0</v>
      </c>
      <c r="AN72" s="8">
        <f t="shared" si="50"/>
        <v>1.4083435000000002</v>
      </c>
      <c r="AO72" s="8">
        <f t="shared" si="51"/>
        <v>0</v>
      </c>
      <c r="AP72" s="8">
        <f t="shared" si="52"/>
        <v>0</v>
      </c>
      <c r="AQ72" s="8">
        <f t="shared" si="53"/>
        <v>0</v>
      </c>
      <c r="AR72" s="8">
        <f t="shared" si="54"/>
        <v>1.4083435000000002</v>
      </c>
      <c r="AS72" s="15">
        <f t="shared" si="55"/>
        <v>0.05</v>
      </c>
      <c r="AT72" s="8">
        <f t="shared" si="56"/>
        <v>0.30115650000000094</v>
      </c>
      <c r="AU72" s="68"/>
      <c r="AV72" s="60">
        <v>0</v>
      </c>
      <c r="AW72" s="8">
        <f t="shared" si="57"/>
        <v>0.30115650000000094</v>
      </c>
      <c r="AX72" s="8">
        <f t="shared" si="58"/>
        <v>0</v>
      </c>
      <c r="AY72" s="69">
        <f t="shared" si="59"/>
        <v>0</v>
      </c>
      <c r="AZ72" s="8">
        <f t="shared" si="60"/>
        <v>0.30115650000000094</v>
      </c>
      <c r="BA72" s="8">
        <f t="shared" si="61"/>
        <v>0</v>
      </c>
      <c r="BB72" s="8">
        <f t="shared" si="62"/>
        <v>0</v>
      </c>
      <c r="BC72" s="8">
        <f t="shared" si="63"/>
        <v>0</v>
      </c>
      <c r="BD72" s="8">
        <f t="shared" si="64"/>
        <v>0.30115650000000094</v>
      </c>
      <c r="BE72" s="15">
        <f t="shared" si="65"/>
        <v>1.0691869561651718E-2</v>
      </c>
      <c r="BF72" s="8">
        <f t="shared" si="66"/>
        <v>0</v>
      </c>
      <c r="BG72" s="68"/>
      <c r="BH72" s="60">
        <v>0</v>
      </c>
      <c r="BI72" s="8">
        <f t="shared" si="67"/>
        <v>0</v>
      </c>
      <c r="BJ72" s="8">
        <f t="shared" si="68"/>
        <v>0</v>
      </c>
      <c r="BK72" s="69">
        <f t="shared" si="69"/>
        <v>0</v>
      </c>
      <c r="BL72" s="8">
        <f t="shared" si="70"/>
        <v>0</v>
      </c>
      <c r="BM72" s="8">
        <f t="shared" si="71"/>
        <v>0</v>
      </c>
      <c r="BN72" s="8">
        <f t="shared" si="72"/>
        <v>0</v>
      </c>
      <c r="BO72" s="8">
        <f t="shared" si="73"/>
        <v>0</v>
      </c>
      <c r="BP72" s="8">
        <f t="shared" si="74"/>
        <v>0</v>
      </c>
      <c r="BQ72" s="15">
        <f t="shared" si="75"/>
        <v>0</v>
      </c>
      <c r="BR72" s="8">
        <f t="shared" si="76"/>
        <v>0</v>
      </c>
      <c r="BS72" s="68"/>
      <c r="BT72" s="60">
        <v>0</v>
      </c>
      <c r="BU72" s="8">
        <f t="shared" si="77"/>
        <v>0</v>
      </c>
      <c r="BV72" s="8">
        <f t="shared" si="78"/>
        <v>0</v>
      </c>
      <c r="BW72" s="69">
        <f t="shared" si="79"/>
        <v>0</v>
      </c>
      <c r="BX72" s="8">
        <f t="shared" si="80"/>
        <v>0</v>
      </c>
      <c r="BY72" s="8">
        <f t="shared" si="81"/>
        <v>0</v>
      </c>
      <c r="BZ72" s="8">
        <f t="shared" si="82"/>
        <v>0</v>
      </c>
      <c r="CA72" s="8">
        <f t="shared" si="83"/>
        <v>0</v>
      </c>
      <c r="CB72" s="8">
        <f t="shared" si="84"/>
        <v>0</v>
      </c>
      <c r="CC72" s="15">
        <f t="shared" si="85"/>
        <v>0</v>
      </c>
      <c r="CD72" s="8">
        <f t="shared" si="86"/>
        <v>0</v>
      </c>
      <c r="CE72" s="68"/>
      <c r="CF72" s="60">
        <v>0</v>
      </c>
      <c r="CG72" s="8">
        <f t="shared" si="87"/>
        <v>0</v>
      </c>
      <c r="CH72" s="8">
        <f t="shared" si="88"/>
        <v>0</v>
      </c>
      <c r="CI72" s="69">
        <f t="shared" si="89"/>
        <v>0</v>
      </c>
      <c r="CJ72" s="8">
        <f t="shared" si="90"/>
        <v>0</v>
      </c>
      <c r="CK72" s="8">
        <f t="shared" si="91"/>
        <v>0</v>
      </c>
      <c r="CL72" s="8">
        <f t="shared" si="92"/>
        <v>0</v>
      </c>
      <c r="CM72" s="8">
        <f t="shared" si="93"/>
        <v>0</v>
      </c>
      <c r="CN72" s="8">
        <f t="shared" si="94"/>
        <v>0</v>
      </c>
      <c r="CO72" s="15">
        <f t="shared" si="95"/>
        <v>0</v>
      </c>
      <c r="CP72" s="8">
        <f t="shared" si="96"/>
        <v>0</v>
      </c>
      <c r="CQ72" s="27"/>
      <c r="CR72">
        <f t="shared" si="19"/>
        <v>20.823996000000001</v>
      </c>
      <c r="CS72">
        <f t="shared" si="20"/>
        <v>0</v>
      </c>
      <c r="CT72">
        <f t="shared" si="21"/>
        <v>0</v>
      </c>
      <c r="CU72">
        <f t="shared" si="22"/>
        <v>0</v>
      </c>
      <c r="CV72">
        <f t="shared" si="23"/>
        <v>2.3413279999999999</v>
      </c>
      <c r="CW72">
        <f t="shared" si="24"/>
        <v>5.0899349999999997</v>
      </c>
      <c r="CX72">
        <f t="shared" si="25"/>
        <v>13.392733</v>
      </c>
      <c r="CY72">
        <f t="shared" si="26"/>
        <v>0</v>
      </c>
      <c r="CZ72" s="8">
        <f t="shared" si="27"/>
        <v>13.392733</v>
      </c>
    </row>
    <row r="73" spans="1:114" hidden="1" outlineLevel="1" x14ac:dyDescent="0.4">
      <c r="A73" t="str">
        <f>'Accounts Active'!A30</f>
        <v>Anthony Craig Palmer</v>
      </c>
      <c r="B73">
        <f t="shared" si="11"/>
        <v>10.004073</v>
      </c>
      <c r="C73">
        <f t="shared" si="12"/>
        <v>8.2203429999999997</v>
      </c>
      <c r="D73">
        <f t="shared" si="13"/>
        <v>0</v>
      </c>
      <c r="E73">
        <f t="shared" si="14"/>
        <v>0.50020365</v>
      </c>
      <c r="F73" s="15">
        <f t="shared" si="28"/>
        <v>0.64432285427238978</v>
      </c>
      <c r="G73" s="14">
        <f t="shared" si="15"/>
        <v>1</v>
      </c>
      <c r="H73" s="54">
        <f t="shared" si="29"/>
        <v>2.9237881351419399</v>
      </c>
      <c r="I73" s="58">
        <v>1.004062082827851</v>
      </c>
      <c r="J73" s="58">
        <f t="shared" si="16"/>
        <v>7.2162809171721491</v>
      </c>
      <c r="K73" s="10"/>
      <c r="L73">
        <v>0</v>
      </c>
      <c r="M73" s="8">
        <f t="shared" si="30"/>
        <v>0.50020365</v>
      </c>
      <c r="N73" s="8">
        <f t="shared" si="31"/>
        <v>7.2162809171721491</v>
      </c>
      <c r="O73" s="58">
        <f t="shared" si="32"/>
        <v>0.36484814056244586</v>
      </c>
      <c r="P73" s="8">
        <f t="shared" si="33"/>
        <v>0</v>
      </c>
      <c r="Q73" s="8">
        <f t="shared" si="34"/>
        <v>7.2162809171721491</v>
      </c>
      <c r="R73" s="8">
        <f t="shared" si="17"/>
        <v>0.23581855583505099</v>
      </c>
      <c r="S73" s="8">
        <f t="shared" si="35"/>
        <v>0.23581855583505099</v>
      </c>
      <c r="T73" s="8">
        <f t="shared" si="36"/>
        <v>0.60066669639749681</v>
      </c>
      <c r="U73" s="15">
        <f t="shared" si="97"/>
        <v>6.0042214445805903E-2</v>
      </c>
      <c r="V73" s="8">
        <f t="shared" si="18"/>
        <v>6.6156142207746527</v>
      </c>
      <c r="W73" s="68"/>
      <c r="X73" s="58">
        <v>0</v>
      </c>
      <c r="Y73" s="8">
        <f t="shared" si="37"/>
        <v>0.50020365</v>
      </c>
      <c r="Z73" s="8">
        <f t="shared" si="38"/>
        <v>6.6156142207746527</v>
      </c>
      <c r="AA73" s="60">
        <f t="shared" si="39"/>
        <v>0.63921394226540518</v>
      </c>
      <c r="AB73" s="8">
        <f t="shared" si="40"/>
        <v>0</v>
      </c>
      <c r="AC73" s="8">
        <f t="shared" si="41"/>
        <v>6.6156142207746527</v>
      </c>
      <c r="AD73" s="8">
        <f t="shared" si="42"/>
        <v>1.1837038464790379</v>
      </c>
      <c r="AE73" s="8">
        <f t="shared" si="43"/>
        <v>1.1837038464790379</v>
      </c>
      <c r="AF73" s="8">
        <f t="shared" si="44"/>
        <v>1.822917788744443</v>
      </c>
      <c r="AG73" s="15">
        <f t="shared" si="45"/>
        <v>0.18221756166157954</v>
      </c>
      <c r="AH73" s="8">
        <f t="shared" si="46"/>
        <v>4.7926964320302101</v>
      </c>
      <c r="AI73" s="68"/>
      <c r="AJ73" s="58">
        <v>0</v>
      </c>
      <c r="AK73" s="8">
        <f t="shared" si="47"/>
        <v>0.50020365</v>
      </c>
      <c r="AL73" s="8">
        <f t="shared" si="48"/>
        <v>0</v>
      </c>
      <c r="AM73" s="69">
        <f t="shared" si="49"/>
        <v>0</v>
      </c>
      <c r="AN73" s="8">
        <f t="shared" si="50"/>
        <v>0.50020365</v>
      </c>
      <c r="AO73" s="8">
        <f t="shared" si="51"/>
        <v>0</v>
      </c>
      <c r="AP73" s="8">
        <f t="shared" si="52"/>
        <v>0</v>
      </c>
      <c r="AQ73" s="8">
        <f t="shared" si="53"/>
        <v>0</v>
      </c>
      <c r="AR73" s="8">
        <f t="shared" si="54"/>
        <v>0.50020365</v>
      </c>
      <c r="AS73" s="15">
        <f t="shared" si="55"/>
        <v>0.05</v>
      </c>
      <c r="AT73" s="8">
        <f t="shared" si="56"/>
        <v>4.2924927820302106</v>
      </c>
      <c r="AU73" s="68"/>
      <c r="AV73" s="60">
        <v>1</v>
      </c>
      <c r="AW73" s="8">
        <f t="shared" si="57"/>
        <v>0</v>
      </c>
      <c r="AX73" s="8">
        <f t="shared" si="58"/>
        <v>0</v>
      </c>
      <c r="AY73" s="69">
        <f t="shared" si="59"/>
        <v>0</v>
      </c>
      <c r="AZ73" s="8">
        <f t="shared" si="60"/>
        <v>0</v>
      </c>
      <c r="BA73" s="8">
        <f t="shared" si="61"/>
        <v>0</v>
      </c>
      <c r="BB73" s="8">
        <f t="shared" si="62"/>
        <v>0</v>
      </c>
      <c r="BC73" s="8">
        <f t="shared" si="63"/>
        <v>0</v>
      </c>
      <c r="BD73" s="8">
        <f t="shared" si="64"/>
        <v>0</v>
      </c>
      <c r="BE73" s="15">
        <f t="shared" si="65"/>
        <v>0</v>
      </c>
      <c r="BF73" s="8">
        <f t="shared" si="66"/>
        <v>4.2924927820302106</v>
      </c>
      <c r="BG73" s="68"/>
      <c r="BH73" s="60">
        <v>1</v>
      </c>
      <c r="BI73" s="8">
        <f t="shared" si="67"/>
        <v>0</v>
      </c>
      <c r="BJ73" s="8">
        <f t="shared" si="68"/>
        <v>0</v>
      </c>
      <c r="BK73" s="69">
        <f t="shared" si="69"/>
        <v>0</v>
      </c>
      <c r="BL73" s="8">
        <f t="shared" si="70"/>
        <v>0</v>
      </c>
      <c r="BM73" s="8">
        <f t="shared" si="71"/>
        <v>0</v>
      </c>
      <c r="BN73" s="8">
        <f t="shared" si="72"/>
        <v>0</v>
      </c>
      <c r="BO73" s="8">
        <f t="shared" si="73"/>
        <v>0</v>
      </c>
      <c r="BP73" s="8">
        <f t="shared" si="74"/>
        <v>0</v>
      </c>
      <c r="BQ73" s="15">
        <f t="shared" si="75"/>
        <v>0</v>
      </c>
      <c r="BR73" s="8">
        <f t="shared" si="76"/>
        <v>4.2924927820302106</v>
      </c>
      <c r="BS73" s="68"/>
      <c r="BT73" s="60">
        <v>1</v>
      </c>
      <c r="BU73" s="8">
        <f t="shared" si="77"/>
        <v>0</v>
      </c>
      <c r="BV73" s="8">
        <f t="shared" si="78"/>
        <v>0</v>
      </c>
      <c r="BW73" s="69">
        <f t="shared" si="79"/>
        <v>0</v>
      </c>
      <c r="BX73" s="8">
        <f t="shared" si="80"/>
        <v>0</v>
      </c>
      <c r="BY73" s="8">
        <f t="shared" si="81"/>
        <v>0</v>
      </c>
      <c r="BZ73" s="8">
        <f t="shared" si="82"/>
        <v>0</v>
      </c>
      <c r="CA73" s="8">
        <f t="shared" si="83"/>
        <v>0</v>
      </c>
      <c r="CB73" s="8">
        <f t="shared" si="84"/>
        <v>0</v>
      </c>
      <c r="CC73" s="15">
        <f t="shared" si="85"/>
        <v>0</v>
      </c>
      <c r="CD73" s="8">
        <f t="shared" si="86"/>
        <v>4.2924927820302106</v>
      </c>
      <c r="CE73" s="68"/>
      <c r="CF73" s="60">
        <v>1</v>
      </c>
      <c r="CG73" s="8">
        <f t="shared" si="87"/>
        <v>0</v>
      </c>
      <c r="CH73" s="8">
        <f t="shared" si="88"/>
        <v>0</v>
      </c>
      <c r="CI73" s="69">
        <f t="shared" si="89"/>
        <v>0</v>
      </c>
      <c r="CJ73" s="8">
        <f t="shared" si="90"/>
        <v>0</v>
      </c>
      <c r="CK73" s="8">
        <f t="shared" si="91"/>
        <v>0</v>
      </c>
      <c r="CL73" s="8">
        <f t="shared" si="92"/>
        <v>0</v>
      </c>
      <c r="CM73" s="8">
        <f t="shared" si="93"/>
        <v>0</v>
      </c>
      <c r="CN73" s="8">
        <f t="shared" si="94"/>
        <v>0</v>
      </c>
      <c r="CO73" s="15">
        <f t="shared" si="95"/>
        <v>0</v>
      </c>
      <c r="CP73" s="8">
        <f t="shared" si="96"/>
        <v>4.2924927820302106</v>
      </c>
      <c r="CQ73" s="27"/>
      <c r="CR73">
        <f t="shared" si="19"/>
        <v>1.78373</v>
      </c>
      <c r="CS73">
        <f t="shared" si="20"/>
        <v>1.78373</v>
      </c>
      <c r="CT73">
        <f t="shared" si="21"/>
        <v>0</v>
      </c>
      <c r="CU73">
        <f t="shared" si="22"/>
        <v>0</v>
      </c>
      <c r="CV73">
        <f t="shared" si="23"/>
        <v>0</v>
      </c>
      <c r="CW73">
        <f t="shared" si="24"/>
        <v>0</v>
      </c>
      <c r="CX73">
        <f t="shared" si="25"/>
        <v>0</v>
      </c>
      <c r="CY73">
        <f t="shared" si="26"/>
        <v>0</v>
      </c>
      <c r="CZ73" s="8">
        <f t="shared" si="27"/>
        <v>0</v>
      </c>
    </row>
    <row r="74" spans="1:114" hidden="1" outlineLevel="1" x14ac:dyDescent="0.4">
      <c r="A74" t="str">
        <f>'Accounts Active'!A31</f>
        <v>Anthony Guinn</v>
      </c>
      <c r="B74">
        <f t="shared" si="11"/>
        <v>20.518691</v>
      </c>
      <c r="C74">
        <f t="shared" si="12"/>
        <v>10.534117</v>
      </c>
      <c r="D74">
        <f t="shared" si="13"/>
        <v>0</v>
      </c>
      <c r="E74">
        <f t="shared" si="14"/>
        <v>1.0259345500000001</v>
      </c>
      <c r="F74" s="15">
        <f t="shared" si="28"/>
        <v>0.45397771046590701</v>
      </c>
      <c r="G74" s="14">
        <f t="shared" si="15"/>
        <v>1</v>
      </c>
      <c r="H74" s="54">
        <f t="shared" si="29"/>
        <v>5.7518626825600112</v>
      </c>
      <c r="I74" s="58">
        <v>1.2866747112343457</v>
      </c>
      <c r="J74" s="58">
        <f t="shared" si="16"/>
        <v>9.2474422887656544</v>
      </c>
      <c r="K74" s="10"/>
      <c r="L74">
        <v>0</v>
      </c>
      <c r="M74" s="8">
        <f t="shared" si="30"/>
        <v>1.0259345500000001</v>
      </c>
      <c r="N74" s="8">
        <f t="shared" si="31"/>
        <v>9.2474422887656544</v>
      </c>
      <c r="O74" s="58">
        <f t="shared" si="32"/>
        <v>0.46754168286131748</v>
      </c>
      <c r="P74" s="8">
        <f t="shared" si="33"/>
        <v>1.0259345500000001</v>
      </c>
      <c r="Q74" s="8">
        <f t="shared" si="34"/>
        <v>0</v>
      </c>
      <c r="R74" s="8">
        <f t="shared" si="17"/>
        <v>0</v>
      </c>
      <c r="S74" s="8">
        <f t="shared" si="35"/>
        <v>0</v>
      </c>
      <c r="T74" s="8">
        <f t="shared" si="36"/>
        <v>1.4934762328613176</v>
      </c>
      <c r="U74" s="15">
        <f t="shared" si="97"/>
        <v>7.2786135960686657E-2</v>
      </c>
      <c r="V74" s="8">
        <f t="shared" si="18"/>
        <v>7.7539660559043373</v>
      </c>
      <c r="W74" s="68"/>
      <c r="X74" s="58">
        <v>0</v>
      </c>
      <c r="Y74" s="8">
        <f t="shared" si="37"/>
        <v>1.0259345500000001</v>
      </c>
      <c r="Z74" s="8">
        <f t="shared" si="38"/>
        <v>7.7539660559043373</v>
      </c>
      <c r="AA74" s="60">
        <f t="shared" si="39"/>
        <v>0.81913302837302826</v>
      </c>
      <c r="AB74" s="8">
        <f t="shared" si="40"/>
        <v>0</v>
      </c>
      <c r="AC74" s="8">
        <f t="shared" si="41"/>
        <v>7.7539660559043373</v>
      </c>
      <c r="AD74" s="8">
        <f t="shared" si="42"/>
        <v>1.3873843213256647</v>
      </c>
      <c r="AE74" s="8">
        <f t="shared" si="43"/>
        <v>1.3873843213256647</v>
      </c>
      <c r="AF74" s="8">
        <f t="shared" si="44"/>
        <v>2.206517349698693</v>
      </c>
      <c r="AG74" s="15">
        <f t="shared" si="45"/>
        <v>0.10753694520272726</v>
      </c>
      <c r="AH74" s="8">
        <f t="shared" si="46"/>
        <v>5.5474487062056443</v>
      </c>
      <c r="AI74" s="68"/>
      <c r="AJ74" s="58">
        <v>0</v>
      </c>
      <c r="AK74" s="8">
        <f t="shared" si="47"/>
        <v>1.0259345500000001</v>
      </c>
      <c r="AL74" s="8">
        <f t="shared" si="48"/>
        <v>0</v>
      </c>
      <c r="AM74" s="69">
        <f t="shared" si="49"/>
        <v>0</v>
      </c>
      <c r="AN74" s="8">
        <f t="shared" si="50"/>
        <v>1.0259345500000001</v>
      </c>
      <c r="AO74" s="8">
        <f t="shared" si="51"/>
        <v>0</v>
      </c>
      <c r="AP74" s="8">
        <f t="shared" si="52"/>
        <v>0</v>
      </c>
      <c r="AQ74" s="8">
        <f t="shared" si="53"/>
        <v>0</v>
      </c>
      <c r="AR74" s="8">
        <f t="shared" si="54"/>
        <v>1.0259345500000001</v>
      </c>
      <c r="AS74" s="15">
        <f t="shared" si="55"/>
        <v>0.05</v>
      </c>
      <c r="AT74" s="8">
        <f t="shared" si="56"/>
        <v>4.5215141562056438</v>
      </c>
      <c r="AU74" s="68"/>
      <c r="AV74" s="60">
        <v>0</v>
      </c>
      <c r="AW74" s="8">
        <f t="shared" si="57"/>
        <v>1.0259345500000001</v>
      </c>
      <c r="AX74" s="8">
        <f t="shared" si="58"/>
        <v>0</v>
      </c>
      <c r="AY74" s="69">
        <f t="shared" si="59"/>
        <v>0</v>
      </c>
      <c r="AZ74" s="8">
        <f t="shared" si="60"/>
        <v>1.0259345500000001</v>
      </c>
      <c r="BA74" s="8">
        <f t="shared" si="61"/>
        <v>0</v>
      </c>
      <c r="BB74" s="8">
        <f t="shared" si="62"/>
        <v>0</v>
      </c>
      <c r="BC74" s="8">
        <f t="shared" si="63"/>
        <v>0</v>
      </c>
      <c r="BD74" s="8">
        <f t="shared" si="64"/>
        <v>1.0259345500000001</v>
      </c>
      <c r="BE74" s="15">
        <f t="shared" si="65"/>
        <v>0.05</v>
      </c>
      <c r="BF74" s="8">
        <f t="shared" si="66"/>
        <v>3.4955796062056437</v>
      </c>
      <c r="BG74" s="68"/>
      <c r="BH74" s="60">
        <v>0</v>
      </c>
      <c r="BI74" s="8">
        <f t="shared" si="67"/>
        <v>1.0259345500000001</v>
      </c>
      <c r="BJ74" s="8">
        <f t="shared" si="68"/>
        <v>0</v>
      </c>
      <c r="BK74" s="69">
        <f t="shared" si="69"/>
        <v>0</v>
      </c>
      <c r="BL74" s="8">
        <f t="shared" si="70"/>
        <v>0</v>
      </c>
      <c r="BM74" s="8">
        <f t="shared" si="71"/>
        <v>0</v>
      </c>
      <c r="BN74" s="8">
        <f t="shared" si="72"/>
        <v>0</v>
      </c>
      <c r="BO74" s="8">
        <f t="shared" si="73"/>
        <v>0</v>
      </c>
      <c r="BP74" s="8">
        <f t="shared" si="74"/>
        <v>0</v>
      </c>
      <c r="BQ74" s="15">
        <f t="shared" si="75"/>
        <v>0</v>
      </c>
      <c r="BR74" s="8">
        <f t="shared" si="76"/>
        <v>3.4955796062056437</v>
      </c>
      <c r="BS74" s="68"/>
      <c r="BT74" s="60">
        <v>0</v>
      </c>
      <c r="BU74" s="8">
        <f t="shared" si="77"/>
        <v>1.0259345500000001</v>
      </c>
      <c r="BV74" s="8">
        <f t="shared" si="78"/>
        <v>0</v>
      </c>
      <c r="BW74" s="69">
        <f t="shared" si="79"/>
        <v>0</v>
      </c>
      <c r="BX74" s="8">
        <f t="shared" si="80"/>
        <v>0</v>
      </c>
      <c r="BY74" s="8">
        <f t="shared" si="81"/>
        <v>0</v>
      </c>
      <c r="BZ74" s="8">
        <f t="shared" si="82"/>
        <v>0</v>
      </c>
      <c r="CA74" s="8">
        <f t="shared" si="83"/>
        <v>0</v>
      </c>
      <c r="CB74" s="8">
        <f t="shared" si="84"/>
        <v>0</v>
      </c>
      <c r="CC74" s="15">
        <f t="shared" si="85"/>
        <v>0</v>
      </c>
      <c r="CD74" s="8">
        <f t="shared" si="86"/>
        <v>3.4955796062056437</v>
      </c>
      <c r="CE74" s="68"/>
      <c r="CF74" s="60">
        <v>0</v>
      </c>
      <c r="CG74" s="8">
        <f t="shared" si="87"/>
        <v>1.0259345500000001</v>
      </c>
      <c r="CH74" s="8">
        <f t="shared" si="88"/>
        <v>0</v>
      </c>
      <c r="CI74" s="69">
        <f t="shared" si="89"/>
        <v>0</v>
      </c>
      <c r="CJ74" s="8">
        <f t="shared" si="90"/>
        <v>0</v>
      </c>
      <c r="CK74" s="8">
        <f t="shared" si="91"/>
        <v>0</v>
      </c>
      <c r="CL74" s="8">
        <f t="shared" si="92"/>
        <v>0</v>
      </c>
      <c r="CM74" s="8">
        <f t="shared" si="93"/>
        <v>0</v>
      </c>
      <c r="CN74" s="8">
        <f t="shared" si="94"/>
        <v>0</v>
      </c>
      <c r="CO74" s="15">
        <f t="shared" si="95"/>
        <v>0</v>
      </c>
      <c r="CP74" s="8">
        <f t="shared" si="96"/>
        <v>3.4955796062056437</v>
      </c>
      <c r="CQ74" s="27"/>
      <c r="CR74">
        <f t="shared" si="19"/>
        <v>9.9845740000000003</v>
      </c>
      <c r="CS74">
        <f t="shared" si="20"/>
        <v>0</v>
      </c>
      <c r="CT74">
        <f t="shared" si="21"/>
        <v>0</v>
      </c>
      <c r="CU74">
        <f t="shared" si="22"/>
        <v>0</v>
      </c>
      <c r="CV74">
        <f t="shared" si="23"/>
        <v>2</v>
      </c>
      <c r="CW74">
        <f t="shared" si="24"/>
        <v>7.9845740000000003</v>
      </c>
      <c r="CX74">
        <f t="shared" si="25"/>
        <v>0</v>
      </c>
      <c r="CY74">
        <f t="shared" si="26"/>
        <v>0</v>
      </c>
      <c r="CZ74" s="8">
        <f t="shared" si="27"/>
        <v>0</v>
      </c>
      <c r="DE74">
        <f>M43</f>
        <v>747.39644974999965</v>
      </c>
    </row>
    <row r="75" spans="1:114" hidden="1" outlineLevel="1" x14ac:dyDescent="0.4">
      <c r="A75" t="str">
        <f>'Accounts Active'!A32</f>
        <v>Aram Fuchs</v>
      </c>
      <c r="B75">
        <f t="shared" si="11"/>
        <v>31.928501999999998</v>
      </c>
      <c r="C75">
        <f t="shared" si="12"/>
        <v>15.420119</v>
      </c>
      <c r="D75">
        <f t="shared" si="13"/>
        <v>10.725254</v>
      </c>
      <c r="E75">
        <f t="shared" si="14"/>
        <v>1.5964251</v>
      </c>
      <c r="F75" s="15">
        <f t="shared" si="28"/>
        <v>0.43666446534868864</v>
      </c>
      <c r="G75" s="14">
        <f t="shared" si="15"/>
        <v>1</v>
      </c>
      <c r="H75" s="54">
        <f t="shared" si="29"/>
        <v>8.6867009812518443</v>
      </c>
      <c r="I75" s="58">
        <v>1.8834684636143919</v>
      </c>
      <c r="J75" s="58">
        <f t="shared" si="16"/>
        <v>13.536650536385608</v>
      </c>
      <c r="K75" s="10"/>
      <c r="L75">
        <v>0</v>
      </c>
      <c r="M75" s="8">
        <f t="shared" si="30"/>
        <v>1.5964251</v>
      </c>
      <c r="N75" s="8">
        <f t="shared" si="31"/>
        <v>13.536650536385608</v>
      </c>
      <c r="O75" s="58">
        <f t="shared" si="32"/>
        <v>0.68439987776685751</v>
      </c>
      <c r="P75" s="8">
        <f t="shared" si="33"/>
        <v>1.5964251</v>
      </c>
      <c r="Q75" s="8">
        <f t="shared" si="34"/>
        <v>0</v>
      </c>
      <c r="R75" s="8">
        <f t="shared" si="17"/>
        <v>0</v>
      </c>
      <c r="S75" s="8">
        <f t="shared" si="35"/>
        <v>0</v>
      </c>
      <c r="T75" s="8">
        <f t="shared" si="36"/>
        <v>2.2808249777668577</v>
      </c>
      <c r="U75" s="15">
        <f t="shared" si="97"/>
        <v>7.1435389539003677E-2</v>
      </c>
      <c r="V75" s="8">
        <f t="shared" si="18"/>
        <v>11.255825558618749</v>
      </c>
      <c r="W75" s="68"/>
      <c r="X75" s="58">
        <v>0</v>
      </c>
      <c r="Y75" s="8">
        <f t="shared" si="37"/>
        <v>1.5964251</v>
      </c>
      <c r="Z75" s="8">
        <f t="shared" si="38"/>
        <v>11.255825558618749</v>
      </c>
      <c r="AA75" s="60">
        <f t="shared" si="39"/>
        <v>1.1990685858475345</v>
      </c>
      <c r="AB75" s="8">
        <f t="shared" si="40"/>
        <v>0</v>
      </c>
      <c r="AC75" s="8">
        <f t="shared" si="41"/>
        <v>11.255825558618749</v>
      </c>
      <c r="AD75" s="8">
        <f t="shared" si="42"/>
        <v>2.0139572176374516</v>
      </c>
      <c r="AE75" s="8">
        <f t="shared" si="43"/>
        <v>2.0139572176374516</v>
      </c>
      <c r="AF75" s="8">
        <f t="shared" si="44"/>
        <v>3.2130258034849861</v>
      </c>
      <c r="AG75" s="15">
        <f t="shared" si="45"/>
        <v>0.10063189946978991</v>
      </c>
      <c r="AH75" s="8">
        <f t="shared" si="46"/>
        <v>8.042799755133764</v>
      </c>
      <c r="AI75" s="68"/>
      <c r="AJ75" s="58">
        <v>0</v>
      </c>
      <c r="AK75" s="8">
        <f t="shared" si="47"/>
        <v>1.5964251</v>
      </c>
      <c r="AL75" s="8">
        <f t="shared" si="48"/>
        <v>0</v>
      </c>
      <c r="AM75" s="69">
        <f t="shared" si="49"/>
        <v>0</v>
      </c>
      <c r="AN75" s="8">
        <f t="shared" si="50"/>
        <v>1.5964251</v>
      </c>
      <c r="AO75" s="8">
        <f t="shared" si="51"/>
        <v>0</v>
      </c>
      <c r="AP75" s="8">
        <f t="shared" si="52"/>
        <v>0</v>
      </c>
      <c r="AQ75" s="8">
        <f t="shared" si="53"/>
        <v>0</v>
      </c>
      <c r="AR75" s="8">
        <f t="shared" si="54"/>
        <v>1.5964251</v>
      </c>
      <c r="AS75" s="15">
        <f t="shared" si="55"/>
        <v>0.05</v>
      </c>
      <c r="AT75" s="8">
        <f t="shared" si="56"/>
        <v>6.4463746551337637</v>
      </c>
      <c r="AU75" s="68"/>
      <c r="AV75" s="60">
        <v>0</v>
      </c>
      <c r="AW75" s="8">
        <f t="shared" si="57"/>
        <v>1.5964251</v>
      </c>
      <c r="AX75" s="8">
        <f t="shared" si="58"/>
        <v>0</v>
      </c>
      <c r="AY75" s="69">
        <f t="shared" si="59"/>
        <v>0</v>
      </c>
      <c r="AZ75" s="8">
        <f t="shared" si="60"/>
        <v>1.5964251</v>
      </c>
      <c r="BA75" s="8">
        <f t="shared" si="61"/>
        <v>0</v>
      </c>
      <c r="BB75" s="8">
        <f t="shared" si="62"/>
        <v>0</v>
      </c>
      <c r="BC75" s="8">
        <f t="shared" si="63"/>
        <v>0</v>
      </c>
      <c r="BD75" s="8">
        <f t="shared" si="64"/>
        <v>1.5964251</v>
      </c>
      <c r="BE75" s="15">
        <f t="shared" si="65"/>
        <v>0.05</v>
      </c>
      <c r="BF75" s="8">
        <f t="shared" si="66"/>
        <v>4.8499495551337635</v>
      </c>
      <c r="BG75" s="68"/>
      <c r="BH75" s="60">
        <v>0</v>
      </c>
      <c r="BI75" s="8">
        <f t="shared" si="67"/>
        <v>1.5964251</v>
      </c>
      <c r="BJ75" s="8">
        <f t="shared" si="68"/>
        <v>0</v>
      </c>
      <c r="BK75" s="69">
        <f t="shared" si="69"/>
        <v>0</v>
      </c>
      <c r="BL75" s="8">
        <f t="shared" si="70"/>
        <v>0</v>
      </c>
      <c r="BM75" s="8">
        <f t="shared" si="71"/>
        <v>0</v>
      </c>
      <c r="BN75" s="8">
        <f t="shared" si="72"/>
        <v>0</v>
      </c>
      <c r="BO75" s="8">
        <f t="shared" si="73"/>
        <v>0</v>
      </c>
      <c r="BP75" s="8">
        <f t="shared" si="74"/>
        <v>0</v>
      </c>
      <c r="BQ75" s="15">
        <f t="shared" si="75"/>
        <v>0</v>
      </c>
      <c r="BR75" s="8">
        <f t="shared" si="76"/>
        <v>4.8499495551337635</v>
      </c>
      <c r="BS75" s="68"/>
      <c r="BT75" s="60">
        <v>0</v>
      </c>
      <c r="BU75" s="8">
        <f t="shared" si="77"/>
        <v>1.5964251</v>
      </c>
      <c r="BV75" s="8">
        <f t="shared" si="78"/>
        <v>0</v>
      </c>
      <c r="BW75" s="69">
        <f t="shared" si="79"/>
        <v>0</v>
      </c>
      <c r="BX75" s="8">
        <f t="shared" si="80"/>
        <v>0</v>
      </c>
      <c r="BY75" s="8">
        <f t="shared" si="81"/>
        <v>0</v>
      </c>
      <c r="BZ75" s="8">
        <f t="shared" si="82"/>
        <v>0</v>
      </c>
      <c r="CA75" s="8">
        <f t="shared" si="83"/>
        <v>0</v>
      </c>
      <c r="CB75" s="8">
        <f t="shared" si="84"/>
        <v>0</v>
      </c>
      <c r="CC75" s="15">
        <f t="shared" si="85"/>
        <v>0</v>
      </c>
      <c r="CD75" s="8">
        <f t="shared" si="86"/>
        <v>4.8499495551337635</v>
      </c>
      <c r="CE75" s="68"/>
      <c r="CF75" s="60">
        <v>0</v>
      </c>
      <c r="CG75" s="8">
        <f t="shared" si="87"/>
        <v>1.5964251</v>
      </c>
      <c r="CH75" s="8">
        <f t="shared" si="88"/>
        <v>0</v>
      </c>
      <c r="CI75" s="69">
        <f t="shared" si="89"/>
        <v>0</v>
      </c>
      <c r="CJ75" s="8">
        <f t="shared" si="90"/>
        <v>0</v>
      </c>
      <c r="CK75" s="8">
        <f t="shared" si="91"/>
        <v>0</v>
      </c>
      <c r="CL75" s="8">
        <f t="shared" si="92"/>
        <v>0</v>
      </c>
      <c r="CM75" s="8">
        <f t="shared" si="93"/>
        <v>0</v>
      </c>
      <c r="CN75" s="8">
        <f t="shared" si="94"/>
        <v>0</v>
      </c>
      <c r="CO75" s="15">
        <f t="shared" si="95"/>
        <v>0</v>
      </c>
      <c r="CP75" s="8">
        <f t="shared" si="96"/>
        <v>4.8499495551337635</v>
      </c>
      <c r="CQ75" s="27"/>
      <c r="CR75">
        <f t="shared" si="19"/>
        <v>16.508382999999998</v>
      </c>
      <c r="CS75">
        <f t="shared" si="20"/>
        <v>1.68285</v>
      </c>
      <c r="CT75">
        <f t="shared" si="21"/>
        <v>4.1002789999999996</v>
      </c>
      <c r="CU75">
        <f t="shared" si="22"/>
        <v>0</v>
      </c>
      <c r="CV75">
        <f t="shared" si="23"/>
        <v>0</v>
      </c>
      <c r="CW75">
        <f t="shared" si="24"/>
        <v>0</v>
      </c>
      <c r="CX75">
        <f t="shared" si="25"/>
        <v>10.725254</v>
      </c>
      <c r="CY75">
        <f t="shared" si="26"/>
        <v>0</v>
      </c>
      <c r="CZ75" s="8">
        <f t="shared" si="27"/>
        <v>10.725254</v>
      </c>
    </row>
    <row r="76" spans="1:114" hidden="1" outlineLevel="1" x14ac:dyDescent="0.4">
      <c r="A76" t="str">
        <f>'Accounts Active'!A33</f>
        <v>Armin Roehrl</v>
      </c>
      <c r="B76">
        <f t="shared" si="11"/>
        <v>122.114954</v>
      </c>
      <c r="C76">
        <f t="shared" si="12"/>
        <v>66.531693000000004</v>
      </c>
      <c r="D76">
        <f t="shared" si="13"/>
        <v>13.672822</v>
      </c>
      <c r="E76">
        <f t="shared" si="14"/>
        <v>6.1057477000000002</v>
      </c>
      <c r="F76" s="15">
        <f t="shared" si="28"/>
        <v>0.46983098053881556</v>
      </c>
      <c r="G76" s="14">
        <f t="shared" si="15"/>
        <v>1</v>
      </c>
      <c r="H76" s="54">
        <f t="shared" si="29"/>
        <v>35.27304244090255</v>
      </c>
      <c r="I76" s="58">
        <v>8.1264188425766619</v>
      </c>
      <c r="J76" s="58">
        <f t="shared" si="16"/>
        <v>58.405274157423342</v>
      </c>
      <c r="K76" s="10"/>
      <c r="L76">
        <v>0</v>
      </c>
      <c r="M76" s="8">
        <f t="shared" si="30"/>
        <v>6.1057477000000002</v>
      </c>
      <c r="N76" s="8">
        <f t="shared" si="31"/>
        <v>58.405274157423342</v>
      </c>
      <c r="O76" s="58">
        <f t="shared" si="32"/>
        <v>2.9529138236107055</v>
      </c>
      <c r="P76" s="8">
        <f t="shared" si="33"/>
        <v>6.1057477000000002</v>
      </c>
      <c r="Q76" s="8">
        <f t="shared" si="34"/>
        <v>0</v>
      </c>
      <c r="R76" s="8">
        <f t="shared" si="17"/>
        <v>0</v>
      </c>
      <c r="S76" s="8">
        <f t="shared" si="35"/>
        <v>0</v>
      </c>
      <c r="T76" s="8">
        <f t="shared" si="36"/>
        <v>9.0586615236107058</v>
      </c>
      <c r="U76" s="15">
        <f t="shared" si="97"/>
        <v>7.4181426818624566E-2</v>
      </c>
      <c r="V76" s="8">
        <f t="shared" si="18"/>
        <v>49.34661263381264</v>
      </c>
      <c r="W76" s="68"/>
      <c r="X76" s="58">
        <v>0</v>
      </c>
      <c r="Y76" s="8">
        <f t="shared" si="37"/>
        <v>6.1057477000000002</v>
      </c>
      <c r="Z76" s="8">
        <f t="shared" si="38"/>
        <v>49.34661263381264</v>
      </c>
      <c r="AA76" s="60">
        <f t="shared" si="39"/>
        <v>5.1735050189659564</v>
      </c>
      <c r="AB76" s="8">
        <f t="shared" si="40"/>
        <v>0</v>
      </c>
      <c r="AC76" s="8">
        <f t="shared" si="41"/>
        <v>49.34661263381264</v>
      </c>
      <c r="AD76" s="8">
        <f t="shared" si="42"/>
        <v>8.8293804983258841</v>
      </c>
      <c r="AE76" s="8">
        <f t="shared" si="43"/>
        <v>8.8293804983258841</v>
      </c>
      <c r="AF76" s="8">
        <f t="shared" si="44"/>
        <v>14.002885517291841</v>
      </c>
      <c r="AG76" s="15">
        <f t="shared" si="45"/>
        <v>0.11466970308396333</v>
      </c>
      <c r="AH76" s="8">
        <f t="shared" si="46"/>
        <v>35.343727116520796</v>
      </c>
      <c r="AI76" s="68"/>
      <c r="AJ76" s="58">
        <v>0</v>
      </c>
      <c r="AK76" s="8">
        <f t="shared" si="47"/>
        <v>6.1057477000000002</v>
      </c>
      <c r="AL76" s="8">
        <f t="shared" si="48"/>
        <v>0</v>
      </c>
      <c r="AM76" s="69">
        <f t="shared" si="49"/>
        <v>0</v>
      </c>
      <c r="AN76" s="8">
        <f t="shared" si="50"/>
        <v>6.1057477000000002</v>
      </c>
      <c r="AO76" s="8">
        <f t="shared" si="51"/>
        <v>0</v>
      </c>
      <c r="AP76" s="8">
        <f t="shared" si="52"/>
        <v>0</v>
      </c>
      <c r="AQ76" s="8">
        <f t="shared" si="53"/>
        <v>0</v>
      </c>
      <c r="AR76" s="8">
        <f t="shared" si="54"/>
        <v>6.1057477000000002</v>
      </c>
      <c r="AS76" s="15">
        <f t="shared" si="55"/>
        <v>0.05</v>
      </c>
      <c r="AT76" s="8">
        <f t="shared" si="56"/>
        <v>29.237979416520794</v>
      </c>
      <c r="AU76" s="68"/>
      <c r="AV76" s="60">
        <v>0</v>
      </c>
      <c r="AW76" s="8">
        <f t="shared" si="57"/>
        <v>6.1057477000000002</v>
      </c>
      <c r="AX76" s="8">
        <f t="shared" si="58"/>
        <v>0</v>
      </c>
      <c r="AY76" s="69">
        <f t="shared" si="59"/>
        <v>0</v>
      </c>
      <c r="AZ76" s="8">
        <f t="shared" si="60"/>
        <v>6.1057477000000002</v>
      </c>
      <c r="BA76" s="8">
        <f t="shared" si="61"/>
        <v>0</v>
      </c>
      <c r="BB76" s="8">
        <f t="shared" si="62"/>
        <v>0</v>
      </c>
      <c r="BC76" s="8">
        <f t="shared" si="63"/>
        <v>0</v>
      </c>
      <c r="BD76" s="8">
        <f t="shared" si="64"/>
        <v>6.1057477000000002</v>
      </c>
      <c r="BE76" s="15">
        <f t="shared" si="65"/>
        <v>0.05</v>
      </c>
      <c r="BF76" s="8">
        <f t="shared" si="66"/>
        <v>23.132231716520792</v>
      </c>
      <c r="BG76" s="68"/>
      <c r="BH76" s="60">
        <v>0</v>
      </c>
      <c r="BI76" s="8">
        <f t="shared" si="67"/>
        <v>6.1057477000000002</v>
      </c>
      <c r="BJ76" s="8">
        <f t="shared" si="68"/>
        <v>0</v>
      </c>
      <c r="BK76" s="69">
        <f t="shared" si="69"/>
        <v>0</v>
      </c>
      <c r="BL76" s="8">
        <f t="shared" si="70"/>
        <v>0</v>
      </c>
      <c r="BM76" s="8">
        <f t="shared" si="71"/>
        <v>0</v>
      </c>
      <c r="BN76" s="8">
        <f t="shared" si="72"/>
        <v>0</v>
      </c>
      <c r="BO76" s="8">
        <f t="shared" si="73"/>
        <v>0</v>
      </c>
      <c r="BP76" s="8">
        <f t="shared" si="74"/>
        <v>0</v>
      </c>
      <c r="BQ76" s="15">
        <f t="shared" si="75"/>
        <v>0</v>
      </c>
      <c r="BR76" s="8">
        <f t="shared" si="76"/>
        <v>23.132231716520792</v>
      </c>
      <c r="BS76" s="68"/>
      <c r="BT76" s="60">
        <v>0</v>
      </c>
      <c r="BU76" s="8">
        <f t="shared" si="77"/>
        <v>6.1057477000000002</v>
      </c>
      <c r="BV76" s="8">
        <f t="shared" si="78"/>
        <v>0</v>
      </c>
      <c r="BW76" s="69">
        <f t="shared" si="79"/>
        <v>0</v>
      </c>
      <c r="BX76" s="8">
        <f t="shared" si="80"/>
        <v>0</v>
      </c>
      <c r="BY76" s="8">
        <f t="shared" si="81"/>
        <v>0</v>
      </c>
      <c r="BZ76" s="8">
        <f t="shared" si="82"/>
        <v>0</v>
      </c>
      <c r="CA76" s="8">
        <f t="shared" si="83"/>
        <v>0</v>
      </c>
      <c r="CB76" s="8">
        <f t="shared" si="84"/>
        <v>0</v>
      </c>
      <c r="CC76" s="15">
        <f t="shared" si="85"/>
        <v>0</v>
      </c>
      <c r="CD76" s="8">
        <f t="shared" si="86"/>
        <v>23.132231716520792</v>
      </c>
      <c r="CE76" s="68"/>
      <c r="CF76" s="60">
        <v>0</v>
      </c>
      <c r="CG76" s="8">
        <f t="shared" si="87"/>
        <v>6.1057477000000002</v>
      </c>
      <c r="CH76" s="8">
        <f t="shared" si="88"/>
        <v>0</v>
      </c>
      <c r="CI76" s="69">
        <f t="shared" si="89"/>
        <v>0</v>
      </c>
      <c r="CJ76" s="8">
        <f t="shared" si="90"/>
        <v>0</v>
      </c>
      <c r="CK76" s="8">
        <f t="shared" si="91"/>
        <v>0</v>
      </c>
      <c r="CL76" s="8">
        <f t="shared" si="92"/>
        <v>0</v>
      </c>
      <c r="CM76" s="8">
        <f t="shared" si="93"/>
        <v>0</v>
      </c>
      <c r="CN76" s="8">
        <f t="shared" si="94"/>
        <v>0</v>
      </c>
      <c r="CO76" s="15">
        <f t="shared" si="95"/>
        <v>0</v>
      </c>
      <c r="CP76" s="8">
        <f t="shared" si="96"/>
        <v>23.132231716520792</v>
      </c>
      <c r="CQ76" s="27"/>
      <c r="CR76">
        <f t="shared" si="19"/>
        <v>55.583260999999993</v>
      </c>
      <c r="CS76">
        <f t="shared" si="20"/>
        <v>5.3511990000000003</v>
      </c>
      <c r="CT76">
        <f t="shared" si="21"/>
        <v>0</v>
      </c>
      <c r="CU76">
        <f t="shared" si="22"/>
        <v>0</v>
      </c>
      <c r="CV76">
        <f t="shared" si="23"/>
        <v>16.597804</v>
      </c>
      <c r="CW76">
        <f t="shared" si="24"/>
        <v>19.961435999999999</v>
      </c>
      <c r="CX76">
        <f t="shared" si="25"/>
        <v>0</v>
      </c>
      <c r="CY76">
        <f t="shared" si="26"/>
        <v>13.672822</v>
      </c>
      <c r="CZ76" s="8">
        <f t="shared" si="27"/>
        <v>13.672822</v>
      </c>
    </row>
    <row r="77" spans="1:114" ht="15" hidden="1" outlineLevel="1" thickBot="1" x14ac:dyDescent="0.45">
      <c r="A77" t="str">
        <f>'Accounts Active'!A34</f>
        <v>Ashton Stewart</v>
      </c>
      <c r="B77">
        <f t="shared" si="11"/>
        <v>2.0964489999999998</v>
      </c>
      <c r="C77">
        <f t="shared" si="12"/>
        <v>2.0964489999999998</v>
      </c>
      <c r="D77">
        <f t="shared" si="13"/>
        <v>0</v>
      </c>
      <c r="E77">
        <f t="shared" si="14"/>
        <v>0.10482245</v>
      </c>
      <c r="F77" s="15">
        <f t="shared" si="28"/>
        <v>0.60517234072325943</v>
      </c>
      <c r="G77" s="14">
        <f t="shared" si="15"/>
        <v>1</v>
      </c>
      <c r="H77" s="54">
        <f t="shared" si="29"/>
        <v>0.8277360514630635</v>
      </c>
      <c r="I77" s="58">
        <v>0.25606777594102403</v>
      </c>
      <c r="J77" s="58">
        <f t="shared" si="16"/>
        <v>1.8403812240589756</v>
      </c>
      <c r="K77" s="10"/>
      <c r="L77">
        <v>0</v>
      </c>
      <c r="M77" s="8">
        <f t="shared" si="30"/>
        <v>0.10482245</v>
      </c>
      <c r="N77" s="8">
        <f t="shared" si="31"/>
        <v>1.8403812240589756</v>
      </c>
      <c r="O77" s="58">
        <f t="shared" si="32"/>
        <v>9.3047883699500011E-2</v>
      </c>
      <c r="P77" s="8">
        <f t="shared" si="33"/>
        <v>0</v>
      </c>
      <c r="Q77" s="8">
        <f t="shared" si="34"/>
        <v>1.8403812240589756</v>
      </c>
      <c r="R77" s="8">
        <f t="shared" si="17"/>
        <v>6.0141234442630524E-2</v>
      </c>
      <c r="S77" s="8">
        <f t="shared" si="35"/>
        <v>6.0141234442630524E-2</v>
      </c>
      <c r="T77" s="8">
        <f t="shared" si="36"/>
        <v>0.15318911814213054</v>
      </c>
      <c r="U77" s="15">
        <f t="shared" si="97"/>
        <v>7.3070758288005369E-2</v>
      </c>
      <c r="V77" s="8">
        <f t="shared" si="18"/>
        <v>1.6871921059168451</v>
      </c>
      <c r="W77" s="68"/>
      <c r="X77" s="58">
        <v>0</v>
      </c>
      <c r="Y77" s="8">
        <f t="shared" si="37"/>
        <v>0.10482245</v>
      </c>
      <c r="Z77" s="8">
        <f t="shared" si="38"/>
        <v>1.6871921059168451</v>
      </c>
      <c r="AA77" s="60">
        <f t="shared" si="39"/>
        <v>0.16301989224152402</v>
      </c>
      <c r="AB77" s="8">
        <f t="shared" si="40"/>
        <v>0</v>
      </c>
      <c r="AC77" s="8">
        <f t="shared" si="41"/>
        <v>1.6871921059168451</v>
      </c>
      <c r="AD77" s="8">
        <f t="shared" si="42"/>
        <v>0.30188214107940892</v>
      </c>
      <c r="AE77" s="8">
        <f t="shared" si="43"/>
        <v>0.30188214107940892</v>
      </c>
      <c r="AF77" s="8">
        <f t="shared" si="44"/>
        <v>0.46490203332093294</v>
      </c>
      <c r="AG77" s="15">
        <f t="shared" si="45"/>
        <v>0.22175690098873524</v>
      </c>
      <c r="AH77" s="8">
        <f t="shared" si="46"/>
        <v>1.222290072595912</v>
      </c>
      <c r="AI77" s="68"/>
      <c r="AJ77" s="58">
        <v>0</v>
      </c>
      <c r="AK77" s="8">
        <f t="shared" si="47"/>
        <v>0.10482245</v>
      </c>
      <c r="AL77" s="8">
        <f t="shared" si="48"/>
        <v>0</v>
      </c>
      <c r="AM77" s="69">
        <f t="shared" si="49"/>
        <v>0</v>
      </c>
      <c r="AN77" s="8">
        <f t="shared" si="50"/>
        <v>0.10482245</v>
      </c>
      <c r="AO77" s="8">
        <f t="shared" si="51"/>
        <v>0</v>
      </c>
      <c r="AP77" s="8">
        <f t="shared" si="52"/>
        <v>0</v>
      </c>
      <c r="AQ77" s="8">
        <f t="shared" si="53"/>
        <v>0</v>
      </c>
      <c r="AR77" s="8">
        <f t="shared" si="54"/>
        <v>0.10482245</v>
      </c>
      <c r="AS77" s="15">
        <f t="shared" si="55"/>
        <v>0.05</v>
      </c>
      <c r="AT77" s="8">
        <f t="shared" si="56"/>
        <v>1.1174676225959121</v>
      </c>
      <c r="AU77" s="68"/>
      <c r="AV77" s="60">
        <v>0</v>
      </c>
      <c r="AW77" s="8">
        <f t="shared" si="57"/>
        <v>0.10482245</v>
      </c>
      <c r="AX77" s="8">
        <f t="shared" si="58"/>
        <v>0</v>
      </c>
      <c r="AY77" s="69">
        <f t="shared" si="59"/>
        <v>0</v>
      </c>
      <c r="AZ77" s="8">
        <f t="shared" si="60"/>
        <v>0.10482245</v>
      </c>
      <c r="BA77" s="8">
        <f t="shared" si="61"/>
        <v>0</v>
      </c>
      <c r="BB77" s="8">
        <f t="shared" si="62"/>
        <v>0</v>
      </c>
      <c r="BC77" s="8">
        <f t="shared" si="63"/>
        <v>0</v>
      </c>
      <c r="BD77" s="8">
        <f t="shared" si="64"/>
        <v>0.10482245</v>
      </c>
      <c r="BE77" s="15">
        <f t="shared" si="65"/>
        <v>0.05</v>
      </c>
      <c r="BF77" s="8">
        <f t="shared" si="66"/>
        <v>1.0126451725959122</v>
      </c>
      <c r="BG77" s="68"/>
      <c r="BH77" s="60">
        <v>0</v>
      </c>
      <c r="BI77" s="8">
        <f t="shared" si="67"/>
        <v>0.10482245</v>
      </c>
      <c r="BJ77" s="8">
        <f t="shared" si="68"/>
        <v>0</v>
      </c>
      <c r="BK77" s="69">
        <f t="shared" si="69"/>
        <v>0</v>
      </c>
      <c r="BL77" s="8">
        <f t="shared" si="70"/>
        <v>0</v>
      </c>
      <c r="BM77" s="8">
        <f t="shared" si="71"/>
        <v>0</v>
      </c>
      <c r="BN77" s="8">
        <f t="shared" si="72"/>
        <v>0</v>
      </c>
      <c r="BO77" s="8">
        <f t="shared" si="73"/>
        <v>0</v>
      </c>
      <c r="BP77" s="8">
        <f t="shared" si="74"/>
        <v>0</v>
      </c>
      <c r="BQ77" s="15">
        <f t="shared" si="75"/>
        <v>0</v>
      </c>
      <c r="BR77" s="8">
        <f t="shared" si="76"/>
        <v>1.0126451725959122</v>
      </c>
      <c r="BS77" s="68"/>
      <c r="BT77" s="60">
        <v>0</v>
      </c>
      <c r="BU77" s="8">
        <f t="shared" si="77"/>
        <v>0.10482245</v>
      </c>
      <c r="BV77" s="8">
        <f t="shared" si="78"/>
        <v>0</v>
      </c>
      <c r="BW77" s="69">
        <f t="shared" si="79"/>
        <v>0</v>
      </c>
      <c r="BX77" s="8">
        <f t="shared" si="80"/>
        <v>0</v>
      </c>
      <c r="BY77" s="8">
        <f t="shared" si="81"/>
        <v>0</v>
      </c>
      <c r="BZ77" s="8">
        <f t="shared" si="82"/>
        <v>0</v>
      </c>
      <c r="CA77" s="8">
        <f t="shared" si="83"/>
        <v>0</v>
      </c>
      <c r="CB77" s="8">
        <f t="shared" si="84"/>
        <v>0</v>
      </c>
      <c r="CC77" s="15">
        <f t="shared" si="85"/>
        <v>0</v>
      </c>
      <c r="CD77" s="8">
        <f t="shared" si="86"/>
        <v>1.0126451725959122</v>
      </c>
      <c r="CE77" s="68"/>
      <c r="CF77" s="60">
        <v>0</v>
      </c>
      <c r="CG77" s="8">
        <f t="shared" si="87"/>
        <v>0.10482245</v>
      </c>
      <c r="CH77" s="8">
        <f t="shared" si="88"/>
        <v>0</v>
      </c>
      <c r="CI77" s="69">
        <f t="shared" si="89"/>
        <v>0</v>
      </c>
      <c r="CJ77" s="8">
        <f t="shared" si="90"/>
        <v>0</v>
      </c>
      <c r="CK77" s="8">
        <f t="shared" si="91"/>
        <v>0</v>
      </c>
      <c r="CL77" s="8">
        <f t="shared" si="92"/>
        <v>0</v>
      </c>
      <c r="CM77" s="8">
        <f t="shared" si="93"/>
        <v>0</v>
      </c>
      <c r="CN77" s="8">
        <f t="shared" si="94"/>
        <v>0</v>
      </c>
      <c r="CO77" s="15">
        <f t="shared" si="95"/>
        <v>0</v>
      </c>
      <c r="CP77" s="8">
        <f t="shared" si="96"/>
        <v>1.0126451725959122</v>
      </c>
      <c r="CQ77" s="27"/>
      <c r="CR77">
        <f t="shared" si="19"/>
        <v>0</v>
      </c>
      <c r="CS77">
        <f t="shared" si="20"/>
        <v>0</v>
      </c>
      <c r="CT77">
        <f t="shared" si="21"/>
        <v>0</v>
      </c>
      <c r="CU77">
        <f t="shared" si="22"/>
        <v>0</v>
      </c>
      <c r="CV77">
        <f t="shared" si="23"/>
        <v>0</v>
      </c>
      <c r="CW77">
        <f t="shared" si="24"/>
        <v>0</v>
      </c>
      <c r="CX77">
        <f t="shared" si="25"/>
        <v>0</v>
      </c>
      <c r="CY77">
        <f t="shared" si="26"/>
        <v>0</v>
      </c>
      <c r="CZ77" s="8">
        <f t="shared" si="27"/>
        <v>0</v>
      </c>
      <c r="DE77" t="s">
        <v>1221</v>
      </c>
    </row>
    <row r="78" spans="1:114" hidden="1" outlineLevel="1" x14ac:dyDescent="0.4">
      <c r="A78" t="str">
        <f>'Accounts Active'!A36</f>
        <v>Atul Kapur and Kritti Pathak</v>
      </c>
      <c r="B78">
        <f t="shared" si="11"/>
        <v>21.552684999999997</v>
      </c>
      <c r="C78">
        <f t="shared" si="12"/>
        <v>12.325215999999999</v>
      </c>
      <c r="D78">
        <f t="shared" si="13"/>
        <v>3.1316090000000001</v>
      </c>
      <c r="E78">
        <f t="shared" si="14"/>
        <v>1.0776342499999998</v>
      </c>
      <c r="F78" s="15">
        <f t="shared" si="28"/>
        <v>0.52939705419426319</v>
      </c>
      <c r="G78" s="14">
        <f t="shared" si="15"/>
        <v>1</v>
      </c>
      <c r="H78" s="54">
        <f t="shared" si="29"/>
        <v>5.7702975493940958</v>
      </c>
      <c r="I78" s="58">
        <v>1.497663324332283</v>
      </c>
      <c r="J78" s="58">
        <f t="shared" si="16"/>
        <v>10.763835675667716</v>
      </c>
      <c r="K78" s="10"/>
      <c r="L78">
        <v>0</v>
      </c>
      <c r="M78" s="8">
        <f t="shared" si="30"/>
        <v>1.0776342499999998</v>
      </c>
      <c r="N78" s="8">
        <f t="shared" si="31"/>
        <v>10.763835675667716</v>
      </c>
      <c r="O78" s="58">
        <f t="shared" si="32"/>
        <v>0.54420905680678888</v>
      </c>
      <c r="P78" s="8">
        <f t="shared" si="33"/>
        <v>0</v>
      </c>
      <c r="Q78" s="8">
        <f t="shared" si="34"/>
        <v>10.763835675667716</v>
      </c>
      <c r="R78" s="8">
        <f t="shared" si="17"/>
        <v>0.35174797287083054</v>
      </c>
      <c r="S78" s="8">
        <f t="shared" si="35"/>
        <v>0.35174797287083054</v>
      </c>
      <c r="T78" s="8">
        <f t="shared" si="36"/>
        <v>0.89595702967761937</v>
      </c>
      <c r="U78" s="15">
        <f t="shared" si="97"/>
        <v>4.1570552795515713E-2</v>
      </c>
      <c r="V78" s="8">
        <f t="shared" si="18"/>
        <v>9.8678786459900962</v>
      </c>
      <c r="W78" s="68"/>
      <c r="X78" s="58">
        <v>0</v>
      </c>
      <c r="Y78" s="8">
        <f t="shared" si="37"/>
        <v>1.0776342499999998</v>
      </c>
      <c r="Z78" s="8">
        <f t="shared" si="38"/>
        <v>9.8678786459900962</v>
      </c>
      <c r="AA78" s="60">
        <f t="shared" si="39"/>
        <v>0.95345426752549411</v>
      </c>
      <c r="AB78" s="8">
        <f t="shared" si="40"/>
        <v>0</v>
      </c>
      <c r="AC78" s="8">
        <f t="shared" si="41"/>
        <v>9.8678786459900962</v>
      </c>
      <c r="AD78" s="8">
        <f t="shared" si="42"/>
        <v>1.7656177521909819</v>
      </c>
      <c r="AE78" s="8">
        <f t="shared" si="43"/>
        <v>1.7656177521909819</v>
      </c>
      <c r="AF78" s="8">
        <f t="shared" si="44"/>
        <v>2.7190720197164762</v>
      </c>
      <c r="AG78" s="15">
        <f t="shared" si="45"/>
        <v>0.12615931702785416</v>
      </c>
      <c r="AH78" s="8">
        <f t="shared" si="46"/>
        <v>7.1488066262736201</v>
      </c>
      <c r="AI78" s="68"/>
      <c r="AJ78" s="58">
        <v>0</v>
      </c>
      <c r="AK78" s="8">
        <f t="shared" si="47"/>
        <v>1.0776342499999998</v>
      </c>
      <c r="AL78" s="8">
        <f t="shared" si="48"/>
        <v>0</v>
      </c>
      <c r="AM78" s="69">
        <f t="shared" si="49"/>
        <v>0</v>
      </c>
      <c r="AN78" s="8">
        <f t="shared" si="50"/>
        <v>1.0776342499999998</v>
      </c>
      <c r="AO78" s="8">
        <f t="shared" si="51"/>
        <v>0</v>
      </c>
      <c r="AP78" s="8">
        <f t="shared" si="52"/>
        <v>0</v>
      </c>
      <c r="AQ78" s="8">
        <f t="shared" si="53"/>
        <v>0</v>
      </c>
      <c r="AR78" s="8">
        <f t="shared" si="54"/>
        <v>1.0776342499999998</v>
      </c>
      <c r="AS78" s="15">
        <f t="shared" si="55"/>
        <v>4.9999999999999996E-2</v>
      </c>
      <c r="AT78" s="8">
        <f t="shared" si="56"/>
        <v>6.0711723762736201</v>
      </c>
      <c r="AU78" s="68"/>
      <c r="AV78" s="60">
        <v>0</v>
      </c>
      <c r="AW78" s="8">
        <f t="shared" si="57"/>
        <v>1.0776342499999998</v>
      </c>
      <c r="AX78" s="8">
        <f t="shared" si="58"/>
        <v>0</v>
      </c>
      <c r="AY78" s="69">
        <f t="shared" si="59"/>
        <v>0</v>
      </c>
      <c r="AZ78" s="8">
        <f t="shared" si="60"/>
        <v>1.0776342499999998</v>
      </c>
      <c r="BA78" s="8">
        <f t="shared" si="61"/>
        <v>0</v>
      </c>
      <c r="BB78" s="8">
        <f t="shared" si="62"/>
        <v>0</v>
      </c>
      <c r="BC78" s="8">
        <f t="shared" si="63"/>
        <v>0</v>
      </c>
      <c r="BD78" s="8">
        <f t="shared" si="64"/>
        <v>1.0776342499999998</v>
      </c>
      <c r="BE78" s="15">
        <f t="shared" si="65"/>
        <v>4.9999999999999996E-2</v>
      </c>
      <c r="BF78" s="8">
        <f t="shared" si="66"/>
        <v>4.99353812627362</v>
      </c>
      <c r="BG78" s="68"/>
      <c r="BH78" s="60">
        <v>0</v>
      </c>
      <c r="BI78" s="8">
        <f t="shared" si="67"/>
        <v>1.0776342499999998</v>
      </c>
      <c r="BJ78" s="8">
        <f t="shared" si="68"/>
        <v>0</v>
      </c>
      <c r="BK78" s="69">
        <f t="shared" si="69"/>
        <v>0</v>
      </c>
      <c r="BL78" s="8">
        <f t="shared" si="70"/>
        <v>0</v>
      </c>
      <c r="BM78" s="8">
        <f t="shared" si="71"/>
        <v>0</v>
      </c>
      <c r="BN78" s="8">
        <f t="shared" si="72"/>
        <v>0</v>
      </c>
      <c r="BO78" s="8">
        <f t="shared" si="73"/>
        <v>0</v>
      </c>
      <c r="BP78" s="8">
        <f t="shared" si="74"/>
        <v>0</v>
      </c>
      <c r="BQ78" s="15">
        <f t="shared" si="75"/>
        <v>0</v>
      </c>
      <c r="BR78" s="8">
        <f t="shared" si="76"/>
        <v>4.99353812627362</v>
      </c>
      <c r="BS78" s="68"/>
      <c r="BT78" s="60">
        <v>0</v>
      </c>
      <c r="BU78" s="8">
        <f t="shared" si="77"/>
        <v>1.0776342499999998</v>
      </c>
      <c r="BV78" s="8">
        <f t="shared" si="78"/>
        <v>0</v>
      </c>
      <c r="BW78" s="69">
        <f t="shared" si="79"/>
        <v>0</v>
      </c>
      <c r="BX78" s="8">
        <f t="shared" si="80"/>
        <v>0</v>
      </c>
      <c r="BY78" s="8">
        <f t="shared" si="81"/>
        <v>0</v>
      </c>
      <c r="BZ78" s="8">
        <f t="shared" si="82"/>
        <v>0</v>
      </c>
      <c r="CA78" s="8">
        <f t="shared" si="83"/>
        <v>0</v>
      </c>
      <c r="CB78" s="8">
        <f t="shared" si="84"/>
        <v>0</v>
      </c>
      <c r="CC78" s="15">
        <f t="shared" si="85"/>
        <v>0</v>
      </c>
      <c r="CD78" s="8">
        <f t="shared" si="86"/>
        <v>4.99353812627362</v>
      </c>
      <c r="CE78" s="68"/>
      <c r="CF78" s="60">
        <v>0</v>
      </c>
      <c r="CG78" s="8">
        <f t="shared" si="87"/>
        <v>1.0776342499999998</v>
      </c>
      <c r="CH78" s="8">
        <f t="shared" si="88"/>
        <v>0</v>
      </c>
      <c r="CI78" s="69">
        <f t="shared" si="89"/>
        <v>0</v>
      </c>
      <c r="CJ78" s="8">
        <f t="shared" si="90"/>
        <v>0</v>
      </c>
      <c r="CK78" s="8">
        <f t="shared" si="91"/>
        <v>0</v>
      </c>
      <c r="CL78" s="8">
        <f t="shared" si="92"/>
        <v>0</v>
      </c>
      <c r="CM78" s="8">
        <f t="shared" si="93"/>
        <v>0</v>
      </c>
      <c r="CN78" s="8">
        <f t="shared" si="94"/>
        <v>0</v>
      </c>
      <c r="CO78" s="15">
        <f t="shared" si="95"/>
        <v>0</v>
      </c>
      <c r="CP78" s="8">
        <f t="shared" si="96"/>
        <v>4.99353812627362</v>
      </c>
      <c r="CQ78" s="27"/>
      <c r="CR78">
        <f t="shared" si="19"/>
        <v>9.2274689999999993</v>
      </c>
      <c r="CS78">
        <f t="shared" si="20"/>
        <v>0.53512000000000004</v>
      </c>
      <c r="CT78">
        <f t="shared" si="21"/>
        <v>1.56074</v>
      </c>
      <c r="CU78">
        <f t="shared" si="22"/>
        <v>0</v>
      </c>
      <c r="CV78">
        <f t="shared" si="23"/>
        <v>2</v>
      </c>
      <c r="CW78">
        <f t="shared" si="24"/>
        <v>2</v>
      </c>
      <c r="CX78">
        <f t="shared" si="25"/>
        <v>3</v>
      </c>
      <c r="CY78">
        <f t="shared" si="26"/>
        <v>0.131609</v>
      </c>
      <c r="CZ78" s="8">
        <f t="shared" si="27"/>
        <v>3.1953260000000001</v>
      </c>
      <c r="DC78" s="97" t="s">
        <v>1220</v>
      </c>
      <c r="DD78" s="98"/>
      <c r="DE78" s="98"/>
      <c r="DF78" s="98"/>
      <c r="DG78" s="98"/>
      <c r="DH78" s="98"/>
      <c r="DI78" s="98"/>
      <c r="DJ78" s="99"/>
    </row>
    <row r="79" spans="1:114" ht="15" hidden="1" outlineLevel="1" thickBot="1" x14ac:dyDescent="0.45">
      <c r="A79" t="str">
        <f>'Accounts Active'!A37</f>
        <v>Barbara Agner</v>
      </c>
      <c r="B79">
        <f t="shared" si="11"/>
        <v>26.528433000000003</v>
      </c>
      <c r="C79">
        <f t="shared" si="12"/>
        <v>0.25089299999999998</v>
      </c>
      <c r="D79">
        <f t="shared" si="13"/>
        <v>2</v>
      </c>
      <c r="E79">
        <f t="shared" si="14"/>
        <v>1.3264216500000003</v>
      </c>
      <c r="F79" s="15">
        <f t="shared" si="28"/>
        <v>1</v>
      </c>
      <c r="G79" s="14">
        <f t="shared" si="15"/>
        <v>1</v>
      </c>
      <c r="H79" s="54">
        <f t="shared" si="29"/>
        <v>0</v>
      </c>
      <c r="I79" s="58">
        <v>0.25089300000000003</v>
      </c>
      <c r="J79" s="58">
        <f t="shared" si="16"/>
        <v>0</v>
      </c>
      <c r="K79" s="10"/>
      <c r="L79">
        <v>0</v>
      </c>
      <c r="M79" s="8">
        <f t="shared" si="30"/>
        <v>0</v>
      </c>
      <c r="N79" s="8">
        <f t="shared" si="31"/>
        <v>0</v>
      </c>
      <c r="O79" s="58">
        <f t="shared" si="32"/>
        <v>9.1167514534883726E-2</v>
      </c>
      <c r="P79" s="8">
        <f t="shared" si="33"/>
        <v>0</v>
      </c>
      <c r="Q79" s="8">
        <f t="shared" si="34"/>
        <v>0</v>
      </c>
      <c r="R79" s="8">
        <f t="shared" si="17"/>
        <v>0</v>
      </c>
      <c r="S79" s="8">
        <f t="shared" si="35"/>
        <v>0</v>
      </c>
      <c r="T79" s="8">
        <f t="shared" si="36"/>
        <v>9.1167514534883726E-2</v>
      </c>
      <c r="U79" s="15">
        <f t="shared" si="97"/>
        <v>3.4365962940548999E-3</v>
      </c>
      <c r="V79" s="8">
        <f t="shared" si="18"/>
        <v>-9.1167514534883726E-2</v>
      </c>
      <c r="W79" s="68"/>
      <c r="X79" s="58">
        <v>0</v>
      </c>
      <c r="Y79" s="8">
        <f t="shared" si="37"/>
        <v>-9.1167514534883726E-2</v>
      </c>
      <c r="Z79" s="8">
        <f t="shared" si="38"/>
        <v>-9.1167514534883726E-2</v>
      </c>
      <c r="AA79" s="60">
        <f t="shared" si="39"/>
        <v>0.15972548546511631</v>
      </c>
      <c r="AB79" s="8">
        <f t="shared" si="40"/>
        <v>-9.1167514534883726E-2</v>
      </c>
      <c r="AC79" s="8">
        <f t="shared" si="41"/>
        <v>0</v>
      </c>
      <c r="AD79" s="8">
        <f t="shared" si="42"/>
        <v>0</v>
      </c>
      <c r="AE79" s="8">
        <f t="shared" si="43"/>
        <v>0</v>
      </c>
      <c r="AF79" s="8">
        <f t="shared" si="44"/>
        <v>6.8557970930232581E-2</v>
      </c>
      <c r="AG79" s="15">
        <f t="shared" si="45"/>
        <v>2.5843204131292857E-3</v>
      </c>
      <c r="AH79" s="8">
        <f t="shared" si="46"/>
        <v>-0.15972548546511631</v>
      </c>
      <c r="AI79" s="68"/>
      <c r="AJ79" s="58">
        <v>0</v>
      </c>
      <c r="AK79" s="8">
        <f t="shared" si="47"/>
        <v>-0.15972548546511631</v>
      </c>
      <c r="AL79" s="8">
        <f t="shared" si="48"/>
        <v>-0.15972548546511631</v>
      </c>
      <c r="AM79" s="69">
        <f t="shared" si="49"/>
        <v>0</v>
      </c>
      <c r="AN79" s="8">
        <f t="shared" si="50"/>
        <v>-0.15972548546511631</v>
      </c>
      <c r="AO79" s="8">
        <f t="shared" si="51"/>
        <v>0</v>
      </c>
      <c r="AP79" s="8">
        <f t="shared" si="52"/>
        <v>0</v>
      </c>
      <c r="AQ79" s="8">
        <f t="shared" si="53"/>
        <v>0</v>
      </c>
      <c r="AR79" s="8">
        <f t="shared" si="54"/>
        <v>-0.15972548546511631</v>
      </c>
      <c r="AS79" s="15">
        <f t="shared" si="55"/>
        <v>-6.0209167071841856E-3</v>
      </c>
      <c r="AT79" s="8">
        <f t="shared" si="56"/>
        <v>0</v>
      </c>
      <c r="AU79" s="68"/>
      <c r="AV79" s="60">
        <v>0</v>
      </c>
      <c r="AW79" s="8">
        <f t="shared" si="57"/>
        <v>0</v>
      </c>
      <c r="AX79" s="8">
        <f t="shared" si="58"/>
        <v>0</v>
      </c>
      <c r="AY79" s="69">
        <f t="shared" si="59"/>
        <v>0</v>
      </c>
      <c r="AZ79" s="8">
        <f t="shared" si="60"/>
        <v>0</v>
      </c>
      <c r="BA79" s="8">
        <f t="shared" si="61"/>
        <v>0</v>
      </c>
      <c r="BB79" s="8">
        <f t="shared" si="62"/>
        <v>0</v>
      </c>
      <c r="BC79" s="8">
        <f t="shared" si="63"/>
        <v>0</v>
      </c>
      <c r="BD79" s="8">
        <f t="shared" si="64"/>
        <v>0</v>
      </c>
      <c r="BE79" s="15">
        <f t="shared" si="65"/>
        <v>0</v>
      </c>
      <c r="BF79" s="8">
        <f t="shared" si="66"/>
        <v>0</v>
      </c>
      <c r="BG79" s="68"/>
      <c r="BH79" s="60">
        <v>0</v>
      </c>
      <c r="BI79" s="8">
        <f t="shared" si="67"/>
        <v>0</v>
      </c>
      <c r="BJ79" s="8">
        <f t="shared" si="68"/>
        <v>0</v>
      </c>
      <c r="BK79" s="69">
        <f t="shared" si="69"/>
        <v>0</v>
      </c>
      <c r="BL79" s="8">
        <f t="shared" si="70"/>
        <v>0</v>
      </c>
      <c r="BM79" s="8">
        <f t="shared" si="71"/>
        <v>0</v>
      </c>
      <c r="BN79" s="8">
        <f t="shared" si="72"/>
        <v>0</v>
      </c>
      <c r="BO79" s="8">
        <f t="shared" si="73"/>
        <v>0</v>
      </c>
      <c r="BP79" s="8">
        <f t="shared" si="74"/>
        <v>0</v>
      </c>
      <c r="BQ79" s="15">
        <f t="shared" si="75"/>
        <v>0</v>
      </c>
      <c r="BR79" s="8">
        <f t="shared" si="76"/>
        <v>0</v>
      </c>
      <c r="BS79" s="68"/>
      <c r="BT79" s="60">
        <v>0</v>
      </c>
      <c r="BU79" s="8">
        <f t="shared" si="77"/>
        <v>0</v>
      </c>
      <c r="BV79" s="8">
        <f t="shared" si="78"/>
        <v>0</v>
      </c>
      <c r="BW79" s="69">
        <f t="shared" si="79"/>
        <v>0</v>
      </c>
      <c r="BX79" s="8">
        <f t="shared" si="80"/>
        <v>0</v>
      </c>
      <c r="BY79" s="8">
        <f t="shared" si="81"/>
        <v>0</v>
      </c>
      <c r="BZ79" s="8">
        <f t="shared" si="82"/>
        <v>0</v>
      </c>
      <c r="CA79" s="8">
        <f t="shared" si="83"/>
        <v>0</v>
      </c>
      <c r="CB79" s="8">
        <f t="shared" si="84"/>
        <v>0</v>
      </c>
      <c r="CC79" s="15">
        <f t="shared" si="85"/>
        <v>0</v>
      </c>
      <c r="CD79" s="8">
        <f t="shared" si="86"/>
        <v>0</v>
      </c>
      <c r="CE79" s="68"/>
      <c r="CF79" s="60">
        <v>0</v>
      </c>
      <c r="CG79" s="8">
        <f t="shared" si="87"/>
        <v>0</v>
      </c>
      <c r="CH79" s="8">
        <f t="shared" si="88"/>
        <v>0</v>
      </c>
      <c r="CI79" s="69">
        <f t="shared" si="89"/>
        <v>0</v>
      </c>
      <c r="CJ79" s="8">
        <f t="shared" si="90"/>
        <v>0</v>
      </c>
      <c r="CK79" s="8">
        <f t="shared" si="91"/>
        <v>0</v>
      </c>
      <c r="CL79" s="8">
        <f t="shared" si="92"/>
        <v>0</v>
      </c>
      <c r="CM79" s="8">
        <f t="shared" si="93"/>
        <v>0</v>
      </c>
      <c r="CN79" s="8">
        <f t="shared" si="94"/>
        <v>0</v>
      </c>
      <c r="CO79" s="15">
        <f t="shared" si="95"/>
        <v>0</v>
      </c>
      <c r="CP79" s="8">
        <f t="shared" si="96"/>
        <v>0</v>
      </c>
      <c r="CQ79" s="27"/>
      <c r="CR79">
        <f t="shared" si="19"/>
        <v>26.277540000000002</v>
      </c>
      <c r="CS79">
        <f t="shared" si="20"/>
        <v>0</v>
      </c>
      <c r="CT79">
        <f t="shared" si="21"/>
        <v>0</v>
      </c>
      <c r="CU79">
        <f t="shared" si="22"/>
        <v>0</v>
      </c>
      <c r="CV79">
        <f t="shared" si="23"/>
        <v>20</v>
      </c>
      <c r="CW79">
        <f t="shared" si="24"/>
        <v>4.2775400000000001</v>
      </c>
      <c r="CX79">
        <f t="shared" si="25"/>
        <v>0</v>
      </c>
      <c r="CY79">
        <f t="shared" si="26"/>
        <v>2</v>
      </c>
      <c r="CZ79" s="8">
        <f t="shared" si="27"/>
        <v>2</v>
      </c>
      <c r="DB79" s="11"/>
      <c r="DC79" s="23">
        <v>10</v>
      </c>
      <c r="DD79" s="24">
        <v>15</v>
      </c>
      <c r="DE79" s="24">
        <v>20</v>
      </c>
      <c r="DF79" s="24">
        <v>25</v>
      </c>
      <c r="DG79" s="24">
        <v>40</v>
      </c>
      <c r="DH79" s="24">
        <v>60</v>
      </c>
      <c r="DI79" s="24">
        <v>75</v>
      </c>
      <c r="DJ79" s="25">
        <v>100</v>
      </c>
    </row>
    <row r="80" spans="1:114" hidden="1" outlineLevel="1" x14ac:dyDescent="0.4">
      <c r="A80" t="str">
        <f>'Accounts Active'!A38</f>
        <v>Barnett Revocable Living Trust, dated March 31, 2005</v>
      </c>
      <c r="B80">
        <f t="shared" si="11"/>
        <v>55.376289999999997</v>
      </c>
      <c r="C80">
        <f t="shared" si="12"/>
        <v>0</v>
      </c>
      <c r="D80">
        <f t="shared" si="13"/>
        <v>12.639499000000001</v>
      </c>
      <c r="E80">
        <f t="shared" si="14"/>
        <v>2.7688145</v>
      </c>
      <c r="F80" s="15">
        <f t="shared" si="28"/>
        <v>0</v>
      </c>
      <c r="G80" s="14">
        <f t="shared" si="15"/>
        <v>1</v>
      </c>
      <c r="H80" s="54">
        <f t="shared" si="29"/>
        <v>0</v>
      </c>
      <c r="I80" s="58">
        <v>0</v>
      </c>
      <c r="J80" s="58">
        <f t="shared" si="16"/>
        <v>0</v>
      </c>
      <c r="K80" s="10"/>
      <c r="L80">
        <v>0</v>
      </c>
      <c r="M80" s="8">
        <f t="shared" si="30"/>
        <v>0</v>
      </c>
      <c r="N80" s="8">
        <f t="shared" si="31"/>
        <v>0</v>
      </c>
      <c r="O80" s="58">
        <f t="shared" si="32"/>
        <v>0</v>
      </c>
      <c r="P80" s="8">
        <f t="shared" si="33"/>
        <v>0</v>
      </c>
      <c r="Q80" s="8">
        <f t="shared" si="34"/>
        <v>0</v>
      </c>
      <c r="R80" s="8">
        <f t="shared" si="17"/>
        <v>0</v>
      </c>
      <c r="S80" s="8">
        <f t="shared" si="35"/>
        <v>0</v>
      </c>
      <c r="T80" s="8">
        <f t="shared" si="36"/>
        <v>0</v>
      </c>
      <c r="U80" s="15">
        <f t="shared" si="97"/>
        <v>0</v>
      </c>
      <c r="V80" s="8">
        <f t="shared" si="18"/>
        <v>0</v>
      </c>
      <c r="W80" s="68"/>
      <c r="X80" s="58">
        <v>0</v>
      </c>
      <c r="Y80" s="8">
        <f t="shared" si="37"/>
        <v>0</v>
      </c>
      <c r="Z80" s="8">
        <f t="shared" si="38"/>
        <v>0</v>
      </c>
      <c r="AA80" s="60">
        <f t="shared" si="39"/>
        <v>0</v>
      </c>
      <c r="AB80" s="8">
        <f t="shared" si="40"/>
        <v>0</v>
      </c>
      <c r="AC80" s="8">
        <f t="shared" si="41"/>
        <v>0</v>
      </c>
      <c r="AD80" s="8">
        <f t="shared" si="42"/>
        <v>0</v>
      </c>
      <c r="AE80" s="8">
        <f t="shared" si="43"/>
        <v>0</v>
      </c>
      <c r="AF80" s="8">
        <f t="shared" si="44"/>
        <v>0</v>
      </c>
      <c r="AG80" s="15">
        <f t="shared" si="45"/>
        <v>0</v>
      </c>
      <c r="AH80" s="8">
        <f t="shared" si="46"/>
        <v>0</v>
      </c>
      <c r="AI80" s="68"/>
      <c r="AJ80" s="58">
        <v>1</v>
      </c>
      <c r="AK80" s="8">
        <f t="shared" si="47"/>
        <v>0</v>
      </c>
      <c r="AL80" s="8">
        <f t="shared" si="48"/>
        <v>0</v>
      </c>
      <c r="AM80" s="69">
        <f t="shared" si="49"/>
        <v>0</v>
      </c>
      <c r="AN80" s="8">
        <f t="shared" si="50"/>
        <v>0</v>
      </c>
      <c r="AO80" s="8">
        <f t="shared" si="51"/>
        <v>0</v>
      </c>
      <c r="AP80" s="8">
        <f t="shared" si="52"/>
        <v>0</v>
      </c>
      <c r="AQ80" s="8">
        <f t="shared" si="53"/>
        <v>0</v>
      </c>
      <c r="AR80" s="8">
        <f t="shared" si="54"/>
        <v>0</v>
      </c>
      <c r="AS80" s="15">
        <f t="shared" si="55"/>
        <v>0</v>
      </c>
      <c r="AT80" s="8">
        <f t="shared" si="56"/>
        <v>0</v>
      </c>
      <c r="AU80" s="68"/>
      <c r="AV80" s="60">
        <v>1</v>
      </c>
      <c r="AW80" s="8">
        <f t="shared" si="57"/>
        <v>0</v>
      </c>
      <c r="AX80" s="8">
        <f t="shared" si="58"/>
        <v>0</v>
      </c>
      <c r="AY80" s="69">
        <f t="shared" si="59"/>
        <v>0</v>
      </c>
      <c r="AZ80" s="8">
        <f t="shared" si="60"/>
        <v>0</v>
      </c>
      <c r="BA80" s="8">
        <f t="shared" si="61"/>
        <v>0</v>
      </c>
      <c r="BB80" s="8">
        <f t="shared" si="62"/>
        <v>0</v>
      </c>
      <c r="BC80" s="8">
        <f t="shared" si="63"/>
        <v>0</v>
      </c>
      <c r="BD80" s="8">
        <f t="shared" si="64"/>
        <v>0</v>
      </c>
      <c r="BE80" s="15">
        <f t="shared" si="65"/>
        <v>0</v>
      </c>
      <c r="BF80" s="8">
        <f t="shared" si="66"/>
        <v>0</v>
      </c>
      <c r="BG80" s="68"/>
      <c r="BH80" s="60">
        <v>1</v>
      </c>
      <c r="BI80" s="8">
        <f t="shared" si="67"/>
        <v>0</v>
      </c>
      <c r="BJ80" s="8">
        <f t="shared" si="68"/>
        <v>0</v>
      </c>
      <c r="BK80" s="69">
        <f t="shared" si="69"/>
        <v>0</v>
      </c>
      <c r="BL80" s="8">
        <f t="shared" si="70"/>
        <v>0</v>
      </c>
      <c r="BM80" s="8">
        <f t="shared" si="71"/>
        <v>0</v>
      </c>
      <c r="BN80" s="8">
        <f t="shared" si="72"/>
        <v>0</v>
      </c>
      <c r="BO80" s="8">
        <f t="shared" si="73"/>
        <v>0</v>
      </c>
      <c r="BP80" s="8">
        <f t="shared" si="74"/>
        <v>0</v>
      </c>
      <c r="BQ80" s="15">
        <f t="shared" si="75"/>
        <v>0</v>
      </c>
      <c r="BR80" s="8">
        <f t="shared" si="76"/>
        <v>0</v>
      </c>
      <c r="BS80" s="68"/>
      <c r="BT80" s="60">
        <v>1</v>
      </c>
      <c r="BU80" s="8">
        <f t="shared" si="77"/>
        <v>0</v>
      </c>
      <c r="BV80" s="8">
        <f t="shared" si="78"/>
        <v>0</v>
      </c>
      <c r="BW80" s="69">
        <f t="shared" si="79"/>
        <v>0</v>
      </c>
      <c r="BX80" s="8">
        <f t="shared" si="80"/>
        <v>0</v>
      </c>
      <c r="BY80" s="8">
        <f t="shared" si="81"/>
        <v>0</v>
      </c>
      <c r="BZ80" s="8">
        <f t="shared" si="82"/>
        <v>0</v>
      </c>
      <c r="CA80" s="8">
        <f t="shared" si="83"/>
        <v>0</v>
      </c>
      <c r="CB80" s="8">
        <f t="shared" si="84"/>
        <v>0</v>
      </c>
      <c r="CC80" s="15">
        <f t="shared" si="85"/>
        <v>0</v>
      </c>
      <c r="CD80" s="8">
        <f t="shared" si="86"/>
        <v>0</v>
      </c>
      <c r="CE80" s="68"/>
      <c r="CF80" s="60">
        <v>1</v>
      </c>
      <c r="CG80" s="8">
        <f t="shared" si="87"/>
        <v>0</v>
      </c>
      <c r="CH80" s="8">
        <f t="shared" si="88"/>
        <v>0</v>
      </c>
      <c r="CI80" s="69">
        <f t="shared" si="89"/>
        <v>0</v>
      </c>
      <c r="CJ80" s="8">
        <f t="shared" si="90"/>
        <v>0</v>
      </c>
      <c r="CK80" s="8">
        <f t="shared" si="91"/>
        <v>0</v>
      </c>
      <c r="CL80" s="8">
        <f t="shared" si="92"/>
        <v>0</v>
      </c>
      <c r="CM80" s="8">
        <f t="shared" si="93"/>
        <v>0</v>
      </c>
      <c r="CN80" s="8">
        <f t="shared" si="94"/>
        <v>0</v>
      </c>
      <c r="CO80" s="15">
        <f t="shared" si="95"/>
        <v>0</v>
      </c>
      <c r="CP80" s="8">
        <f t="shared" si="96"/>
        <v>0</v>
      </c>
      <c r="CQ80" s="27"/>
      <c r="CR80">
        <f t="shared" si="19"/>
        <v>55.376289999999997</v>
      </c>
      <c r="CS80">
        <f t="shared" si="20"/>
        <v>5.0907200000000001</v>
      </c>
      <c r="CT80">
        <f t="shared" si="21"/>
        <v>3.4798939999999998</v>
      </c>
      <c r="CU80">
        <f t="shared" si="22"/>
        <v>0</v>
      </c>
      <c r="CV80">
        <f t="shared" si="23"/>
        <v>7.667122</v>
      </c>
      <c r="CW80">
        <f t="shared" si="24"/>
        <v>26.499054999999998</v>
      </c>
      <c r="CX80">
        <f t="shared" si="25"/>
        <v>12.626535000000001</v>
      </c>
      <c r="CY80">
        <f t="shared" si="26"/>
        <v>1.2964E-2</v>
      </c>
      <c r="CZ80" s="8">
        <f t="shared" si="27"/>
        <v>12.645776</v>
      </c>
      <c r="DA80" s="102" t="s">
        <v>1219</v>
      </c>
      <c r="DB80" s="19">
        <v>20</v>
      </c>
      <c r="DC80" s="17">
        <v>1422</v>
      </c>
      <c r="DD80" s="18">
        <v>2084</v>
      </c>
      <c r="DE80" s="21">
        <v>2702</v>
      </c>
      <c r="DF80" s="21">
        <v>3288</v>
      </c>
      <c r="DG80" s="18">
        <v>4825</v>
      </c>
      <c r="DH80" s="18">
        <v>6206</v>
      </c>
      <c r="DI80" s="18">
        <v>6785</v>
      </c>
      <c r="DJ80" s="19">
        <v>7211</v>
      </c>
    </row>
    <row r="81" spans="1:114" hidden="1" outlineLevel="1" x14ac:dyDescent="0.4">
      <c r="A81" t="str">
        <f>'Accounts Active'!A39</f>
        <v>Barry Kelly</v>
      </c>
      <c r="B81">
        <f t="shared" si="11"/>
        <v>44.147750999999992</v>
      </c>
      <c r="C81">
        <f t="shared" si="12"/>
        <v>0</v>
      </c>
      <c r="D81">
        <f t="shared" si="13"/>
        <v>3.1012000000000001E-2</v>
      </c>
      <c r="E81">
        <f t="shared" si="14"/>
        <v>2.2073875499999995</v>
      </c>
      <c r="F81" s="15">
        <f t="shared" si="28"/>
        <v>0</v>
      </c>
      <c r="G81" s="14">
        <f t="shared" si="15"/>
        <v>1</v>
      </c>
      <c r="H81" s="54">
        <f t="shared" si="29"/>
        <v>0</v>
      </c>
      <c r="I81" s="58">
        <v>0</v>
      </c>
      <c r="J81" s="58">
        <f t="shared" si="16"/>
        <v>0</v>
      </c>
      <c r="K81" s="10"/>
      <c r="L81">
        <v>0</v>
      </c>
      <c r="M81" s="8">
        <f t="shared" si="30"/>
        <v>0</v>
      </c>
      <c r="N81" s="8">
        <f t="shared" si="31"/>
        <v>0</v>
      </c>
      <c r="O81" s="58">
        <f t="shared" si="32"/>
        <v>0</v>
      </c>
      <c r="P81" s="8">
        <f t="shared" si="33"/>
        <v>0</v>
      </c>
      <c r="Q81" s="8">
        <f t="shared" si="34"/>
        <v>0</v>
      </c>
      <c r="R81" s="8">
        <f t="shared" si="17"/>
        <v>0</v>
      </c>
      <c r="S81" s="8">
        <f t="shared" si="35"/>
        <v>0</v>
      </c>
      <c r="T81" s="8">
        <f t="shared" si="36"/>
        <v>0</v>
      </c>
      <c r="U81" s="15">
        <f t="shared" si="97"/>
        <v>0</v>
      </c>
      <c r="V81" s="8">
        <f t="shared" si="18"/>
        <v>0</v>
      </c>
      <c r="W81" s="68"/>
      <c r="X81" s="58">
        <v>0</v>
      </c>
      <c r="Y81" s="8">
        <f t="shared" si="37"/>
        <v>0</v>
      </c>
      <c r="Z81" s="8">
        <f t="shared" si="38"/>
        <v>0</v>
      </c>
      <c r="AA81" s="60">
        <f t="shared" si="39"/>
        <v>0</v>
      </c>
      <c r="AB81" s="8">
        <f t="shared" si="40"/>
        <v>0</v>
      </c>
      <c r="AC81" s="8">
        <f t="shared" si="41"/>
        <v>0</v>
      </c>
      <c r="AD81" s="8">
        <f t="shared" si="42"/>
        <v>0</v>
      </c>
      <c r="AE81" s="8">
        <f t="shared" si="43"/>
        <v>0</v>
      </c>
      <c r="AF81" s="8">
        <f t="shared" si="44"/>
        <v>0</v>
      </c>
      <c r="AG81" s="15">
        <f t="shared" si="45"/>
        <v>0</v>
      </c>
      <c r="AH81" s="8">
        <f t="shared" si="46"/>
        <v>0</v>
      </c>
      <c r="AI81" s="68"/>
      <c r="AJ81" s="58">
        <v>0</v>
      </c>
      <c r="AK81" s="8">
        <f t="shared" si="47"/>
        <v>0</v>
      </c>
      <c r="AL81" s="8">
        <f t="shared" si="48"/>
        <v>0</v>
      </c>
      <c r="AM81" s="69">
        <f t="shared" si="49"/>
        <v>0</v>
      </c>
      <c r="AN81" s="8">
        <f t="shared" si="50"/>
        <v>0</v>
      </c>
      <c r="AO81" s="8">
        <f t="shared" si="51"/>
        <v>0</v>
      </c>
      <c r="AP81" s="8">
        <f t="shared" si="52"/>
        <v>0</v>
      </c>
      <c r="AQ81" s="8">
        <f t="shared" si="53"/>
        <v>0</v>
      </c>
      <c r="AR81" s="8">
        <f t="shared" si="54"/>
        <v>0</v>
      </c>
      <c r="AS81" s="15">
        <f t="shared" si="55"/>
        <v>0</v>
      </c>
      <c r="AT81" s="8">
        <f t="shared" si="56"/>
        <v>0</v>
      </c>
      <c r="AU81" s="68"/>
      <c r="AV81" s="60">
        <v>0</v>
      </c>
      <c r="AW81" s="8">
        <f t="shared" si="57"/>
        <v>0</v>
      </c>
      <c r="AX81" s="8">
        <f t="shared" si="58"/>
        <v>0</v>
      </c>
      <c r="AY81" s="69">
        <f t="shared" si="59"/>
        <v>0</v>
      </c>
      <c r="AZ81" s="8">
        <f t="shared" si="60"/>
        <v>0</v>
      </c>
      <c r="BA81" s="8">
        <f t="shared" si="61"/>
        <v>0</v>
      </c>
      <c r="BB81" s="8">
        <f t="shared" si="62"/>
        <v>0</v>
      </c>
      <c r="BC81" s="8">
        <f t="shared" si="63"/>
        <v>0</v>
      </c>
      <c r="BD81" s="8">
        <f t="shared" si="64"/>
        <v>0</v>
      </c>
      <c r="BE81" s="15">
        <f t="shared" si="65"/>
        <v>0</v>
      </c>
      <c r="BF81" s="8">
        <f t="shared" si="66"/>
        <v>0</v>
      </c>
      <c r="BG81" s="68"/>
      <c r="BH81" s="60">
        <v>0</v>
      </c>
      <c r="BI81" s="8">
        <f t="shared" si="67"/>
        <v>0</v>
      </c>
      <c r="BJ81" s="8">
        <f t="shared" si="68"/>
        <v>0</v>
      </c>
      <c r="BK81" s="69">
        <f t="shared" si="69"/>
        <v>0</v>
      </c>
      <c r="BL81" s="8">
        <f t="shared" si="70"/>
        <v>0</v>
      </c>
      <c r="BM81" s="8">
        <f t="shared" si="71"/>
        <v>0</v>
      </c>
      <c r="BN81" s="8">
        <f t="shared" si="72"/>
        <v>0</v>
      </c>
      <c r="BO81" s="8">
        <f t="shared" si="73"/>
        <v>0</v>
      </c>
      <c r="BP81" s="8">
        <f t="shared" si="74"/>
        <v>0</v>
      </c>
      <c r="BQ81" s="15">
        <f t="shared" si="75"/>
        <v>0</v>
      </c>
      <c r="BR81" s="8">
        <f t="shared" si="76"/>
        <v>0</v>
      </c>
      <c r="BS81" s="68"/>
      <c r="BT81" s="60">
        <v>0</v>
      </c>
      <c r="BU81" s="8">
        <f t="shared" si="77"/>
        <v>0</v>
      </c>
      <c r="BV81" s="8">
        <f t="shared" si="78"/>
        <v>0</v>
      </c>
      <c r="BW81" s="69">
        <f t="shared" si="79"/>
        <v>0</v>
      </c>
      <c r="BX81" s="8">
        <f t="shared" si="80"/>
        <v>0</v>
      </c>
      <c r="BY81" s="8">
        <f t="shared" si="81"/>
        <v>0</v>
      </c>
      <c r="BZ81" s="8">
        <f t="shared" si="82"/>
        <v>0</v>
      </c>
      <c r="CA81" s="8">
        <f t="shared" si="83"/>
        <v>0</v>
      </c>
      <c r="CB81" s="8">
        <f t="shared" si="84"/>
        <v>0</v>
      </c>
      <c r="CC81" s="15">
        <f t="shared" si="85"/>
        <v>0</v>
      </c>
      <c r="CD81" s="8">
        <f t="shared" si="86"/>
        <v>0</v>
      </c>
      <c r="CE81" s="68"/>
      <c r="CF81" s="60">
        <v>0</v>
      </c>
      <c r="CG81" s="8">
        <f t="shared" si="87"/>
        <v>0</v>
      </c>
      <c r="CH81" s="8">
        <f t="shared" si="88"/>
        <v>0</v>
      </c>
      <c r="CI81" s="69">
        <f t="shared" si="89"/>
        <v>0</v>
      </c>
      <c r="CJ81" s="8">
        <f t="shared" si="90"/>
        <v>0</v>
      </c>
      <c r="CK81" s="8">
        <f t="shared" si="91"/>
        <v>0</v>
      </c>
      <c r="CL81" s="8">
        <f t="shared" si="92"/>
        <v>0</v>
      </c>
      <c r="CM81" s="8">
        <f t="shared" si="93"/>
        <v>0</v>
      </c>
      <c r="CN81" s="8">
        <f t="shared" si="94"/>
        <v>0</v>
      </c>
      <c r="CO81" s="15">
        <f t="shared" si="95"/>
        <v>0</v>
      </c>
      <c r="CP81" s="8">
        <f t="shared" si="96"/>
        <v>0</v>
      </c>
      <c r="CQ81" s="27"/>
      <c r="CR81">
        <f t="shared" si="19"/>
        <v>44.147750999999992</v>
      </c>
      <c r="CS81">
        <f t="shared" si="20"/>
        <v>4.9314910000000003</v>
      </c>
      <c r="CT81">
        <f t="shared" si="21"/>
        <v>0</v>
      </c>
      <c r="CU81">
        <f t="shared" si="22"/>
        <v>0</v>
      </c>
      <c r="CV81">
        <f t="shared" si="23"/>
        <v>9.3467760000000002</v>
      </c>
      <c r="CW81">
        <f t="shared" si="24"/>
        <v>29.838471999999999</v>
      </c>
      <c r="CX81">
        <f t="shared" si="25"/>
        <v>0</v>
      </c>
      <c r="CY81">
        <f t="shared" si="26"/>
        <v>3.1012000000000001E-2</v>
      </c>
      <c r="CZ81" s="8">
        <f t="shared" si="27"/>
        <v>3.1012000000000001E-2</v>
      </c>
      <c r="DA81" s="103"/>
      <c r="DB81" s="22">
        <v>18</v>
      </c>
      <c r="DC81" s="20">
        <v>1422</v>
      </c>
      <c r="DD81" s="21">
        <v>2084</v>
      </c>
      <c r="DE81" s="21">
        <v>2702</v>
      </c>
      <c r="DF81" s="21">
        <v>3288</v>
      </c>
      <c r="DG81" s="21">
        <v>4825</v>
      </c>
      <c r="DH81" s="21">
        <v>6160</v>
      </c>
      <c r="DI81" s="21">
        <v>6721</v>
      </c>
      <c r="DJ81" s="22">
        <v>7147</v>
      </c>
    </row>
    <row r="82" spans="1:114" hidden="1" outlineLevel="1" x14ac:dyDescent="0.4">
      <c r="A82" t="str">
        <f>'Accounts Active'!A40</f>
        <v>Beagle Superannuation Fund</v>
      </c>
      <c r="B82">
        <f t="shared" si="11"/>
        <v>16.263435000000001</v>
      </c>
      <c r="C82">
        <f t="shared" si="12"/>
        <v>9.1891890000000007</v>
      </c>
      <c r="D82">
        <f t="shared" si="13"/>
        <v>7.0742459999999996</v>
      </c>
      <c r="E82">
        <f t="shared" si="14"/>
        <v>0.81317175000000008</v>
      </c>
      <c r="F82" s="15">
        <f t="shared" si="28"/>
        <v>0.52818789737357963</v>
      </c>
      <c r="G82" s="14">
        <f t="shared" si="15"/>
        <v>1</v>
      </c>
      <c r="H82" s="54">
        <f t="shared" si="29"/>
        <v>4.3355705835215739</v>
      </c>
      <c r="I82" s="58">
        <v>1.1224003970197813</v>
      </c>
      <c r="J82" s="58">
        <f t="shared" si="16"/>
        <v>8.0667886029802212</v>
      </c>
      <c r="K82" s="10"/>
      <c r="L82">
        <v>0</v>
      </c>
      <c r="M82" s="8">
        <f t="shared" si="30"/>
        <v>0.81317175000000008</v>
      </c>
      <c r="N82" s="8">
        <f t="shared" si="31"/>
        <v>8.0667886029802212</v>
      </c>
      <c r="O82" s="58">
        <f t="shared" si="32"/>
        <v>0.4078489814752112</v>
      </c>
      <c r="P82" s="8">
        <f t="shared" si="33"/>
        <v>0</v>
      </c>
      <c r="Q82" s="8">
        <f t="shared" si="34"/>
        <v>8.0667886029802212</v>
      </c>
      <c r="R82" s="8">
        <f t="shared" si="17"/>
        <v>0.26361202680658663</v>
      </c>
      <c r="S82" s="8">
        <f t="shared" si="35"/>
        <v>0.26361202680658663</v>
      </c>
      <c r="T82" s="8">
        <f t="shared" si="36"/>
        <v>0.67146100828179778</v>
      </c>
      <c r="U82" s="15">
        <f t="shared" si="97"/>
        <v>4.12865429893376E-2</v>
      </c>
      <c r="V82" s="8">
        <f t="shared" si="18"/>
        <v>7.3953275946984238</v>
      </c>
      <c r="W82" s="68"/>
      <c r="X82" s="58">
        <v>0</v>
      </c>
      <c r="Y82" s="8">
        <f t="shared" si="37"/>
        <v>0.81317175000000008</v>
      </c>
      <c r="Z82" s="8">
        <f t="shared" si="38"/>
        <v>7.3953275946984238</v>
      </c>
      <c r="AA82" s="60">
        <f t="shared" si="39"/>
        <v>0.71455141554457013</v>
      </c>
      <c r="AB82" s="8">
        <f t="shared" si="40"/>
        <v>0</v>
      </c>
      <c r="AC82" s="8">
        <f t="shared" si="41"/>
        <v>7.3953275946984238</v>
      </c>
      <c r="AD82" s="8">
        <f t="shared" si="42"/>
        <v>1.3232146596952057</v>
      </c>
      <c r="AE82" s="8">
        <f t="shared" si="43"/>
        <v>1.3232146596952057</v>
      </c>
      <c r="AF82" s="8">
        <f t="shared" si="44"/>
        <v>2.0377660752397757</v>
      </c>
      <c r="AG82" s="15">
        <f t="shared" si="45"/>
        <v>0.12529739721281363</v>
      </c>
      <c r="AH82" s="8">
        <f t="shared" si="46"/>
        <v>5.3575615194586481</v>
      </c>
      <c r="AI82" s="68"/>
      <c r="AJ82" s="58">
        <v>0</v>
      </c>
      <c r="AK82" s="8">
        <f t="shared" si="47"/>
        <v>0.81317175000000008</v>
      </c>
      <c r="AL82" s="8">
        <f t="shared" si="48"/>
        <v>0</v>
      </c>
      <c r="AM82" s="69">
        <f t="shared" si="49"/>
        <v>0</v>
      </c>
      <c r="AN82" s="8">
        <f t="shared" si="50"/>
        <v>0.81317175000000008</v>
      </c>
      <c r="AO82" s="8">
        <f t="shared" si="51"/>
        <v>0</v>
      </c>
      <c r="AP82" s="8">
        <f t="shared" si="52"/>
        <v>0</v>
      </c>
      <c r="AQ82" s="8">
        <f t="shared" si="53"/>
        <v>0</v>
      </c>
      <c r="AR82" s="8">
        <f t="shared" si="54"/>
        <v>0.81317175000000008</v>
      </c>
      <c r="AS82" s="15">
        <f t="shared" si="55"/>
        <v>0.05</v>
      </c>
      <c r="AT82" s="8">
        <f t="shared" si="56"/>
        <v>4.5443897694586477</v>
      </c>
      <c r="AU82" s="68"/>
      <c r="AV82" s="60">
        <v>0</v>
      </c>
      <c r="AW82" s="8">
        <f t="shared" si="57"/>
        <v>0.81317175000000008</v>
      </c>
      <c r="AX82" s="8">
        <f t="shared" si="58"/>
        <v>0</v>
      </c>
      <c r="AY82" s="69">
        <f t="shared" si="59"/>
        <v>0</v>
      </c>
      <c r="AZ82" s="8">
        <f t="shared" si="60"/>
        <v>0.81317175000000008</v>
      </c>
      <c r="BA82" s="8">
        <f t="shared" si="61"/>
        <v>0</v>
      </c>
      <c r="BB82" s="8">
        <f t="shared" si="62"/>
        <v>0</v>
      </c>
      <c r="BC82" s="8">
        <f t="shared" si="63"/>
        <v>0</v>
      </c>
      <c r="BD82" s="8">
        <f t="shared" si="64"/>
        <v>0.81317175000000008</v>
      </c>
      <c r="BE82" s="15">
        <f t="shared" si="65"/>
        <v>0.05</v>
      </c>
      <c r="BF82" s="8">
        <f t="shared" si="66"/>
        <v>3.7312180194586477</v>
      </c>
      <c r="BG82" s="68"/>
      <c r="BH82" s="60">
        <v>0</v>
      </c>
      <c r="BI82" s="8">
        <f t="shared" si="67"/>
        <v>0.81317175000000008</v>
      </c>
      <c r="BJ82" s="8">
        <f t="shared" si="68"/>
        <v>0</v>
      </c>
      <c r="BK82" s="69">
        <f t="shared" si="69"/>
        <v>0</v>
      </c>
      <c r="BL82" s="8">
        <f t="shared" si="70"/>
        <v>0</v>
      </c>
      <c r="BM82" s="8">
        <f t="shared" si="71"/>
        <v>0</v>
      </c>
      <c r="BN82" s="8">
        <f t="shared" si="72"/>
        <v>0</v>
      </c>
      <c r="BO82" s="8">
        <f t="shared" si="73"/>
        <v>0</v>
      </c>
      <c r="BP82" s="8">
        <f t="shared" si="74"/>
        <v>0</v>
      </c>
      <c r="BQ82" s="15">
        <f t="shared" si="75"/>
        <v>0</v>
      </c>
      <c r="BR82" s="8">
        <f t="shared" si="76"/>
        <v>3.7312180194586477</v>
      </c>
      <c r="BS82" s="68"/>
      <c r="BT82" s="60">
        <v>0</v>
      </c>
      <c r="BU82" s="8">
        <f t="shared" si="77"/>
        <v>0.81317175000000008</v>
      </c>
      <c r="BV82" s="8">
        <f t="shared" si="78"/>
        <v>0</v>
      </c>
      <c r="BW82" s="69">
        <f t="shared" si="79"/>
        <v>0</v>
      </c>
      <c r="BX82" s="8">
        <f t="shared" si="80"/>
        <v>0</v>
      </c>
      <c r="BY82" s="8">
        <f t="shared" si="81"/>
        <v>0</v>
      </c>
      <c r="BZ82" s="8">
        <f t="shared" si="82"/>
        <v>0</v>
      </c>
      <c r="CA82" s="8">
        <f t="shared" si="83"/>
        <v>0</v>
      </c>
      <c r="CB82" s="8">
        <f t="shared" si="84"/>
        <v>0</v>
      </c>
      <c r="CC82" s="15">
        <f t="shared" si="85"/>
        <v>0</v>
      </c>
      <c r="CD82" s="8">
        <f t="shared" si="86"/>
        <v>3.7312180194586477</v>
      </c>
      <c r="CE82" s="68"/>
      <c r="CF82" s="60">
        <v>0</v>
      </c>
      <c r="CG82" s="8">
        <f t="shared" si="87"/>
        <v>0.81317175000000008</v>
      </c>
      <c r="CH82" s="8">
        <f t="shared" si="88"/>
        <v>0</v>
      </c>
      <c r="CI82" s="69">
        <f t="shared" si="89"/>
        <v>0</v>
      </c>
      <c r="CJ82" s="8">
        <f t="shared" si="90"/>
        <v>0</v>
      </c>
      <c r="CK82" s="8">
        <f t="shared" si="91"/>
        <v>0</v>
      </c>
      <c r="CL82" s="8">
        <f t="shared" si="92"/>
        <v>0</v>
      </c>
      <c r="CM82" s="8">
        <f t="shared" si="93"/>
        <v>0</v>
      </c>
      <c r="CN82" s="8">
        <f t="shared" si="94"/>
        <v>0</v>
      </c>
      <c r="CO82" s="15">
        <f t="shared" si="95"/>
        <v>0</v>
      </c>
      <c r="CP82" s="8">
        <f t="shared" si="96"/>
        <v>3.7312180194586477</v>
      </c>
      <c r="CQ82" s="27"/>
      <c r="CR82">
        <f t="shared" si="19"/>
        <v>7.0742459999999996</v>
      </c>
      <c r="CS82">
        <f t="shared" si="20"/>
        <v>0</v>
      </c>
      <c r="CT82">
        <f t="shared" si="21"/>
        <v>0</v>
      </c>
      <c r="CU82">
        <f t="shared" si="22"/>
        <v>0</v>
      </c>
      <c r="CV82">
        <f t="shared" si="23"/>
        <v>0</v>
      </c>
      <c r="CW82">
        <f t="shared" si="24"/>
        <v>0</v>
      </c>
      <c r="CX82">
        <f t="shared" si="25"/>
        <v>7.0742459999999996</v>
      </c>
      <c r="CY82">
        <f t="shared" si="26"/>
        <v>0</v>
      </c>
      <c r="CZ82" s="8">
        <f t="shared" si="27"/>
        <v>7.0742459999999996</v>
      </c>
      <c r="DA82" s="103"/>
      <c r="DB82" s="22">
        <v>16</v>
      </c>
      <c r="DC82" s="20">
        <v>1422</v>
      </c>
      <c r="DD82" s="21">
        <v>2084</v>
      </c>
      <c r="DE82" s="21">
        <v>2702</v>
      </c>
      <c r="DF82" s="21">
        <v>3288</v>
      </c>
      <c r="DG82" s="21">
        <v>4787</v>
      </c>
      <c r="DH82" s="21">
        <v>6050</v>
      </c>
      <c r="DI82" s="21">
        <v>6611</v>
      </c>
      <c r="DJ82" s="22">
        <v>7025</v>
      </c>
    </row>
    <row r="83" spans="1:114" hidden="1" outlineLevel="1" x14ac:dyDescent="0.4">
      <c r="A83" t="str">
        <f>'Accounts Active'!A41</f>
        <v>Belrio Revocable Trust</v>
      </c>
      <c r="B83">
        <f t="shared" si="11"/>
        <v>27.430880999999999</v>
      </c>
      <c r="C83">
        <f t="shared" si="12"/>
        <v>4.754391</v>
      </c>
      <c r="D83">
        <f t="shared" si="13"/>
        <v>3.0617779999999999</v>
      </c>
      <c r="E83">
        <f t="shared" si="14"/>
        <v>1.37154405</v>
      </c>
      <c r="F83" s="15">
        <f t="shared" si="28"/>
        <v>0.28847943932251258</v>
      </c>
      <c r="G83" s="14">
        <f t="shared" si="15"/>
        <v>1</v>
      </c>
      <c r="H83" s="54">
        <f t="shared" si="29"/>
        <v>3.3828469500000002</v>
      </c>
      <c r="I83" s="58">
        <v>1.37154405</v>
      </c>
      <c r="J83" s="58">
        <f t="shared" si="16"/>
        <v>3.3828469500000002</v>
      </c>
      <c r="K83" s="10"/>
      <c r="L83">
        <v>0</v>
      </c>
      <c r="M83" s="8">
        <f t="shared" si="30"/>
        <v>1.37154405</v>
      </c>
      <c r="N83" s="8">
        <f t="shared" si="31"/>
        <v>3.3828469500000002</v>
      </c>
      <c r="O83" s="58">
        <f t="shared" si="32"/>
        <v>0.498380832122093</v>
      </c>
      <c r="P83" s="8">
        <f t="shared" si="33"/>
        <v>1.37154405</v>
      </c>
      <c r="Q83" s="8">
        <f t="shared" si="34"/>
        <v>0</v>
      </c>
      <c r="R83" s="8">
        <f t="shared" si="17"/>
        <v>0</v>
      </c>
      <c r="S83" s="8">
        <f t="shared" si="35"/>
        <v>0</v>
      </c>
      <c r="T83" s="8">
        <f t="shared" si="36"/>
        <v>1.8699248821220931</v>
      </c>
      <c r="U83" s="15">
        <f t="shared" si="97"/>
        <v>6.8168604651162798E-2</v>
      </c>
      <c r="V83" s="8">
        <f t="shared" si="18"/>
        <v>1.5129220678779072</v>
      </c>
      <c r="W83" s="68"/>
      <c r="X83" s="58">
        <v>0</v>
      </c>
      <c r="Y83" s="8">
        <f t="shared" si="37"/>
        <v>1.37154405</v>
      </c>
      <c r="Z83" s="8">
        <f t="shared" si="38"/>
        <v>1.5129220678779072</v>
      </c>
      <c r="AA83" s="60">
        <f t="shared" si="39"/>
        <v>0.87316321787790696</v>
      </c>
      <c r="AB83" s="8">
        <f t="shared" si="40"/>
        <v>1.37154405</v>
      </c>
      <c r="AC83" s="8">
        <f t="shared" si="41"/>
        <v>0</v>
      </c>
      <c r="AD83" s="8">
        <f t="shared" si="42"/>
        <v>0</v>
      </c>
      <c r="AE83" s="8">
        <f t="shared" si="43"/>
        <v>0</v>
      </c>
      <c r="AF83" s="8">
        <f t="shared" si="44"/>
        <v>2.244707267877907</v>
      </c>
      <c r="AG83" s="15">
        <f t="shared" si="45"/>
        <v>8.183139534883721E-2</v>
      </c>
      <c r="AH83" s="8">
        <f t="shared" si="46"/>
        <v>-0.7317851999999998</v>
      </c>
      <c r="AI83" s="68"/>
      <c r="AJ83" s="58">
        <v>0</v>
      </c>
      <c r="AK83" s="8">
        <f t="shared" si="47"/>
        <v>-0.7317851999999998</v>
      </c>
      <c r="AL83" s="8">
        <f t="shared" si="48"/>
        <v>-0.7317851999999998</v>
      </c>
      <c r="AM83" s="69">
        <f t="shared" si="49"/>
        <v>0</v>
      </c>
      <c r="AN83" s="8">
        <f t="shared" si="50"/>
        <v>-0.7317851999999998</v>
      </c>
      <c r="AO83" s="8">
        <f t="shared" si="51"/>
        <v>0</v>
      </c>
      <c r="AP83" s="8">
        <f t="shared" si="52"/>
        <v>0</v>
      </c>
      <c r="AQ83" s="8">
        <f t="shared" si="53"/>
        <v>0</v>
      </c>
      <c r="AR83" s="8">
        <f t="shared" si="54"/>
        <v>-0.7317851999999998</v>
      </c>
      <c r="AS83" s="15">
        <f t="shared" si="55"/>
        <v>-2.6677422427664639E-2</v>
      </c>
      <c r="AT83" s="8">
        <f t="shared" si="56"/>
        <v>0</v>
      </c>
      <c r="AU83" s="68"/>
      <c r="AV83" s="60">
        <v>1</v>
      </c>
      <c r="AW83" s="8">
        <f t="shared" si="57"/>
        <v>0</v>
      </c>
      <c r="AX83" s="8">
        <f t="shared" si="58"/>
        <v>0</v>
      </c>
      <c r="AY83" s="69">
        <f t="shared" si="59"/>
        <v>0</v>
      </c>
      <c r="AZ83" s="8">
        <f t="shared" si="60"/>
        <v>0</v>
      </c>
      <c r="BA83" s="8">
        <f t="shared" si="61"/>
        <v>0</v>
      </c>
      <c r="BB83" s="8">
        <f t="shared" si="62"/>
        <v>0</v>
      </c>
      <c r="BC83" s="8">
        <f t="shared" si="63"/>
        <v>0</v>
      </c>
      <c r="BD83" s="8">
        <f t="shared" si="64"/>
        <v>0</v>
      </c>
      <c r="BE83" s="15">
        <f t="shared" si="65"/>
        <v>0</v>
      </c>
      <c r="BF83" s="8">
        <f t="shared" si="66"/>
        <v>0</v>
      </c>
      <c r="BG83" s="68"/>
      <c r="BH83" s="60">
        <v>1</v>
      </c>
      <c r="BI83" s="8">
        <f t="shared" si="67"/>
        <v>0</v>
      </c>
      <c r="BJ83" s="8">
        <f t="shared" si="68"/>
        <v>0</v>
      </c>
      <c r="BK83" s="69">
        <f t="shared" si="69"/>
        <v>0</v>
      </c>
      <c r="BL83" s="8">
        <f t="shared" si="70"/>
        <v>0</v>
      </c>
      <c r="BM83" s="8">
        <f t="shared" si="71"/>
        <v>0</v>
      </c>
      <c r="BN83" s="8">
        <f t="shared" si="72"/>
        <v>0</v>
      </c>
      <c r="BO83" s="8">
        <f t="shared" si="73"/>
        <v>0</v>
      </c>
      <c r="BP83" s="8">
        <f t="shared" si="74"/>
        <v>0</v>
      </c>
      <c r="BQ83" s="15">
        <f t="shared" si="75"/>
        <v>0</v>
      </c>
      <c r="BR83" s="8">
        <f t="shared" si="76"/>
        <v>0</v>
      </c>
      <c r="BS83" s="68"/>
      <c r="BT83" s="60">
        <v>1</v>
      </c>
      <c r="BU83" s="8">
        <f t="shared" si="77"/>
        <v>0</v>
      </c>
      <c r="BV83" s="8">
        <f t="shared" si="78"/>
        <v>0</v>
      </c>
      <c r="BW83" s="69">
        <f t="shared" si="79"/>
        <v>0</v>
      </c>
      <c r="BX83" s="8">
        <f t="shared" si="80"/>
        <v>0</v>
      </c>
      <c r="BY83" s="8">
        <f t="shared" si="81"/>
        <v>0</v>
      </c>
      <c r="BZ83" s="8">
        <f t="shared" si="82"/>
        <v>0</v>
      </c>
      <c r="CA83" s="8">
        <f t="shared" si="83"/>
        <v>0</v>
      </c>
      <c r="CB83" s="8">
        <f t="shared" si="84"/>
        <v>0</v>
      </c>
      <c r="CC83" s="15">
        <f t="shared" si="85"/>
        <v>0</v>
      </c>
      <c r="CD83" s="8">
        <f t="shared" si="86"/>
        <v>0</v>
      </c>
      <c r="CE83" s="68"/>
      <c r="CF83" s="60">
        <v>1</v>
      </c>
      <c r="CG83" s="8">
        <f t="shared" si="87"/>
        <v>0</v>
      </c>
      <c r="CH83" s="8">
        <f t="shared" si="88"/>
        <v>0</v>
      </c>
      <c r="CI83" s="69">
        <f t="shared" si="89"/>
        <v>0</v>
      </c>
      <c r="CJ83" s="8">
        <f t="shared" si="90"/>
        <v>0</v>
      </c>
      <c r="CK83" s="8">
        <f t="shared" si="91"/>
        <v>0</v>
      </c>
      <c r="CL83" s="8">
        <f t="shared" si="92"/>
        <v>0</v>
      </c>
      <c r="CM83" s="8">
        <f t="shared" si="93"/>
        <v>0</v>
      </c>
      <c r="CN83" s="8">
        <f t="shared" si="94"/>
        <v>0</v>
      </c>
      <c r="CO83" s="15">
        <f t="shared" si="95"/>
        <v>0</v>
      </c>
      <c r="CP83" s="8">
        <f t="shared" si="96"/>
        <v>0</v>
      </c>
      <c r="CQ83" s="27"/>
      <c r="CR83">
        <f t="shared" si="19"/>
        <v>22.676490000000001</v>
      </c>
      <c r="CS83">
        <f t="shared" si="20"/>
        <v>1.3137890000000001</v>
      </c>
      <c r="CT83">
        <f t="shared" si="21"/>
        <v>0</v>
      </c>
      <c r="CU83">
        <f t="shared" si="22"/>
        <v>0</v>
      </c>
      <c r="CV83">
        <f t="shared" si="23"/>
        <v>9.1131650000000004</v>
      </c>
      <c r="CW83">
        <f t="shared" si="24"/>
        <v>9.1877580000000005</v>
      </c>
      <c r="CX83">
        <f t="shared" si="25"/>
        <v>0</v>
      </c>
      <c r="CY83">
        <f t="shared" si="26"/>
        <v>3.0617779999999999</v>
      </c>
      <c r="CZ83" s="8">
        <f t="shared" si="27"/>
        <v>3.0617779999999999</v>
      </c>
      <c r="DA83" s="103"/>
      <c r="DB83" s="22">
        <v>12</v>
      </c>
      <c r="DC83" s="20">
        <v>1422</v>
      </c>
      <c r="DD83" s="21">
        <v>2084</v>
      </c>
      <c r="DE83" s="21">
        <v>2702</v>
      </c>
      <c r="DF83" s="21">
        <v>3288</v>
      </c>
      <c r="DG83" s="21">
        <v>4637</v>
      </c>
      <c r="DH83" s="21">
        <v>5806</v>
      </c>
      <c r="DI83" s="21">
        <v>6270</v>
      </c>
      <c r="DJ83" s="22">
        <v>6669</v>
      </c>
    </row>
    <row r="84" spans="1:114" hidden="1" outlineLevel="1" x14ac:dyDescent="0.4">
      <c r="A84" t="str">
        <f>'Accounts Active'!A42</f>
        <v>Benjamin H Smith Jr and Samantha Smith</v>
      </c>
      <c r="B84">
        <f t="shared" si="11"/>
        <v>0</v>
      </c>
      <c r="C84">
        <f t="shared" si="12"/>
        <v>0</v>
      </c>
      <c r="D84">
        <f t="shared" si="13"/>
        <v>0</v>
      </c>
      <c r="E84">
        <f t="shared" si="14"/>
        <v>0</v>
      </c>
      <c r="F84" s="15">
        <f t="shared" si="28"/>
        <v>0</v>
      </c>
      <c r="G84" s="14">
        <f t="shared" si="15"/>
        <v>1</v>
      </c>
      <c r="H84" s="54">
        <f t="shared" si="29"/>
        <v>0</v>
      </c>
      <c r="I84" s="58">
        <v>0</v>
      </c>
      <c r="J84" s="58">
        <f t="shared" si="16"/>
        <v>0</v>
      </c>
      <c r="K84" s="10"/>
      <c r="L84">
        <v>0</v>
      </c>
      <c r="M84" s="8">
        <f t="shared" si="30"/>
        <v>0</v>
      </c>
      <c r="N84" s="8">
        <f t="shared" si="31"/>
        <v>0</v>
      </c>
      <c r="O84" s="58">
        <f t="shared" si="32"/>
        <v>0</v>
      </c>
      <c r="P84" s="8">
        <f t="shared" si="33"/>
        <v>0</v>
      </c>
      <c r="Q84" s="8">
        <f t="shared" si="34"/>
        <v>0</v>
      </c>
      <c r="R84" s="8">
        <f t="shared" si="17"/>
        <v>0</v>
      </c>
      <c r="S84" s="8">
        <f t="shared" si="35"/>
        <v>0</v>
      </c>
      <c r="T84" s="8">
        <f t="shared" si="36"/>
        <v>0</v>
      </c>
      <c r="U84" s="15">
        <f t="shared" si="97"/>
        <v>0</v>
      </c>
      <c r="V84" s="8">
        <f t="shared" si="18"/>
        <v>0</v>
      </c>
      <c r="W84" s="68"/>
      <c r="X84" s="58">
        <v>0</v>
      </c>
      <c r="Y84" s="8">
        <f t="shared" si="37"/>
        <v>0</v>
      </c>
      <c r="Z84" s="8">
        <f t="shared" si="38"/>
        <v>0</v>
      </c>
      <c r="AA84" s="60">
        <f t="shared" si="39"/>
        <v>0</v>
      </c>
      <c r="AB84" s="8">
        <f t="shared" si="40"/>
        <v>0</v>
      </c>
      <c r="AC84" s="8">
        <f t="shared" si="41"/>
        <v>0</v>
      </c>
      <c r="AD84" s="8">
        <f t="shared" si="42"/>
        <v>0</v>
      </c>
      <c r="AE84" s="8">
        <f t="shared" si="43"/>
        <v>0</v>
      </c>
      <c r="AF84" s="8">
        <f t="shared" si="44"/>
        <v>0</v>
      </c>
      <c r="AG84" s="15">
        <f t="shared" si="45"/>
        <v>0</v>
      </c>
      <c r="AH84" s="8">
        <f t="shared" si="46"/>
        <v>0</v>
      </c>
      <c r="AI84" s="68"/>
      <c r="AJ84" s="58">
        <v>0</v>
      </c>
      <c r="AK84" s="8">
        <f t="shared" si="47"/>
        <v>0</v>
      </c>
      <c r="AL84" s="8">
        <f t="shared" si="48"/>
        <v>0</v>
      </c>
      <c r="AM84" s="69">
        <f t="shared" si="49"/>
        <v>0</v>
      </c>
      <c r="AN84" s="8">
        <f t="shared" si="50"/>
        <v>0</v>
      </c>
      <c r="AO84" s="8">
        <f t="shared" si="51"/>
        <v>0</v>
      </c>
      <c r="AP84" s="8">
        <f t="shared" si="52"/>
        <v>0</v>
      </c>
      <c r="AQ84" s="8">
        <f t="shared" si="53"/>
        <v>0</v>
      </c>
      <c r="AR84" s="8">
        <f t="shared" si="54"/>
        <v>0</v>
      </c>
      <c r="AS84" s="15">
        <f t="shared" si="55"/>
        <v>0</v>
      </c>
      <c r="AT84" s="8">
        <f t="shared" si="56"/>
        <v>0</v>
      </c>
      <c r="AU84" s="68"/>
      <c r="AV84" s="60">
        <v>0</v>
      </c>
      <c r="AW84" s="8">
        <f t="shared" si="57"/>
        <v>0</v>
      </c>
      <c r="AX84" s="8">
        <f t="shared" si="58"/>
        <v>0</v>
      </c>
      <c r="AY84" s="69">
        <f t="shared" si="59"/>
        <v>0</v>
      </c>
      <c r="AZ84" s="8">
        <f t="shared" si="60"/>
        <v>0</v>
      </c>
      <c r="BA84" s="8">
        <f t="shared" si="61"/>
        <v>0</v>
      </c>
      <c r="BB84" s="8">
        <f t="shared" si="62"/>
        <v>0</v>
      </c>
      <c r="BC84" s="8">
        <f t="shared" si="63"/>
        <v>0</v>
      </c>
      <c r="BD84" s="8">
        <f t="shared" si="64"/>
        <v>0</v>
      </c>
      <c r="BE84" s="15">
        <f t="shared" si="65"/>
        <v>0</v>
      </c>
      <c r="BF84" s="8">
        <f t="shared" si="66"/>
        <v>0</v>
      </c>
      <c r="BG84" s="68"/>
      <c r="BH84" s="60">
        <v>0</v>
      </c>
      <c r="BI84" s="8">
        <f t="shared" si="67"/>
        <v>0</v>
      </c>
      <c r="BJ84" s="8">
        <f t="shared" si="68"/>
        <v>0</v>
      </c>
      <c r="BK84" s="69">
        <f t="shared" si="69"/>
        <v>0</v>
      </c>
      <c r="BL84" s="8">
        <f t="shared" si="70"/>
        <v>0</v>
      </c>
      <c r="BM84" s="8">
        <f t="shared" si="71"/>
        <v>0</v>
      </c>
      <c r="BN84" s="8">
        <f t="shared" si="72"/>
        <v>0</v>
      </c>
      <c r="BO84" s="8">
        <f t="shared" si="73"/>
        <v>0</v>
      </c>
      <c r="BP84" s="8">
        <f t="shared" si="74"/>
        <v>0</v>
      </c>
      <c r="BQ84" s="15">
        <f t="shared" si="75"/>
        <v>0</v>
      </c>
      <c r="BR84" s="8">
        <f t="shared" si="76"/>
        <v>0</v>
      </c>
      <c r="BS84" s="68"/>
      <c r="BT84" s="60">
        <v>0</v>
      </c>
      <c r="BU84" s="8">
        <f t="shared" si="77"/>
        <v>0</v>
      </c>
      <c r="BV84" s="8">
        <f t="shared" si="78"/>
        <v>0</v>
      </c>
      <c r="BW84" s="69">
        <f t="shared" si="79"/>
        <v>0</v>
      </c>
      <c r="BX84" s="8">
        <f t="shared" si="80"/>
        <v>0</v>
      </c>
      <c r="BY84" s="8">
        <f t="shared" si="81"/>
        <v>0</v>
      </c>
      <c r="BZ84" s="8">
        <f t="shared" si="82"/>
        <v>0</v>
      </c>
      <c r="CA84" s="8">
        <f t="shared" si="83"/>
        <v>0</v>
      </c>
      <c r="CB84" s="8">
        <f t="shared" si="84"/>
        <v>0</v>
      </c>
      <c r="CC84" s="15">
        <f t="shared" si="85"/>
        <v>0</v>
      </c>
      <c r="CD84" s="8">
        <f t="shared" si="86"/>
        <v>0</v>
      </c>
      <c r="CE84" s="68"/>
      <c r="CF84" s="60">
        <v>0</v>
      </c>
      <c r="CG84" s="8">
        <f t="shared" si="87"/>
        <v>0</v>
      </c>
      <c r="CH84" s="8">
        <f t="shared" si="88"/>
        <v>0</v>
      </c>
      <c r="CI84" s="69">
        <f t="shared" si="89"/>
        <v>0</v>
      </c>
      <c r="CJ84" s="8">
        <f t="shared" si="90"/>
        <v>0</v>
      </c>
      <c r="CK84" s="8">
        <f t="shared" si="91"/>
        <v>0</v>
      </c>
      <c r="CL84" s="8">
        <f t="shared" si="92"/>
        <v>0</v>
      </c>
      <c r="CM84" s="8">
        <f t="shared" si="93"/>
        <v>0</v>
      </c>
      <c r="CN84" s="8">
        <f t="shared" si="94"/>
        <v>0</v>
      </c>
      <c r="CO84" s="15">
        <f t="shared" si="95"/>
        <v>0</v>
      </c>
      <c r="CP84" s="8">
        <f t="shared" si="96"/>
        <v>0</v>
      </c>
      <c r="CQ84" s="27"/>
      <c r="CR84">
        <f t="shared" si="19"/>
        <v>0</v>
      </c>
      <c r="CS84">
        <f t="shared" si="20"/>
        <v>0</v>
      </c>
      <c r="CT84">
        <f t="shared" si="21"/>
        <v>0</v>
      </c>
      <c r="CU84">
        <f t="shared" si="22"/>
        <v>0</v>
      </c>
      <c r="CV84">
        <f t="shared" si="23"/>
        <v>0</v>
      </c>
      <c r="CW84">
        <f t="shared" si="24"/>
        <v>0</v>
      </c>
      <c r="CX84">
        <f t="shared" si="25"/>
        <v>0</v>
      </c>
      <c r="CY84">
        <f t="shared" si="26"/>
        <v>0</v>
      </c>
      <c r="CZ84" s="8">
        <f t="shared" si="27"/>
        <v>0</v>
      </c>
      <c r="DA84" s="103"/>
      <c r="DB84" s="22">
        <v>10</v>
      </c>
      <c r="DC84" s="20">
        <v>1422</v>
      </c>
      <c r="DD84" s="21">
        <v>2084</v>
      </c>
      <c r="DE84" s="21">
        <v>2702</v>
      </c>
      <c r="DF84" s="21">
        <v>3264</v>
      </c>
      <c r="DG84" s="21">
        <v>4517</v>
      </c>
      <c r="DH84" s="21">
        <v>5612</v>
      </c>
      <c r="DI84" s="21">
        <v>6070</v>
      </c>
      <c r="DJ84" s="22">
        <v>6469</v>
      </c>
    </row>
    <row r="85" spans="1:114" hidden="1" outlineLevel="1" x14ac:dyDescent="0.4">
      <c r="A85" t="str">
        <f>'Accounts Active'!A43</f>
        <v>Bennett Family Trust</v>
      </c>
      <c r="B85">
        <f t="shared" si="11"/>
        <v>107.39539199999999</v>
      </c>
      <c r="C85">
        <f t="shared" si="12"/>
        <v>34.491622</v>
      </c>
      <c r="D85">
        <f t="shared" si="13"/>
        <v>32.793492000000001</v>
      </c>
      <c r="E85">
        <f t="shared" si="14"/>
        <v>5.3697695999999997</v>
      </c>
      <c r="F85" s="15">
        <f t="shared" si="28"/>
        <v>0.17038448989121291</v>
      </c>
      <c r="G85" s="14">
        <f t="shared" si="15"/>
        <v>1</v>
      </c>
      <c r="H85" s="54">
        <f t="shared" si="29"/>
        <v>26.145831399999992</v>
      </c>
      <c r="I85" s="58">
        <v>5.3697695999999997</v>
      </c>
      <c r="J85" s="58">
        <f t="shared" si="16"/>
        <v>26.145831399999992</v>
      </c>
      <c r="K85" s="10"/>
      <c r="L85">
        <v>0</v>
      </c>
      <c r="M85" s="8">
        <f t="shared" si="30"/>
        <v>5.3697695999999997</v>
      </c>
      <c r="N85" s="8">
        <f t="shared" si="31"/>
        <v>26.145831399999992</v>
      </c>
      <c r="O85" s="58">
        <f t="shared" si="32"/>
        <v>1.951224418604651</v>
      </c>
      <c r="P85" s="8">
        <f t="shared" si="33"/>
        <v>5.3697695999999997</v>
      </c>
      <c r="Q85" s="8">
        <f t="shared" si="34"/>
        <v>0</v>
      </c>
      <c r="R85" s="8">
        <f t="shared" si="17"/>
        <v>0</v>
      </c>
      <c r="S85" s="8">
        <f t="shared" si="35"/>
        <v>0</v>
      </c>
      <c r="T85" s="8">
        <f t="shared" si="36"/>
        <v>7.3209940186046509</v>
      </c>
      <c r="U85" s="15">
        <f t="shared" si="97"/>
        <v>6.8168604651162798E-2</v>
      </c>
      <c r="V85" s="8">
        <f t="shared" si="18"/>
        <v>18.824837381395341</v>
      </c>
      <c r="W85" s="68"/>
      <c r="X85" s="58">
        <v>0</v>
      </c>
      <c r="Y85" s="8">
        <f t="shared" si="37"/>
        <v>5.3697695999999997</v>
      </c>
      <c r="Z85" s="8">
        <f t="shared" si="38"/>
        <v>18.824837381395341</v>
      </c>
      <c r="AA85" s="60">
        <f t="shared" si="39"/>
        <v>3.4185451813953489</v>
      </c>
      <c r="AB85" s="8">
        <f t="shared" si="40"/>
        <v>5.3697695999999997</v>
      </c>
      <c r="AC85" s="8">
        <f t="shared" si="41"/>
        <v>0</v>
      </c>
      <c r="AD85" s="8">
        <f t="shared" si="42"/>
        <v>0</v>
      </c>
      <c r="AE85" s="8">
        <f t="shared" si="43"/>
        <v>0</v>
      </c>
      <c r="AF85" s="8">
        <f t="shared" si="44"/>
        <v>8.7883147813953482</v>
      </c>
      <c r="AG85" s="15">
        <f t="shared" si="45"/>
        <v>8.183139534883721E-2</v>
      </c>
      <c r="AH85" s="8">
        <f t="shared" si="46"/>
        <v>10.036522599999993</v>
      </c>
      <c r="AI85" s="68"/>
      <c r="AJ85" s="58">
        <v>0</v>
      </c>
      <c r="AK85" s="8">
        <f t="shared" si="47"/>
        <v>5.3697695999999997</v>
      </c>
      <c r="AL85" s="8">
        <f t="shared" si="48"/>
        <v>0</v>
      </c>
      <c r="AM85" s="69">
        <f t="shared" si="49"/>
        <v>0</v>
      </c>
      <c r="AN85" s="8">
        <f t="shared" si="50"/>
        <v>5.3697695999999997</v>
      </c>
      <c r="AO85" s="8">
        <f t="shared" si="51"/>
        <v>0</v>
      </c>
      <c r="AP85" s="8">
        <f t="shared" si="52"/>
        <v>0</v>
      </c>
      <c r="AQ85" s="8">
        <f t="shared" si="53"/>
        <v>0</v>
      </c>
      <c r="AR85" s="8">
        <f t="shared" si="54"/>
        <v>5.3697695999999997</v>
      </c>
      <c r="AS85" s="15">
        <f t="shared" si="55"/>
        <v>0.05</v>
      </c>
      <c r="AT85" s="8">
        <f t="shared" si="56"/>
        <v>4.6667529999999928</v>
      </c>
      <c r="AU85" s="68"/>
      <c r="AV85" s="60">
        <v>0</v>
      </c>
      <c r="AW85" s="8">
        <f t="shared" si="57"/>
        <v>4.6667529999999928</v>
      </c>
      <c r="AX85" s="8">
        <f t="shared" si="58"/>
        <v>0</v>
      </c>
      <c r="AY85" s="69">
        <f t="shared" si="59"/>
        <v>0</v>
      </c>
      <c r="AZ85" s="8">
        <f t="shared" si="60"/>
        <v>4.6667529999999928</v>
      </c>
      <c r="BA85" s="8">
        <f t="shared" si="61"/>
        <v>0</v>
      </c>
      <c r="BB85" s="8">
        <f t="shared" si="62"/>
        <v>0</v>
      </c>
      <c r="BC85" s="8">
        <f t="shared" si="63"/>
        <v>0</v>
      </c>
      <c r="BD85" s="8">
        <f t="shared" si="64"/>
        <v>4.6667529999999928</v>
      </c>
      <c r="BE85" s="15">
        <f t="shared" si="65"/>
        <v>4.3453940742634409E-2</v>
      </c>
      <c r="BF85" s="8">
        <f t="shared" si="66"/>
        <v>0</v>
      </c>
      <c r="BG85" s="68"/>
      <c r="BH85" s="60">
        <v>0</v>
      </c>
      <c r="BI85" s="8">
        <f t="shared" si="67"/>
        <v>0</v>
      </c>
      <c r="BJ85" s="8">
        <f t="shared" si="68"/>
        <v>0</v>
      </c>
      <c r="BK85" s="69">
        <f t="shared" si="69"/>
        <v>0</v>
      </c>
      <c r="BL85" s="8">
        <f t="shared" si="70"/>
        <v>0</v>
      </c>
      <c r="BM85" s="8">
        <f t="shared" si="71"/>
        <v>0</v>
      </c>
      <c r="BN85" s="8">
        <f t="shared" si="72"/>
        <v>0</v>
      </c>
      <c r="BO85" s="8">
        <f t="shared" si="73"/>
        <v>0</v>
      </c>
      <c r="BP85" s="8">
        <f t="shared" si="74"/>
        <v>0</v>
      </c>
      <c r="BQ85" s="15">
        <f t="shared" si="75"/>
        <v>0</v>
      </c>
      <c r="BR85" s="8">
        <f t="shared" si="76"/>
        <v>0</v>
      </c>
      <c r="BS85" s="68"/>
      <c r="BT85" s="60">
        <v>0</v>
      </c>
      <c r="BU85" s="8">
        <f t="shared" si="77"/>
        <v>0</v>
      </c>
      <c r="BV85" s="8">
        <f t="shared" si="78"/>
        <v>0</v>
      </c>
      <c r="BW85" s="69">
        <f t="shared" si="79"/>
        <v>0</v>
      </c>
      <c r="BX85" s="8">
        <f t="shared" si="80"/>
        <v>0</v>
      </c>
      <c r="BY85" s="8">
        <f t="shared" si="81"/>
        <v>0</v>
      </c>
      <c r="BZ85" s="8">
        <f t="shared" si="82"/>
        <v>0</v>
      </c>
      <c r="CA85" s="8">
        <f t="shared" si="83"/>
        <v>0</v>
      </c>
      <c r="CB85" s="8">
        <f t="shared" si="84"/>
        <v>0</v>
      </c>
      <c r="CC85" s="15">
        <f t="shared" si="85"/>
        <v>0</v>
      </c>
      <c r="CD85" s="8">
        <f t="shared" si="86"/>
        <v>0</v>
      </c>
      <c r="CE85" s="68"/>
      <c r="CF85" s="60">
        <v>0</v>
      </c>
      <c r="CG85" s="8">
        <f t="shared" si="87"/>
        <v>0</v>
      </c>
      <c r="CH85" s="8">
        <f t="shared" si="88"/>
        <v>0</v>
      </c>
      <c r="CI85" s="69">
        <f t="shared" si="89"/>
        <v>0</v>
      </c>
      <c r="CJ85" s="8">
        <f t="shared" si="90"/>
        <v>0</v>
      </c>
      <c r="CK85" s="8">
        <f t="shared" si="91"/>
        <v>0</v>
      </c>
      <c r="CL85" s="8">
        <f t="shared" si="92"/>
        <v>0</v>
      </c>
      <c r="CM85" s="8">
        <f t="shared" si="93"/>
        <v>0</v>
      </c>
      <c r="CN85" s="8">
        <f t="shared" si="94"/>
        <v>0</v>
      </c>
      <c r="CO85" s="15">
        <f t="shared" si="95"/>
        <v>0</v>
      </c>
      <c r="CP85" s="8">
        <f t="shared" si="96"/>
        <v>0</v>
      </c>
      <c r="CQ85" s="27"/>
      <c r="CR85">
        <f t="shared" si="19"/>
        <v>72.903769999999994</v>
      </c>
      <c r="CS85">
        <f t="shared" si="20"/>
        <v>4.4593299999999996</v>
      </c>
      <c r="CT85">
        <f t="shared" si="21"/>
        <v>5.74552</v>
      </c>
      <c r="CU85">
        <f t="shared" si="22"/>
        <v>0</v>
      </c>
      <c r="CV85">
        <f t="shared" si="23"/>
        <v>16.597804</v>
      </c>
      <c r="CW85">
        <f t="shared" si="24"/>
        <v>13.307624000000001</v>
      </c>
      <c r="CX85">
        <f t="shared" si="25"/>
        <v>26.646370000000001</v>
      </c>
      <c r="CY85">
        <f t="shared" si="26"/>
        <v>6.1471220000000004</v>
      </c>
      <c r="CZ85" s="8">
        <f t="shared" si="27"/>
        <v>35.769513000000003</v>
      </c>
      <c r="DA85" s="103"/>
      <c r="DB85" s="22">
        <v>8</v>
      </c>
      <c r="DC85" s="20">
        <v>1422</v>
      </c>
      <c r="DD85" s="21">
        <v>2084</v>
      </c>
      <c r="DE85" s="21">
        <v>2683</v>
      </c>
      <c r="DF85" s="21">
        <v>3193</v>
      </c>
      <c r="DG85" s="21">
        <v>4394</v>
      </c>
      <c r="DH85" s="21">
        <v>5412</v>
      </c>
      <c r="DI85" s="21">
        <v>5862</v>
      </c>
      <c r="DJ85" s="22">
        <v>6226</v>
      </c>
    </row>
    <row r="86" spans="1:114" ht="15" hidden="1" outlineLevel="1" thickBot="1" x14ac:dyDescent="0.45">
      <c r="A86" t="str">
        <f>'Accounts Active'!A44</f>
        <v>Best Premises LLC</v>
      </c>
      <c r="B86">
        <f t="shared" si="11"/>
        <v>37.121549999999999</v>
      </c>
      <c r="C86">
        <f t="shared" si="12"/>
        <v>13.398344</v>
      </c>
      <c r="D86">
        <f t="shared" si="13"/>
        <v>7.3963289999999997</v>
      </c>
      <c r="E86">
        <f t="shared" si="14"/>
        <v>1.8560775</v>
      </c>
      <c r="F86" s="15">
        <f t="shared" si="28"/>
        <v>0.32373496030533755</v>
      </c>
      <c r="G86" s="14">
        <f t="shared" si="15"/>
        <v>1</v>
      </c>
      <c r="H86" s="54">
        <f t="shared" si="29"/>
        <v>9.0608316370027424</v>
      </c>
      <c r="I86" s="58">
        <v>1.6365216370027433</v>
      </c>
      <c r="J86" s="58">
        <f t="shared" si="16"/>
        <v>11.761822362997256</v>
      </c>
      <c r="K86" s="10"/>
      <c r="L86">
        <v>0</v>
      </c>
      <c r="M86" s="8">
        <f t="shared" si="30"/>
        <v>1.8560775</v>
      </c>
      <c r="N86" s="8">
        <f t="shared" si="31"/>
        <v>11.761822362997256</v>
      </c>
      <c r="O86" s="58">
        <f t="shared" si="32"/>
        <v>0.59466629251553171</v>
      </c>
      <c r="P86" s="8">
        <f t="shared" si="33"/>
        <v>1.8560775</v>
      </c>
      <c r="Q86" s="8">
        <f t="shared" si="34"/>
        <v>0</v>
      </c>
      <c r="R86" s="8">
        <f t="shared" si="17"/>
        <v>0</v>
      </c>
      <c r="S86" s="8">
        <f t="shared" si="35"/>
        <v>0</v>
      </c>
      <c r="T86" s="8">
        <f t="shared" si="36"/>
        <v>2.4507437925155315</v>
      </c>
      <c r="U86" s="15">
        <f t="shared" si="97"/>
        <v>6.6019435948001401E-2</v>
      </c>
      <c r="V86" s="8">
        <f t="shared" si="18"/>
        <v>9.3110785704817243</v>
      </c>
      <c r="W86" s="68"/>
      <c r="X86" s="58">
        <v>0</v>
      </c>
      <c r="Y86" s="8">
        <f t="shared" si="37"/>
        <v>1.8560775</v>
      </c>
      <c r="Z86" s="8">
        <f t="shared" si="38"/>
        <v>9.3110785704817243</v>
      </c>
      <c r="AA86" s="60">
        <f t="shared" si="39"/>
        <v>1.0418553444872116</v>
      </c>
      <c r="AB86" s="8">
        <f t="shared" si="40"/>
        <v>1.8560775</v>
      </c>
      <c r="AC86" s="8">
        <f t="shared" si="41"/>
        <v>0</v>
      </c>
      <c r="AD86" s="8">
        <f t="shared" si="42"/>
        <v>0</v>
      </c>
      <c r="AE86" s="8">
        <f t="shared" si="43"/>
        <v>0</v>
      </c>
      <c r="AF86" s="8">
        <f t="shared" si="44"/>
        <v>2.8979328444872117</v>
      </c>
      <c r="AG86" s="15">
        <f t="shared" si="45"/>
        <v>7.8066051780898468E-2</v>
      </c>
      <c r="AH86" s="8">
        <f t="shared" si="46"/>
        <v>6.4131457259945126</v>
      </c>
      <c r="AI86" s="68"/>
      <c r="AJ86" s="58">
        <v>0</v>
      </c>
      <c r="AK86" s="8">
        <f t="shared" si="47"/>
        <v>1.8560775</v>
      </c>
      <c r="AL86" s="8">
        <f t="shared" si="48"/>
        <v>0</v>
      </c>
      <c r="AM86" s="69">
        <f t="shared" si="49"/>
        <v>0</v>
      </c>
      <c r="AN86" s="8">
        <f t="shared" si="50"/>
        <v>1.8560775</v>
      </c>
      <c r="AO86" s="8">
        <f t="shared" si="51"/>
        <v>0</v>
      </c>
      <c r="AP86" s="8">
        <f t="shared" si="52"/>
        <v>0</v>
      </c>
      <c r="AQ86" s="8">
        <f t="shared" si="53"/>
        <v>0</v>
      </c>
      <c r="AR86" s="8">
        <f t="shared" si="54"/>
        <v>1.8560775</v>
      </c>
      <c r="AS86" s="15">
        <f t="shared" si="55"/>
        <v>0.05</v>
      </c>
      <c r="AT86" s="8">
        <f t="shared" si="56"/>
        <v>4.557068225994513</v>
      </c>
      <c r="AU86" s="68"/>
      <c r="AV86" s="60">
        <v>0</v>
      </c>
      <c r="AW86" s="8">
        <f t="shared" si="57"/>
        <v>1.8560775</v>
      </c>
      <c r="AX86" s="8">
        <f t="shared" si="58"/>
        <v>0</v>
      </c>
      <c r="AY86" s="69">
        <f t="shared" si="59"/>
        <v>0</v>
      </c>
      <c r="AZ86" s="8">
        <f t="shared" si="60"/>
        <v>1.8560775</v>
      </c>
      <c r="BA86" s="8">
        <f t="shared" si="61"/>
        <v>0</v>
      </c>
      <c r="BB86" s="8">
        <f t="shared" si="62"/>
        <v>0</v>
      </c>
      <c r="BC86" s="8">
        <f t="shared" si="63"/>
        <v>0</v>
      </c>
      <c r="BD86" s="8">
        <f t="shared" si="64"/>
        <v>1.8560775</v>
      </c>
      <c r="BE86" s="15">
        <f t="shared" si="65"/>
        <v>0.05</v>
      </c>
      <c r="BF86" s="8">
        <f t="shared" si="66"/>
        <v>2.700990725994513</v>
      </c>
      <c r="BG86" s="68"/>
      <c r="BH86" s="60">
        <v>0</v>
      </c>
      <c r="BI86" s="8">
        <f t="shared" si="67"/>
        <v>1.8560775</v>
      </c>
      <c r="BJ86" s="8">
        <f t="shared" si="68"/>
        <v>0</v>
      </c>
      <c r="BK86" s="69">
        <f t="shared" si="69"/>
        <v>0</v>
      </c>
      <c r="BL86" s="8">
        <f t="shared" si="70"/>
        <v>0</v>
      </c>
      <c r="BM86" s="8">
        <f t="shared" si="71"/>
        <v>0</v>
      </c>
      <c r="BN86" s="8">
        <f t="shared" si="72"/>
        <v>0</v>
      </c>
      <c r="BO86" s="8">
        <f t="shared" si="73"/>
        <v>0</v>
      </c>
      <c r="BP86" s="8">
        <f t="shared" si="74"/>
        <v>0</v>
      </c>
      <c r="BQ86" s="15">
        <f t="shared" si="75"/>
        <v>0</v>
      </c>
      <c r="BR86" s="8">
        <f t="shared" si="76"/>
        <v>2.700990725994513</v>
      </c>
      <c r="BS86" s="68"/>
      <c r="BT86" s="60">
        <v>0</v>
      </c>
      <c r="BU86" s="8">
        <f t="shared" si="77"/>
        <v>1.8560775</v>
      </c>
      <c r="BV86" s="8">
        <f t="shared" si="78"/>
        <v>0</v>
      </c>
      <c r="BW86" s="69">
        <f t="shared" si="79"/>
        <v>0</v>
      </c>
      <c r="BX86" s="8">
        <f t="shared" si="80"/>
        <v>0</v>
      </c>
      <c r="BY86" s="8">
        <f t="shared" si="81"/>
        <v>0</v>
      </c>
      <c r="BZ86" s="8">
        <f t="shared" si="82"/>
        <v>0</v>
      </c>
      <c r="CA86" s="8">
        <f t="shared" si="83"/>
        <v>0</v>
      </c>
      <c r="CB86" s="8">
        <f t="shared" si="84"/>
        <v>0</v>
      </c>
      <c r="CC86" s="15">
        <f t="shared" si="85"/>
        <v>0</v>
      </c>
      <c r="CD86" s="8">
        <f t="shared" si="86"/>
        <v>2.700990725994513</v>
      </c>
      <c r="CE86" s="68"/>
      <c r="CF86" s="60">
        <v>0</v>
      </c>
      <c r="CG86" s="8">
        <f t="shared" si="87"/>
        <v>1.8560775</v>
      </c>
      <c r="CH86" s="8">
        <f t="shared" si="88"/>
        <v>0</v>
      </c>
      <c r="CI86" s="69">
        <f t="shared" si="89"/>
        <v>0</v>
      </c>
      <c r="CJ86" s="8">
        <f t="shared" si="90"/>
        <v>0</v>
      </c>
      <c r="CK86" s="8">
        <f t="shared" si="91"/>
        <v>0</v>
      </c>
      <c r="CL86" s="8">
        <f t="shared" si="92"/>
        <v>0</v>
      </c>
      <c r="CM86" s="8">
        <f t="shared" si="93"/>
        <v>0</v>
      </c>
      <c r="CN86" s="8">
        <f t="shared" si="94"/>
        <v>0</v>
      </c>
      <c r="CO86" s="15">
        <f t="shared" si="95"/>
        <v>0</v>
      </c>
      <c r="CP86" s="8">
        <f t="shared" si="96"/>
        <v>2.700990725994513</v>
      </c>
      <c r="CQ86" s="27"/>
      <c r="CR86">
        <f t="shared" si="19"/>
        <v>23.723205999999998</v>
      </c>
      <c r="CS86">
        <f t="shared" si="20"/>
        <v>2.0161199999999999</v>
      </c>
      <c r="CT86">
        <f t="shared" si="21"/>
        <v>1.9920500000000001</v>
      </c>
      <c r="CU86">
        <f t="shared" si="22"/>
        <v>0</v>
      </c>
      <c r="CV86">
        <f t="shared" si="23"/>
        <v>12.318707</v>
      </c>
      <c r="CW86">
        <f t="shared" si="24"/>
        <v>0</v>
      </c>
      <c r="CX86">
        <f t="shared" si="25"/>
        <v>7.3963289999999997</v>
      </c>
      <c r="CY86">
        <f t="shared" si="26"/>
        <v>0</v>
      </c>
      <c r="CZ86" s="8">
        <f t="shared" si="27"/>
        <v>7.3963289999999997</v>
      </c>
      <c r="DA86" s="104"/>
      <c r="DB86" s="25">
        <v>4</v>
      </c>
      <c r="DC86" s="23">
        <v>1413</v>
      </c>
      <c r="DD86" s="24">
        <v>1983</v>
      </c>
      <c r="DE86" s="24">
        <v>2486</v>
      </c>
      <c r="DF86" s="24">
        <v>2921</v>
      </c>
      <c r="DG86" s="24">
        <v>3923</v>
      </c>
      <c r="DH86" s="24">
        <v>4696</v>
      </c>
      <c r="DI86" s="24">
        <v>5000</v>
      </c>
      <c r="DJ86" s="25">
        <v>5284</v>
      </c>
    </row>
    <row r="87" spans="1:114" hidden="1" outlineLevel="1" x14ac:dyDescent="0.4">
      <c r="A87" t="str">
        <f>'Accounts Active'!A45</f>
        <v>Bettina P Smilo Revocable Trust</v>
      </c>
      <c r="B87">
        <f t="shared" si="11"/>
        <v>10.641564000000001</v>
      </c>
      <c r="C87">
        <f t="shared" si="12"/>
        <v>1.6166309999999999</v>
      </c>
      <c r="D87">
        <f t="shared" si="13"/>
        <v>0</v>
      </c>
      <c r="E87">
        <f t="shared" si="14"/>
        <v>0.53207820000000006</v>
      </c>
      <c r="F87" s="15">
        <f t="shared" si="28"/>
        <v>0.32912779725243418</v>
      </c>
      <c r="G87" s="14">
        <f t="shared" si="15"/>
        <v>1</v>
      </c>
      <c r="H87" s="54">
        <f t="shared" si="29"/>
        <v>1.0845528</v>
      </c>
      <c r="I87" s="58">
        <v>0.53207820000000006</v>
      </c>
      <c r="J87" s="58">
        <f t="shared" si="16"/>
        <v>1.0845528</v>
      </c>
      <c r="K87" s="10"/>
      <c r="L87">
        <v>0</v>
      </c>
      <c r="M87" s="8">
        <f t="shared" si="30"/>
        <v>0.53207820000000006</v>
      </c>
      <c r="N87" s="8">
        <f t="shared" si="31"/>
        <v>1.0845528</v>
      </c>
      <c r="O87" s="58">
        <f t="shared" si="32"/>
        <v>0.19334236918604653</v>
      </c>
      <c r="P87" s="8">
        <f t="shared" si="33"/>
        <v>0.53207820000000006</v>
      </c>
      <c r="Q87" s="8">
        <f t="shared" si="34"/>
        <v>0</v>
      </c>
      <c r="R87" s="8">
        <f t="shared" si="17"/>
        <v>0</v>
      </c>
      <c r="S87" s="8">
        <f t="shared" si="35"/>
        <v>0</v>
      </c>
      <c r="T87" s="8">
        <f t="shared" si="36"/>
        <v>0.72542056918604658</v>
      </c>
      <c r="U87" s="15">
        <f t="shared" si="97"/>
        <v>6.8168604651162798E-2</v>
      </c>
      <c r="V87" s="8">
        <f t="shared" si="18"/>
        <v>0.3591322308139534</v>
      </c>
      <c r="W87" s="68"/>
      <c r="X87" s="58">
        <v>0</v>
      </c>
      <c r="Y87" s="8">
        <f t="shared" si="37"/>
        <v>0.3591322308139534</v>
      </c>
      <c r="Z87" s="8">
        <f t="shared" si="38"/>
        <v>0.3591322308139534</v>
      </c>
      <c r="AA87" s="60">
        <f t="shared" si="39"/>
        <v>0.33873583081395353</v>
      </c>
      <c r="AB87" s="8">
        <f t="shared" si="40"/>
        <v>0.3591322308139534</v>
      </c>
      <c r="AC87" s="8">
        <f t="shared" si="41"/>
        <v>0</v>
      </c>
      <c r="AD87" s="8">
        <f t="shared" si="42"/>
        <v>0</v>
      </c>
      <c r="AE87" s="8">
        <f t="shared" si="43"/>
        <v>0</v>
      </c>
      <c r="AF87" s="8">
        <f t="shared" si="44"/>
        <v>0.69786806162790693</v>
      </c>
      <c r="AG87" s="15">
        <f t="shared" si="45"/>
        <v>6.5579463848350381E-2</v>
      </c>
      <c r="AH87" s="8">
        <f t="shared" si="46"/>
        <v>-0.33873583081395353</v>
      </c>
      <c r="AI87" s="68"/>
      <c r="AJ87" s="58">
        <v>0</v>
      </c>
      <c r="AK87" s="8">
        <f t="shared" si="47"/>
        <v>-0.33873583081395353</v>
      </c>
      <c r="AL87" s="8">
        <f t="shared" si="48"/>
        <v>-0.33873583081395353</v>
      </c>
      <c r="AM87" s="69">
        <f t="shared" si="49"/>
        <v>0</v>
      </c>
      <c r="AN87" s="8">
        <f t="shared" si="50"/>
        <v>-0.33873583081395353</v>
      </c>
      <c r="AO87" s="8">
        <f t="shared" si="51"/>
        <v>0</v>
      </c>
      <c r="AP87" s="8">
        <f t="shared" si="52"/>
        <v>0</v>
      </c>
      <c r="AQ87" s="8">
        <f t="shared" si="53"/>
        <v>0</v>
      </c>
      <c r="AR87" s="8">
        <f t="shared" si="54"/>
        <v>-0.33873583081395353</v>
      </c>
      <c r="AS87" s="15">
        <f t="shared" si="55"/>
        <v>-3.1831395348837214E-2</v>
      </c>
      <c r="AT87" s="8">
        <f t="shared" si="56"/>
        <v>0</v>
      </c>
      <c r="AU87" s="68"/>
      <c r="AV87" s="60">
        <v>0</v>
      </c>
      <c r="AW87" s="8">
        <f t="shared" si="57"/>
        <v>0</v>
      </c>
      <c r="AX87" s="8">
        <f t="shared" si="58"/>
        <v>0</v>
      </c>
      <c r="AY87" s="69">
        <f t="shared" si="59"/>
        <v>0</v>
      </c>
      <c r="AZ87" s="8">
        <f t="shared" si="60"/>
        <v>0</v>
      </c>
      <c r="BA87" s="8">
        <f t="shared" si="61"/>
        <v>0</v>
      </c>
      <c r="BB87" s="8">
        <f t="shared" si="62"/>
        <v>0</v>
      </c>
      <c r="BC87" s="8">
        <f t="shared" si="63"/>
        <v>0</v>
      </c>
      <c r="BD87" s="8">
        <f t="shared" si="64"/>
        <v>0</v>
      </c>
      <c r="BE87" s="15">
        <f t="shared" si="65"/>
        <v>0</v>
      </c>
      <c r="BF87" s="8">
        <f t="shared" si="66"/>
        <v>0</v>
      </c>
      <c r="BG87" s="68"/>
      <c r="BH87" s="60">
        <v>0</v>
      </c>
      <c r="BI87" s="8">
        <f t="shared" si="67"/>
        <v>0</v>
      </c>
      <c r="BJ87" s="8">
        <f t="shared" si="68"/>
        <v>0</v>
      </c>
      <c r="BK87" s="69">
        <f t="shared" si="69"/>
        <v>0</v>
      </c>
      <c r="BL87" s="8">
        <f t="shared" si="70"/>
        <v>0</v>
      </c>
      <c r="BM87" s="8">
        <f t="shared" si="71"/>
        <v>0</v>
      </c>
      <c r="BN87" s="8">
        <f t="shared" si="72"/>
        <v>0</v>
      </c>
      <c r="BO87" s="8">
        <f t="shared" si="73"/>
        <v>0</v>
      </c>
      <c r="BP87" s="8">
        <f t="shared" si="74"/>
        <v>0</v>
      </c>
      <c r="BQ87" s="15">
        <f t="shared" si="75"/>
        <v>0</v>
      </c>
      <c r="BR87" s="8">
        <f t="shared" si="76"/>
        <v>0</v>
      </c>
      <c r="BS87" s="68"/>
      <c r="BT87" s="60">
        <v>0</v>
      </c>
      <c r="BU87" s="8">
        <f t="shared" si="77"/>
        <v>0</v>
      </c>
      <c r="BV87" s="8">
        <f t="shared" si="78"/>
        <v>0</v>
      </c>
      <c r="BW87" s="69">
        <f t="shared" si="79"/>
        <v>0</v>
      </c>
      <c r="BX87" s="8">
        <f t="shared" si="80"/>
        <v>0</v>
      </c>
      <c r="BY87" s="8">
        <f t="shared" si="81"/>
        <v>0</v>
      </c>
      <c r="BZ87" s="8">
        <f t="shared" si="82"/>
        <v>0</v>
      </c>
      <c r="CA87" s="8">
        <f t="shared" si="83"/>
        <v>0</v>
      </c>
      <c r="CB87" s="8">
        <f t="shared" si="84"/>
        <v>0</v>
      </c>
      <c r="CC87" s="15">
        <f t="shared" si="85"/>
        <v>0</v>
      </c>
      <c r="CD87" s="8">
        <f t="shared" si="86"/>
        <v>0</v>
      </c>
      <c r="CE87" s="68"/>
      <c r="CF87" s="60">
        <v>0</v>
      </c>
      <c r="CG87" s="8">
        <f t="shared" si="87"/>
        <v>0</v>
      </c>
      <c r="CH87" s="8">
        <f t="shared" si="88"/>
        <v>0</v>
      </c>
      <c r="CI87" s="69">
        <f t="shared" si="89"/>
        <v>0</v>
      </c>
      <c r="CJ87" s="8">
        <f t="shared" si="90"/>
        <v>0</v>
      </c>
      <c r="CK87" s="8">
        <f t="shared" si="91"/>
        <v>0</v>
      </c>
      <c r="CL87" s="8">
        <f t="shared" si="92"/>
        <v>0</v>
      </c>
      <c r="CM87" s="8">
        <f t="shared" si="93"/>
        <v>0</v>
      </c>
      <c r="CN87" s="8">
        <f t="shared" si="94"/>
        <v>0</v>
      </c>
      <c r="CO87" s="15">
        <f t="shared" si="95"/>
        <v>0</v>
      </c>
      <c r="CP87" s="8">
        <f t="shared" si="96"/>
        <v>0</v>
      </c>
      <c r="CQ87" s="27"/>
      <c r="CR87">
        <f t="shared" si="19"/>
        <v>9.0249330000000008</v>
      </c>
      <c r="CS87">
        <f t="shared" si="20"/>
        <v>0</v>
      </c>
      <c r="CT87">
        <f t="shared" si="21"/>
        <v>0</v>
      </c>
      <c r="CU87">
        <f t="shared" si="22"/>
        <v>0</v>
      </c>
      <c r="CV87">
        <f t="shared" si="23"/>
        <v>5.8684909999999997</v>
      </c>
      <c r="CW87">
        <f t="shared" si="24"/>
        <v>3.1564420000000002</v>
      </c>
      <c r="CX87">
        <f t="shared" si="25"/>
        <v>0</v>
      </c>
      <c r="CY87">
        <f t="shared" si="26"/>
        <v>0</v>
      </c>
      <c r="CZ87" s="8">
        <f t="shared" si="27"/>
        <v>0</v>
      </c>
    </row>
    <row r="88" spans="1:114" hidden="1" outlineLevel="1" x14ac:dyDescent="0.4">
      <c r="A88" t="str">
        <f>'Accounts Active'!A46</f>
        <v>Big Daddys Superannuation Fund</v>
      </c>
      <c r="B88">
        <f t="shared" si="11"/>
        <v>4.0105659999999999</v>
      </c>
      <c r="C88">
        <f t="shared" si="12"/>
        <v>2.0105659999999999</v>
      </c>
      <c r="D88">
        <f t="shared" si="13"/>
        <v>0</v>
      </c>
      <c r="E88">
        <f t="shared" si="14"/>
        <v>0.20052829999999999</v>
      </c>
      <c r="F88" s="15">
        <f t="shared" si="28"/>
        <v>0.44736050198349786</v>
      </c>
      <c r="G88" s="14">
        <f t="shared" si="15"/>
        <v>1</v>
      </c>
      <c r="H88" s="54">
        <f t="shared" si="29"/>
        <v>1.1111181849690466</v>
      </c>
      <c r="I88" s="58">
        <v>0.24557771927799865</v>
      </c>
      <c r="J88" s="58">
        <f t="shared" si="16"/>
        <v>1.7649882807220012</v>
      </c>
      <c r="K88" s="10"/>
      <c r="L88">
        <v>0</v>
      </c>
      <c r="M88" s="8">
        <f t="shared" si="30"/>
        <v>0.20052829999999999</v>
      </c>
      <c r="N88" s="8">
        <f t="shared" si="31"/>
        <v>1.7649882807220012</v>
      </c>
      <c r="O88" s="58">
        <f t="shared" si="32"/>
        <v>8.9236089853923922E-2</v>
      </c>
      <c r="P88" s="8">
        <f t="shared" si="33"/>
        <v>0.20052829999999999</v>
      </c>
      <c r="Q88" s="8">
        <f t="shared" si="34"/>
        <v>0</v>
      </c>
      <c r="R88" s="8">
        <f t="shared" si="17"/>
        <v>0</v>
      </c>
      <c r="S88" s="8">
        <f t="shared" si="35"/>
        <v>0</v>
      </c>
      <c r="T88" s="8">
        <f t="shared" si="36"/>
        <v>0.28976438985392394</v>
      </c>
      <c r="U88" s="15">
        <f t="shared" si="97"/>
        <v>7.2250248432247213E-2</v>
      </c>
      <c r="V88" s="8">
        <f t="shared" si="18"/>
        <v>1.4752238908680773</v>
      </c>
      <c r="W88" s="68"/>
      <c r="X88" s="58">
        <v>0</v>
      </c>
      <c r="Y88" s="8">
        <f t="shared" si="37"/>
        <v>0.20052829999999999</v>
      </c>
      <c r="Z88" s="8">
        <f t="shared" si="38"/>
        <v>1.4752238908680773</v>
      </c>
      <c r="AA88" s="60">
        <f t="shared" si="39"/>
        <v>0.15634162942407473</v>
      </c>
      <c r="AB88" s="8">
        <f t="shared" si="40"/>
        <v>0</v>
      </c>
      <c r="AC88" s="8">
        <f t="shared" si="41"/>
        <v>1.4752238908680773</v>
      </c>
      <c r="AD88" s="8">
        <f t="shared" si="42"/>
        <v>0.26395556569104806</v>
      </c>
      <c r="AE88" s="8">
        <f t="shared" si="43"/>
        <v>0.26395556569104806</v>
      </c>
      <c r="AF88" s="8">
        <f t="shared" si="44"/>
        <v>0.42029719511512276</v>
      </c>
      <c r="AG88" s="15">
        <f t="shared" si="45"/>
        <v>0.10479747624527878</v>
      </c>
      <c r="AH88" s="8">
        <f t="shared" si="46"/>
        <v>1.0549266957529544</v>
      </c>
      <c r="AI88" s="68"/>
      <c r="AJ88" s="58">
        <v>0</v>
      </c>
      <c r="AK88" s="8">
        <f t="shared" si="47"/>
        <v>0.20052829999999999</v>
      </c>
      <c r="AL88" s="8">
        <f t="shared" si="48"/>
        <v>0</v>
      </c>
      <c r="AM88" s="69">
        <f t="shared" si="49"/>
        <v>0</v>
      </c>
      <c r="AN88" s="8">
        <f t="shared" si="50"/>
        <v>0.20052829999999999</v>
      </c>
      <c r="AO88" s="8">
        <f t="shared" si="51"/>
        <v>0</v>
      </c>
      <c r="AP88" s="8">
        <f t="shared" si="52"/>
        <v>0</v>
      </c>
      <c r="AQ88" s="8">
        <f t="shared" si="53"/>
        <v>0</v>
      </c>
      <c r="AR88" s="8">
        <f t="shared" si="54"/>
        <v>0.20052829999999999</v>
      </c>
      <c r="AS88" s="15">
        <f t="shared" si="55"/>
        <v>0.05</v>
      </c>
      <c r="AT88" s="8">
        <f t="shared" si="56"/>
        <v>0.8543983957529544</v>
      </c>
      <c r="AU88" s="68"/>
      <c r="AV88" s="60">
        <v>0</v>
      </c>
      <c r="AW88" s="8">
        <f t="shared" si="57"/>
        <v>0.20052829999999999</v>
      </c>
      <c r="AX88" s="8">
        <f t="shared" si="58"/>
        <v>0</v>
      </c>
      <c r="AY88" s="69">
        <f t="shared" si="59"/>
        <v>0</v>
      </c>
      <c r="AZ88" s="8">
        <f t="shared" si="60"/>
        <v>0.20052829999999999</v>
      </c>
      <c r="BA88" s="8">
        <f t="shared" si="61"/>
        <v>0</v>
      </c>
      <c r="BB88" s="8">
        <f t="shared" si="62"/>
        <v>0</v>
      </c>
      <c r="BC88" s="8">
        <f t="shared" si="63"/>
        <v>0</v>
      </c>
      <c r="BD88" s="8">
        <f t="shared" si="64"/>
        <v>0.20052829999999999</v>
      </c>
      <c r="BE88" s="15">
        <f t="shared" si="65"/>
        <v>0.05</v>
      </c>
      <c r="BF88" s="8">
        <f t="shared" si="66"/>
        <v>0.65387009575295441</v>
      </c>
      <c r="BG88" s="68"/>
      <c r="BH88" s="60">
        <v>0</v>
      </c>
      <c r="BI88" s="8">
        <f t="shared" si="67"/>
        <v>0.20052829999999999</v>
      </c>
      <c r="BJ88" s="8">
        <f t="shared" si="68"/>
        <v>0</v>
      </c>
      <c r="BK88" s="69">
        <f t="shared" si="69"/>
        <v>0</v>
      </c>
      <c r="BL88" s="8">
        <f t="shared" si="70"/>
        <v>0</v>
      </c>
      <c r="BM88" s="8">
        <f t="shared" si="71"/>
        <v>0</v>
      </c>
      <c r="BN88" s="8">
        <f t="shared" si="72"/>
        <v>0</v>
      </c>
      <c r="BO88" s="8">
        <f t="shared" si="73"/>
        <v>0</v>
      </c>
      <c r="BP88" s="8">
        <f t="shared" si="74"/>
        <v>0</v>
      </c>
      <c r="BQ88" s="15">
        <f t="shared" si="75"/>
        <v>0</v>
      </c>
      <c r="BR88" s="8">
        <f t="shared" si="76"/>
        <v>0.65387009575295441</v>
      </c>
      <c r="BS88" s="68"/>
      <c r="BT88" s="60">
        <v>0</v>
      </c>
      <c r="BU88" s="8">
        <f t="shared" si="77"/>
        <v>0.20052829999999999</v>
      </c>
      <c r="BV88" s="8">
        <f t="shared" si="78"/>
        <v>0</v>
      </c>
      <c r="BW88" s="69">
        <f t="shared" si="79"/>
        <v>0</v>
      </c>
      <c r="BX88" s="8">
        <f t="shared" si="80"/>
        <v>0</v>
      </c>
      <c r="BY88" s="8">
        <f t="shared" si="81"/>
        <v>0</v>
      </c>
      <c r="BZ88" s="8">
        <f t="shared" si="82"/>
        <v>0</v>
      </c>
      <c r="CA88" s="8">
        <f t="shared" si="83"/>
        <v>0</v>
      </c>
      <c r="CB88" s="8">
        <f t="shared" si="84"/>
        <v>0</v>
      </c>
      <c r="CC88" s="15">
        <f t="shared" si="85"/>
        <v>0</v>
      </c>
      <c r="CD88" s="8">
        <f t="shared" si="86"/>
        <v>0.65387009575295441</v>
      </c>
      <c r="CE88" s="68"/>
      <c r="CF88" s="60">
        <v>0</v>
      </c>
      <c r="CG88" s="8">
        <f t="shared" si="87"/>
        <v>0.20052829999999999</v>
      </c>
      <c r="CH88" s="8">
        <f t="shared" si="88"/>
        <v>0</v>
      </c>
      <c r="CI88" s="69">
        <f t="shared" si="89"/>
        <v>0</v>
      </c>
      <c r="CJ88" s="8">
        <f t="shared" si="90"/>
        <v>0</v>
      </c>
      <c r="CK88" s="8">
        <f t="shared" si="91"/>
        <v>0</v>
      </c>
      <c r="CL88" s="8">
        <f t="shared" si="92"/>
        <v>0</v>
      </c>
      <c r="CM88" s="8">
        <f t="shared" si="93"/>
        <v>0</v>
      </c>
      <c r="CN88" s="8">
        <f t="shared" si="94"/>
        <v>0</v>
      </c>
      <c r="CO88" s="15">
        <f t="shared" si="95"/>
        <v>0</v>
      </c>
      <c r="CP88" s="8">
        <f t="shared" si="96"/>
        <v>0.65387009575295441</v>
      </c>
      <c r="CQ88" s="27"/>
      <c r="CR88">
        <f t="shared" si="19"/>
        <v>2</v>
      </c>
      <c r="CS88">
        <f t="shared" si="20"/>
        <v>0</v>
      </c>
      <c r="CT88">
        <f t="shared" si="21"/>
        <v>0</v>
      </c>
      <c r="CU88">
        <f t="shared" si="22"/>
        <v>0</v>
      </c>
      <c r="CV88">
        <f t="shared" si="23"/>
        <v>2</v>
      </c>
      <c r="CW88">
        <f t="shared" si="24"/>
        <v>0</v>
      </c>
      <c r="CX88">
        <f t="shared" si="25"/>
        <v>0</v>
      </c>
      <c r="CY88">
        <f t="shared" si="26"/>
        <v>0</v>
      </c>
      <c r="CZ88" s="8">
        <f t="shared" si="27"/>
        <v>0</v>
      </c>
    </row>
    <row r="89" spans="1:114" hidden="1" outlineLevel="1" x14ac:dyDescent="0.4">
      <c r="A89" t="str">
        <f>'Accounts Active'!A47</f>
        <v>Bob Zielinski</v>
      </c>
      <c r="B89">
        <f t="shared" si="11"/>
        <v>60.705863000000001</v>
      </c>
      <c r="C89">
        <f t="shared" si="12"/>
        <v>60.705863000000001</v>
      </c>
      <c r="D89">
        <f t="shared" si="13"/>
        <v>0</v>
      </c>
      <c r="E89">
        <f t="shared" si="14"/>
        <v>3.0352931500000002</v>
      </c>
      <c r="F89" s="15">
        <f t="shared" si="28"/>
        <v>0.60517234072325932</v>
      </c>
      <c r="G89" s="14">
        <f t="shared" si="15"/>
        <v>1</v>
      </c>
      <c r="H89" s="54">
        <f t="shared" si="29"/>
        <v>23.968353792664498</v>
      </c>
      <c r="I89" s="58">
        <v>7.4148311382678536</v>
      </c>
      <c r="J89" s="58">
        <f t="shared" si="16"/>
        <v>53.291031861732151</v>
      </c>
      <c r="K89" s="10"/>
      <c r="L89">
        <v>0</v>
      </c>
      <c r="M89" s="8">
        <f t="shared" si="30"/>
        <v>3.0352931500000002</v>
      </c>
      <c r="N89" s="8">
        <f t="shared" si="31"/>
        <v>53.291031861732151</v>
      </c>
      <c r="O89" s="58">
        <f t="shared" si="32"/>
        <v>2.6943427101264001</v>
      </c>
      <c r="P89" s="8">
        <f t="shared" si="33"/>
        <v>0</v>
      </c>
      <c r="Q89" s="8">
        <f t="shared" si="34"/>
        <v>53.291031861732151</v>
      </c>
      <c r="R89" s="8">
        <f t="shared" si="17"/>
        <v>1.7414807318113681</v>
      </c>
      <c r="S89" s="8">
        <f t="shared" si="35"/>
        <v>1.7414807318113681</v>
      </c>
      <c r="T89" s="8">
        <f t="shared" si="36"/>
        <v>4.4358234419377682</v>
      </c>
      <c r="U89" s="15">
        <f t="shared" si="97"/>
        <v>7.3070758288005369E-2</v>
      </c>
      <c r="V89" s="8">
        <f t="shared" si="18"/>
        <v>48.85520841979438</v>
      </c>
      <c r="W89" s="68"/>
      <c r="X89" s="58">
        <v>0</v>
      </c>
      <c r="Y89" s="8">
        <f t="shared" si="37"/>
        <v>3.0352931500000002</v>
      </c>
      <c r="Z89" s="8">
        <f t="shared" si="38"/>
        <v>48.85520841979438</v>
      </c>
      <c r="AA89" s="60">
        <f t="shared" si="39"/>
        <v>4.7204884281414534</v>
      </c>
      <c r="AB89" s="8">
        <f t="shared" si="40"/>
        <v>0</v>
      </c>
      <c r="AC89" s="8">
        <f t="shared" si="41"/>
        <v>48.85520841979438</v>
      </c>
      <c r="AD89" s="8">
        <f t="shared" si="42"/>
        <v>8.7414556225852742</v>
      </c>
      <c r="AE89" s="8">
        <f t="shared" si="43"/>
        <v>8.7414556225852742</v>
      </c>
      <c r="AF89" s="8">
        <f t="shared" si="44"/>
        <v>13.461944050726729</v>
      </c>
      <c r="AG89" s="15">
        <f t="shared" si="45"/>
        <v>0.22175690098873527</v>
      </c>
      <c r="AH89" s="8">
        <f t="shared" si="46"/>
        <v>35.393264369067651</v>
      </c>
      <c r="AI89" s="68"/>
      <c r="AJ89" s="58">
        <v>0</v>
      </c>
      <c r="AK89" s="8">
        <f t="shared" si="47"/>
        <v>3.0352931500000002</v>
      </c>
      <c r="AL89" s="8">
        <f t="shared" si="48"/>
        <v>0</v>
      </c>
      <c r="AM89" s="69">
        <f t="shared" si="49"/>
        <v>0</v>
      </c>
      <c r="AN89" s="8">
        <f t="shared" si="50"/>
        <v>3.0352931500000002</v>
      </c>
      <c r="AO89" s="8">
        <f t="shared" si="51"/>
        <v>0</v>
      </c>
      <c r="AP89" s="8">
        <f t="shared" si="52"/>
        <v>0</v>
      </c>
      <c r="AQ89" s="8">
        <f t="shared" si="53"/>
        <v>0</v>
      </c>
      <c r="AR89" s="8">
        <f t="shared" si="54"/>
        <v>3.0352931500000002</v>
      </c>
      <c r="AS89" s="15">
        <f t="shared" si="55"/>
        <v>0.05</v>
      </c>
      <c r="AT89" s="8">
        <f t="shared" si="56"/>
        <v>32.35797121906765</v>
      </c>
      <c r="AU89" s="68"/>
      <c r="AV89" s="60">
        <v>0</v>
      </c>
      <c r="AW89" s="8">
        <f t="shared" si="57"/>
        <v>3.0352931500000002</v>
      </c>
      <c r="AX89" s="8">
        <f t="shared" si="58"/>
        <v>0</v>
      </c>
      <c r="AY89" s="69">
        <f t="shared" si="59"/>
        <v>0</v>
      </c>
      <c r="AZ89" s="8">
        <f t="shared" si="60"/>
        <v>3.0352931500000002</v>
      </c>
      <c r="BA89" s="8">
        <f t="shared" si="61"/>
        <v>0</v>
      </c>
      <c r="BB89" s="8">
        <f t="shared" si="62"/>
        <v>0</v>
      </c>
      <c r="BC89" s="8">
        <f t="shared" si="63"/>
        <v>0</v>
      </c>
      <c r="BD89" s="8">
        <f t="shared" si="64"/>
        <v>3.0352931500000002</v>
      </c>
      <c r="BE89" s="15">
        <f t="shared" si="65"/>
        <v>0.05</v>
      </c>
      <c r="BF89" s="8">
        <f t="shared" si="66"/>
        <v>29.322678069067649</v>
      </c>
      <c r="BG89" s="68"/>
      <c r="BH89" s="60">
        <v>0</v>
      </c>
      <c r="BI89" s="8">
        <f t="shared" si="67"/>
        <v>3.0352931500000002</v>
      </c>
      <c r="BJ89" s="8">
        <f t="shared" si="68"/>
        <v>0</v>
      </c>
      <c r="BK89" s="69">
        <f t="shared" si="69"/>
        <v>0</v>
      </c>
      <c r="BL89" s="8">
        <f t="shared" si="70"/>
        <v>0</v>
      </c>
      <c r="BM89" s="8">
        <f t="shared" si="71"/>
        <v>0</v>
      </c>
      <c r="BN89" s="8">
        <f t="shared" si="72"/>
        <v>0</v>
      </c>
      <c r="BO89" s="8">
        <f t="shared" si="73"/>
        <v>0</v>
      </c>
      <c r="BP89" s="8">
        <f t="shared" si="74"/>
        <v>0</v>
      </c>
      <c r="BQ89" s="15">
        <f t="shared" si="75"/>
        <v>0</v>
      </c>
      <c r="BR89" s="8">
        <f t="shared" si="76"/>
        <v>29.322678069067649</v>
      </c>
      <c r="BS89" s="68"/>
      <c r="BT89" s="60">
        <v>0</v>
      </c>
      <c r="BU89" s="8">
        <f t="shared" si="77"/>
        <v>3.0352931500000002</v>
      </c>
      <c r="BV89" s="8">
        <f t="shared" si="78"/>
        <v>0</v>
      </c>
      <c r="BW89" s="69">
        <f t="shared" si="79"/>
        <v>0</v>
      </c>
      <c r="BX89" s="8">
        <f t="shared" si="80"/>
        <v>0</v>
      </c>
      <c r="BY89" s="8">
        <f t="shared" si="81"/>
        <v>0</v>
      </c>
      <c r="BZ89" s="8">
        <f t="shared" si="82"/>
        <v>0</v>
      </c>
      <c r="CA89" s="8">
        <f t="shared" si="83"/>
        <v>0</v>
      </c>
      <c r="CB89" s="8">
        <f t="shared" si="84"/>
        <v>0</v>
      </c>
      <c r="CC89" s="15">
        <f t="shared" si="85"/>
        <v>0</v>
      </c>
      <c r="CD89" s="8">
        <f t="shared" si="86"/>
        <v>29.322678069067649</v>
      </c>
      <c r="CE89" s="68"/>
      <c r="CF89" s="60">
        <v>0</v>
      </c>
      <c r="CG89" s="8">
        <f t="shared" si="87"/>
        <v>3.0352931500000002</v>
      </c>
      <c r="CH89" s="8">
        <f t="shared" si="88"/>
        <v>0</v>
      </c>
      <c r="CI89" s="69">
        <f t="shared" si="89"/>
        <v>0</v>
      </c>
      <c r="CJ89" s="8">
        <f t="shared" si="90"/>
        <v>0</v>
      </c>
      <c r="CK89" s="8">
        <f t="shared" si="91"/>
        <v>0</v>
      </c>
      <c r="CL89" s="8">
        <f t="shared" si="92"/>
        <v>0</v>
      </c>
      <c r="CM89" s="8">
        <f t="shared" si="93"/>
        <v>0</v>
      </c>
      <c r="CN89" s="8">
        <f t="shared" si="94"/>
        <v>0</v>
      </c>
      <c r="CO89" s="15">
        <f t="shared" si="95"/>
        <v>0</v>
      </c>
      <c r="CP89" s="8">
        <f t="shared" si="96"/>
        <v>29.322678069067649</v>
      </c>
      <c r="CQ89" s="27"/>
      <c r="CR89">
        <f t="shared" si="19"/>
        <v>0</v>
      </c>
      <c r="CS89">
        <f t="shared" si="20"/>
        <v>0</v>
      </c>
      <c r="CT89">
        <f t="shared" si="21"/>
        <v>0</v>
      </c>
      <c r="CU89">
        <f t="shared" si="22"/>
        <v>0</v>
      </c>
      <c r="CV89">
        <f t="shared" si="23"/>
        <v>0</v>
      </c>
      <c r="CW89">
        <f t="shared" si="24"/>
        <v>0</v>
      </c>
      <c r="CX89">
        <f t="shared" si="25"/>
        <v>0</v>
      </c>
      <c r="CY89">
        <f t="shared" si="26"/>
        <v>0</v>
      </c>
      <c r="CZ89" s="8">
        <f t="shared" si="27"/>
        <v>0</v>
      </c>
    </row>
    <row r="90" spans="1:114" hidden="1" outlineLevel="1" x14ac:dyDescent="0.4">
      <c r="A90" t="str">
        <f>'Accounts Active'!A48</f>
        <v>Bohm Kim</v>
      </c>
      <c r="B90">
        <f t="shared" si="11"/>
        <v>10.059142</v>
      </c>
      <c r="C90">
        <f t="shared" si="12"/>
        <v>3.7140939999999998</v>
      </c>
      <c r="D90">
        <f t="shared" si="13"/>
        <v>0</v>
      </c>
      <c r="E90">
        <f t="shared" si="14"/>
        <v>0.50295710000000005</v>
      </c>
      <c r="F90" s="15">
        <f t="shared" si="28"/>
        <v>0.47160087506273457</v>
      </c>
      <c r="G90" s="14">
        <f t="shared" si="15"/>
        <v>1</v>
      </c>
      <c r="H90" s="54">
        <f t="shared" si="29"/>
        <v>1.9625240195347478</v>
      </c>
      <c r="I90" s="58">
        <v>0.45365271953474745</v>
      </c>
      <c r="J90" s="58">
        <f t="shared" si="16"/>
        <v>3.2604412804652525</v>
      </c>
      <c r="K90" s="10"/>
      <c r="L90">
        <v>0</v>
      </c>
      <c r="M90" s="8">
        <f t="shared" si="30"/>
        <v>0.50295710000000005</v>
      </c>
      <c r="N90" s="8">
        <f t="shared" si="31"/>
        <v>3.2604412804652525</v>
      </c>
      <c r="O90" s="58">
        <f t="shared" si="32"/>
        <v>0.16484473820303322</v>
      </c>
      <c r="P90" s="8">
        <f t="shared" si="33"/>
        <v>0.50295710000000005</v>
      </c>
      <c r="Q90" s="8">
        <f t="shared" si="34"/>
        <v>0</v>
      </c>
      <c r="R90" s="8">
        <f t="shared" si="17"/>
        <v>0</v>
      </c>
      <c r="S90" s="8">
        <f t="shared" si="35"/>
        <v>0</v>
      </c>
      <c r="T90" s="8">
        <f t="shared" si="36"/>
        <v>0.66780183820303329</v>
      </c>
      <c r="U90" s="15">
        <f t="shared" si="97"/>
        <v>6.6387554545212044E-2</v>
      </c>
      <c r="V90" s="8">
        <f t="shared" si="18"/>
        <v>2.592639442262219</v>
      </c>
      <c r="W90" s="68"/>
      <c r="X90" s="58">
        <v>1</v>
      </c>
      <c r="Y90" s="8">
        <f t="shared" si="37"/>
        <v>0</v>
      </c>
      <c r="Z90" s="8">
        <f t="shared" si="38"/>
        <v>0</v>
      </c>
      <c r="AA90" s="60">
        <f t="shared" si="39"/>
        <v>0.2888079813317142</v>
      </c>
      <c r="AB90" s="8">
        <f t="shared" si="40"/>
        <v>0</v>
      </c>
      <c r="AC90" s="8">
        <f t="shared" si="41"/>
        <v>0</v>
      </c>
      <c r="AD90" s="8">
        <f t="shared" si="42"/>
        <v>0</v>
      </c>
      <c r="AE90" s="8">
        <f t="shared" si="43"/>
        <v>0</v>
      </c>
      <c r="AF90" s="8">
        <f t="shared" si="44"/>
        <v>0.2888079813317142</v>
      </c>
      <c r="AG90" s="15">
        <f t="shared" si="45"/>
        <v>2.8710995563211477E-2</v>
      </c>
      <c r="AH90" s="8">
        <f t="shared" si="46"/>
        <v>2.3038314609305046</v>
      </c>
      <c r="AI90" s="68"/>
      <c r="AJ90" s="58">
        <v>0</v>
      </c>
      <c r="AK90" s="8">
        <f t="shared" si="47"/>
        <v>0.50295710000000005</v>
      </c>
      <c r="AL90" s="8">
        <f t="shared" si="48"/>
        <v>0</v>
      </c>
      <c r="AM90" s="69">
        <f t="shared" si="49"/>
        <v>0</v>
      </c>
      <c r="AN90" s="8">
        <f t="shared" si="50"/>
        <v>0.50295710000000005</v>
      </c>
      <c r="AO90" s="8">
        <f t="shared" si="51"/>
        <v>0</v>
      </c>
      <c r="AP90" s="8">
        <f t="shared" si="52"/>
        <v>0</v>
      </c>
      <c r="AQ90" s="8">
        <f t="shared" si="53"/>
        <v>0</v>
      </c>
      <c r="AR90" s="8">
        <f t="shared" si="54"/>
        <v>0.50295710000000005</v>
      </c>
      <c r="AS90" s="15">
        <f t="shared" si="55"/>
        <v>5.000000000000001E-2</v>
      </c>
      <c r="AT90" s="8">
        <f t="shared" si="56"/>
        <v>1.8008743609305045</v>
      </c>
      <c r="AU90" s="68"/>
      <c r="AV90" s="60">
        <v>0</v>
      </c>
      <c r="AW90" s="8">
        <f t="shared" si="57"/>
        <v>0.50295710000000005</v>
      </c>
      <c r="AX90" s="8">
        <f t="shared" si="58"/>
        <v>0</v>
      </c>
      <c r="AY90" s="69">
        <f t="shared" si="59"/>
        <v>0</v>
      </c>
      <c r="AZ90" s="8">
        <f t="shared" si="60"/>
        <v>0.50295710000000005</v>
      </c>
      <c r="BA90" s="8">
        <f t="shared" si="61"/>
        <v>0</v>
      </c>
      <c r="BB90" s="8">
        <f t="shared" si="62"/>
        <v>0</v>
      </c>
      <c r="BC90" s="8">
        <f t="shared" si="63"/>
        <v>0</v>
      </c>
      <c r="BD90" s="8">
        <f t="shared" si="64"/>
        <v>0.50295710000000005</v>
      </c>
      <c r="BE90" s="15">
        <f t="shared" si="65"/>
        <v>5.000000000000001E-2</v>
      </c>
      <c r="BF90" s="8">
        <f t="shared" si="66"/>
        <v>1.2979172609305043</v>
      </c>
      <c r="BG90" s="68"/>
      <c r="BH90" s="60">
        <v>0</v>
      </c>
      <c r="BI90" s="8">
        <f t="shared" si="67"/>
        <v>0.50295710000000005</v>
      </c>
      <c r="BJ90" s="8">
        <f t="shared" si="68"/>
        <v>0</v>
      </c>
      <c r="BK90" s="69">
        <f t="shared" si="69"/>
        <v>0</v>
      </c>
      <c r="BL90" s="8">
        <f t="shared" si="70"/>
        <v>0</v>
      </c>
      <c r="BM90" s="8">
        <f t="shared" si="71"/>
        <v>0</v>
      </c>
      <c r="BN90" s="8">
        <f t="shared" si="72"/>
        <v>0</v>
      </c>
      <c r="BO90" s="8">
        <f t="shared" si="73"/>
        <v>0</v>
      </c>
      <c r="BP90" s="8">
        <f t="shared" si="74"/>
        <v>0</v>
      </c>
      <c r="BQ90" s="15">
        <f t="shared" si="75"/>
        <v>0</v>
      </c>
      <c r="BR90" s="8">
        <f t="shared" si="76"/>
        <v>1.2979172609305043</v>
      </c>
      <c r="BS90" s="68"/>
      <c r="BT90" s="60">
        <v>0</v>
      </c>
      <c r="BU90" s="8">
        <f t="shared" si="77"/>
        <v>0.50295710000000005</v>
      </c>
      <c r="BV90" s="8">
        <f t="shared" si="78"/>
        <v>0</v>
      </c>
      <c r="BW90" s="69">
        <f t="shared" si="79"/>
        <v>0</v>
      </c>
      <c r="BX90" s="8">
        <f t="shared" si="80"/>
        <v>0</v>
      </c>
      <c r="BY90" s="8">
        <f t="shared" si="81"/>
        <v>0</v>
      </c>
      <c r="BZ90" s="8">
        <f t="shared" si="82"/>
        <v>0</v>
      </c>
      <c r="CA90" s="8">
        <f t="shared" si="83"/>
        <v>0</v>
      </c>
      <c r="CB90" s="8">
        <f t="shared" si="84"/>
        <v>0</v>
      </c>
      <c r="CC90" s="15">
        <f t="shared" si="85"/>
        <v>0</v>
      </c>
      <c r="CD90" s="8">
        <f t="shared" si="86"/>
        <v>1.2979172609305043</v>
      </c>
      <c r="CE90" s="68"/>
      <c r="CF90" s="60">
        <v>0</v>
      </c>
      <c r="CG90" s="8">
        <f t="shared" si="87"/>
        <v>0.50295710000000005</v>
      </c>
      <c r="CH90" s="8">
        <f t="shared" si="88"/>
        <v>0</v>
      </c>
      <c r="CI90" s="69">
        <f t="shared" si="89"/>
        <v>0</v>
      </c>
      <c r="CJ90" s="8">
        <f t="shared" si="90"/>
        <v>0</v>
      </c>
      <c r="CK90" s="8">
        <f t="shared" si="91"/>
        <v>0</v>
      </c>
      <c r="CL90" s="8">
        <f t="shared" si="92"/>
        <v>0</v>
      </c>
      <c r="CM90" s="8">
        <f t="shared" si="93"/>
        <v>0</v>
      </c>
      <c r="CN90" s="8">
        <f t="shared" si="94"/>
        <v>0</v>
      </c>
      <c r="CO90" s="15">
        <f t="shared" si="95"/>
        <v>0</v>
      </c>
      <c r="CP90" s="8">
        <f t="shared" si="96"/>
        <v>1.2979172609305043</v>
      </c>
      <c r="CQ90" s="27"/>
      <c r="CR90">
        <f t="shared" si="19"/>
        <v>6.3450480000000002</v>
      </c>
      <c r="CS90">
        <f t="shared" si="20"/>
        <v>0.79881999999999997</v>
      </c>
      <c r="CT90">
        <f t="shared" si="21"/>
        <v>0</v>
      </c>
      <c r="CU90">
        <f t="shared" si="22"/>
        <v>0</v>
      </c>
      <c r="CV90">
        <f t="shared" si="23"/>
        <v>5.5462280000000002</v>
      </c>
      <c r="CW90">
        <f t="shared" si="24"/>
        <v>0</v>
      </c>
      <c r="CX90">
        <f t="shared" si="25"/>
        <v>0</v>
      </c>
      <c r="CY90">
        <f t="shared" si="26"/>
        <v>0</v>
      </c>
      <c r="CZ90" s="8">
        <f t="shared" si="27"/>
        <v>0</v>
      </c>
    </row>
    <row r="91" spans="1:114" hidden="1" outlineLevel="1" x14ac:dyDescent="0.4">
      <c r="A91" t="str">
        <f>'Accounts Active'!A49</f>
        <v>Brad Aisa</v>
      </c>
      <c r="B91">
        <f t="shared" si="11"/>
        <v>31.765079</v>
      </c>
      <c r="C91">
        <f t="shared" si="12"/>
        <v>11.753508999999999</v>
      </c>
      <c r="D91">
        <f t="shared" si="13"/>
        <v>0</v>
      </c>
      <c r="E91">
        <f t="shared" si="14"/>
        <v>1.5882539500000001</v>
      </c>
      <c r="F91" s="15">
        <f t="shared" si="28"/>
        <v>0.33733564932811183</v>
      </c>
      <c r="G91" s="14">
        <f t="shared" si="15"/>
        <v>1</v>
      </c>
      <c r="H91" s="54">
        <f t="shared" si="29"/>
        <v>7.7886314096011935</v>
      </c>
      <c r="I91" s="58">
        <v>1.4356156096011923</v>
      </c>
      <c r="J91" s="58">
        <f t="shared" si="16"/>
        <v>10.317893390398806</v>
      </c>
      <c r="K91" s="10"/>
      <c r="L91">
        <v>0</v>
      </c>
      <c r="M91" s="8">
        <f t="shared" si="30"/>
        <v>1.5882539500000001</v>
      </c>
      <c r="N91" s="8">
        <f t="shared" si="31"/>
        <v>10.317893390398806</v>
      </c>
      <c r="O91" s="58">
        <f t="shared" si="32"/>
        <v>0.52166264883764246</v>
      </c>
      <c r="P91" s="8">
        <f t="shared" si="33"/>
        <v>1.5882539500000001</v>
      </c>
      <c r="Q91" s="8">
        <f t="shared" si="34"/>
        <v>0</v>
      </c>
      <c r="R91" s="8">
        <f t="shared" si="17"/>
        <v>0</v>
      </c>
      <c r="S91" s="8">
        <f t="shared" si="35"/>
        <v>0</v>
      </c>
      <c r="T91" s="8">
        <f t="shared" si="36"/>
        <v>2.1099165988376427</v>
      </c>
      <c r="U91" s="15">
        <f t="shared" si="97"/>
        <v>6.6422520115175618E-2</v>
      </c>
      <c r="V91" s="8">
        <f t="shared" si="18"/>
        <v>8.2079767915611637</v>
      </c>
      <c r="W91" s="68"/>
      <c r="X91" s="58">
        <v>0</v>
      </c>
      <c r="Y91" s="8">
        <f t="shared" si="37"/>
        <v>1.5882539500000001</v>
      </c>
      <c r="Z91" s="8">
        <f t="shared" si="38"/>
        <v>8.2079767915611637</v>
      </c>
      <c r="AA91" s="60">
        <f t="shared" si="39"/>
        <v>0.91395296076354982</v>
      </c>
      <c r="AB91" s="8">
        <f t="shared" si="40"/>
        <v>1.5882539500000001</v>
      </c>
      <c r="AC91" s="8">
        <f t="shared" si="41"/>
        <v>0</v>
      </c>
      <c r="AD91" s="8">
        <f t="shared" si="42"/>
        <v>0</v>
      </c>
      <c r="AE91" s="8">
        <f t="shared" si="43"/>
        <v>0</v>
      </c>
      <c r="AF91" s="8">
        <f t="shared" si="44"/>
        <v>2.5022069107635501</v>
      </c>
      <c r="AG91" s="15">
        <f t="shared" si="45"/>
        <v>7.8772255241787686E-2</v>
      </c>
      <c r="AH91" s="8">
        <f t="shared" si="46"/>
        <v>5.7057698807976136</v>
      </c>
      <c r="AI91" s="68"/>
      <c r="AJ91" s="58">
        <v>0</v>
      </c>
      <c r="AK91" s="8">
        <f t="shared" si="47"/>
        <v>1.5882539500000001</v>
      </c>
      <c r="AL91" s="8">
        <f t="shared" si="48"/>
        <v>0</v>
      </c>
      <c r="AM91" s="69">
        <f t="shared" si="49"/>
        <v>0</v>
      </c>
      <c r="AN91" s="8">
        <f t="shared" si="50"/>
        <v>1.5882539500000001</v>
      </c>
      <c r="AO91" s="8">
        <f t="shared" si="51"/>
        <v>0</v>
      </c>
      <c r="AP91" s="8">
        <f t="shared" si="52"/>
        <v>0</v>
      </c>
      <c r="AQ91" s="8">
        <f t="shared" si="53"/>
        <v>0</v>
      </c>
      <c r="AR91" s="8">
        <f t="shared" si="54"/>
        <v>1.5882539500000001</v>
      </c>
      <c r="AS91" s="15">
        <f t="shared" si="55"/>
        <v>0.05</v>
      </c>
      <c r="AT91" s="8">
        <f t="shared" si="56"/>
        <v>4.1175159307976132</v>
      </c>
      <c r="AU91" s="68"/>
      <c r="AV91" s="60">
        <v>0</v>
      </c>
      <c r="AW91" s="8">
        <f t="shared" si="57"/>
        <v>1.5882539500000001</v>
      </c>
      <c r="AX91" s="8">
        <f t="shared" si="58"/>
        <v>0</v>
      </c>
      <c r="AY91" s="69">
        <f t="shared" si="59"/>
        <v>0</v>
      </c>
      <c r="AZ91" s="8">
        <f t="shared" si="60"/>
        <v>1.5882539500000001</v>
      </c>
      <c r="BA91" s="8">
        <f t="shared" si="61"/>
        <v>0</v>
      </c>
      <c r="BB91" s="8">
        <f t="shared" si="62"/>
        <v>0</v>
      </c>
      <c r="BC91" s="8">
        <f t="shared" si="63"/>
        <v>0</v>
      </c>
      <c r="BD91" s="8">
        <f t="shared" si="64"/>
        <v>1.5882539500000001</v>
      </c>
      <c r="BE91" s="15">
        <f t="shared" si="65"/>
        <v>0.05</v>
      </c>
      <c r="BF91" s="8">
        <f t="shared" si="66"/>
        <v>2.5292619807976129</v>
      </c>
      <c r="BG91" s="68"/>
      <c r="BH91" s="60">
        <v>0</v>
      </c>
      <c r="BI91" s="8">
        <f t="shared" si="67"/>
        <v>1.5882539500000001</v>
      </c>
      <c r="BJ91" s="8">
        <f t="shared" si="68"/>
        <v>0</v>
      </c>
      <c r="BK91" s="69">
        <f t="shared" si="69"/>
        <v>0</v>
      </c>
      <c r="BL91" s="8">
        <f t="shared" si="70"/>
        <v>0</v>
      </c>
      <c r="BM91" s="8">
        <f t="shared" si="71"/>
        <v>0</v>
      </c>
      <c r="BN91" s="8">
        <f t="shared" si="72"/>
        <v>0</v>
      </c>
      <c r="BO91" s="8">
        <f t="shared" si="73"/>
        <v>0</v>
      </c>
      <c r="BP91" s="8">
        <f t="shared" si="74"/>
        <v>0</v>
      </c>
      <c r="BQ91" s="15">
        <f t="shared" si="75"/>
        <v>0</v>
      </c>
      <c r="BR91" s="8">
        <f t="shared" si="76"/>
        <v>2.5292619807976129</v>
      </c>
      <c r="BS91" s="68"/>
      <c r="BT91" s="60">
        <v>0</v>
      </c>
      <c r="BU91" s="8">
        <f t="shared" si="77"/>
        <v>1.5882539500000001</v>
      </c>
      <c r="BV91" s="8">
        <f t="shared" si="78"/>
        <v>0</v>
      </c>
      <c r="BW91" s="69">
        <f t="shared" si="79"/>
        <v>0</v>
      </c>
      <c r="BX91" s="8">
        <f t="shared" si="80"/>
        <v>0</v>
      </c>
      <c r="BY91" s="8">
        <f t="shared" si="81"/>
        <v>0</v>
      </c>
      <c r="BZ91" s="8">
        <f t="shared" si="82"/>
        <v>0</v>
      </c>
      <c r="CA91" s="8">
        <f t="shared" si="83"/>
        <v>0</v>
      </c>
      <c r="CB91" s="8">
        <f t="shared" si="84"/>
        <v>0</v>
      </c>
      <c r="CC91" s="15">
        <f t="shared" si="85"/>
        <v>0</v>
      </c>
      <c r="CD91" s="8">
        <f t="shared" si="86"/>
        <v>2.5292619807976129</v>
      </c>
      <c r="CE91" s="68"/>
      <c r="CF91" s="60">
        <v>0</v>
      </c>
      <c r="CG91" s="8">
        <f t="shared" si="87"/>
        <v>1.5882539500000001</v>
      </c>
      <c r="CH91" s="8">
        <f t="shared" si="88"/>
        <v>0</v>
      </c>
      <c r="CI91" s="69">
        <f t="shared" si="89"/>
        <v>0</v>
      </c>
      <c r="CJ91" s="8">
        <f t="shared" si="90"/>
        <v>0</v>
      </c>
      <c r="CK91" s="8">
        <f t="shared" si="91"/>
        <v>0</v>
      </c>
      <c r="CL91" s="8">
        <f t="shared" si="92"/>
        <v>0</v>
      </c>
      <c r="CM91" s="8">
        <f t="shared" si="93"/>
        <v>0</v>
      </c>
      <c r="CN91" s="8">
        <f t="shared" si="94"/>
        <v>0</v>
      </c>
      <c r="CO91" s="15">
        <f t="shared" si="95"/>
        <v>0</v>
      </c>
      <c r="CP91" s="8">
        <f t="shared" si="96"/>
        <v>2.5292619807976129</v>
      </c>
      <c r="CQ91" s="27"/>
      <c r="CR91">
        <f t="shared" si="19"/>
        <v>20.011569999999999</v>
      </c>
      <c r="CS91">
        <f t="shared" si="20"/>
        <v>2.5238800000000001</v>
      </c>
      <c r="CT91">
        <f t="shared" si="21"/>
        <v>0</v>
      </c>
      <c r="CU91">
        <f t="shared" si="22"/>
        <v>0</v>
      </c>
      <c r="CV91">
        <f t="shared" si="23"/>
        <v>17.487690000000001</v>
      </c>
      <c r="CW91">
        <f t="shared" si="24"/>
        <v>0</v>
      </c>
      <c r="CX91">
        <f t="shared" si="25"/>
        <v>0</v>
      </c>
      <c r="CY91">
        <f t="shared" si="26"/>
        <v>0</v>
      </c>
      <c r="CZ91" s="8">
        <f t="shared" si="27"/>
        <v>0</v>
      </c>
    </row>
    <row r="92" spans="1:114" hidden="1" outlineLevel="1" x14ac:dyDescent="0.4">
      <c r="A92" t="str">
        <f>'Accounts Active'!A50</f>
        <v>Bradley G. Williams as Trustee of the Bradley G. Williams Revocable Trust dated July 8, 2013</v>
      </c>
      <c r="B92">
        <f t="shared" si="11"/>
        <v>37.716529999999999</v>
      </c>
      <c r="C92">
        <f t="shared" si="12"/>
        <v>9.2078559999999996</v>
      </c>
      <c r="D92">
        <f t="shared" si="13"/>
        <v>7.8453900000000001</v>
      </c>
      <c r="E92">
        <f t="shared" si="14"/>
        <v>1.8858265000000001</v>
      </c>
      <c r="F92" s="15">
        <f t="shared" si="28"/>
        <v>0.20480625457218271</v>
      </c>
      <c r="G92" s="14">
        <f t="shared" si="15"/>
        <v>1</v>
      </c>
      <c r="H92" s="54">
        <f t="shared" si="29"/>
        <v>7.3220295000000011</v>
      </c>
      <c r="I92" s="58">
        <v>1.8858265000000001</v>
      </c>
      <c r="J92" s="58">
        <f t="shared" si="16"/>
        <v>7.3220295000000011</v>
      </c>
      <c r="K92" s="10"/>
      <c r="L92">
        <v>0</v>
      </c>
      <c r="M92" s="8">
        <f t="shared" si="30"/>
        <v>1.8858265000000001</v>
      </c>
      <c r="N92" s="8">
        <f t="shared" si="31"/>
        <v>7.3220295000000011</v>
      </c>
      <c r="O92" s="58">
        <f t="shared" si="32"/>
        <v>0.68525672238372093</v>
      </c>
      <c r="P92" s="8">
        <f t="shared" si="33"/>
        <v>1.8858265000000001</v>
      </c>
      <c r="Q92" s="8">
        <f t="shared" si="34"/>
        <v>0</v>
      </c>
      <c r="R92" s="8">
        <f t="shared" si="17"/>
        <v>0</v>
      </c>
      <c r="S92" s="8">
        <f t="shared" si="35"/>
        <v>0</v>
      </c>
      <c r="T92" s="8">
        <f t="shared" si="36"/>
        <v>2.571083222383721</v>
      </c>
      <c r="U92" s="15">
        <f t="shared" si="97"/>
        <v>6.8168604651162798E-2</v>
      </c>
      <c r="V92" s="8">
        <f t="shared" si="18"/>
        <v>4.7509462776162801</v>
      </c>
      <c r="W92" s="68"/>
      <c r="X92" s="58">
        <v>0</v>
      </c>
      <c r="Y92" s="8">
        <f t="shared" si="37"/>
        <v>1.8858265000000001</v>
      </c>
      <c r="Z92" s="8">
        <f t="shared" si="38"/>
        <v>4.7509462776162801</v>
      </c>
      <c r="AA92" s="60">
        <f t="shared" si="39"/>
        <v>1.2005697776162791</v>
      </c>
      <c r="AB92" s="8">
        <f t="shared" si="40"/>
        <v>1.8858265000000001</v>
      </c>
      <c r="AC92" s="8">
        <f t="shared" si="41"/>
        <v>0</v>
      </c>
      <c r="AD92" s="8">
        <f t="shared" si="42"/>
        <v>0</v>
      </c>
      <c r="AE92" s="8">
        <f t="shared" si="43"/>
        <v>0</v>
      </c>
      <c r="AF92" s="8">
        <f t="shared" si="44"/>
        <v>3.086396277616279</v>
      </c>
      <c r="AG92" s="15">
        <f t="shared" si="45"/>
        <v>8.183139534883721E-2</v>
      </c>
      <c r="AH92" s="8">
        <f t="shared" si="46"/>
        <v>1.6645500000000011</v>
      </c>
      <c r="AI92" s="68"/>
      <c r="AJ92" s="58">
        <v>1</v>
      </c>
      <c r="AK92" s="8">
        <f t="shared" si="47"/>
        <v>0</v>
      </c>
      <c r="AL92" s="8">
        <f t="shared" si="48"/>
        <v>0</v>
      </c>
      <c r="AM92" s="69">
        <f t="shared" si="49"/>
        <v>0</v>
      </c>
      <c r="AN92" s="8">
        <f t="shared" si="50"/>
        <v>0</v>
      </c>
      <c r="AO92" s="8">
        <f t="shared" si="51"/>
        <v>0</v>
      </c>
      <c r="AP92" s="8">
        <f t="shared" si="52"/>
        <v>0</v>
      </c>
      <c r="AQ92" s="8">
        <f t="shared" si="53"/>
        <v>0</v>
      </c>
      <c r="AR92" s="8">
        <f t="shared" si="54"/>
        <v>0</v>
      </c>
      <c r="AS92" s="15">
        <f t="shared" si="55"/>
        <v>0</v>
      </c>
      <c r="AT92" s="8">
        <f t="shared" si="56"/>
        <v>1.6645500000000011</v>
      </c>
      <c r="AU92" s="68"/>
      <c r="AV92" s="60">
        <v>0</v>
      </c>
      <c r="AW92" s="8">
        <f t="shared" si="57"/>
        <v>1.6645500000000011</v>
      </c>
      <c r="AX92" s="8">
        <f t="shared" si="58"/>
        <v>0</v>
      </c>
      <c r="AY92" s="69">
        <f t="shared" si="59"/>
        <v>0</v>
      </c>
      <c r="AZ92" s="8">
        <f t="shared" si="60"/>
        <v>1.6645500000000011</v>
      </c>
      <c r="BA92" s="8">
        <f t="shared" si="61"/>
        <v>0</v>
      </c>
      <c r="BB92" s="8">
        <f t="shared" si="62"/>
        <v>0</v>
      </c>
      <c r="BC92" s="8">
        <f t="shared" si="63"/>
        <v>0</v>
      </c>
      <c r="BD92" s="8">
        <f t="shared" si="64"/>
        <v>1.6645500000000011</v>
      </c>
      <c r="BE92" s="15">
        <f t="shared" si="65"/>
        <v>4.4133169196636096E-2</v>
      </c>
      <c r="BF92" s="8">
        <f t="shared" si="66"/>
        <v>0</v>
      </c>
      <c r="BG92" s="68"/>
      <c r="BH92" s="60">
        <v>0</v>
      </c>
      <c r="BI92" s="8">
        <f t="shared" si="67"/>
        <v>0</v>
      </c>
      <c r="BJ92" s="8">
        <f t="shared" si="68"/>
        <v>0</v>
      </c>
      <c r="BK92" s="69">
        <f t="shared" si="69"/>
        <v>0</v>
      </c>
      <c r="BL92" s="8">
        <f t="shared" si="70"/>
        <v>0</v>
      </c>
      <c r="BM92" s="8">
        <f t="shared" si="71"/>
        <v>0</v>
      </c>
      <c r="BN92" s="8">
        <f t="shared" si="72"/>
        <v>0</v>
      </c>
      <c r="BO92" s="8">
        <f t="shared" si="73"/>
        <v>0</v>
      </c>
      <c r="BP92" s="8">
        <f t="shared" si="74"/>
        <v>0</v>
      </c>
      <c r="BQ92" s="15">
        <f t="shared" si="75"/>
        <v>0</v>
      </c>
      <c r="BR92" s="8">
        <f t="shared" si="76"/>
        <v>0</v>
      </c>
      <c r="BS92" s="68"/>
      <c r="BT92" s="60">
        <v>0</v>
      </c>
      <c r="BU92" s="8">
        <f t="shared" si="77"/>
        <v>0</v>
      </c>
      <c r="BV92" s="8">
        <f t="shared" si="78"/>
        <v>0</v>
      </c>
      <c r="BW92" s="69">
        <f t="shared" si="79"/>
        <v>0</v>
      </c>
      <c r="BX92" s="8">
        <f t="shared" si="80"/>
        <v>0</v>
      </c>
      <c r="BY92" s="8">
        <f t="shared" si="81"/>
        <v>0</v>
      </c>
      <c r="BZ92" s="8">
        <f t="shared" si="82"/>
        <v>0</v>
      </c>
      <c r="CA92" s="8">
        <f t="shared" si="83"/>
        <v>0</v>
      </c>
      <c r="CB92" s="8">
        <f t="shared" si="84"/>
        <v>0</v>
      </c>
      <c r="CC92" s="15">
        <f t="shared" si="85"/>
        <v>0</v>
      </c>
      <c r="CD92" s="8">
        <f t="shared" si="86"/>
        <v>0</v>
      </c>
      <c r="CE92" s="68"/>
      <c r="CF92" s="60">
        <v>0</v>
      </c>
      <c r="CG92" s="8">
        <f t="shared" si="87"/>
        <v>0</v>
      </c>
      <c r="CH92" s="8">
        <f t="shared" si="88"/>
        <v>0</v>
      </c>
      <c r="CI92" s="69">
        <f t="shared" si="89"/>
        <v>0</v>
      </c>
      <c r="CJ92" s="8">
        <f t="shared" si="90"/>
        <v>0</v>
      </c>
      <c r="CK92" s="8">
        <f t="shared" si="91"/>
        <v>0</v>
      </c>
      <c r="CL92" s="8">
        <f t="shared" si="92"/>
        <v>0</v>
      </c>
      <c r="CM92" s="8">
        <f t="shared" si="93"/>
        <v>0</v>
      </c>
      <c r="CN92" s="8">
        <f t="shared" si="94"/>
        <v>0</v>
      </c>
      <c r="CO92" s="15">
        <f t="shared" si="95"/>
        <v>0</v>
      </c>
      <c r="CP92" s="8">
        <f t="shared" si="96"/>
        <v>0</v>
      </c>
      <c r="CQ92" s="27"/>
      <c r="CR92">
        <f t="shared" si="19"/>
        <v>28.508673999999999</v>
      </c>
      <c r="CS92">
        <f t="shared" si="20"/>
        <v>1.971449</v>
      </c>
      <c r="CT92">
        <f t="shared" si="21"/>
        <v>0.61049900000000001</v>
      </c>
      <c r="CU92">
        <f t="shared" si="22"/>
        <v>0</v>
      </c>
      <c r="CV92">
        <f t="shared" si="23"/>
        <v>10.37096</v>
      </c>
      <c r="CW92">
        <f t="shared" si="24"/>
        <v>7.7103760000000001</v>
      </c>
      <c r="CX92">
        <f t="shared" si="25"/>
        <v>7.8453900000000001</v>
      </c>
      <c r="CY92">
        <f t="shared" si="26"/>
        <v>0</v>
      </c>
      <c r="CZ92" s="8">
        <f t="shared" si="27"/>
        <v>7.8453900000000001</v>
      </c>
    </row>
    <row r="93" spans="1:114" hidden="1" outlineLevel="1" x14ac:dyDescent="0.4">
      <c r="A93" t="str">
        <f>'Accounts Active'!A51</f>
        <v>Bradley Hayes Buchanan 2005 Trust</v>
      </c>
      <c r="B93">
        <f t="shared" si="11"/>
        <v>65.953035999999997</v>
      </c>
      <c r="C93">
        <f t="shared" si="12"/>
        <v>36.047607999999997</v>
      </c>
      <c r="D93">
        <f t="shared" si="13"/>
        <v>0</v>
      </c>
      <c r="E93">
        <f t="shared" si="14"/>
        <v>3.2976518000000001</v>
      </c>
      <c r="F93" s="15">
        <f t="shared" si="28"/>
        <v>0.47065348313702238</v>
      </c>
      <c r="G93" s="14">
        <f t="shared" si="15"/>
        <v>1</v>
      </c>
      <c r="H93" s="54">
        <f t="shared" si="29"/>
        <v>19.081675736042005</v>
      </c>
      <c r="I93" s="58">
        <v>4.4029837160617147</v>
      </c>
      <c r="J93" s="58">
        <f t="shared" si="16"/>
        <v>31.644624283938281</v>
      </c>
      <c r="K93" s="10"/>
      <c r="L93">
        <v>0</v>
      </c>
      <c r="M93" s="8">
        <f t="shared" si="30"/>
        <v>3.2976518000000001</v>
      </c>
      <c r="N93" s="8">
        <f t="shared" si="31"/>
        <v>31.644624283938281</v>
      </c>
      <c r="O93" s="58">
        <f t="shared" si="32"/>
        <v>1.5999214084526578</v>
      </c>
      <c r="P93" s="8">
        <f t="shared" si="33"/>
        <v>3.2976518000000001</v>
      </c>
      <c r="Q93" s="8">
        <f t="shared" si="34"/>
        <v>0</v>
      </c>
      <c r="R93" s="8">
        <f t="shared" si="17"/>
        <v>0</v>
      </c>
      <c r="S93" s="8">
        <f t="shared" si="35"/>
        <v>0</v>
      </c>
      <c r="T93" s="8">
        <f t="shared" si="36"/>
        <v>4.8975732084526582</v>
      </c>
      <c r="U93" s="15">
        <f t="shared" si="97"/>
        <v>7.4258495218516685E-2</v>
      </c>
      <c r="V93" s="8">
        <f t="shared" si="18"/>
        <v>26.747051075485622</v>
      </c>
      <c r="W93" s="68"/>
      <c r="X93" s="58">
        <v>0</v>
      </c>
      <c r="Y93" s="8">
        <f t="shared" si="37"/>
        <v>3.2976518000000001</v>
      </c>
      <c r="Z93" s="8">
        <f t="shared" si="38"/>
        <v>26.747051075485622</v>
      </c>
      <c r="AA93" s="60">
        <f t="shared" si="39"/>
        <v>2.8030623076090566</v>
      </c>
      <c r="AB93" s="8">
        <f t="shared" si="40"/>
        <v>0</v>
      </c>
      <c r="AC93" s="8">
        <f t="shared" si="41"/>
        <v>26.747051075485622</v>
      </c>
      <c r="AD93" s="8">
        <f t="shared" si="42"/>
        <v>4.7857366199802884</v>
      </c>
      <c r="AE93" s="8">
        <f t="shared" si="43"/>
        <v>4.7857366199802884</v>
      </c>
      <c r="AF93" s="8">
        <f t="shared" si="44"/>
        <v>7.5887989275893446</v>
      </c>
      <c r="AG93" s="15">
        <f t="shared" si="45"/>
        <v>0.11506367845733963</v>
      </c>
      <c r="AH93" s="8">
        <f t="shared" si="46"/>
        <v>19.158252147896278</v>
      </c>
      <c r="AI93" s="68"/>
      <c r="AJ93" s="58">
        <v>0</v>
      </c>
      <c r="AK93" s="8">
        <f t="shared" si="47"/>
        <v>3.2976518000000001</v>
      </c>
      <c r="AL93" s="8">
        <f t="shared" si="48"/>
        <v>0</v>
      </c>
      <c r="AM93" s="69">
        <f t="shared" si="49"/>
        <v>0</v>
      </c>
      <c r="AN93" s="8">
        <f t="shared" si="50"/>
        <v>3.2976518000000001</v>
      </c>
      <c r="AO93" s="8">
        <f t="shared" si="51"/>
        <v>0</v>
      </c>
      <c r="AP93" s="8">
        <f t="shared" si="52"/>
        <v>0</v>
      </c>
      <c r="AQ93" s="8">
        <f t="shared" si="53"/>
        <v>0</v>
      </c>
      <c r="AR93" s="8">
        <f t="shared" si="54"/>
        <v>3.2976518000000001</v>
      </c>
      <c r="AS93" s="15">
        <f t="shared" si="55"/>
        <v>0.05</v>
      </c>
      <c r="AT93" s="8">
        <f t="shared" si="56"/>
        <v>15.860600347896277</v>
      </c>
      <c r="AU93" s="68"/>
      <c r="AV93" s="60">
        <v>0</v>
      </c>
      <c r="AW93" s="8">
        <f t="shared" si="57"/>
        <v>3.2976518000000001</v>
      </c>
      <c r="AX93" s="8">
        <f t="shared" si="58"/>
        <v>0</v>
      </c>
      <c r="AY93" s="69">
        <f t="shared" si="59"/>
        <v>0</v>
      </c>
      <c r="AZ93" s="8">
        <f t="shared" si="60"/>
        <v>3.2976518000000001</v>
      </c>
      <c r="BA93" s="8">
        <f t="shared" si="61"/>
        <v>0</v>
      </c>
      <c r="BB93" s="8">
        <f t="shared" si="62"/>
        <v>0</v>
      </c>
      <c r="BC93" s="8">
        <f t="shared" si="63"/>
        <v>0</v>
      </c>
      <c r="BD93" s="8">
        <f t="shared" si="64"/>
        <v>3.2976518000000001</v>
      </c>
      <c r="BE93" s="15">
        <f t="shared" si="65"/>
        <v>0.05</v>
      </c>
      <c r="BF93" s="8">
        <f t="shared" si="66"/>
        <v>12.562948547896276</v>
      </c>
      <c r="BG93" s="68"/>
      <c r="BH93" s="60">
        <v>0</v>
      </c>
      <c r="BI93" s="8">
        <f t="shared" si="67"/>
        <v>3.2976518000000001</v>
      </c>
      <c r="BJ93" s="8">
        <f t="shared" si="68"/>
        <v>0</v>
      </c>
      <c r="BK93" s="69">
        <f t="shared" si="69"/>
        <v>0</v>
      </c>
      <c r="BL93" s="8">
        <f t="shared" si="70"/>
        <v>0</v>
      </c>
      <c r="BM93" s="8">
        <f t="shared" si="71"/>
        <v>0</v>
      </c>
      <c r="BN93" s="8">
        <f t="shared" si="72"/>
        <v>0</v>
      </c>
      <c r="BO93" s="8">
        <f t="shared" si="73"/>
        <v>0</v>
      </c>
      <c r="BP93" s="8">
        <f t="shared" si="74"/>
        <v>0</v>
      </c>
      <c r="BQ93" s="15">
        <f t="shared" si="75"/>
        <v>0</v>
      </c>
      <c r="BR93" s="8">
        <f t="shared" si="76"/>
        <v>12.562948547896276</v>
      </c>
      <c r="BS93" s="68"/>
      <c r="BT93" s="60">
        <v>0</v>
      </c>
      <c r="BU93" s="8">
        <f t="shared" si="77"/>
        <v>3.2976518000000001</v>
      </c>
      <c r="BV93" s="8">
        <f t="shared" si="78"/>
        <v>0</v>
      </c>
      <c r="BW93" s="69">
        <f t="shared" si="79"/>
        <v>0</v>
      </c>
      <c r="BX93" s="8">
        <f t="shared" si="80"/>
        <v>0</v>
      </c>
      <c r="BY93" s="8">
        <f t="shared" si="81"/>
        <v>0</v>
      </c>
      <c r="BZ93" s="8">
        <f t="shared" si="82"/>
        <v>0</v>
      </c>
      <c r="CA93" s="8">
        <f t="shared" si="83"/>
        <v>0</v>
      </c>
      <c r="CB93" s="8">
        <f t="shared" si="84"/>
        <v>0</v>
      </c>
      <c r="CC93" s="15">
        <f t="shared" si="85"/>
        <v>0</v>
      </c>
      <c r="CD93" s="8">
        <f t="shared" si="86"/>
        <v>12.562948547896276</v>
      </c>
      <c r="CE93" s="68"/>
      <c r="CF93" s="60">
        <v>0</v>
      </c>
      <c r="CG93" s="8">
        <f t="shared" si="87"/>
        <v>3.2976518000000001</v>
      </c>
      <c r="CH93" s="8">
        <f t="shared" si="88"/>
        <v>0</v>
      </c>
      <c r="CI93" s="69">
        <f t="shared" si="89"/>
        <v>0</v>
      </c>
      <c r="CJ93" s="8">
        <f t="shared" si="90"/>
        <v>0</v>
      </c>
      <c r="CK93" s="8">
        <f t="shared" si="91"/>
        <v>0</v>
      </c>
      <c r="CL93" s="8">
        <f t="shared" si="92"/>
        <v>0</v>
      </c>
      <c r="CM93" s="8">
        <f t="shared" si="93"/>
        <v>0</v>
      </c>
      <c r="CN93" s="8">
        <f t="shared" si="94"/>
        <v>0</v>
      </c>
      <c r="CO93" s="15">
        <f t="shared" si="95"/>
        <v>0</v>
      </c>
      <c r="CP93" s="8">
        <f t="shared" si="96"/>
        <v>12.562948547896276</v>
      </c>
      <c r="CQ93" s="27"/>
      <c r="CR93">
        <f t="shared" si="19"/>
        <v>29.905428000000001</v>
      </c>
      <c r="CS93">
        <f t="shared" si="20"/>
        <v>0</v>
      </c>
      <c r="CT93">
        <f t="shared" si="21"/>
        <v>0</v>
      </c>
      <c r="CU93">
        <f t="shared" si="22"/>
        <v>0</v>
      </c>
      <c r="CV93">
        <f t="shared" si="23"/>
        <v>16.597804</v>
      </c>
      <c r="CW93">
        <f t="shared" si="24"/>
        <v>13.307624000000001</v>
      </c>
      <c r="CX93">
        <f t="shared" si="25"/>
        <v>0</v>
      </c>
      <c r="CY93">
        <f t="shared" si="26"/>
        <v>0</v>
      </c>
      <c r="CZ93" s="8">
        <f t="shared" si="27"/>
        <v>0</v>
      </c>
    </row>
    <row r="94" spans="1:114" hidden="1" outlineLevel="1" x14ac:dyDescent="0.4">
      <c r="A94" t="str">
        <f>'Accounts Active'!A52</f>
        <v>Brendan Hoey</v>
      </c>
      <c r="B94">
        <f t="shared" si="11"/>
        <v>35.827821999999998</v>
      </c>
      <c r="C94">
        <f t="shared" si="12"/>
        <v>9.1728989999999992</v>
      </c>
      <c r="D94">
        <f t="shared" si="13"/>
        <v>8.1570029999999996</v>
      </c>
      <c r="E94">
        <f t="shared" si="14"/>
        <v>1.7913911</v>
      </c>
      <c r="F94" s="15">
        <f t="shared" si="28"/>
        <v>0.23818269450664012</v>
      </c>
      <c r="G94" s="14">
        <f t="shared" si="15"/>
        <v>1</v>
      </c>
      <c r="H94" s="54">
        <f t="shared" si="29"/>
        <v>5.7296888999999975</v>
      </c>
      <c r="I94" s="58">
        <v>1.7913911</v>
      </c>
      <c r="J94" s="58">
        <f t="shared" si="16"/>
        <v>5.7296888999999975</v>
      </c>
      <c r="K94" s="10"/>
      <c r="L94">
        <v>0</v>
      </c>
      <c r="M94" s="8">
        <f t="shared" si="30"/>
        <v>1.7913911</v>
      </c>
      <c r="N94" s="8">
        <f t="shared" si="31"/>
        <v>5.7296888999999975</v>
      </c>
      <c r="O94" s="58">
        <f t="shared" si="32"/>
        <v>0.65094153343023253</v>
      </c>
      <c r="P94" s="8">
        <f t="shared" si="33"/>
        <v>1.7913911</v>
      </c>
      <c r="Q94" s="8">
        <f t="shared" si="34"/>
        <v>0</v>
      </c>
      <c r="R94" s="8">
        <f t="shared" si="17"/>
        <v>0</v>
      </c>
      <c r="S94" s="8">
        <f t="shared" si="35"/>
        <v>0</v>
      </c>
      <c r="T94" s="8">
        <f t="shared" si="36"/>
        <v>2.4423326334302327</v>
      </c>
      <c r="U94" s="15">
        <f t="shared" si="97"/>
        <v>6.8168604651162798E-2</v>
      </c>
      <c r="V94" s="8">
        <f t="shared" si="18"/>
        <v>3.2873562665697649</v>
      </c>
      <c r="W94" s="68"/>
      <c r="X94" s="58">
        <v>0</v>
      </c>
      <c r="Y94" s="8">
        <f t="shared" si="37"/>
        <v>1.7913911</v>
      </c>
      <c r="Z94" s="8">
        <f t="shared" si="38"/>
        <v>3.2873562665697649</v>
      </c>
      <c r="AA94" s="60">
        <f t="shared" si="39"/>
        <v>1.1404495665697676</v>
      </c>
      <c r="AB94" s="8">
        <f t="shared" si="40"/>
        <v>1.7913911</v>
      </c>
      <c r="AC94" s="8">
        <f t="shared" si="41"/>
        <v>0</v>
      </c>
      <c r="AD94" s="8">
        <f t="shared" si="42"/>
        <v>0</v>
      </c>
      <c r="AE94" s="8">
        <f t="shared" si="43"/>
        <v>0</v>
      </c>
      <c r="AF94" s="8">
        <f t="shared" si="44"/>
        <v>2.9318406665697676</v>
      </c>
      <c r="AG94" s="15">
        <f t="shared" si="45"/>
        <v>8.1831395348837224E-2</v>
      </c>
      <c r="AH94" s="8">
        <f t="shared" si="46"/>
        <v>0.35551559999999727</v>
      </c>
      <c r="AI94" s="68"/>
      <c r="AJ94" s="58">
        <v>0</v>
      </c>
      <c r="AK94" s="8">
        <f t="shared" si="47"/>
        <v>0.35551559999999727</v>
      </c>
      <c r="AL94" s="8">
        <f t="shared" si="48"/>
        <v>0</v>
      </c>
      <c r="AM94" s="69">
        <f t="shared" si="49"/>
        <v>0</v>
      </c>
      <c r="AN94" s="8">
        <f t="shared" si="50"/>
        <v>0.35551559999999727</v>
      </c>
      <c r="AO94" s="8">
        <f t="shared" si="51"/>
        <v>0</v>
      </c>
      <c r="AP94" s="8">
        <f t="shared" si="52"/>
        <v>0</v>
      </c>
      <c r="AQ94" s="8">
        <f t="shared" si="53"/>
        <v>0</v>
      </c>
      <c r="AR94" s="8">
        <f t="shared" si="54"/>
        <v>0.35551559999999727</v>
      </c>
      <c r="AS94" s="15">
        <f t="shared" si="55"/>
        <v>9.9228917683022236E-3</v>
      </c>
      <c r="AT94" s="8">
        <f t="shared" si="56"/>
        <v>0</v>
      </c>
      <c r="AU94" s="68"/>
      <c r="AV94" s="60">
        <v>0</v>
      </c>
      <c r="AW94" s="8">
        <f t="shared" si="57"/>
        <v>0</v>
      </c>
      <c r="AX94" s="8">
        <f t="shared" si="58"/>
        <v>0</v>
      </c>
      <c r="AY94" s="69">
        <f t="shared" si="59"/>
        <v>0</v>
      </c>
      <c r="AZ94" s="8">
        <f t="shared" si="60"/>
        <v>0</v>
      </c>
      <c r="BA94" s="8">
        <f t="shared" si="61"/>
        <v>0</v>
      </c>
      <c r="BB94" s="8">
        <f t="shared" si="62"/>
        <v>0</v>
      </c>
      <c r="BC94" s="8">
        <f t="shared" si="63"/>
        <v>0</v>
      </c>
      <c r="BD94" s="8">
        <f t="shared" si="64"/>
        <v>0</v>
      </c>
      <c r="BE94" s="15">
        <f t="shared" si="65"/>
        <v>0</v>
      </c>
      <c r="BF94" s="8">
        <f t="shared" si="66"/>
        <v>0</v>
      </c>
      <c r="BG94" s="68"/>
      <c r="BH94" s="60">
        <v>0</v>
      </c>
      <c r="BI94" s="8">
        <f t="shared" si="67"/>
        <v>0</v>
      </c>
      <c r="BJ94" s="8">
        <f t="shared" si="68"/>
        <v>0</v>
      </c>
      <c r="BK94" s="69">
        <f t="shared" si="69"/>
        <v>0</v>
      </c>
      <c r="BL94" s="8">
        <f t="shared" si="70"/>
        <v>0</v>
      </c>
      <c r="BM94" s="8">
        <f t="shared" si="71"/>
        <v>0</v>
      </c>
      <c r="BN94" s="8">
        <f t="shared" si="72"/>
        <v>0</v>
      </c>
      <c r="BO94" s="8">
        <f t="shared" si="73"/>
        <v>0</v>
      </c>
      <c r="BP94" s="8">
        <f t="shared" si="74"/>
        <v>0</v>
      </c>
      <c r="BQ94" s="15">
        <f t="shared" si="75"/>
        <v>0</v>
      </c>
      <c r="BR94" s="8">
        <f t="shared" si="76"/>
        <v>0</v>
      </c>
      <c r="BS94" s="68"/>
      <c r="BT94" s="60">
        <v>0</v>
      </c>
      <c r="BU94" s="8">
        <f t="shared" si="77"/>
        <v>0</v>
      </c>
      <c r="BV94" s="8">
        <f t="shared" si="78"/>
        <v>0</v>
      </c>
      <c r="BW94" s="69">
        <f t="shared" si="79"/>
        <v>0</v>
      </c>
      <c r="BX94" s="8">
        <f t="shared" si="80"/>
        <v>0</v>
      </c>
      <c r="BY94" s="8">
        <f t="shared" si="81"/>
        <v>0</v>
      </c>
      <c r="BZ94" s="8">
        <f t="shared" si="82"/>
        <v>0</v>
      </c>
      <c r="CA94" s="8">
        <f t="shared" si="83"/>
        <v>0</v>
      </c>
      <c r="CB94" s="8">
        <f t="shared" si="84"/>
        <v>0</v>
      </c>
      <c r="CC94" s="15">
        <f t="shared" si="85"/>
        <v>0</v>
      </c>
      <c r="CD94" s="8">
        <f t="shared" si="86"/>
        <v>0</v>
      </c>
      <c r="CE94" s="68"/>
      <c r="CF94" s="60">
        <v>0</v>
      </c>
      <c r="CG94" s="8">
        <f t="shared" si="87"/>
        <v>0</v>
      </c>
      <c r="CH94" s="8">
        <f t="shared" si="88"/>
        <v>0</v>
      </c>
      <c r="CI94" s="69">
        <f t="shared" si="89"/>
        <v>0</v>
      </c>
      <c r="CJ94" s="8">
        <f t="shared" si="90"/>
        <v>0</v>
      </c>
      <c r="CK94" s="8">
        <f t="shared" si="91"/>
        <v>0</v>
      </c>
      <c r="CL94" s="8">
        <f t="shared" si="92"/>
        <v>0</v>
      </c>
      <c r="CM94" s="8">
        <f t="shared" si="93"/>
        <v>0</v>
      </c>
      <c r="CN94" s="8">
        <f t="shared" si="94"/>
        <v>0</v>
      </c>
      <c r="CO94" s="15">
        <f t="shared" si="95"/>
        <v>0</v>
      </c>
      <c r="CP94" s="8">
        <f t="shared" si="96"/>
        <v>0</v>
      </c>
      <c r="CQ94" s="27"/>
      <c r="CR94">
        <f t="shared" si="19"/>
        <v>26.654923</v>
      </c>
      <c r="CS94">
        <f t="shared" si="20"/>
        <v>0.43305900000000003</v>
      </c>
      <c r="CT94">
        <f t="shared" si="21"/>
        <v>2.1755800000000001</v>
      </c>
      <c r="CU94">
        <f t="shared" si="22"/>
        <v>0</v>
      </c>
      <c r="CV94">
        <f t="shared" si="23"/>
        <v>10</v>
      </c>
      <c r="CW94">
        <f t="shared" si="24"/>
        <v>5.8892810000000004</v>
      </c>
      <c r="CX94">
        <f t="shared" si="25"/>
        <v>4.7450890000000001</v>
      </c>
      <c r="CY94">
        <f t="shared" si="26"/>
        <v>3.4119139999999999</v>
      </c>
      <c r="CZ94" s="8">
        <f t="shared" si="27"/>
        <v>9.8088219999999993</v>
      </c>
    </row>
    <row r="95" spans="1:114" hidden="1" outlineLevel="1" x14ac:dyDescent="0.4">
      <c r="A95" t="str">
        <f>'Accounts Active'!A53</f>
        <v>Brent D. McDermott and Helen C. McDermott</v>
      </c>
      <c r="B95">
        <f t="shared" si="11"/>
        <v>125.83777900000001</v>
      </c>
      <c r="C95">
        <f t="shared" si="12"/>
        <v>19.179569000000001</v>
      </c>
      <c r="D95">
        <f t="shared" si="13"/>
        <v>19.842454</v>
      </c>
      <c r="E95">
        <f t="shared" si="14"/>
        <v>6.2918889500000006</v>
      </c>
      <c r="F95" s="15">
        <f t="shared" si="28"/>
        <v>0.40111215279710211</v>
      </c>
      <c r="G95" s="14">
        <f t="shared" si="15"/>
        <v>1</v>
      </c>
      <c r="H95" s="54">
        <f t="shared" si="29"/>
        <v>9.3942200500000048</v>
      </c>
      <c r="I95" s="58">
        <v>6.2918889500000006</v>
      </c>
      <c r="J95" s="58">
        <f t="shared" si="16"/>
        <v>9.3942200500000048</v>
      </c>
      <c r="K95" s="10"/>
      <c r="L95">
        <v>0</v>
      </c>
      <c r="M95" s="8">
        <f t="shared" si="30"/>
        <v>6.2918889500000006</v>
      </c>
      <c r="N95" s="8">
        <f t="shared" si="31"/>
        <v>9.3942200500000048</v>
      </c>
      <c r="O95" s="58">
        <f t="shared" si="32"/>
        <v>2.2862968568313953</v>
      </c>
      <c r="P95" s="8">
        <f t="shared" si="33"/>
        <v>6.2918889500000006</v>
      </c>
      <c r="Q95" s="8">
        <f t="shared" si="34"/>
        <v>0</v>
      </c>
      <c r="R95" s="8">
        <f t="shared" si="17"/>
        <v>0</v>
      </c>
      <c r="S95" s="8">
        <f t="shared" si="35"/>
        <v>0</v>
      </c>
      <c r="T95" s="8">
        <f t="shared" si="36"/>
        <v>8.5781858068313959</v>
      </c>
      <c r="U95" s="15">
        <f t="shared" si="97"/>
        <v>6.8168604651162784E-2</v>
      </c>
      <c r="V95" s="8">
        <f t="shared" si="18"/>
        <v>0.81603424316860895</v>
      </c>
      <c r="W95" s="68"/>
      <c r="X95" s="58">
        <v>1</v>
      </c>
      <c r="Y95" s="8">
        <f t="shared" si="37"/>
        <v>0</v>
      </c>
      <c r="Z95" s="8">
        <f t="shared" si="38"/>
        <v>0</v>
      </c>
      <c r="AA95" s="60">
        <f t="shared" si="39"/>
        <v>4.0055920931686053</v>
      </c>
      <c r="AB95" s="8">
        <f t="shared" si="40"/>
        <v>0</v>
      </c>
      <c r="AC95" s="8">
        <f t="shared" si="41"/>
        <v>0</v>
      </c>
      <c r="AD95" s="8">
        <f t="shared" si="42"/>
        <v>0</v>
      </c>
      <c r="AE95" s="8">
        <f t="shared" si="43"/>
        <v>0</v>
      </c>
      <c r="AF95" s="8">
        <f t="shared" si="44"/>
        <v>4.0055920931686053</v>
      </c>
      <c r="AG95" s="15">
        <f t="shared" si="45"/>
        <v>3.1831395348837214E-2</v>
      </c>
      <c r="AH95" s="8">
        <f t="shared" si="46"/>
        <v>-3.1895578499999964</v>
      </c>
      <c r="AI95" s="68"/>
      <c r="AJ95" s="58">
        <v>1</v>
      </c>
      <c r="AK95" s="8">
        <f t="shared" si="47"/>
        <v>0</v>
      </c>
      <c r="AL95" s="8">
        <f t="shared" si="48"/>
        <v>0</v>
      </c>
      <c r="AM95" s="69">
        <f t="shared" si="49"/>
        <v>0</v>
      </c>
      <c r="AN95" s="8">
        <f t="shared" si="50"/>
        <v>0</v>
      </c>
      <c r="AO95" s="8">
        <f t="shared" si="51"/>
        <v>0</v>
      </c>
      <c r="AP95" s="8">
        <f t="shared" si="52"/>
        <v>0</v>
      </c>
      <c r="AQ95" s="8">
        <f t="shared" si="53"/>
        <v>0</v>
      </c>
      <c r="AR95" s="8">
        <f t="shared" si="54"/>
        <v>0</v>
      </c>
      <c r="AS95" s="15">
        <f t="shared" si="55"/>
        <v>0</v>
      </c>
      <c r="AT95" s="8">
        <f t="shared" si="56"/>
        <v>-3.1895578499999964</v>
      </c>
      <c r="AU95" s="68"/>
      <c r="AV95" s="60">
        <v>0</v>
      </c>
      <c r="AW95" s="8">
        <f t="shared" si="57"/>
        <v>-3.1895578499999964</v>
      </c>
      <c r="AX95" s="8">
        <f t="shared" si="58"/>
        <v>-3.1895578499999964</v>
      </c>
      <c r="AY95" s="69">
        <f t="shared" si="59"/>
        <v>0</v>
      </c>
      <c r="AZ95" s="8">
        <f t="shared" si="60"/>
        <v>-3.1895578499999964</v>
      </c>
      <c r="BA95" s="8">
        <f t="shared" si="61"/>
        <v>0</v>
      </c>
      <c r="BB95" s="8">
        <f t="shared" si="62"/>
        <v>0</v>
      </c>
      <c r="BC95" s="8">
        <f t="shared" si="63"/>
        <v>0</v>
      </c>
      <c r="BD95" s="8">
        <f t="shared" si="64"/>
        <v>-3.1895578499999964</v>
      </c>
      <c r="BE95" s="15">
        <f t="shared" si="65"/>
        <v>-2.5346584112868012E-2</v>
      </c>
      <c r="BF95" s="8">
        <f t="shared" si="66"/>
        <v>0</v>
      </c>
      <c r="BG95" s="68"/>
      <c r="BH95" s="60">
        <v>0</v>
      </c>
      <c r="BI95" s="8">
        <f t="shared" si="67"/>
        <v>0</v>
      </c>
      <c r="BJ95" s="8">
        <f t="shared" si="68"/>
        <v>0</v>
      </c>
      <c r="BK95" s="69">
        <f t="shared" si="69"/>
        <v>0</v>
      </c>
      <c r="BL95" s="8">
        <f t="shared" si="70"/>
        <v>0</v>
      </c>
      <c r="BM95" s="8">
        <f t="shared" si="71"/>
        <v>0</v>
      </c>
      <c r="BN95" s="8">
        <f t="shared" si="72"/>
        <v>0</v>
      </c>
      <c r="BO95" s="8">
        <f t="shared" si="73"/>
        <v>0</v>
      </c>
      <c r="BP95" s="8">
        <f t="shared" si="74"/>
        <v>0</v>
      </c>
      <c r="BQ95" s="15">
        <f t="shared" si="75"/>
        <v>0</v>
      </c>
      <c r="BR95" s="8">
        <f t="shared" si="76"/>
        <v>0</v>
      </c>
      <c r="BS95" s="68"/>
      <c r="BT95" s="60">
        <v>0</v>
      </c>
      <c r="BU95" s="8">
        <f t="shared" si="77"/>
        <v>0</v>
      </c>
      <c r="BV95" s="8">
        <f t="shared" si="78"/>
        <v>0</v>
      </c>
      <c r="BW95" s="69">
        <f t="shared" si="79"/>
        <v>0</v>
      </c>
      <c r="BX95" s="8">
        <f t="shared" si="80"/>
        <v>0</v>
      </c>
      <c r="BY95" s="8">
        <f t="shared" si="81"/>
        <v>0</v>
      </c>
      <c r="BZ95" s="8">
        <f t="shared" si="82"/>
        <v>0</v>
      </c>
      <c r="CA95" s="8">
        <f t="shared" si="83"/>
        <v>0</v>
      </c>
      <c r="CB95" s="8">
        <f t="shared" si="84"/>
        <v>0</v>
      </c>
      <c r="CC95" s="15">
        <f t="shared" si="85"/>
        <v>0</v>
      </c>
      <c r="CD95" s="8">
        <f t="shared" si="86"/>
        <v>0</v>
      </c>
      <c r="CE95" s="68"/>
      <c r="CF95" s="60">
        <v>0</v>
      </c>
      <c r="CG95" s="8">
        <f t="shared" si="87"/>
        <v>0</v>
      </c>
      <c r="CH95" s="8">
        <f t="shared" si="88"/>
        <v>0</v>
      </c>
      <c r="CI95" s="69">
        <f t="shared" si="89"/>
        <v>0</v>
      </c>
      <c r="CJ95" s="8">
        <f t="shared" si="90"/>
        <v>0</v>
      </c>
      <c r="CK95" s="8">
        <f t="shared" si="91"/>
        <v>0</v>
      </c>
      <c r="CL95" s="8">
        <f t="shared" si="92"/>
        <v>0</v>
      </c>
      <c r="CM95" s="8">
        <f t="shared" si="93"/>
        <v>0</v>
      </c>
      <c r="CN95" s="8">
        <f t="shared" si="94"/>
        <v>0</v>
      </c>
      <c r="CO95" s="15">
        <f t="shared" si="95"/>
        <v>0</v>
      </c>
      <c r="CP95" s="8">
        <f t="shared" si="96"/>
        <v>0</v>
      </c>
      <c r="CQ95" s="27"/>
      <c r="CR95">
        <f t="shared" si="19"/>
        <v>106.65821000000001</v>
      </c>
      <c r="CS95">
        <f t="shared" si="20"/>
        <v>4.54596</v>
      </c>
      <c r="CT95">
        <f t="shared" si="21"/>
        <v>5.54758</v>
      </c>
      <c r="CU95">
        <f t="shared" si="22"/>
        <v>0</v>
      </c>
      <c r="CV95">
        <f t="shared" si="23"/>
        <v>50.068404000000001</v>
      </c>
      <c r="CW95">
        <f t="shared" si="24"/>
        <v>26.653811999999999</v>
      </c>
      <c r="CX95">
        <f t="shared" si="25"/>
        <v>12.626535000000001</v>
      </c>
      <c r="CY95">
        <f t="shared" si="26"/>
        <v>7.2159190000000004</v>
      </c>
      <c r="CZ95" s="8">
        <f t="shared" si="27"/>
        <v>23.335913999999999</v>
      </c>
    </row>
    <row r="96" spans="1:114" hidden="1" outlineLevel="1" x14ac:dyDescent="0.4">
      <c r="A96" t="str">
        <f>'Accounts Active'!A54</f>
        <v>Brian and Melinda Wolfe</v>
      </c>
      <c r="B96">
        <f t="shared" si="11"/>
        <v>27.441876000000001</v>
      </c>
      <c r="C96">
        <f t="shared" si="12"/>
        <v>6.1387039999999997</v>
      </c>
      <c r="D96">
        <f t="shared" si="13"/>
        <v>4.7450890000000001</v>
      </c>
      <c r="E96">
        <f t="shared" si="14"/>
        <v>1.3720938</v>
      </c>
      <c r="F96" s="15">
        <f t="shared" si="28"/>
        <v>0.22351522406032281</v>
      </c>
      <c r="G96" s="14">
        <f t="shared" si="15"/>
        <v>1</v>
      </c>
      <c r="H96" s="54">
        <f t="shared" si="29"/>
        <v>4.7666102000000006</v>
      </c>
      <c r="I96" s="58">
        <v>1.3720938</v>
      </c>
      <c r="J96" s="58">
        <f t="shared" si="16"/>
        <v>4.7666102000000006</v>
      </c>
      <c r="K96" s="10"/>
      <c r="L96">
        <v>0</v>
      </c>
      <c r="M96" s="8">
        <f t="shared" si="30"/>
        <v>1.3720938</v>
      </c>
      <c r="N96" s="8">
        <f t="shared" si="31"/>
        <v>4.7666102000000006</v>
      </c>
      <c r="O96" s="58">
        <f t="shared" si="32"/>
        <v>0.49858059593023252</v>
      </c>
      <c r="P96" s="8">
        <f t="shared" si="33"/>
        <v>1.3720938</v>
      </c>
      <c r="Q96" s="8">
        <f t="shared" si="34"/>
        <v>0</v>
      </c>
      <c r="R96" s="8">
        <f t="shared" si="17"/>
        <v>0</v>
      </c>
      <c r="S96" s="8">
        <f t="shared" si="35"/>
        <v>0</v>
      </c>
      <c r="T96" s="8">
        <f t="shared" si="36"/>
        <v>1.8706743959302325</v>
      </c>
      <c r="U96" s="15">
        <f t="shared" si="97"/>
        <v>6.8168604651162784E-2</v>
      </c>
      <c r="V96" s="8">
        <f t="shared" si="18"/>
        <v>2.8959358040697678</v>
      </c>
      <c r="W96" s="68"/>
      <c r="X96" s="58">
        <v>0</v>
      </c>
      <c r="Y96" s="8">
        <f t="shared" si="37"/>
        <v>1.3720938</v>
      </c>
      <c r="Z96" s="8">
        <f t="shared" si="38"/>
        <v>2.8959358040697678</v>
      </c>
      <c r="AA96" s="60">
        <f t="shared" si="39"/>
        <v>0.87351320406976751</v>
      </c>
      <c r="AB96" s="8">
        <f t="shared" si="40"/>
        <v>1.3720938</v>
      </c>
      <c r="AC96" s="8">
        <f t="shared" si="41"/>
        <v>0</v>
      </c>
      <c r="AD96" s="8">
        <f t="shared" si="42"/>
        <v>0</v>
      </c>
      <c r="AE96" s="8">
        <f t="shared" si="43"/>
        <v>0</v>
      </c>
      <c r="AF96" s="8">
        <f t="shared" si="44"/>
        <v>2.2456070040697673</v>
      </c>
      <c r="AG96" s="15">
        <f t="shared" si="45"/>
        <v>8.1831395348837196E-2</v>
      </c>
      <c r="AH96" s="8">
        <f t="shared" si="46"/>
        <v>0.65032880000000048</v>
      </c>
      <c r="AI96" s="68"/>
      <c r="AJ96" s="58">
        <v>0</v>
      </c>
      <c r="AK96" s="8">
        <f t="shared" si="47"/>
        <v>0.65032880000000048</v>
      </c>
      <c r="AL96" s="8">
        <f t="shared" si="48"/>
        <v>0</v>
      </c>
      <c r="AM96" s="69">
        <f t="shared" si="49"/>
        <v>0</v>
      </c>
      <c r="AN96" s="8">
        <f t="shared" si="50"/>
        <v>0.65032880000000048</v>
      </c>
      <c r="AO96" s="8">
        <f t="shared" si="51"/>
        <v>0</v>
      </c>
      <c r="AP96" s="8">
        <f t="shared" si="52"/>
        <v>0</v>
      </c>
      <c r="AQ96" s="8">
        <f t="shared" si="53"/>
        <v>0</v>
      </c>
      <c r="AR96" s="8">
        <f t="shared" si="54"/>
        <v>0.65032880000000048</v>
      </c>
      <c r="AS96" s="15">
        <f t="shared" si="55"/>
        <v>2.3698408957171894E-2</v>
      </c>
      <c r="AT96" s="8">
        <f t="shared" si="56"/>
        <v>0</v>
      </c>
      <c r="AU96" s="68"/>
      <c r="AV96" s="60">
        <v>0</v>
      </c>
      <c r="AW96" s="8">
        <f t="shared" si="57"/>
        <v>0</v>
      </c>
      <c r="AX96" s="8">
        <f t="shared" si="58"/>
        <v>0</v>
      </c>
      <c r="AY96" s="69">
        <f t="shared" si="59"/>
        <v>0</v>
      </c>
      <c r="AZ96" s="8">
        <f t="shared" si="60"/>
        <v>0</v>
      </c>
      <c r="BA96" s="8">
        <f t="shared" si="61"/>
        <v>0</v>
      </c>
      <c r="BB96" s="8">
        <f t="shared" si="62"/>
        <v>0</v>
      </c>
      <c r="BC96" s="8">
        <f t="shared" si="63"/>
        <v>0</v>
      </c>
      <c r="BD96" s="8">
        <f t="shared" si="64"/>
        <v>0</v>
      </c>
      <c r="BE96" s="15">
        <f t="shared" si="65"/>
        <v>0</v>
      </c>
      <c r="BF96" s="8">
        <f t="shared" si="66"/>
        <v>0</v>
      </c>
      <c r="BG96" s="68"/>
      <c r="BH96" s="60">
        <v>0</v>
      </c>
      <c r="BI96" s="8">
        <f t="shared" si="67"/>
        <v>0</v>
      </c>
      <c r="BJ96" s="8">
        <f t="shared" si="68"/>
        <v>0</v>
      </c>
      <c r="BK96" s="69">
        <f t="shared" si="69"/>
        <v>0</v>
      </c>
      <c r="BL96" s="8">
        <f t="shared" si="70"/>
        <v>0</v>
      </c>
      <c r="BM96" s="8">
        <f t="shared" si="71"/>
        <v>0</v>
      </c>
      <c r="BN96" s="8">
        <f t="shared" si="72"/>
        <v>0</v>
      </c>
      <c r="BO96" s="8">
        <f t="shared" si="73"/>
        <v>0</v>
      </c>
      <c r="BP96" s="8">
        <f t="shared" si="74"/>
        <v>0</v>
      </c>
      <c r="BQ96" s="15">
        <f t="shared" si="75"/>
        <v>0</v>
      </c>
      <c r="BR96" s="8">
        <f t="shared" si="76"/>
        <v>0</v>
      </c>
      <c r="BS96" s="68"/>
      <c r="BT96" s="60">
        <v>0</v>
      </c>
      <c r="BU96" s="8">
        <f t="shared" si="77"/>
        <v>0</v>
      </c>
      <c r="BV96" s="8">
        <f t="shared" si="78"/>
        <v>0</v>
      </c>
      <c r="BW96" s="69">
        <f t="shared" si="79"/>
        <v>0</v>
      </c>
      <c r="BX96" s="8">
        <f t="shared" si="80"/>
        <v>0</v>
      </c>
      <c r="BY96" s="8">
        <f t="shared" si="81"/>
        <v>0</v>
      </c>
      <c r="BZ96" s="8">
        <f t="shared" si="82"/>
        <v>0</v>
      </c>
      <c r="CA96" s="8">
        <f t="shared" si="83"/>
        <v>0</v>
      </c>
      <c r="CB96" s="8">
        <f t="shared" si="84"/>
        <v>0</v>
      </c>
      <c r="CC96" s="15">
        <f t="shared" si="85"/>
        <v>0</v>
      </c>
      <c r="CD96" s="8">
        <f t="shared" si="86"/>
        <v>0</v>
      </c>
      <c r="CE96" s="68"/>
      <c r="CF96" s="60">
        <v>0</v>
      </c>
      <c r="CG96" s="8">
        <f t="shared" si="87"/>
        <v>0</v>
      </c>
      <c r="CH96" s="8">
        <f t="shared" si="88"/>
        <v>0</v>
      </c>
      <c r="CI96" s="69">
        <f t="shared" si="89"/>
        <v>0</v>
      </c>
      <c r="CJ96" s="8">
        <f t="shared" si="90"/>
        <v>0</v>
      </c>
      <c r="CK96" s="8">
        <f t="shared" si="91"/>
        <v>0</v>
      </c>
      <c r="CL96" s="8">
        <f t="shared" si="92"/>
        <v>0</v>
      </c>
      <c r="CM96" s="8">
        <f t="shared" si="93"/>
        <v>0</v>
      </c>
      <c r="CN96" s="8">
        <f t="shared" si="94"/>
        <v>0</v>
      </c>
      <c r="CO96" s="15">
        <f t="shared" si="95"/>
        <v>0</v>
      </c>
      <c r="CP96" s="8">
        <f t="shared" si="96"/>
        <v>0</v>
      </c>
      <c r="CQ96" s="27"/>
      <c r="CR96">
        <f t="shared" si="19"/>
        <v>21.303172</v>
      </c>
      <c r="CS96">
        <f t="shared" si="20"/>
        <v>0</v>
      </c>
      <c r="CT96">
        <f t="shared" si="21"/>
        <v>1.9862500000000001</v>
      </c>
      <c r="CU96">
        <f t="shared" si="22"/>
        <v>0</v>
      </c>
      <c r="CV96">
        <f t="shared" si="23"/>
        <v>10</v>
      </c>
      <c r="CW96">
        <f t="shared" si="24"/>
        <v>4.5718329999999998</v>
      </c>
      <c r="CX96">
        <f t="shared" si="25"/>
        <v>4.7450890000000001</v>
      </c>
      <c r="CY96">
        <f t="shared" si="26"/>
        <v>0</v>
      </c>
      <c r="CZ96" s="8">
        <f t="shared" si="27"/>
        <v>4.7450890000000001</v>
      </c>
    </row>
    <row r="97" spans="1:104" hidden="1" outlineLevel="1" x14ac:dyDescent="0.4">
      <c r="A97" t="str">
        <f>'Accounts Active'!A55</f>
        <v>Brian P. Simpson and Annaliese Cassarino</v>
      </c>
      <c r="B97">
        <f t="shared" si="11"/>
        <v>10.676134000000001</v>
      </c>
      <c r="C97">
        <f t="shared" si="12"/>
        <v>9.1658000000000003E-2</v>
      </c>
      <c r="D97">
        <f t="shared" si="13"/>
        <v>0</v>
      </c>
      <c r="E97">
        <f t="shared" si="14"/>
        <v>0.53380670000000008</v>
      </c>
      <c r="F97" s="15">
        <f t="shared" si="28"/>
        <v>1</v>
      </c>
      <c r="G97" s="14">
        <f t="shared" si="15"/>
        <v>1</v>
      </c>
      <c r="H97" s="54">
        <f t="shared" si="29"/>
        <v>0</v>
      </c>
      <c r="I97" s="58">
        <v>9.1658000000000003E-2</v>
      </c>
      <c r="J97" s="58">
        <f t="shared" si="16"/>
        <v>0</v>
      </c>
      <c r="K97" s="10"/>
      <c r="L97">
        <v>0</v>
      </c>
      <c r="M97" s="8">
        <f t="shared" si="30"/>
        <v>0</v>
      </c>
      <c r="N97" s="8">
        <f t="shared" si="31"/>
        <v>0</v>
      </c>
      <c r="O97" s="58">
        <f t="shared" si="32"/>
        <v>3.3305959302325577E-2</v>
      </c>
      <c r="P97" s="8">
        <f t="shared" si="33"/>
        <v>0</v>
      </c>
      <c r="Q97" s="8">
        <f t="shared" si="34"/>
        <v>0</v>
      </c>
      <c r="R97" s="8">
        <f t="shared" si="17"/>
        <v>0</v>
      </c>
      <c r="S97" s="8">
        <f t="shared" si="35"/>
        <v>0</v>
      </c>
      <c r="T97" s="8">
        <f t="shared" si="36"/>
        <v>3.3305959302325577E-2</v>
      </c>
      <c r="U97" s="15">
        <f t="shared" si="97"/>
        <v>3.1196647871154083E-3</v>
      </c>
      <c r="V97" s="8">
        <f t="shared" si="18"/>
        <v>-3.3305959302325577E-2</v>
      </c>
      <c r="W97" s="68"/>
      <c r="X97" s="58">
        <v>0</v>
      </c>
      <c r="Y97" s="8">
        <f t="shared" si="37"/>
        <v>-3.3305959302325577E-2</v>
      </c>
      <c r="Z97" s="8">
        <f t="shared" si="38"/>
        <v>-3.3305959302325577E-2</v>
      </c>
      <c r="AA97" s="60">
        <f t="shared" si="39"/>
        <v>5.8352040697674426E-2</v>
      </c>
      <c r="AB97" s="8">
        <f t="shared" si="40"/>
        <v>-3.3305959302325577E-2</v>
      </c>
      <c r="AC97" s="8">
        <f t="shared" si="41"/>
        <v>0</v>
      </c>
      <c r="AD97" s="8">
        <f t="shared" si="42"/>
        <v>0</v>
      </c>
      <c r="AE97" s="8">
        <f t="shared" si="43"/>
        <v>0</v>
      </c>
      <c r="AF97" s="8">
        <f t="shared" si="44"/>
        <v>2.5046081395348849E-2</v>
      </c>
      <c r="AG97" s="15">
        <f t="shared" si="45"/>
        <v>2.3459879199107885E-3</v>
      </c>
      <c r="AH97" s="8">
        <f t="shared" si="46"/>
        <v>-5.8352040697674426E-2</v>
      </c>
      <c r="AI97" s="68"/>
      <c r="AJ97" s="58">
        <v>0</v>
      </c>
      <c r="AK97" s="8">
        <f t="shared" si="47"/>
        <v>-5.8352040697674426E-2</v>
      </c>
      <c r="AL97" s="8">
        <f t="shared" si="48"/>
        <v>-5.8352040697674426E-2</v>
      </c>
      <c r="AM97" s="69">
        <f t="shared" si="49"/>
        <v>0</v>
      </c>
      <c r="AN97" s="8">
        <f t="shared" si="50"/>
        <v>-5.8352040697674426E-2</v>
      </c>
      <c r="AO97" s="8">
        <f t="shared" si="51"/>
        <v>0</v>
      </c>
      <c r="AP97" s="8">
        <f t="shared" si="52"/>
        <v>0</v>
      </c>
      <c r="AQ97" s="8">
        <f t="shared" si="53"/>
        <v>0</v>
      </c>
      <c r="AR97" s="8">
        <f t="shared" si="54"/>
        <v>-5.8352040697674426E-2</v>
      </c>
      <c r="AS97" s="15">
        <f t="shared" si="55"/>
        <v>-5.4656527070261968E-3</v>
      </c>
      <c r="AT97" s="8">
        <f t="shared" si="56"/>
        <v>0</v>
      </c>
      <c r="AU97" s="68"/>
      <c r="AV97" s="60">
        <v>0</v>
      </c>
      <c r="AW97" s="8">
        <f t="shared" si="57"/>
        <v>0</v>
      </c>
      <c r="AX97" s="8">
        <f t="shared" si="58"/>
        <v>0</v>
      </c>
      <c r="AY97" s="69">
        <f t="shared" si="59"/>
        <v>0</v>
      </c>
      <c r="AZ97" s="8">
        <f t="shared" si="60"/>
        <v>0</v>
      </c>
      <c r="BA97" s="8">
        <f t="shared" si="61"/>
        <v>0</v>
      </c>
      <c r="BB97" s="8">
        <f t="shared" si="62"/>
        <v>0</v>
      </c>
      <c r="BC97" s="8">
        <f t="shared" si="63"/>
        <v>0</v>
      </c>
      <c r="BD97" s="8">
        <f t="shared" si="64"/>
        <v>0</v>
      </c>
      <c r="BE97" s="15">
        <f t="shared" si="65"/>
        <v>0</v>
      </c>
      <c r="BF97" s="8">
        <f t="shared" si="66"/>
        <v>0</v>
      </c>
      <c r="BG97" s="68"/>
      <c r="BH97" s="60">
        <v>0</v>
      </c>
      <c r="BI97" s="8">
        <f t="shared" si="67"/>
        <v>0</v>
      </c>
      <c r="BJ97" s="8">
        <f t="shared" si="68"/>
        <v>0</v>
      </c>
      <c r="BK97" s="69">
        <f t="shared" si="69"/>
        <v>0</v>
      </c>
      <c r="BL97" s="8">
        <f t="shared" si="70"/>
        <v>0</v>
      </c>
      <c r="BM97" s="8">
        <f t="shared" si="71"/>
        <v>0</v>
      </c>
      <c r="BN97" s="8">
        <f t="shared" si="72"/>
        <v>0</v>
      </c>
      <c r="BO97" s="8">
        <f t="shared" si="73"/>
        <v>0</v>
      </c>
      <c r="BP97" s="8">
        <f t="shared" si="74"/>
        <v>0</v>
      </c>
      <c r="BQ97" s="15">
        <f t="shared" si="75"/>
        <v>0</v>
      </c>
      <c r="BR97" s="8">
        <f t="shared" si="76"/>
        <v>0</v>
      </c>
      <c r="BS97" s="68"/>
      <c r="BT97" s="60">
        <v>0</v>
      </c>
      <c r="BU97" s="8">
        <f t="shared" si="77"/>
        <v>0</v>
      </c>
      <c r="BV97" s="8">
        <f t="shared" si="78"/>
        <v>0</v>
      </c>
      <c r="BW97" s="69">
        <f t="shared" si="79"/>
        <v>0</v>
      </c>
      <c r="BX97" s="8">
        <f t="shared" si="80"/>
        <v>0</v>
      </c>
      <c r="BY97" s="8">
        <f t="shared" si="81"/>
        <v>0</v>
      </c>
      <c r="BZ97" s="8">
        <f t="shared" si="82"/>
        <v>0</v>
      </c>
      <c r="CA97" s="8">
        <f t="shared" si="83"/>
        <v>0</v>
      </c>
      <c r="CB97" s="8">
        <f t="shared" si="84"/>
        <v>0</v>
      </c>
      <c r="CC97" s="15">
        <f t="shared" si="85"/>
        <v>0</v>
      </c>
      <c r="CD97" s="8">
        <f t="shared" si="86"/>
        <v>0</v>
      </c>
      <c r="CE97" s="68"/>
      <c r="CF97" s="60">
        <v>0</v>
      </c>
      <c r="CG97" s="8">
        <f t="shared" si="87"/>
        <v>0</v>
      </c>
      <c r="CH97" s="8">
        <f t="shared" si="88"/>
        <v>0</v>
      </c>
      <c r="CI97" s="69">
        <f t="shared" si="89"/>
        <v>0</v>
      </c>
      <c r="CJ97" s="8">
        <f t="shared" si="90"/>
        <v>0</v>
      </c>
      <c r="CK97" s="8">
        <f t="shared" si="91"/>
        <v>0</v>
      </c>
      <c r="CL97" s="8">
        <f t="shared" si="92"/>
        <v>0</v>
      </c>
      <c r="CM97" s="8">
        <f t="shared" si="93"/>
        <v>0</v>
      </c>
      <c r="CN97" s="8">
        <f t="shared" si="94"/>
        <v>0</v>
      </c>
      <c r="CO97" s="15">
        <f t="shared" si="95"/>
        <v>0</v>
      </c>
      <c r="CP97" s="8">
        <f t="shared" si="96"/>
        <v>0</v>
      </c>
      <c r="CQ97" s="27"/>
      <c r="CR97">
        <f t="shared" si="19"/>
        <v>10.584476</v>
      </c>
      <c r="CS97">
        <f t="shared" si="20"/>
        <v>0</v>
      </c>
      <c r="CT97">
        <f t="shared" si="21"/>
        <v>0</v>
      </c>
      <c r="CU97">
        <f t="shared" si="22"/>
        <v>0</v>
      </c>
      <c r="CV97">
        <f t="shared" si="23"/>
        <v>10.584476</v>
      </c>
      <c r="CW97">
        <f t="shared" si="24"/>
        <v>0</v>
      </c>
      <c r="CX97">
        <f t="shared" si="25"/>
        <v>0</v>
      </c>
      <c r="CY97">
        <f t="shared" si="26"/>
        <v>0</v>
      </c>
      <c r="CZ97" s="8">
        <f t="shared" si="27"/>
        <v>0</v>
      </c>
    </row>
    <row r="98" spans="1:104" hidden="1" outlineLevel="1" x14ac:dyDescent="0.4">
      <c r="A98" t="str">
        <f>'Accounts Active'!A56</f>
        <v>Bruce and Kathleen Clark</v>
      </c>
      <c r="B98">
        <f t="shared" si="11"/>
        <v>11.542930999999999</v>
      </c>
      <c r="C98">
        <f t="shared" si="12"/>
        <v>1.753563</v>
      </c>
      <c r="D98">
        <f t="shared" si="13"/>
        <v>0</v>
      </c>
      <c r="E98">
        <f t="shared" si="14"/>
        <v>0.57714655000000004</v>
      </c>
      <c r="F98" s="15">
        <f t="shared" si="28"/>
        <v>0.32912792411792452</v>
      </c>
      <c r="G98" s="14">
        <f t="shared" si="15"/>
        <v>1</v>
      </c>
      <c r="H98" s="54">
        <f t="shared" si="29"/>
        <v>1.1764164500000001</v>
      </c>
      <c r="I98" s="58">
        <v>0.57714655000000004</v>
      </c>
      <c r="J98" s="58">
        <f t="shared" si="16"/>
        <v>1.1764164500000001</v>
      </c>
      <c r="K98" s="10"/>
      <c r="L98">
        <v>0</v>
      </c>
      <c r="M98" s="8">
        <f t="shared" si="30"/>
        <v>0.57714655000000004</v>
      </c>
      <c r="N98" s="8">
        <f t="shared" si="31"/>
        <v>1.1764164500000001</v>
      </c>
      <c r="O98" s="58">
        <f t="shared" si="32"/>
        <v>0.20971894985465117</v>
      </c>
      <c r="P98" s="8">
        <f t="shared" si="33"/>
        <v>0.57714655000000004</v>
      </c>
      <c r="Q98" s="8">
        <f t="shared" si="34"/>
        <v>0</v>
      </c>
      <c r="R98" s="8">
        <f t="shared" si="17"/>
        <v>0</v>
      </c>
      <c r="S98" s="8">
        <f t="shared" si="35"/>
        <v>0</v>
      </c>
      <c r="T98" s="8">
        <f t="shared" si="36"/>
        <v>0.78686549985465115</v>
      </c>
      <c r="U98" s="15">
        <f t="shared" si="97"/>
        <v>6.8168604651162798E-2</v>
      </c>
      <c r="V98" s="8">
        <f t="shared" si="18"/>
        <v>0.38955095014534891</v>
      </c>
      <c r="W98" s="68"/>
      <c r="X98" s="58">
        <v>0</v>
      </c>
      <c r="Y98" s="8">
        <f t="shared" si="37"/>
        <v>0.38955095014534891</v>
      </c>
      <c r="Z98" s="8">
        <f t="shared" si="38"/>
        <v>0.38955095014534891</v>
      </c>
      <c r="AA98" s="60">
        <f t="shared" si="39"/>
        <v>0.36742760014534886</v>
      </c>
      <c r="AB98" s="8">
        <f t="shared" si="40"/>
        <v>0.38955095014534891</v>
      </c>
      <c r="AC98" s="8">
        <f t="shared" si="41"/>
        <v>0</v>
      </c>
      <c r="AD98" s="8">
        <f t="shared" si="42"/>
        <v>0</v>
      </c>
      <c r="AE98" s="8">
        <f t="shared" si="43"/>
        <v>0</v>
      </c>
      <c r="AF98" s="8">
        <f t="shared" si="44"/>
        <v>0.75697855029069783</v>
      </c>
      <c r="AG98" s="15">
        <f t="shared" si="45"/>
        <v>6.5579405290623144E-2</v>
      </c>
      <c r="AH98" s="8">
        <f t="shared" si="46"/>
        <v>-0.36742760014534892</v>
      </c>
      <c r="AI98" s="68"/>
      <c r="AJ98" s="58">
        <v>0</v>
      </c>
      <c r="AK98" s="8">
        <f t="shared" si="47"/>
        <v>-0.36742760014534892</v>
      </c>
      <c r="AL98" s="8">
        <f t="shared" si="48"/>
        <v>-0.36742760014534892</v>
      </c>
      <c r="AM98" s="69">
        <f t="shared" si="49"/>
        <v>0</v>
      </c>
      <c r="AN98" s="8">
        <f t="shared" si="50"/>
        <v>-0.36742760014534892</v>
      </c>
      <c r="AO98" s="8">
        <f t="shared" si="51"/>
        <v>0</v>
      </c>
      <c r="AP98" s="8">
        <f t="shared" si="52"/>
        <v>0</v>
      </c>
      <c r="AQ98" s="8">
        <f t="shared" si="53"/>
        <v>0</v>
      </c>
      <c r="AR98" s="8">
        <f t="shared" si="54"/>
        <v>-0.36742760014534892</v>
      </c>
      <c r="AS98" s="15">
        <f t="shared" si="55"/>
        <v>-3.1831395348837221E-2</v>
      </c>
      <c r="AT98" s="8">
        <f t="shared" si="56"/>
        <v>0</v>
      </c>
      <c r="AU98" s="68"/>
      <c r="AV98" s="60">
        <v>1</v>
      </c>
      <c r="AW98" s="8">
        <f t="shared" si="57"/>
        <v>0</v>
      </c>
      <c r="AX98" s="8">
        <f t="shared" si="58"/>
        <v>0</v>
      </c>
      <c r="AY98" s="69">
        <f t="shared" si="59"/>
        <v>0</v>
      </c>
      <c r="AZ98" s="8">
        <f t="shared" si="60"/>
        <v>0</v>
      </c>
      <c r="BA98" s="8">
        <f t="shared" si="61"/>
        <v>0</v>
      </c>
      <c r="BB98" s="8">
        <f t="shared" si="62"/>
        <v>0</v>
      </c>
      <c r="BC98" s="8">
        <f t="shared" si="63"/>
        <v>0</v>
      </c>
      <c r="BD98" s="8">
        <f t="shared" si="64"/>
        <v>0</v>
      </c>
      <c r="BE98" s="15">
        <f t="shared" si="65"/>
        <v>0</v>
      </c>
      <c r="BF98" s="8">
        <f t="shared" si="66"/>
        <v>0</v>
      </c>
      <c r="BG98" s="68"/>
      <c r="BH98" s="60">
        <v>1</v>
      </c>
      <c r="BI98" s="8">
        <f t="shared" si="67"/>
        <v>0</v>
      </c>
      <c r="BJ98" s="8">
        <f t="shared" si="68"/>
        <v>0</v>
      </c>
      <c r="BK98" s="69">
        <f t="shared" si="69"/>
        <v>0</v>
      </c>
      <c r="BL98" s="8">
        <f t="shared" si="70"/>
        <v>0</v>
      </c>
      <c r="BM98" s="8">
        <f t="shared" si="71"/>
        <v>0</v>
      </c>
      <c r="BN98" s="8">
        <f t="shared" si="72"/>
        <v>0</v>
      </c>
      <c r="BO98" s="8">
        <f t="shared" si="73"/>
        <v>0</v>
      </c>
      <c r="BP98" s="8">
        <f t="shared" si="74"/>
        <v>0</v>
      </c>
      <c r="BQ98" s="15">
        <f t="shared" si="75"/>
        <v>0</v>
      </c>
      <c r="BR98" s="8">
        <f t="shared" si="76"/>
        <v>0</v>
      </c>
      <c r="BS98" s="68"/>
      <c r="BT98" s="60">
        <v>1</v>
      </c>
      <c r="BU98" s="8">
        <f t="shared" si="77"/>
        <v>0</v>
      </c>
      <c r="BV98" s="8">
        <f t="shared" si="78"/>
        <v>0</v>
      </c>
      <c r="BW98" s="69">
        <f t="shared" si="79"/>
        <v>0</v>
      </c>
      <c r="BX98" s="8">
        <f t="shared" si="80"/>
        <v>0</v>
      </c>
      <c r="BY98" s="8">
        <f t="shared" si="81"/>
        <v>0</v>
      </c>
      <c r="BZ98" s="8">
        <f t="shared" si="82"/>
        <v>0</v>
      </c>
      <c r="CA98" s="8">
        <f t="shared" si="83"/>
        <v>0</v>
      </c>
      <c r="CB98" s="8">
        <f t="shared" si="84"/>
        <v>0</v>
      </c>
      <c r="CC98" s="15">
        <f t="shared" si="85"/>
        <v>0</v>
      </c>
      <c r="CD98" s="8">
        <f t="shared" si="86"/>
        <v>0</v>
      </c>
      <c r="CE98" s="68"/>
      <c r="CF98" s="60">
        <v>1</v>
      </c>
      <c r="CG98" s="8">
        <f t="shared" si="87"/>
        <v>0</v>
      </c>
      <c r="CH98" s="8">
        <f t="shared" si="88"/>
        <v>0</v>
      </c>
      <c r="CI98" s="69">
        <f t="shared" si="89"/>
        <v>0</v>
      </c>
      <c r="CJ98" s="8">
        <f t="shared" si="90"/>
        <v>0</v>
      </c>
      <c r="CK98" s="8">
        <f t="shared" si="91"/>
        <v>0</v>
      </c>
      <c r="CL98" s="8">
        <f t="shared" si="92"/>
        <v>0</v>
      </c>
      <c r="CM98" s="8">
        <f t="shared" si="93"/>
        <v>0</v>
      </c>
      <c r="CN98" s="8">
        <f t="shared" si="94"/>
        <v>0</v>
      </c>
      <c r="CO98" s="15">
        <f t="shared" si="95"/>
        <v>0</v>
      </c>
      <c r="CP98" s="8">
        <f t="shared" si="96"/>
        <v>0</v>
      </c>
      <c r="CQ98" s="27"/>
      <c r="CR98">
        <f t="shared" si="19"/>
        <v>9.7893679999999996</v>
      </c>
      <c r="CS98">
        <f t="shared" si="20"/>
        <v>0</v>
      </c>
      <c r="CT98">
        <f t="shared" si="21"/>
        <v>0</v>
      </c>
      <c r="CU98">
        <f t="shared" si="22"/>
        <v>0</v>
      </c>
      <c r="CV98">
        <f t="shared" si="23"/>
        <v>6.3655670000000004</v>
      </c>
      <c r="CW98">
        <f t="shared" si="24"/>
        <v>3.4238010000000001</v>
      </c>
      <c r="CX98">
        <f t="shared" si="25"/>
        <v>0</v>
      </c>
      <c r="CY98">
        <f t="shared" si="26"/>
        <v>0</v>
      </c>
      <c r="CZ98" s="8">
        <f t="shared" si="27"/>
        <v>0</v>
      </c>
    </row>
    <row r="99" spans="1:104" hidden="1" outlineLevel="1" x14ac:dyDescent="0.4">
      <c r="A99" t="str">
        <f>'Accounts Active'!A57</f>
        <v>Calvin A. Byles and Patricia J. Wagner</v>
      </c>
      <c r="B99">
        <f t="shared" si="11"/>
        <v>15.497794999999998</v>
      </c>
      <c r="C99">
        <f t="shared" si="12"/>
        <v>3.9044469999999998</v>
      </c>
      <c r="D99">
        <f t="shared" si="13"/>
        <v>2.6546509999999999</v>
      </c>
      <c r="E99">
        <f t="shared" si="14"/>
        <v>0.77488974999999993</v>
      </c>
      <c r="F99" s="15">
        <f t="shared" si="28"/>
        <v>0.19846338034553929</v>
      </c>
      <c r="G99" s="14">
        <f t="shared" si="15"/>
        <v>1</v>
      </c>
      <c r="H99" s="54">
        <f t="shared" si="29"/>
        <v>3.12955725</v>
      </c>
      <c r="I99" s="58">
        <v>0.77488974999999993</v>
      </c>
      <c r="J99" s="58">
        <f t="shared" si="16"/>
        <v>3.12955725</v>
      </c>
      <c r="K99" s="10"/>
      <c r="L99">
        <v>0</v>
      </c>
      <c r="M99" s="8">
        <f t="shared" si="30"/>
        <v>0.77488974999999993</v>
      </c>
      <c r="N99" s="8">
        <f t="shared" si="31"/>
        <v>3.12955725</v>
      </c>
      <c r="O99" s="58">
        <f t="shared" si="32"/>
        <v>0.2815733103197674</v>
      </c>
      <c r="P99" s="8">
        <f t="shared" si="33"/>
        <v>0.77488974999999993</v>
      </c>
      <c r="Q99" s="8">
        <f t="shared" si="34"/>
        <v>0</v>
      </c>
      <c r="R99" s="8">
        <f t="shared" si="17"/>
        <v>0</v>
      </c>
      <c r="S99" s="8">
        <f t="shared" si="35"/>
        <v>0</v>
      </c>
      <c r="T99" s="8">
        <f t="shared" si="36"/>
        <v>1.0564630603197673</v>
      </c>
      <c r="U99" s="15">
        <f t="shared" si="97"/>
        <v>6.8168604651162798E-2</v>
      </c>
      <c r="V99" s="8">
        <f t="shared" si="18"/>
        <v>2.0730941896802326</v>
      </c>
      <c r="W99" s="68"/>
      <c r="X99" s="58">
        <v>0</v>
      </c>
      <c r="Y99" s="8">
        <f t="shared" si="37"/>
        <v>0.77488974999999993</v>
      </c>
      <c r="Z99" s="8">
        <f t="shared" si="38"/>
        <v>2.0730941896802326</v>
      </c>
      <c r="AA99" s="60">
        <f t="shared" si="39"/>
        <v>0.49331643968023253</v>
      </c>
      <c r="AB99" s="8">
        <f t="shared" si="40"/>
        <v>0.77488974999999993</v>
      </c>
      <c r="AC99" s="8">
        <f t="shared" si="41"/>
        <v>0</v>
      </c>
      <c r="AD99" s="8">
        <f t="shared" si="42"/>
        <v>0</v>
      </c>
      <c r="AE99" s="8">
        <f t="shared" si="43"/>
        <v>0</v>
      </c>
      <c r="AF99" s="8">
        <f t="shared" si="44"/>
        <v>1.2682061896802326</v>
      </c>
      <c r="AG99" s="15">
        <f t="shared" si="45"/>
        <v>8.1831395348837224E-2</v>
      </c>
      <c r="AH99" s="8">
        <f t="shared" si="46"/>
        <v>0.80488800000000005</v>
      </c>
      <c r="AI99" s="68"/>
      <c r="AJ99" s="58">
        <v>0</v>
      </c>
      <c r="AK99" s="8">
        <f t="shared" si="47"/>
        <v>0.77488974999999993</v>
      </c>
      <c r="AL99" s="8">
        <f t="shared" si="48"/>
        <v>0</v>
      </c>
      <c r="AM99" s="69">
        <f t="shared" si="49"/>
        <v>0</v>
      </c>
      <c r="AN99" s="8">
        <f t="shared" si="50"/>
        <v>0.77488974999999993</v>
      </c>
      <c r="AO99" s="8">
        <f t="shared" si="51"/>
        <v>0</v>
      </c>
      <c r="AP99" s="8">
        <f t="shared" si="52"/>
        <v>0</v>
      </c>
      <c r="AQ99" s="8">
        <f t="shared" si="53"/>
        <v>0</v>
      </c>
      <c r="AR99" s="8">
        <f t="shared" si="54"/>
        <v>0.77488974999999993</v>
      </c>
      <c r="AS99" s="15">
        <f t="shared" si="55"/>
        <v>0.05</v>
      </c>
      <c r="AT99" s="8">
        <f t="shared" si="56"/>
        <v>2.9998250000000115E-2</v>
      </c>
      <c r="AU99" s="68"/>
      <c r="AV99" s="60">
        <v>0</v>
      </c>
      <c r="AW99" s="8">
        <f t="shared" si="57"/>
        <v>2.9998250000000115E-2</v>
      </c>
      <c r="AX99" s="8">
        <f t="shared" si="58"/>
        <v>0</v>
      </c>
      <c r="AY99" s="69">
        <f t="shared" si="59"/>
        <v>0</v>
      </c>
      <c r="AZ99" s="8">
        <f t="shared" si="60"/>
        <v>2.9998250000000115E-2</v>
      </c>
      <c r="BA99" s="8">
        <f t="shared" si="61"/>
        <v>0</v>
      </c>
      <c r="BB99" s="8">
        <f t="shared" si="62"/>
        <v>0</v>
      </c>
      <c r="BC99" s="8">
        <f t="shared" si="63"/>
        <v>0</v>
      </c>
      <c r="BD99" s="8">
        <f t="shared" si="64"/>
        <v>2.9998250000000115E-2</v>
      </c>
      <c r="BE99" s="15">
        <f t="shared" si="65"/>
        <v>1.9356463290423004E-3</v>
      </c>
      <c r="BF99" s="8">
        <f t="shared" si="66"/>
        <v>0</v>
      </c>
      <c r="BG99" s="68"/>
      <c r="BH99" s="60">
        <v>0</v>
      </c>
      <c r="BI99" s="8">
        <f t="shared" si="67"/>
        <v>0</v>
      </c>
      <c r="BJ99" s="8">
        <f t="shared" si="68"/>
        <v>0</v>
      </c>
      <c r="BK99" s="69">
        <f t="shared" si="69"/>
        <v>0</v>
      </c>
      <c r="BL99" s="8">
        <f t="shared" si="70"/>
        <v>0</v>
      </c>
      <c r="BM99" s="8">
        <f t="shared" si="71"/>
        <v>0</v>
      </c>
      <c r="BN99" s="8">
        <f t="shared" si="72"/>
        <v>0</v>
      </c>
      <c r="BO99" s="8">
        <f t="shared" si="73"/>
        <v>0</v>
      </c>
      <c r="BP99" s="8">
        <f t="shared" si="74"/>
        <v>0</v>
      </c>
      <c r="BQ99" s="15">
        <f t="shared" si="75"/>
        <v>0</v>
      </c>
      <c r="BR99" s="8">
        <f t="shared" si="76"/>
        <v>0</v>
      </c>
      <c r="BS99" s="68"/>
      <c r="BT99" s="60">
        <v>0</v>
      </c>
      <c r="BU99" s="8">
        <f t="shared" si="77"/>
        <v>0</v>
      </c>
      <c r="BV99" s="8">
        <f t="shared" si="78"/>
        <v>0</v>
      </c>
      <c r="BW99" s="69">
        <f t="shared" si="79"/>
        <v>0</v>
      </c>
      <c r="BX99" s="8">
        <f t="shared" si="80"/>
        <v>0</v>
      </c>
      <c r="BY99" s="8">
        <f t="shared" si="81"/>
        <v>0</v>
      </c>
      <c r="BZ99" s="8">
        <f t="shared" si="82"/>
        <v>0</v>
      </c>
      <c r="CA99" s="8">
        <f t="shared" si="83"/>
        <v>0</v>
      </c>
      <c r="CB99" s="8">
        <f t="shared" si="84"/>
        <v>0</v>
      </c>
      <c r="CC99" s="15">
        <f t="shared" si="85"/>
        <v>0</v>
      </c>
      <c r="CD99" s="8">
        <f t="shared" si="86"/>
        <v>0</v>
      </c>
      <c r="CE99" s="68"/>
      <c r="CF99" s="60">
        <v>0</v>
      </c>
      <c r="CG99" s="8">
        <f t="shared" si="87"/>
        <v>0</v>
      </c>
      <c r="CH99" s="8">
        <f t="shared" si="88"/>
        <v>0</v>
      </c>
      <c r="CI99" s="69">
        <f t="shared" si="89"/>
        <v>0</v>
      </c>
      <c r="CJ99" s="8">
        <f t="shared" si="90"/>
        <v>0</v>
      </c>
      <c r="CK99" s="8">
        <f t="shared" si="91"/>
        <v>0</v>
      </c>
      <c r="CL99" s="8">
        <f t="shared" si="92"/>
        <v>0</v>
      </c>
      <c r="CM99" s="8">
        <f t="shared" si="93"/>
        <v>0</v>
      </c>
      <c r="CN99" s="8">
        <f t="shared" si="94"/>
        <v>0</v>
      </c>
      <c r="CO99" s="15">
        <f t="shared" si="95"/>
        <v>0</v>
      </c>
      <c r="CP99" s="8">
        <f t="shared" si="96"/>
        <v>0</v>
      </c>
      <c r="CQ99" s="27"/>
      <c r="CR99">
        <f t="shared" si="19"/>
        <v>11.593347999999999</v>
      </c>
      <c r="CS99">
        <f t="shared" si="20"/>
        <v>0</v>
      </c>
      <c r="CT99">
        <f t="shared" si="21"/>
        <v>1.388199</v>
      </c>
      <c r="CU99">
        <f t="shared" si="22"/>
        <v>0</v>
      </c>
      <c r="CV99">
        <f t="shared" si="23"/>
        <v>2.3125979999999999</v>
      </c>
      <c r="CW99">
        <f t="shared" si="24"/>
        <v>5.2378999999999998</v>
      </c>
      <c r="CX99">
        <f t="shared" si="25"/>
        <v>0</v>
      </c>
      <c r="CY99">
        <f t="shared" si="26"/>
        <v>2.6546509999999999</v>
      </c>
      <c r="CZ99" s="8">
        <f t="shared" si="27"/>
        <v>2.6546509999999999</v>
      </c>
    </row>
    <row r="100" spans="1:104" hidden="1" outlineLevel="1" x14ac:dyDescent="0.4">
      <c r="A100" t="str">
        <f>'Accounts Active'!A58</f>
        <v>Carlos M Rossi &amp; Hebe M Garcia</v>
      </c>
      <c r="B100">
        <f t="shared" si="11"/>
        <v>133.75368</v>
      </c>
      <c r="C100">
        <f t="shared" si="12"/>
        <v>133.75368</v>
      </c>
      <c r="D100">
        <f t="shared" si="13"/>
        <v>0</v>
      </c>
      <c r="E100">
        <f t="shared" si="14"/>
        <v>6.6876840000000009</v>
      </c>
      <c r="F100" s="15">
        <f t="shared" si="28"/>
        <v>0.60517234072325932</v>
      </c>
      <c r="G100" s="14">
        <f t="shared" si="15"/>
        <v>1</v>
      </c>
      <c r="H100" s="54">
        <f t="shared" si="29"/>
        <v>52.809652394050204</v>
      </c>
      <c r="I100" s="58">
        <v>16.337152662205202</v>
      </c>
      <c r="J100" s="58">
        <f t="shared" si="16"/>
        <v>117.4165273377948</v>
      </c>
      <c r="K100" s="10"/>
      <c r="L100">
        <v>0</v>
      </c>
      <c r="M100" s="8">
        <f t="shared" si="30"/>
        <v>6.6876840000000009</v>
      </c>
      <c r="N100" s="8">
        <f t="shared" si="31"/>
        <v>117.4165273377948</v>
      </c>
      <c r="O100" s="58">
        <f t="shared" si="32"/>
        <v>5.93646535690596</v>
      </c>
      <c r="P100" s="8">
        <f t="shared" si="33"/>
        <v>0</v>
      </c>
      <c r="Q100" s="8">
        <f t="shared" si="34"/>
        <v>117.4165273377948</v>
      </c>
      <c r="R100" s="8">
        <f t="shared" si="17"/>
        <v>3.8370174645052577</v>
      </c>
      <c r="S100" s="8">
        <f t="shared" si="35"/>
        <v>3.8370174645052577</v>
      </c>
      <c r="T100" s="8">
        <f t="shared" si="36"/>
        <v>9.7734828214112177</v>
      </c>
      <c r="U100" s="15">
        <f t="shared" si="97"/>
        <v>7.3070758288005369E-2</v>
      </c>
      <c r="V100" s="8">
        <f t="shared" si="18"/>
        <v>107.64304451638358</v>
      </c>
      <c r="W100" s="68"/>
      <c r="X100" s="58">
        <v>0</v>
      </c>
      <c r="Y100" s="8">
        <f t="shared" si="37"/>
        <v>6.6876840000000009</v>
      </c>
      <c r="Z100" s="8">
        <f t="shared" si="38"/>
        <v>107.64304451638358</v>
      </c>
      <c r="AA100" s="60">
        <f t="shared" si="39"/>
        <v>10.400687305299243</v>
      </c>
      <c r="AB100" s="8">
        <f t="shared" si="40"/>
        <v>0</v>
      </c>
      <c r="AC100" s="8">
        <f t="shared" si="41"/>
        <v>107.64304451638358</v>
      </c>
      <c r="AD100" s="8">
        <f t="shared" si="42"/>
        <v>19.260114267339738</v>
      </c>
      <c r="AE100" s="8">
        <f t="shared" si="43"/>
        <v>19.260114267339738</v>
      </c>
      <c r="AF100" s="8">
        <f t="shared" si="44"/>
        <v>29.660801572638981</v>
      </c>
      <c r="AG100" s="15">
        <f t="shared" si="45"/>
        <v>0.22175690098873527</v>
      </c>
      <c r="AH100" s="8">
        <f t="shared" si="46"/>
        <v>77.982242943744609</v>
      </c>
      <c r="AI100" s="68"/>
      <c r="AJ100" s="58">
        <v>0</v>
      </c>
      <c r="AK100" s="8">
        <f t="shared" si="47"/>
        <v>6.6876840000000009</v>
      </c>
      <c r="AL100" s="8">
        <f t="shared" si="48"/>
        <v>0</v>
      </c>
      <c r="AM100" s="69">
        <f t="shared" si="49"/>
        <v>0</v>
      </c>
      <c r="AN100" s="8">
        <f t="shared" si="50"/>
        <v>6.6876840000000009</v>
      </c>
      <c r="AO100" s="8">
        <f t="shared" si="51"/>
        <v>0</v>
      </c>
      <c r="AP100" s="8">
        <f t="shared" si="52"/>
        <v>0</v>
      </c>
      <c r="AQ100" s="8">
        <f t="shared" si="53"/>
        <v>0</v>
      </c>
      <c r="AR100" s="8">
        <f t="shared" si="54"/>
        <v>6.6876840000000009</v>
      </c>
      <c r="AS100" s="15">
        <f t="shared" si="55"/>
        <v>0.05</v>
      </c>
      <c r="AT100" s="8">
        <f t="shared" si="56"/>
        <v>71.294558943744605</v>
      </c>
      <c r="AU100" s="68"/>
      <c r="AV100" s="60">
        <v>0</v>
      </c>
      <c r="AW100" s="8">
        <f t="shared" si="57"/>
        <v>6.6876840000000009</v>
      </c>
      <c r="AX100" s="8">
        <f t="shared" si="58"/>
        <v>0</v>
      </c>
      <c r="AY100" s="69">
        <f t="shared" si="59"/>
        <v>0</v>
      </c>
      <c r="AZ100" s="8">
        <f t="shared" si="60"/>
        <v>6.6876840000000009</v>
      </c>
      <c r="BA100" s="8">
        <f t="shared" si="61"/>
        <v>0</v>
      </c>
      <c r="BB100" s="8">
        <f t="shared" si="62"/>
        <v>0</v>
      </c>
      <c r="BC100" s="8">
        <f t="shared" si="63"/>
        <v>0</v>
      </c>
      <c r="BD100" s="8">
        <f t="shared" si="64"/>
        <v>6.6876840000000009</v>
      </c>
      <c r="BE100" s="15">
        <f t="shared" si="65"/>
        <v>0.05</v>
      </c>
      <c r="BF100" s="8">
        <f t="shared" si="66"/>
        <v>64.6068749437446</v>
      </c>
      <c r="BG100" s="68"/>
      <c r="BH100" s="60">
        <v>0</v>
      </c>
      <c r="BI100" s="8">
        <f t="shared" si="67"/>
        <v>6.6876840000000009</v>
      </c>
      <c r="BJ100" s="8">
        <f t="shared" si="68"/>
        <v>0</v>
      </c>
      <c r="BK100" s="69">
        <f t="shared" si="69"/>
        <v>0</v>
      </c>
      <c r="BL100" s="8">
        <f t="shared" si="70"/>
        <v>0</v>
      </c>
      <c r="BM100" s="8">
        <f t="shared" si="71"/>
        <v>0</v>
      </c>
      <c r="BN100" s="8">
        <f t="shared" si="72"/>
        <v>0</v>
      </c>
      <c r="BO100" s="8">
        <f t="shared" si="73"/>
        <v>0</v>
      </c>
      <c r="BP100" s="8">
        <f t="shared" si="74"/>
        <v>0</v>
      </c>
      <c r="BQ100" s="15">
        <f t="shared" si="75"/>
        <v>0</v>
      </c>
      <c r="BR100" s="8">
        <f t="shared" si="76"/>
        <v>64.6068749437446</v>
      </c>
      <c r="BS100" s="68"/>
      <c r="BT100" s="60">
        <v>0</v>
      </c>
      <c r="BU100" s="8">
        <f t="shared" si="77"/>
        <v>6.6876840000000009</v>
      </c>
      <c r="BV100" s="8">
        <f t="shared" si="78"/>
        <v>0</v>
      </c>
      <c r="BW100" s="69">
        <f t="shared" si="79"/>
        <v>0</v>
      </c>
      <c r="BX100" s="8">
        <f t="shared" si="80"/>
        <v>0</v>
      </c>
      <c r="BY100" s="8">
        <f t="shared" si="81"/>
        <v>0</v>
      </c>
      <c r="BZ100" s="8">
        <f t="shared" si="82"/>
        <v>0</v>
      </c>
      <c r="CA100" s="8">
        <f t="shared" si="83"/>
        <v>0</v>
      </c>
      <c r="CB100" s="8">
        <f t="shared" si="84"/>
        <v>0</v>
      </c>
      <c r="CC100" s="15">
        <f t="shared" si="85"/>
        <v>0</v>
      </c>
      <c r="CD100" s="8">
        <f t="shared" si="86"/>
        <v>64.6068749437446</v>
      </c>
      <c r="CE100" s="68"/>
      <c r="CF100" s="60">
        <v>0</v>
      </c>
      <c r="CG100" s="8">
        <f t="shared" si="87"/>
        <v>6.6876840000000009</v>
      </c>
      <c r="CH100" s="8">
        <f t="shared" si="88"/>
        <v>0</v>
      </c>
      <c r="CI100" s="69">
        <f t="shared" si="89"/>
        <v>0</v>
      </c>
      <c r="CJ100" s="8">
        <f t="shared" si="90"/>
        <v>0</v>
      </c>
      <c r="CK100" s="8">
        <f t="shared" si="91"/>
        <v>0</v>
      </c>
      <c r="CL100" s="8">
        <f t="shared" si="92"/>
        <v>0</v>
      </c>
      <c r="CM100" s="8">
        <f t="shared" si="93"/>
        <v>0</v>
      </c>
      <c r="CN100" s="8">
        <f t="shared" si="94"/>
        <v>0</v>
      </c>
      <c r="CO100" s="15">
        <f t="shared" si="95"/>
        <v>0</v>
      </c>
      <c r="CP100" s="8">
        <f t="shared" si="96"/>
        <v>64.6068749437446</v>
      </c>
      <c r="CQ100" s="27"/>
      <c r="CR100">
        <f t="shared" si="19"/>
        <v>0</v>
      </c>
      <c r="CS100">
        <f t="shared" si="20"/>
        <v>0</v>
      </c>
      <c r="CT100">
        <f t="shared" si="21"/>
        <v>0</v>
      </c>
      <c r="CU100">
        <f t="shared" si="22"/>
        <v>0</v>
      </c>
      <c r="CV100">
        <f t="shared" si="23"/>
        <v>0</v>
      </c>
      <c r="CW100">
        <f t="shared" si="24"/>
        <v>0</v>
      </c>
      <c r="CX100">
        <f t="shared" si="25"/>
        <v>0</v>
      </c>
      <c r="CY100">
        <f t="shared" si="26"/>
        <v>0</v>
      </c>
      <c r="CZ100" s="8">
        <f t="shared" si="27"/>
        <v>0</v>
      </c>
    </row>
    <row r="101" spans="1:104" hidden="1" outlineLevel="1" x14ac:dyDescent="0.4">
      <c r="A101" t="str">
        <f>'Accounts Active'!A59</f>
        <v>Carrie-Ann Biondi and Robert Begley</v>
      </c>
      <c r="B101">
        <f t="shared" si="11"/>
        <v>14.973875</v>
      </c>
      <c r="C101">
        <f t="shared" si="12"/>
        <v>2.2633160000000001</v>
      </c>
      <c r="D101">
        <f t="shared" si="13"/>
        <v>0</v>
      </c>
      <c r="E101">
        <f t="shared" si="14"/>
        <v>0.74869375000000005</v>
      </c>
      <c r="F101" s="15">
        <f t="shared" si="28"/>
        <v>0.33079505910796375</v>
      </c>
      <c r="G101" s="14">
        <f t="shared" si="15"/>
        <v>1</v>
      </c>
      <c r="H101" s="54">
        <f t="shared" si="29"/>
        <v>1.5146222499999999</v>
      </c>
      <c r="I101" s="58">
        <v>0.74869375000000005</v>
      </c>
      <c r="J101" s="58">
        <f t="shared" si="16"/>
        <v>1.5146222499999999</v>
      </c>
      <c r="K101" s="10"/>
      <c r="L101">
        <v>0</v>
      </c>
      <c r="M101" s="8">
        <f t="shared" si="30"/>
        <v>0.74869375000000005</v>
      </c>
      <c r="N101" s="8">
        <f t="shared" si="31"/>
        <v>1.5146222499999999</v>
      </c>
      <c r="O101" s="58">
        <f t="shared" si="32"/>
        <v>0.27205441497093025</v>
      </c>
      <c r="P101" s="8">
        <f t="shared" si="33"/>
        <v>0.74869375000000005</v>
      </c>
      <c r="Q101" s="8">
        <f t="shared" si="34"/>
        <v>0</v>
      </c>
      <c r="R101" s="8">
        <f t="shared" si="17"/>
        <v>0</v>
      </c>
      <c r="S101" s="8">
        <f t="shared" si="35"/>
        <v>0</v>
      </c>
      <c r="T101" s="8">
        <f t="shared" si="36"/>
        <v>1.0207481649709302</v>
      </c>
      <c r="U101" s="15">
        <f t="shared" si="97"/>
        <v>6.8168604651162798E-2</v>
      </c>
      <c r="V101" s="8">
        <f t="shared" si="18"/>
        <v>0.49387408502906971</v>
      </c>
      <c r="W101" s="68"/>
      <c r="X101" s="58">
        <v>0</v>
      </c>
      <c r="Y101" s="8">
        <f t="shared" si="37"/>
        <v>0.49387408502906971</v>
      </c>
      <c r="Z101" s="8">
        <f t="shared" si="38"/>
        <v>0.49387408502906971</v>
      </c>
      <c r="AA101" s="60">
        <f t="shared" si="39"/>
        <v>0.4766393350290698</v>
      </c>
      <c r="AB101" s="8">
        <f t="shared" si="40"/>
        <v>0.49387408502906971</v>
      </c>
      <c r="AC101" s="8">
        <f t="shared" si="41"/>
        <v>0</v>
      </c>
      <c r="AD101" s="8">
        <f t="shared" si="42"/>
        <v>0</v>
      </c>
      <c r="AE101" s="8">
        <f t="shared" si="43"/>
        <v>0</v>
      </c>
      <c r="AF101" s="8">
        <f t="shared" si="44"/>
        <v>0.97051342005813956</v>
      </c>
      <c r="AG101" s="15">
        <f t="shared" si="45"/>
        <v>6.4813778668390082E-2</v>
      </c>
      <c r="AH101" s="8">
        <f t="shared" si="46"/>
        <v>-0.47663933502906985</v>
      </c>
      <c r="AI101" s="68"/>
      <c r="AJ101" s="58">
        <v>0</v>
      </c>
      <c r="AK101" s="8">
        <f t="shared" si="47"/>
        <v>-0.47663933502906985</v>
      </c>
      <c r="AL101" s="8">
        <f t="shared" si="48"/>
        <v>-0.47663933502906985</v>
      </c>
      <c r="AM101" s="69">
        <f t="shared" si="49"/>
        <v>0</v>
      </c>
      <c r="AN101" s="8">
        <f t="shared" si="50"/>
        <v>-0.47663933502906985</v>
      </c>
      <c r="AO101" s="8">
        <f t="shared" si="51"/>
        <v>0</v>
      </c>
      <c r="AP101" s="8">
        <f t="shared" si="52"/>
        <v>0</v>
      </c>
      <c r="AQ101" s="8">
        <f t="shared" si="53"/>
        <v>0</v>
      </c>
      <c r="AR101" s="8">
        <f t="shared" si="54"/>
        <v>-0.47663933502906985</v>
      </c>
      <c r="AS101" s="15">
        <f t="shared" si="55"/>
        <v>-3.1831395348837214E-2</v>
      </c>
      <c r="AT101" s="8">
        <f t="shared" si="56"/>
        <v>0</v>
      </c>
      <c r="AU101" s="68"/>
      <c r="AV101" s="60">
        <v>0</v>
      </c>
      <c r="AW101" s="8">
        <f t="shared" si="57"/>
        <v>0</v>
      </c>
      <c r="AX101" s="8">
        <f t="shared" si="58"/>
        <v>0</v>
      </c>
      <c r="AY101" s="69">
        <f t="shared" si="59"/>
        <v>0</v>
      </c>
      <c r="AZ101" s="8">
        <f t="shared" si="60"/>
        <v>0</v>
      </c>
      <c r="BA101" s="8">
        <f t="shared" si="61"/>
        <v>0</v>
      </c>
      <c r="BB101" s="8">
        <f t="shared" si="62"/>
        <v>0</v>
      </c>
      <c r="BC101" s="8">
        <f t="shared" si="63"/>
        <v>0</v>
      </c>
      <c r="BD101" s="8">
        <f t="shared" si="64"/>
        <v>0</v>
      </c>
      <c r="BE101" s="15">
        <f t="shared" si="65"/>
        <v>0</v>
      </c>
      <c r="BF101" s="8">
        <f t="shared" si="66"/>
        <v>0</v>
      </c>
      <c r="BG101" s="68"/>
      <c r="BH101" s="60">
        <v>0</v>
      </c>
      <c r="BI101" s="8">
        <f t="shared" si="67"/>
        <v>0</v>
      </c>
      <c r="BJ101" s="8">
        <f t="shared" si="68"/>
        <v>0</v>
      </c>
      <c r="BK101" s="69">
        <f t="shared" si="69"/>
        <v>0</v>
      </c>
      <c r="BL101" s="8">
        <f t="shared" si="70"/>
        <v>0</v>
      </c>
      <c r="BM101" s="8">
        <f t="shared" si="71"/>
        <v>0</v>
      </c>
      <c r="BN101" s="8">
        <f t="shared" si="72"/>
        <v>0</v>
      </c>
      <c r="BO101" s="8">
        <f t="shared" si="73"/>
        <v>0</v>
      </c>
      <c r="BP101" s="8">
        <f t="shared" si="74"/>
        <v>0</v>
      </c>
      <c r="BQ101" s="15">
        <f t="shared" si="75"/>
        <v>0</v>
      </c>
      <c r="BR101" s="8">
        <f t="shared" si="76"/>
        <v>0</v>
      </c>
      <c r="BS101" s="68"/>
      <c r="BT101" s="60">
        <v>0</v>
      </c>
      <c r="BU101" s="8">
        <f t="shared" si="77"/>
        <v>0</v>
      </c>
      <c r="BV101" s="8">
        <f t="shared" si="78"/>
        <v>0</v>
      </c>
      <c r="BW101" s="69">
        <f t="shared" si="79"/>
        <v>0</v>
      </c>
      <c r="BX101" s="8">
        <f t="shared" si="80"/>
        <v>0</v>
      </c>
      <c r="BY101" s="8">
        <f t="shared" si="81"/>
        <v>0</v>
      </c>
      <c r="BZ101" s="8">
        <f t="shared" si="82"/>
        <v>0</v>
      </c>
      <c r="CA101" s="8">
        <f t="shared" si="83"/>
        <v>0</v>
      </c>
      <c r="CB101" s="8">
        <f t="shared" si="84"/>
        <v>0</v>
      </c>
      <c r="CC101" s="15">
        <f t="shared" si="85"/>
        <v>0</v>
      </c>
      <c r="CD101" s="8">
        <f t="shared" si="86"/>
        <v>0</v>
      </c>
      <c r="CE101" s="68"/>
      <c r="CF101" s="60">
        <v>0</v>
      </c>
      <c r="CG101" s="8">
        <f t="shared" si="87"/>
        <v>0</v>
      </c>
      <c r="CH101" s="8">
        <f t="shared" si="88"/>
        <v>0</v>
      </c>
      <c r="CI101" s="69">
        <f t="shared" si="89"/>
        <v>0</v>
      </c>
      <c r="CJ101" s="8">
        <f t="shared" si="90"/>
        <v>0</v>
      </c>
      <c r="CK101" s="8">
        <f t="shared" si="91"/>
        <v>0</v>
      </c>
      <c r="CL101" s="8">
        <f t="shared" si="92"/>
        <v>0</v>
      </c>
      <c r="CM101" s="8">
        <f t="shared" si="93"/>
        <v>0</v>
      </c>
      <c r="CN101" s="8">
        <f t="shared" si="94"/>
        <v>0</v>
      </c>
      <c r="CO101" s="15">
        <f t="shared" si="95"/>
        <v>0</v>
      </c>
      <c r="CP101" s="8">
        <f t="shared" si="96"/>
        <v>0</v>
      </c>
      <c r="CQ101" s="27"/>
      <c r="CR101">
        <f t="shared" si="19"/>
        <v>12.710559</v>
      </c>
      <c r="CS101">
        <f t="shared" si="20"/>
        <v>0</v>
      </c>
      <c r="CT101">
        <f t="shared" si="21"/>
        <v>0</v>
      </c>
      <c r="CU101">
        <f t="shared" si="22"/>
        <v>0</v>
      </c>
      <c r="CV101">
        <f t="shared" si="23"/>
        <v>12.710559</v>
      </c>
      <c r="CW101">
        <f t="shared" si="24"/>
        <v>0</v>
      </c>
      <c r="CX101">
        <f t="shared" si="25"/>
        <v>0</v>
      </c>
      <c r="CY101">
        <f t="shared" si="26"/>
        <v>0</v>
      </c>
      <c r="CZ101" s="8">
        <f t="shared" si="27"/>
        <v>0</v>
      </c>
    </row>
    <row r="102" spans="1:104" hidden="1" outlineLevel="1" x14ac:dyDescent="0.4">
      <c r="A102" t="str">
        <f>'Accounts Active'!A60</f>
        <v>Cayla Zielinski</v>
      </c>
      <c r="B102">
        <f t="shared" si="11"/>
        <v>12.349800999999999</v>
      </c>
      <c r="C102">
        <f t="shared" si="12"/>
        <v>5.7054150000000003</v>
      </c>
      <c r="D102">
        <f t="shared" si="13"/>
        <v>0</v>
      </c>
      <c r="E102">
        <f t="shared" si="14"/>
        <v>0.61749005000000001</v>
      </c>
      <c r="F102" s="15">
        <f t="shared" si="28"/>
        <v>0.53163402963298645</v>
      </c>
      <c r="G102" s="14">
        <f t="shared" si="15"/>
        <v>1</v>
      </c>
      <c r="H102" s="54">
        <f t="shared" si="29"/>
        <v>2.6722222328215146</v>
      </c>
      <c r="I102" s="58">
        <v>0.69687978570933895</v>
      </c>
      <c r="J102" s="58">
        <f t="shared" si="16"/>
        <v>5.0085352142906618</v>
      </c>
      <c r="K102" s="10"/>
      <c r="L102">
        <v>0</v>
      </c>
      <c r="M102" s="8">
        <f t="shared" si="30"/>
        <v>0.61749005000000001</v>
      </c>
      <c r="N102" s="8">
        <f t="shared" si="31"/>
        <v>5.0085352142906618</v>
      </c>
      <c r="O102" s="58">
        <f t="shared" si="32"/>
        <v>0.25322666631880048</v>
      </c>
      <c r="P102" s="8">
        <f t="shared" si="33"/>
        <v>0.61749005000000001</v>
      </c>
      <c r="Q102" s="8">
        <f t="shared" si="34"/>
        <v>0</v>
      </c>
      <c r="R102" s="8">
        <f t="shared" si="17"/>
        <v>0</v>
      </c>
      <c r="S102" s="8">
        <f t="shared" si="35"/>
        <v>0</v>
      </c>
      <c r="T102" s="8">
        <f t="shared" si="36"/>
        <v>0.87071671631880054</v>
      </c>
      <c r="U102" s="15">
        <f t="shared" si="97"/>
        <v>7.0504513904215999E-2</v>
      </c>
      <c r="V102" s="8">
        <f t="shared" si="18"/>
        <v>4.1378184979718613</v>
      </c>
      <c r="W102" s="68"/>
      <c r="X102" s="58">
        <v>0</v>
      </c>
      <c r="Y102" s="8">
        <f t="shared" si="37"/>
        <v>0.61749005000000001</v>
      </c>
      <c r="Z102" s="8">
        <f t="shared" si="38"/>
        <v>4.1378184979718613</v>
      </c>
      <c r="AA102" s="60">
        <f t="shared" si="39"/>
        <v>0.44365311939053848</v>
      </c>
      <c r="AB102" s="8">
        <f t="shared" si="40"/>
        <v>0</v>
      </c>
      <c r="AC102" s="8">
        <f t="shared" si="41"/>
        <v>4.1378184979718613</v>
      </c>
      <c r="AD102" s="8">
        <f t="shared" si="42"/>
        <v>0.74036234711217541</v>
      </c>
      <c r="AE102" s="8">
        <f t="shared" si="43"/>
        <v>0.74036234711217541</v>
      </c>
      <c r="AF102" s="8">
        <f t="shared" si="44"/>
        <v>1.1840154665027138</v>
      </c>
      <c r="AG102" s="15">
        <f t="shared" si="45"/>
        <v>9.5873242532629785E-2</v>
      </c>
      <c r="AH102" s="8">
        <f t="shared" si="46"/>
        <v>2.9538030314691475</v>
      </c>
      <c r="AI102" s="68"/>
      <c r="AJ102" s="58">
        <v>0</v>
      </c>
      <c r="AK102" s="8">
        <f t="shared" si="47"/>
        <v>0.61749005000000001</v>
      </c>
      <c r="AL102" s="8">
        <f t="shared" si="48"/>
        <v>0</v>
      </c>
      <c r="AM102" s="69">
        <f t="shared" si="49"/>
        <v>0</v>
      </c>
      <c r="AN102" s="8">
        <f t="shared" si="50"/>
        <v>0.61749005000000001</v>
      </c>
      <c r="AO102" s="8">
        <f t="shared" si="51"/>
        <v>0</v>
      </c>
      <c r="AP102" s="8">
        <f t="shared" si="52"/>
        <v>0</v>
      </c>
      <c r="AQ102" s="8">
        <f t="shared" si="53"/>
        <v>0</v>
      </c>
      <c r="AR102" s="8">
        <f t="shared" si="54"/>
        <v>0.61749005000000001</v>
      </c>
      <c r="AS102" s="15">
        <f t="shared" si="55"/>
        <v>0.05</v>
      </c>
      <c r="AT102" s="8">
        <f t="shared" si="56"/>
        <v>2.3363129814691472</v>
      </c>
      <c r="AU102" s="68"/>
      <c r="AV102" s="60">
        <v>1</v>
      </c>
      <c r="AW102" s="8">
        <f t="shared" si="57"/>
        <v>0</v>
      </c>
      <c r="AX102" s="8">
        <f t="shared" si="58"/>
        <v>0</v>
      </c>
      <c r="AY102" s="69">
        <f t="shared" si="59"/>
        <v>0</v>
      </c>
      <c r="AZ102" s="8">
        <f t="shared" si="60"/>
        <v>0</v>
      </c>
      <c r="BA102" s="8">
        <f t="shared" si="61"/>
        <v>0</v>
      </c>
      <c r="BB102" s="8">
        <f t="shared" si="62"/>
        <v>0</v>
      </c>
      <c r="BC102" s="8">
        <f t="shared" si="63"/>
        <v>0</v>
      </c>
      <c r="BD102" s="8">
        <f t="shared" si="64"/>
        <v>0</v>
      </c>
      <c r="BE102" s="15">
        <f t="shared" si="65"/>
        <v>0</v>
      </c>
      <c r="BF102" s="8">
        <f t="shared" si="66"/>
        <v>2.3363129814691472</v>
      </c>
      <c r="BG102" s="68"/>
      <c r="BH102" s="60">
        <v>1</v>
      </c>
      <c r="BI102" s="8">
        <f t="shared" si="67"/>
        <v>0</v>
      </c>
      <c r="BJ102" s="8">
        <f t="shared" si="68"/>
        <v>0</v>
      </c>
      <c r="BK102" s="69">
        <f t="shared" si="69"/>
        <v>0</v>
      </c>
      <c r="BL102" s="8">
        <f t="shared" si="70"/>
        <v>0</v>
      </c>
      <c r="BM102" s="8">
        <f t="shared" si="71"/>
        <v>0</v>
      </c>
      <c r="BN102" s="8">
        <f t="shared" si="72"/>
        <v>0</v>
      </c>
      <c r="BO102" s="8">
        <f t="shared" si="73"/>
        <v>0</v>
      </c>
      <c r="BP102" s="8">
        <f t="shared" si="74"/>
        <v>0</v>
      </c>
      <c r="BQ102" s="15">
        <f t="shared" si="75"/>
        <v>0</v>
      </c>
      <c r="BR102" s="8">
        <f t="shared" si="76"/>
        <v>2.3363129814691472</v>
      </c>
      <c r="BS102" s="68"/>
      <c r="BT102" s="60">
        <v>1</v>
      </c>
      <c r="BU102" s="8">
        <f t="shared" si="77"/>
        <v>0</v>
      </c>
      <c r="BV102" s="8">
        <f t="shared" si="78"/>
        <v>0</v>
      </c>
      <c r="BW102" s="69">
        <f t="shared" si="79"/>
        <v>0</v>
      </c>
      <c r="BX102" s="8">
        <f t="shared" si="80"/>
        <v>0</v>
      </c>
      <c r="BY102" s="8">
        <f t="shared" si="81"/>
        <v>0</v>
      </c>
      <c r="BZ102" s="8">
        <f t="shared" si="82"/>
        <v>0</v>
      </c>
      <c r="CA102" s="8">
        <f t="shared" si="83"/>
        <v>0</v>
      </c>
      <c r="CB102" s="8">
        <f t="shared" si="84"/>
        <v>0</v>
      </c>
      <c r="CC102" s="15">
        <f t="shared" si="85"/>
        <v>0</v>
      </c>
      <c r="CD102" s="8">
        <f t="shared" si="86"/>
        <v>2.3363129814691472</v>
      </c>
      <c r="CE102" s="68"/>
      <c r="CF102" s="60">
        <v>1</v>
      </c>
      <c r="CG102" s="8">
        <f t="shared" si="87"/>
        <v>0</v>
      </c>
      <c r="CH102" s="8">
        <f t="shared" si="88"/>
        <v>0</v>
      </c>
      <c r="CI102" s="69">
        <f t="shared" si="89"/>
        <v>0</v>
      </c>
      <c r="CJ102" s="8">
        <f t="shared" si="90"/>
        <v>0</v>
      </c>
      <c r="CK102" s="8">
        <f t="shared" si="91"/>
        <v>0</v>
      </c>
      <c r="CL102" s="8">
        <f t="shared" si="92"/>
        <v>0</v>
      </c>
      <c r="CM102" s="8">
        <f t="shared" si="93"/>
        <v>0</v>
      </c>
      <c r="CN102" s="8">
        <f t="shared" si="94"/>
        <v>0</v>
      </c>
      <c r="CO102" s="15">
        <f t="shared" si="95"/>
        <v>0</v>
      </c>
      <c r="CP102" s="8">
        <f t="shared" si="96"/>
        <v>2.3363129814691472</v>
      </c>
      <c r="CQ102" s="27"/>
      <c r="CR102">
        <f t="shared" si="19"/>
        <v>6.6443859999999999</v>
      </c>
      <c r="CS102">
        <f t="shared" si="20"/>
        <v>0</v>
      </c>
      <c r="CT102">
        <f t="shared" si="21"/>
        <v>0</v>
      </c>
      <c r="CU102">
        <f t="shared" si="22"/>
        <v>0</v>
      </c>
      <c r="CV102">
        <f t="shared" si="23"/>
        <v>6.6443859999999999</v>
      </c>
      <c r="CW102">
        <f t="shared" si="24"/>
        <v>0</v>
      </c>
      <c r="CX102">
        <f t="shared" si="25"/>
        <v>0</v>
      </c>
      <c r="CY102">
        <f t="shared" si="26"/>
        <v>0</v>
      </c>
      <c r="CZ102" s="8">
        <f t="shared" si="27"/>
        <v>0</v>
      </c>
    </row>
    <row r="103" spans="1:104" hidden="1" outlineLevel="1" x14ac:dyDescent="0.4">
      <c r="A103" t="str">
        <f>'Accounts Active'!A61</f>
        <v>Charles and Bonnie Dahlke</v>
      </c>
      <c r="B103">
        <f t="shared" si="11"/>
        <v>10.214775000000001</v>
      </c>
      <c r="C103">
        <f t="shared" si="12"/>
        <v>1.419605</v>
      </c>
      <c r="D103">
        <f t="shared" si="13"/>
        <v>5</v>
      </c>
      <c r="E103">
        <f t="shared" si="14"/>
        <v>0.51073875000000013</v>
      </c>
      <c r="F103" s="15">
        <f t="shared" si="28"/>
        <v>0.5460539058662861</v>
      </c>
      <c r="G103" s="14">
        <f t="shared" si="15"/>
        <v>1</v>
      </c>
      <c r="H103" s="54">
        <f t="shared" si="29"/>
        <v>2.9141546156312605</v>
      </c>
      <c r="I103" s="58">
        <v>0.78411350563256144</v>
      </c>
      <c r="J103" s="58">
        <f t="shared" si="16"/>
        <v>5.6354914943674386</v>
      </c>
      <c r="K103" s="10"/>
      <c r="L103">
        <v>0</v>
      </c>
      <c r="M103" s="8">
        <f t="shared" si="30"/>
        <v>0.51073875000000013</v>
      </c>
      <c r="N103" s="8">
        <f t="shared" si="31"/>
        <v>5.6354914943674386</v>
      </c>
      <c r="O103" s="58">
        <f t="shared" si="32"/>
        <v>0.28492496570950632</v>
      </c>
      <c r="P103" s="8">
        <f t="shared" si="33"/>
        <v>0</v>
      </c>
      <c r="Q103" s="8">
        <f t="shared" si="34"/>
        <v>5.6354914943674386</v>
      </c>
      <c r="R103" s="8">
        <f t="shared" si="17"/>
        <v>0.18416043954996433</v>
      </c>
      <c r="S103" s="8">
        <f t="shared" si="35"/>
        <v>0.18416043954996433</v>
      </c>
      <c r="T103" s="8">
        <f t="shared" si="36"/>
        <v>0.46908540525947062</v>
      </c>
      <c r="U103" s="15">
        <f t="shared" si="97"/>
        <v>4.5922245498258213E-2</v>
      </c>
      <c r="V103" s="8">
        <f t="shared" si="18"/>
        <v>5.1664060891079675</v>
      </c>
      <c r="W103" s="68"/>
      <c r="X103" s="58">
        <v>0</v>
      </c>
      <c r="Y103" s="8">
        <f t="shared" si="37"/>
        <v>0.51073875000000013</v>
      </c>
      <c r="Z103" s="8">
        <f t="shared" si="38"/>
        <v>5.1664060891079675</v>
      </c>
      <c r="AA103" s="60">
        <f t="shared" si="39"/>
        <v>0.49918853992305512</v>
      </c>
      <c r="AB103" s="8">
        <f t="shared" si="40"/>
        <v>0</v>
      </c>
      <c r="AC103" s="8">
        <f t="shared" si="41"/>
        <v>5.1664060891079675</v>
      </c>
      <c r="AD103" s="8">
        <f t="shared" si="42"/>
        <v>0.92440317044873455</v>
      </c>
      <c r="AE103" s="8">
        <f t="shared" si="43"/>
        <v>0.92440317044873455</v>
      </c>
      <c r="AF103" s="8">
        <f t="shared" si="44"/>
        <v>1.4235917103717897</v>
      </c>
      <c r="AG103" s="15">
        <f t="shared" si="45"/>
        <v>0.13936593908057587</v>
      </c>
      <c r="AH103" s="8">
        <f t="shared" si="46"/>
        <v>3.7428143787361776</v>
      </c>
      <c r="AI103" s="68"/>
      <c r="AJ103" s="58">
        <v>0</v>
      </c>
      <c r="AK103" s="8">
        <f t="shared" si="47"/>
        <v>0.51073875000000013</v>
      </c>
      <c r="AL103" s="8">
        <f t="shared" si="48"/>
        <v>0</v>
      </c>
      <c r="AM103" s="69">
        <f t="shared" si="49"/>
        <v>0</v>
      </c>
      <c r="AN103" s="8">
        <f t="shared" si="50"/>
        <v>0.51073875000000013</v>
      </c>
      <c r="AO103" s="8">
        <f t="shared" si="51"/>
        <v>0</v>
      </c>
      <c r="AP103" s="8">
        <f t="shared" si="52"/>
        <v>0</v>
      </c>
      <c r="AQ103" s="8">
        <f t="shared" si="53"/>
        <v>0</v>
      </c>
      <c r="AR103" s="8">
        <f t="shared" si="54"/>
        <v>0.51073875000000013</v>
      </c>
      <c r="AS103" s="15">
        <f t="shared" si="55"/>
        <v>5.000000000000001E-2</v>
      </c>
      <c r="AT103" s="8">
        <f t="shared" si="56"/>
        <v>3.2320756287361774</v>
      </c>
      <c r="AU103" s="68"/>
      <c r="AV103" s="60">
        <v>0</v>
      </c>
      <c r="AW103" s="8">
        <f t="shared" si="57"/>
        <v>0.51073875000000013</v>
      </c>
      <c r="AX103" s="8">
        <f t="shared" si="58"/>
        <v>0</v>
      </c>
      <c r="AY103" s="69">
        <f t="shared" si="59"/>
        <v>0</v>
      </c>
      <c r="AZ103" s="8">
        <f t="shared" si="60"/>
        <v>0.51073875000000013</v>
      </c>
      <c r="BA103" s="8">
        <f t="shared" si="61"/>
        <v>0</v>
      </c>
      <c r="BB103" s="8">
        <f t="shared" si="62"/>
        <v>0</v>
      </c>
      <c r="BC103" s="8">
        <f t="shared" si="63"/>
        <v>0</v>
      </c>
      <c r="BD103" s="8">
        <f t="shared" si="64"/>
        <v>0.51073875000000013</v>
      </c>
      <c r="BE103" s="15">
        <f t="shared" si="65"/>
        <v>5.000000000000001E-2</v>
      </c>
      <c r="BF103" s="8">
        <f t="shared" si="66"/>
        <v>2.7213368787361771</v>
      </c>
      <c r="BG103" s="68"/>
      <c r="BH103" s="60">
        <v>0</v>
      </c>
      <c r="BI103" s="8">
        <f t="shared" si="67"/>
        <v>0.51073875000000013</v>
      </c>
      <c r="BJ103" s="8">
        <f t="shared" si="68"/>
        <v>0</v>
      </c>
      <c r="BK103" s="69">
        <f t="shared" si="69"/>
        <v>0</v>
      </c>
      <c r="BL103" s="8">
        <f t="shared" si="70"/>
        <v>0</v>
      </c>
      <c r="BM103" s="8">
        <f t="shared" si="71"/>
        <v>0</v>
      </c>
      <c r="BN103" s="8">
        <f t="shared" si="72"/>
        <v>0</v>
      </c>
      <c r="BO103" s="8">
        <f t="shared" si="73"/>
        <v>0</v>
      </c>
      <c r="BP103" s="8">
        <f t="shared" si="74"/>
        <v>0</v>
      </c>
      <c r="BQ103" s="15">
        <f t="shared" si="75"/>
        <v>0</v>
      </c>
      <c r="BR103" s="8">
        <f t="shared" si="76"/>
        <v>2.7213368787361771</v>
      </c>
      <c r="BS103" s="68"/>
      <c r="BT103" s="60">
        <v>0</v>
      </c>
      <c r="BU103" s="8">
        <f t="shared" si="77"/>
        <v>0.51073875000000013</v>
      </c>
      <c r="BV103" s="8">
        <f t="shared" si="78"/>
        <v>0</v>
      </c>
      <c r="BW103" s="69">
        <f t="shared" si="79"/>
        <v>0</v>
      </c>
      <c r="BX103" s="8">
        <f t="shared" si="80"/>
        <v>0</v>
      </c>
      <c r="BY103" s="8">
        <f t="shared" si="81"/>
        <v>0</v>
      </c>
      <c r="BZ103" s="8">
        <f t="shared" si="82"/>
        <v>0</v>
      </c>
      <c r="CA103" s="8">
        <f t="shared" si="83"/>
        <v>0</v>
      </c>
      <c r="CB103" s="8">
        <f t="shared" si="84"/>
        <v>0</v>
      </c>
      <c r="CC103" s="15">
        <f t="shared" si="85"/>
        <v>0</v>
      </c>
      <c r="CD103" s="8">
        <f t="shared" si="86"/>
        <v>2.7213368787361771</v>
      </c>
      <c r="CE103" s="68"/>
      <c r="CF103" s="60">
        <v>0</v>
      </c>
      <c r="CG103" s="8">
        <f t="shared" si="87"/>
        <v>0.51073875000000013</v>
      </c>
      <c r="CH103" s="8">
        <f t="shared" si="88"/>
        <v>0</v>
      </c>
      <c r="CI103" s="69">
        <f t="shared" si="89"/>
        <v>0</v>
      </c>
      <c r="CJ103" s="8">
        <f t="shared" si="90"/>
        <v>0</v>
      </c>
      <c r="CK103" s="8">
        <f t="shared" si="91"/>
        <v>0</v>
      </c>
      <c r="CL103" s="8">
        <f t="shared" si="92"/>
        <v>0</v>
      </c>
      <c r="CM103" s="8">
        <f t="shared" si="93"/>
        <v>0</v>
      </c>
      <c r="CN103" s="8">
        <f t="shared" si="94"/>
        <v>0</v>
      </c>
      <c r="CO103" s="15">
        <f t="shared" si="95"/>
        <v>0</v>
      </c>
      <c r="CP103" s="8">
        <f t="shared" si="96"/>
        <v>2.7213368787361771</v>
      </c>
      <c r="CQ103" s="27"/>
      <c r="CR103">
        <f t="shared" si="19"/>
        <v>8.7951700000000006</v>
      </c>
      <c r="CS103">
        <f t="shared" si="20"/>
        <v>0.79517000000000004</v>
      </c>
      <c r="CT103">
        <f t="shared" si="21"/>
        <v>0</v>
      </c>
      <c r="CU103">
        <f t="shared" si="22"/>
        <v>0</v>
      </c>
      <c r="CV103">
        <f t="shared" si="23"/>
        <v>3</v>
      </c>
      <c r="CW103">
        <f t="shared" si="24"/>
        <v>0</v>
      </c>
      <c r="CX103">
        <f t="shared" si="25"/>
        <v>5</v>
      </c>
      <c r="CY103">
        <f t="shared" si="26"/>
        <v>0</v>
      </c>
      <c r="CZ103" s="8">
        <f t="shared" si="27"/>
        <v>0</v>
      </c>
    </row>
    <row r="104" spans="1:104" hidden="1" outlineLevel="1" x14ac:dyDescent="0.4">
      <c r="A104" t="str">
        <f>'Accounts Active'!A62</f>
        <v>Charles Vollum</v>
      </c>
      <c r="B104">
        <f t="shared" si="11"/>
        <v>214.18081800000002</v>
      </c>
      <c r="C104">
        <f t="shared" si="12"/>
        <v>143.50893500000001</v>
      </c>
      <c r="D104">
        <f t="shared" si="13"/>
        <v>4.7450890000000001</v>
      </c>
      <c r="E104">
        <f t="shared" si="14"/>
        <v>10.709040900000002</v>
      </c>
      <c r="F104" s="15">
        <f t="shared" si="28"/>
        <v>0.55592670803843725</v>
      </c>
      <c r="G104" s="14">
        <f t="shared" si="15"/>
        <v>1</v>
      </c>
      <c r="H104" s="54">
        <f t="shared" si="29"/>
        <v>63.728485191347929</v>
      </c>
      <c r="I104" s="58">
        <v>17.528694384225417</v>
      </c>
      <c r="J104" s="58">
        <f t="shared" si="16"/>
        <v>125.98024061577459</v>
      </c>
      <c r="K104" s="10"/>
      <c r="L104">
        <v>0</v>
      </c>
      <c r="M104" s="8">
        <f t="shared" si="30"/>
        <v>10.709040900000002</v>
      </c>
      <c r="N104" s="8">
        <f t="shared" si="31"/>
        <v>125.98024061577459</v>
      </c>
      <c r="O104" s="58">
        <f t="shared" si="32"/>
        <v>6.3694383663609795</v>
      </c>
      <c r="P104" s="8">
        <f t="shared" si="33"/>
        <v>0</v>
      </c>
      <c r="Q104" s="8">
        <f t="shared" si="34"/>
        <v>125.98024061577459</v>
      </c>
      <c r="R104" s="8">
        <f t="shared" si="17"/>
        <v>4.1168683351930939</v>
      </c>
      <c r="S104" s="8">
        <f t="shared" si="35"/>
        <v>4.1168683351930939</v>
      </c>
      <c r="T104" s="8">
        <f t="shared" si="36"/>
        <v>10.486306701554074</v>
      </c>
      <c r="U104" s="15">
        <f t="shared" si="97"/>
        <v>4.8960064675605423E-2</v>
      </c>
      <c r="V104" s="8">
        <f t="shared" si="18"/>
        <v>115.49393391422052</v>
      </c>
      <c r="W104" s="68"/>
      <c r="X104" s="58">
        <v>0</v>
      </c>
      <c r="Y104" s="8">
        <f t="shared" si="37"/>
        <v>10.709040900000002</v>
      </c>
      <c r="Z104" s="8">
        <f t="shared" si="38"/>
        <v>115.49393391422052</v>
      </c>
      <c r="AA104" s="60">
        <f t="shared" si="39"/>
        <v>11.159256017864438</v>
      </c>
      <c r="AB104" s="8">
        <f t="shared" si="40"/>
        <v>0</v>
      </c>
      <c r="AC104" s="8">
        <f t="shared" si="41"/>
        <v>115.49393391422052</v>
      </c>
      <c r="AD104" s="8">
        <f t="shared" si="42"/>
        <v>20.664840671929408</v>
      </c>
      <c r="AE104" s="8">
        <f t="shared" si="43"/>
        <v>20.664840671929408</v>
      </c>
      <c r="AF104" s="8">
        <f t="shared" si="44"/>
        <v>31.824096689793848</v>
      </c>
      <c r="AG104" s="15">
        <f t="shared" si="45"/>
        <v>0.14858518604496992</v>
      </c>
      <c r="AH104" s="8">
        <f t="shared" si="46"/>
        <v>83.669837224426672</v>
      </c>
      <c r="AI104" s="68"/>
      <c r="AJ104" s="58">
        <v>0</v>
      </c>
      <c r="AK104" s="8">
        <f t="shared" si="47"/>
        <v>10.709040900000002</v>
      </c>
      <c r="AL104" s="8">
        <f t="shared" si="48"/>
        <v>0</v>
      </c>
      <c r="AM104" s="69">
        <f t="shared" si="49"/>
        <v>0</v>
      </c>
      <c r="AN104" s="8">
        <f t="shared" si="50"/>
        <v>10.709040900000002</v>
      </c>
      <c r="AO104" s="8">
        <f t="shared" si="51"/>
        <v>0</v>
      </c>
      <c r="AP104" s="8">
        <f t="shared" si="52"/>
        <v>0</v>
      </c>
      <c r="AQ104" s="8">
        <f t="shared" si="53"/>
        <v>0</v>
      </c>
      <c r="AR104" s="8">
        <f t="shared" si="54"/>
        <v>10.709040900000002</v>
      </c>
      <c r="AS104" s="15">
        <f t="shared" si="55"/>
        <v>0.05</v>
      </c>
      <c r="AT104" s="8">
        <f t="shared" si="56"/>
        <v>72.960796324426667</v>
      </c>
      <c r="AU104" s="68"/>
      <c r="AV104" s="60">
        <v>0</v>
      </c>
      <c r="AW104" s="8">
        <f t="shared" si="57"/>
        <v>10.709040900000002</v>
      </c>
      <c r="AX104" s="8">
        <f t="shared" si="58"/>
        <v>0</v>
      </c>
      <c r="AY104" s="69">
        <f t="shared" si="59"/>
        <v>0</v>
      </c>
      <c r="AZ104" s="8">
        <f t="shared" si="60"/>
        <v>10.709040900000002</v>
      </c>
      <c r="BA104" s="8">
        <f t="shared" si="61"/>
        <v>0</v>
      </c>
      <c r="BB104" s="8">
        <f t="shared" si="62"/>
        <v>0</v>
      </c>
      <c r="BC104" s="8">
        <f t="shared" si="63"/>
        <v>0</v>
      </c>
      <c r="BD104" s="8">
        <f t="shared" si="64"/>
        <v>10.709040900000002</v>
      </c>
      <c r="BE104" s="15">
        <f t="shared" si="65"/>
        <v>0.05</v>
      </c>
      <c r="BF104" s="8">
        <f t="shared" si="66"/>
        <v>62.251755424426662</v>
      </c>
      <c r="BG104" s="68"/>
      <c r="BH104" s="60">
        <v>0</v>
      </c>
      <c r="BI104" s="8">
        <f t="shared" si="67"/>
        <v>10.709040900000002</v>
      </c>
      <c r="BJ104" s="8">
        <f t="shared" si="68"/>
        <v>0</v>
      </c>
      <c r="BK104" s="69">
        <f t="shared" si="69"/>
        <v>0</v>
      </c>
      <c r="BL104" s="8">
        <f t="shared" si="70"/>
        <v>0</v>
      </c>
      <c r="BM104" s="8">
        <f t="shared" si="71"/>
        <v>0</v>
      </c>
      <c r="BN104" s="8">
        <f t="shared" si="72"/>
        <v>0</v>
      </c>
      <c r="BO104" s="8">
        <f t="shared" si="73"/>
        <v>0</v>
      </c>
      <c r="BP104" s="8">
        <f t="shared" si="74"/>
        <v>0</v>
      </c>
      <c r="BQ104" s="15">
        <f t="shared" si="75"/>
        <v>0</v>
      </c>
      <c r="BR104" s="8">
        <f t="shared" si="76"/>
        <v>62.251755424426662</v>
      </c>
      <c r="BS104" s="68"/>
      <c r="BT104" s="60">
        <v>0</v>
      </c>
      <c r="BU104" s="8">
        <f t="shared" si="77"/>
        <v>10.709040900000002</v>
      </c>
      <c r="BV104" s="8">
        <f t="shared" si="78"/>
        <v>0</v>
      </c>
      <c r="BW104" s="69">
        <f t="shared" si="79"/>
        <v>0</v>
      </c>
      <c r="BX104" s="8">
        <f t="shared" si="80"/>
        <v>0</v>
      </c>
      <c r="BY104" s="8">
        <f t="shared" si="81"/>
        <v>0</v>
      </c>
      <c r="BZ104" s="8">
        <f t="shared" si="82"/>
        <v>0</v>
      </c>
      <c r="CA104" s="8">
        <f t="shared" si="83"/>
        <v>0</v>
      </c>
      <c r="CB104" s="8">
        <f t="shared" si="84"/>
        <v>0</v>
      </c>
      <c r="CC104" s="15">
        <f t="shared" si="85"/>
        <v>0</v>
      </c>
      <c r="CD104" s="8">
        <f t="shared" si="86"/>
        <v>62.251755424426662</v>
      </c>
      <c r="CE104" s="68"/>
      <c r="CF104" s="60">
        <v>0</v>
      </c>
      <c r="CG104" s="8">
        <f t="shared" si="87"/>
        <v>10.709040900000002</v>
      </c>
      <c r="CH104" s="8">
        <f t="shared" si="88"/>
        <v>0</v>
      </c>
      <c r="CI104" s="69">
        <f t="shared" si="89"/>
        <v>0</v>
      </c>
      <c r="CJ104" s="8">
        <f t="shared" si="90"/>
        <v>0</v>
      </c>
      <c r="CK104" s="8">
        <f t="shared" si="91"/>
        <v>0</v>
      </c>
      <c r="CL104" s="8">
        <f t="shared" si="92"/>
        <v>0</v>
      </c>
      <c r="CM104" s="8">
        <f t="shared" si="93"/>
        <v>0</v>
      </c>
      <c r="CN104" s="8">
        <f t="shared" si="94"/>
        <v>0</v>
      </c>
      <c r="CO104" s="15">
        <f t="shared" si="95"/>
        <v>0</v>
      </c>
      <c r="CP104" s="8">
        <f t="shared" si="96"/>
        <v>62.251755424426662</v>
      </c>
      <c r="CQ104" s="27"/>
      <c r="CR104">
        <f t="shared" si="19"/>
        <v>70.671883000000008</v>
      </c>
      <c r="CS104">
        <f t="shared" si="20"/>
        <v>8.4617389999999997</v>
      </c>
      <c r="CT104">
        <f t="shared" si="21"/>
        <v>19.802049</v>
      </c>
      <c r="CU104">
        <f t="shared" si="22"/>
        <v>0</v>
      </c>
      <c r="CV104">
        <f t="shared" si="23"/>
        <v>27.663005999999999</v>
      </c>
      <c r="CW104">
        <f t="shared" si="24"/>
        <v>10</v>
      </c>
      <c r="CX104">
        <f t="shared" si="25"/>
        <v>4.7450890000000001</v>
      </c>
      <c r="CY104">
        <f t="shared" si="26"/>
        <v>0</v>
      </c>
      <c r="CZ104" s="8">
        <f t="shared" si="27"/>
        <v>4.7450890000000001</v>
      </c>
    </row>
    <row r="105" spans="1:104" hidden="1" outlineLevel="1" x14ac:dyDescent="0.4">
      <c r="A105" t="str">
        <f>'Accounts Active'!A63</f>
        <v>Chih Yang Chen</v>
      </c>
      <c r="B105">
        <f t="shared" si="11"/>
        <v>19.058298999999998</v>
      </c>
      <c r="C105">
        <f t="shared" si="12"/>
        <v>5.4868969999999999</v>
      </c>
      <c r="D105">
        <f t="shared" si="13"/>
        <v>0</v>
      </c>
      <c r="E105">
        <f t="shared" si="14"/>
        <v>0.95291494999999993</v>
      </c>
      <c r="F105" s="15">
        <f t="shared" si="28"/>
        <v>0.17367101113798933</v>
      </c>
      <c r="G105" s="14">
        <f t="shared" si="15"/>
        <v>1</v>
      </c>
      <c r="H105" s="54">
        <f t="shared" si="29"/>
        <v>4.5339820499999997</v>
      </c>
      <c r="I105" s="58">
        <v>0.95291494999999993</v>
      </c>
      <c r="J105" s="58">
        <f t="shared" si="16"/>
        <v>4.5339820499999997</v>
      </c>
      <c r="K105" s="10"/>
      <c r="L105">
        <v>0</v>
      </c>
      <c r="M105" s="8">
        <f t="shared" si="30"/>
        <v>0.95291494999999993</v>
      </c>
      <c r="N105" s="8">
        <f t="shared" si="31"/>
        <v>4.5339820499999997</v>
      </c>
      <c r="O105" s="58">
        <f t="shared" si="32"/>
        <v>0.34626269985465113</v>
      </c>
      <c r="P105" s="8">
        <f t="shared" si="33"/>
        <v>0.95291494999999993</v>
      </c>
      <c r="Q105" s="8">
        <f t="shared" si="34"/>
        <v>0</v>
      </c>
      <c r="R105" s="8">
        <f t="shared" si="17"/>
        <v>0</v>
      </c>
      <c r="S105" s="8">
        <f t="shared" si="35"/>
        <v>0</v>
      </c>
      <c r="T105" s="8">
        <f t="shared" si="36"/>
        <v>1.299177649854651</v>
      </c>
      <c r="U105" s="15">
        <f t="shared" si="97"/>
        <v>6.8168604651162784E-2</v>
      </c>
      <c r="V105" s="8">
        <f t="shared" si="18"/>
        <v>3.2348044001453484</v>
      </c>
      <c r="W105" s="68"/>
      <c r="X105" s="58">
        <v>0</v>
      </c>
      <c r="Y105" s="8">
        <f t="shared" si="37"/>
        <v>0.95291494999999993</v>
      </c>
      <c r="Z105" s="8">
        <f t="shared" si="38"/>
        <v>3.2348044001453484</v>
      </c>
      <c r="AA105" s="60">
        <f t="shared" si="39"/>
        <v>0.60665225014534885</v>
      </c>
      <c r="AB105" s="8">
        <f t="shared" si="40"/>
        <v>0.95291494999999993</v>
      </c>
      <c r="AC105" s="8">
        <f t="shared" si="41"/>
        <v>0</v>
      </c>
      <c r="AD105" s="8">
        <f t="shared" si="42"/>
        <v>0</v>
      </c>
      <c r="AE105" s="8">
        <f t="shared" si="43"/>
        <v>0</v>
      </c>
      <c r="AF105" s="8">
        <f t="shared" si="44"/>
        <v>1.5595672001453487</v>
      </c>
      <c r="AG105" s="15">
        <f t="shared" si="45"/>
        <v>8.183139534883721E-2</v>
      </c>
      <c r="AH105" s="8">
        <f t="shared" si="46"/>
        <v>1.6752371999999998</v>
      </c>
      <c r="AI105" s="68"/>
      <c r="AJ105" s="58">
        <v>0</v>
      </c>
      <c r="AK105" s="8">
        <f t="shared" si="47"/>
        <v>0.95291494999999993</v>
      </c>
      <c r="AL105" s="8">
        <f t="shared" si="48"/>
        <v>0</v>
      </c>
      <c r="AM105" s="69">
        <f t="shared" si="49"/>
        <v>0</v>
      </c>
      <c r="AN105" s="8">
        <f t="shared" si="50"/>
        <v>0.95291494999999993</v>
      </c>
      <c r="AO105" s="8">
        <f t="shared" si="51"/>
        <v>0</v>
      </c>
      <c r="AP105" s="8">
        <f t="shared" si="52"/>
        <v>0</v>
      </c>
      <c r="AQ105" s="8">
        <f t="shared" si="53"/>
        <v>0</v>
      </c>
      <c r="AR105" s="8">
        <f t="shared" si="54"/>
        <v>0.95291494999999993</v>
      </c>
      <c r="AS105" s="15">
        <f t="shared" si="55"/>
        <v>0.05</v>
      </c>
      <c r="AT105" s="8">
        <f t="shared" si="56"/>
        <v>0.72232224999999983</v>
      </c>
      <c r="AU105" s="68"/>
      <c r="AV105" s="60">
        <v>0</v>
      </c>
      <c r="AW105" s="8">
        <f t="shared" si="57"/>
        <v>0.72232224999999983</v>
      </c>
      <c r="AX105" s="8">
        <f t="shared" si="58"/>
        <v>0</v>
      </c>
      <c r="AY105" s="69">
        <f t="shared" si="59"/>
        <v>0</v>
      </c>
      <c r="AZ105" s="8">
        <f t="shared" si="60"/>
        <v>0.72232224999999983</v>
      </c>
      <c r="BA105" s="8">
        <f t="shared" si="61"/>
        <v>0</v>
      </c>
      <c r="BB105" s="8">
        <f t="shared" si="62"/>
        <v>0</v>
      </c>
      <c r="BC105" s="8">
        <f t="shared" si="63"/>
        <v>0</v>
      </c>
      <c r="BD105" s="8">
        <f t="shared" si="64"/>
        <v>0.72232224999999983</v>
      </c>
      <c r="BE105" s="15">
        <f t="shared" si="65"/>
        <v>3.7900667315587812E-2</v>
      </c>
      <c r="BF105" s="8">
        <f t="shared" si="66"/>
        <v>0</v>
      </c>
      <c r="BG105" s="68"/>
      <c r="BH105" s="60">
        <v>0</v>
      </c>
      <c r="BI105" s="8">
        <f t="shared" si="67"/>
        <v>0</v>
      </c>
      <c r="BJ105" s="8">
        <f t="shared" si="68"/>
        <v>0</v>
      </c>
      <c r="BK105" s="69">
        <f t="shared" si="69"/>
        <v>0</v>
      </c>
      <c r="BL105" s="8">
        <f t="shared" si="70"/>
        <v>0</v>
      </c>
      <c r="BM105" s="8">
        <f t="shared" si="71"/>
        <v>0</v>
      </c>
      <c r="BN105" s="8">
        <f t="shared" si="72"/>
        <v>0</v>
      </c>
      <c r="BO105" s="8">
        <f t="shared" si="73"/>
        <v>0</v>
      </c>
      <c r="BP105" s="8">
        <f t="shared" si="74"/>
        <v>0</v>
      </c>
      <c r="BQ105" s="15">
        <f t="shared" si="75"/>
        <v>0</v>
      </c>
      <c r="BR105" s="8">
        <f t="shared" si="76"/>
        <v>0</v>
      </c>
      <c r="BS105" s="68"/>
      <c r="BT105" s="60">
        <v>0</v>
      </c>
      <c r="BU105" s="8">
        <f t="shared" si="77"/>
        <v>0</v>
      </c>
      <c r="BV105" s="8">
        <f t="shared" si="78"/>
        <v>0</v>
      </c>
      <c r="BW105" s="69">
        <f t="shared" si="79"/>
        <v>0</v>
      </c>
      <c r="BX105" s="8">
        <f t="shared" si="80"/>
        <v>0</v>
      </c>
      <c r="BY105" s="8">
        <f t="shared" si="81"/>
        <v>0</v>
      </c>
      <c r="BZ105" s="8">
        <f t="shared" si="82"/>
        <v>0</v>
      </c>
      <c r="CA105" s="8">
        <f t="shared" si="83"/>
        <v>0</v>
      </c>
      <c r="CB105" s="8">
        <f t="shared" si="84"/>
        <v>0</v>
      </c>
      <c r="CC105" s="15">
        <f t="shared" si="85"/>
        <v>0</v>
      </c>
      <c r="CD105" s="8">
        <f t="shared" si="86"/>
        <v>0</v>
      </c>
      <c r="CE105" s="68"/>
      <c r="CF105" s="60">
        <v>0</v>
      </c>
      <c r="CG105" s="8">
        <f t="shared" si="87"/>
        <v>0</v>
      </c>
      <c r="CH105" s="8">
        <f t="shared" si="88"/>
        <v>0</v>
      </c>
      <c r="CI105" s="69">
        <f t="shared" si="89"/>
        <v>0</v>
      </c>
      <c r="CJ105" s="8">
        <f t="shared" si="90"/>
        <v>0</v>
      </c>
      <c r="CK105" s="8">
        <f t="shared" si="91"/>
        <v>0</v>
      </c>
      <c r="CL105" s="8">
        <f t="shared" si="92"/>
        <v>0</v>
      </c>
      <c r="CM105" s="8">
        <f t="shared" si="93"/>
        <v>0</v>
      </c>
      <c r="CN105" s="8">
        <f t="shared" si="94"/>
        <v>0</v>
      </c>
      <c r="CO105" s="15">
        <f t="shared" si="95"/>
        <v>0</v>
      </c>
      <c r="CP105" s="8">
        <f t="shared" si="96"/>
        <v>0</v>
      </c>
      <c r="CQ105" s="27"/>
      <c r="CR105">
        <f t="shared" si="19"/>
        <v>13.571401999999999</v>
      </c>
      <c r="CS105">
        <f t="shared" si="20"/>
        <v>1.6127199999999999</v>
      </c>
      <c r="CT105">
        <f t="shared" si="21"/>
        <v>0</v>
      </c>
      <c r="CU105">
        <f t="shared" si="22"/>
        <v>0</v>
      </c>
      <c r="CV105">
        <f t="shared" si="23"/>
        <v>9.9586819999999996</v>
      </c>
      <c r="CW105">
        <f t="shared" si="24"/>
        <v>2</v>
      </c>
      <c r="CX105">
        <f t="shared" si="25"/>
        <v>0</v>
      </c>
      <c r="CY105">
        <f t="shared" si="26"/>
        <v>0</v>
      </c>
      <c r="CZ105" s="8">
        <f t="shared" si="27"/>
        <v>0</v>
      </c>
    </row>
    <row r="106" spans="1:104" hidden="1" outlineLevel="1" x14ac:dyDescent="0.4">
      <c r="A106" t="str">
        <f>'Accounts Active'!A64</f>
        <v>Chris and Rachel Karabats</v>
      </c>
      <c r="B106">
        <f t="shared" si="11"/>
        <v>11.339881999999999</v>
      </c>
      <c r="C106">
        <f t="shared" si="12"/>
        <v>5.3242690000000001</v>
      </c>
      <c r="D106">
        <f t="shared" si="13"/>
        <v>1</v>
      </c>
      <c r="E106">
        <f t="shared" si="14"/>
        <v>0.56699409999999995</v>
      </c>
      <c r="F106" s="15">
        <f t="shared" si="28"/>
        <v>0.53479611775480984</v>
      </c>
      <c r="G106" s="14">
        <f t="shared" si="15"/>
        <v>1</v>
      </c>
      <c r="H106" s="54">
        <f t="shared" si="29"/>
        <v>2.4768706089177162</v>
      </c>
      <c r="I106" s="58">
        <v>0.650325250622238</v>
      </c>
      <c r="J106" s="58">
        <f t="shared" si="16"/>
        <v>4.673943749377762</v>
      </c>
      <c r="K106" s="10"/>
      <c r="L106">
        <v>0</v>
      </c>
      <c r="M106" s="8">
        <f t="shared" si="30"/>
        <v>0.56699409999999995</v>
      </c>
      <c r="N106" s="8">
        <f t="shared" si="31"/>
        <v>4.673943749377762</v>
      </c>
      <c r="O106" s="58">
        <f t="shared" si="32"/>
        <v>0.23631004746447601</v>
      </c>
      <c r="P106" s="8">
        <f t="shared" si="33"/>
        <v>0.56699409999999995</v>
      </c>
      <c r="Q106" s="8">
        <f t="shared" si="34"/>
        <v>0</v>
      </c>
      <c r="R106" s="8">
        <f t="shared" si="17"/>
        <v>0</v>
      </c>
      <c r="S106" s="8">
        <f t="shared" si="35"/>
        <v>0</v>
      </c>
      <c r="T106" s="8">
        <f t="shared" si="36"/>
        <v>0.80330414746447598</v>
      </c>
      <c r="U106" s="15">
        <f t="shared" si="97"/>
        <v>7.0838845365805037E-2</v>
      </c>
      <c r="V106" s="8">
        <f t="shared" si="18"/>
        <v>3.870639601913286</v>
      </c>
      <c r="W106" s="68"/>
      <c r="X106" s="58">
        <v>0</v>
      </c>
      <c r="Y106" s="8">
        <f t="shared" si="37"/>
        <v>0.56699409999999995</v>
      </c>
      <c r="Z106" s="8">
        <f t="shared" si="38"/>
        <v>3.870639601913286</v>
      </c>
      <c r="AA106" s="60">
        <f t="shared" si="39"/>
        <v>0.41401520315776202</v>
      </c>
      <c r="AB106" s="8">
        <f t="shared" si="40"/>
        <v>0</v>
      </c>
      <c r="AC106" s="8">
        <f t="shared" si="41"/>
        <v>3.870639601913286</v>
      </c>
      <c r="AD106" s="8">
        <f t="shared" si="42"/>
        <v>0.69255715829547826</v>
      </c>
      <c r="AE106" s="8">
        <f t="shared" si="43"/>
        <v>0.69255715829547826</v>
      </c>
      <c r="AF106" s="8">
        <f t="shared" si="44"/>
        <v>1.1065723614532403</v>
      </c>
      <c r="AG106" s="15">
        <f t="shared" si="45"/>
        <v>9.7582352396016148E-2</v>
      </c>
      <c r="AH106" s="8">
        <f t="shared" si="46"/>
        <v>2.7640672404600455</v>
      </c>
      <c r="AI106" s="68"/>
      <c r="AJ106" s="58">
        <v>1</v>
      </c>
      <c r="AK106" s="8">
        <f t="shared" si="47"/>
        <v>0</v>
      </c>
      <c r="AL106" s="8">
        <f t="shared" si="48"/>
        <v>0</v>
      </c>
      <c r="AM106" s="69">
        <f t="shared" si="49"/>
        <v>0</v>
      </c>
      <c r="AN106" s="8">
        <f t="shared" si="50"/>
        <v>0</v>
      </c>
      <c r="AO106" s="8">
        <f t="shared" si="51"/>
        <v>0</v>
      </c>
      <c r="AP106" s="8">
        <f t="shared" si="52"/>
        <v>0</v>
      </c>
      <c r="AQ106" s="8">
        <f t="shared" si="53"/>
        <v>0</v>
      </c>
      <c r="AR106" s="8">
        <f t="shared" si="54"/>
        <v>0</v>
      </c>
      <c r="AS106" s="15">
        <f t="shared" si="55"/>
        <v>0</v>
      </c>
      <c r="AT106" s="8">
        <f t="shared" si="56"/>
        <v>2.7640672404600455</v>
      </c>
      <c r="AU106" s="68"/>
      <c r="AV106" s="60">
        <v>0</v>
      </c>
      <c r="AW106" s="8">
        <f t="shared" si="57"/>
        <v>0.56699409999999995</v>
      </c>
      <c r="AX106" s="8">
        <f t="shared" si="58"/>
        <v>0</v>
      </c>
      <c r="AY106" s="69">
        <f t="shared" si="59"/>
        <v>0</v>
      </c>
      <c r="AZ106" s="8">
        <f t="shared" si="60"/>
        <v>0.56699409999999995</v>
      </c>
      <c r="BA106" s="8">
        <f t="shared" si="61"/>
        <v>0</v>
      </c>
      <c r="BB106" s="8">
        <f t="shared" si="62"/>
        <v>0</v>
      </c>
      <c r="BC106" s="8">
        <f t="shared" si="63"/>
        <v>0</v>
      </c>
      <c r="BD106" s="8">
        <f t="shared" si="64"/>
        <v>0.56699409999999995</v>
      </c>
      <c r="BE106" s="15">
        <f t="shared" si="65"/>
        <v>4.9999999999999996E-2</v>
      </c>
      <c r="BF106" s="8">
        <f t="shared" si="66"/>
        <v>2.1970731404600454</v>
      </c>
      <c r="BG106" s="68"/>
      <c r="BH106" s="60">
        <v>0</v>
      </c>
      <c r="BI106" s="8">
        <f t="shared" si="67"/>
        <v>0.56699409999999995</v>
      </c>
      <c r="BJ106" s="8">
        <f t="shared" si="68"/>
        <v>0</v>
      </c>
      <c r="BK106" s="69">
        <f t="shared" si="69"/>
        <v>0</v>
      </c>
      <c r="BL106" s="8">
        <f t="shared" si="70"/>
        <v>0</v>
      </c>
      <c r="BM106" s="8">
        <f t="shared" si="71"/>
        <v>0</v>
      </c>
      <c r="BN106" s="8">
        <f t="shared" si="72"/>
        <v>0</v>
      </c>
      <c r="BO106" s="8">
        <f t="shared" si="73"/>
        <v>0</v>
      </c>
      <c r="BP106" s="8">
        <f t="shared" si="74"/>
        <v>0</v>
      </c>
      <c r="BQ106" s="15">
        <f t="shared" si="75"/>
        <v>0</v>
      </c>
      <c r="BR106" s="8">
        <f t="shared" si="76"/>
        <v>2.1970731404600454</v>
      </c>
      <c r="BS106" s="68"/>
      <c r="BT106" s="60">
        <v>0</v>
      </c>
      <c r="BU106" s="8">
        <f t="shared" si="77"/>
        <v>0.56699409999999995</v>
      </c>
      <c r="BV106" s="8">
        <f t="shared" si="78"/>
        <v>0</v>
      </c>
      <c r="BW106" s="69">
        <f t="shared" si="79"/>
        <v>0</v>
      </c>
      <c r="BX106" s="8">
        <f t="shared" si="80"/>
        <v>0</v>
      </c>
      <c r="BY106" s="8">
        <f t="shared" si="81"/>
        <v>0</v>
      </c>
      <c r="BZ106" s="8">
        <f t="shared" si="82"/>
        <v>0</v>
      </c>
      <c r="CA106" s="8">
        <f t="shared" si="83"/>
        <v>0</v>
      </c>
      <c r="CB106" s="8">
        <f t="shared" si="84"/>
        <v>0</v>
      </c>
      <c r="CC106" s="15">
        <f t="shared" si="85"/>
        <v>0</v>
      </c>
      <c r="CD106" s="8">
        <f t="shared" si="86"/>
        <v>2.1970731404600454</v>
      </c>
      <c r="CE106" s="68"/>
      <c r="CF106" s="60">
        <v>0</v>
      </c>
      <c r="CG106" s="8">
        <f t="shared" si="87"/>
        <v>0.56699409999999995</v>
      </c>
      <c r="CH106" s="8">
        <f t="shared" si="88"/>
        <v>0</v>
      </c>
      <c r="CI106" s="69">
        <f t="shared" si="89"/>
        <v>0</v>
      </c>
      <c r="CJ106" s="8">
        <f t="shared" si="90"/>
        <v>0</v>
      </c>
      <c r="CK106" s="8">
        <f t="shared" si="91"/>
        <v>0</v>
      </c>
      <c r="CL106" s="8">
        <f t="shared" si="92"/>
        <v>0</v>
      </c>
      <c r="CM106" s="8">
        <f t="shared" si="93"/>
        <v>0</v>
      </c>
      <c r="CN106" s="8">
        <f t="shared" si="94"/>
        <v>0</v>
      </c>
      <c r="CO106" s="15">
        <f t="shared" si="95"/>
        <v>0</v>
      </c>
      <c r="CP106" s="8">
        <f t="shared" si="96"/>
        <v>2.1970731404600454</v>
      </c>
      <c r="CQ106" s="27"/>
      <c r="CR106">
        <f t="shared" si="19"/>
        <v>6.0156130000000001</v>
      </c>
      <c r="CS106">
        <f t="shared" si="20"/>
        <v>0.330733</v>
      </c>
      <c r="CT106">
        <f t="shared" si="21"/>
        <v>0</v>
      </c>
      <c r="CU106">
        <f t="shared" si="22"/>
        <v>0</v>
      </c>
      <c r="CV106">
        <f t="shared" si="23"/>
        <v>3.4688319999999999</v>
      </c>
      <c r="CW106">
        <f t="shared" si="24"/>
        <v>1.216048</v>
      </c>
      <c r="CX106">
        <f t="shared" si="25"/>
        <v>1</v>
      </c>
      <c r="CY106">
        <f t="shared" si="26"/>
        <v>0</v>
      </c>
      <c r="CZ106" s="8">
        <f t="shared" si="27"/>
        <v>1</v>
      </c>
    </row>
    <row r="107" spans="1:104" hidden="1" outlineLevel="1" x14ac:dyDescent="0.4">
      <c r="A107" t="str">
        <f>'Accounts Active'!A65</f>
        <v>Christian Liberty Trust</v>
      </c>
      <c r="B107">
        <f t="shared" si="11"/>
        <v>0</v>
      </c>
      <c r="C107">
        <f t="shared" si="12"/>
        <v>0</v>
      </c>
      <c r="D107">
        <f t="shared" si="13"/>
        <v>0</v>
      </c>
      <c r="E107">
        <f t="shared" si="14"/>
        <v>0</v>
      </c>
      <c r="F107" s="15">
        <f t="shared" si="28"/>
        <v>0</v>
      </c>
      <c r="G107" s="14">
        <f t="shared" si="15"/>
        <v>1</v>
      </c>
      <c r="H107" s="54">
        <f t="shared" si="29"/>
        <v>0</v>
      </c>
      <c r="I107" s="58">
        <v>0</v>
      </c>
      <c r="J107" s="58">
        <f t="shared" si="16"/>
        <v>0</v>
      </c>
      <c r="K107" s="10"/>
      <c r="L107">
        <v>0</v>
      </c>
      <c r="M107" s="8">
        <f t="shared" si="30"/>
        <v>0</v>
      </c>
      <c r="N107" s="8">
        <f t="shared" si="31"/>
        <v>0</v>
      </c>
      <c r="O107" s="58">
        <f t="shared" si="32"/>
        <v>0</v>
      </c>
      <c r="P107" s="8">
        <f t="shared" si="33"/>
        <v>0</v>
      </c>
      <c r="Q107" s="8">
        <f t="shared" si="34"/>
        <v>0</v>
      </c>
      <c r="R107" s="8">
        <f t="shared" si="17"/>
        <v>0</v>
      </c>
      <c r="S107" s="8">
        <f t="shared" si="35"/>
        <v>0</v>
      </c>
      <c r="T107" s="8">
        <f t="shared" si="36"/>
        <v>0</v>
      </c>
      <c r="U107" s="15">
        <f t="shared" si="97"/>
        <v>0</v>
      </c>
      <c r="V107" s="8">
        <f t="shared" si="18"/>
        <v>0</v>
      </c>
      <c r="W107" s="68"/>
      <c r="X107" s="58">
        <v>0</v>
      </c>
      <c r="Y107" s="8">
        <f t="shared" si="37"/>
        <v>0</v>
      </c>
      <c r="Z107" s="8">
        <f t="shared" si="38"/>
        <v>0</v>
      </c>
      <c r="AA107" s="60">
        <f t="shared" si="39"/>
        <v>0</v>
      </c>
      <c r="AB107" s="8">
        <f t="shared" si="40"/>
        <v>0</v>
      </c>
      <c r="AC107" s="8">
        <f t="shared" si="41"/>
        <v>0</v>
      </c>
      <c r="AD107" s="8">
        <f t="shared" si="42"/>
        <v>0</v>
      </c>
      <c r="AE107" s="8">
        <f t="shared" si="43"/>
        <v>0</v>
      </c>
      <c r="AF107" s="8">
        <f t="shared" si="44"/>
        <v>0</v>
      </c>
      <c r="AG107" s="15">
        <f t="shared" si="45"/>
        <v>0</v>
      </c>
      <c r="AH107" s="8">
        <f t="shared" si="46"/>
        <v>0</v>
      </c>
      <c r="AI107" s="68"/>
      <c r="AJ107" s="58">
        <v>0</v>
      </c>
      <c r="AK107" s="8">
        <f t="shared" si="47"/>
        <v>0</v>
      </c>
      <c r="AL107" s="8">
        <f t="shared" si="48"/>
        <v>0</v>
      </c>
      <c r="AM107" s="69">
        <f t="shared" si="49"/>
        <v>0</v>
      </c>
      <c r="AN107" s="8">
        <f t="shared" si="50"/>
        <v>0</v>
      </c>
      <c r="AO107" s="8">
        <f t="shared" si="51"/>
        <v>0</v>
      </c>
      <c r="AP107" s="8">
        <f t="shared" si="52"/>
        <v>0</v>
      </c>
      <c r="AQ107" s="8">
        <f t="shared" si="53"/>
        <v>0</v>
      </c>
      <c r="AR107" s="8">
        <f t="shared" si="54"/>
        <v>0</v>
      </c>
      <c r="AS107" s="15">
        <f t="shared" si="55"/>
        <v>0</v>
      </c>
      <c r="AT107" s="8">
        <f t="shared" si="56"/>
        <v>0</v>
      </c>
      <c r="AU107" s="68"/>
      <c r="AV107" s="60">
        <v>0</v>
      </c>
      <c r="AW107" s="8">
        <f t="shared" si="57"/>
        <v>0</v>
      </c>
      <c r="AX107" s="8">
        <f t="shared" si="58"/>
        <v>0</v>
      </c>
      <c r="AY107" s="69">
        <f t="shared" si="59"/>
        <v>0</v>
      </c>
      <c r="AZ107" s="8">
        <f t="shared" si="60"/>
        <v>0</v>
      </c>
      <c r="BA107" s="8">
        <f t="shared" si="61"/>
        <v>0</v>
      </c>
      <c r="BB107" s="8">
        <f t="shared" si="62"/>
        <v>0</v>
      </c>
      <c r="BC107" s="8">
        <f t="shared" si="63"/>
        <v>0</v>
      </c>
      <c r="BD107" s="8">
        <f t="shared" si="64"/>
        <v>0</v>
      </c>
      <c r="BE107" s="15">
        <f t="shared" si="65"/>
        <v>0</v>
      </c>
      <c r="BF107" s="8">
        <f t="shared" si="66"/>
        <v>0</v>
      </c>
      <c r="BG107" s="68"/>
      <c r="BH107" s="60">
        <v>0</v>
      </c>
      <c r="BI107" s="8">
        <f t="shared" si="67"/>
        <v>0</v>
      </c>
      <c r="BJ107" s="8">
        <f t="shared" si="68"/>
        <v>0</v>
      </c>
      <c r="BK107" s="69">
        <f t="shared" si="69"/>
        <v>0</v>
      </c>
      <c r="BL107" s="8">
        <f t="shared" si="70"/>
        <v>0</v>
      </c>
      <c r="BM107" s="8">
        <f t="shared" si="71"/>
        <v>0</v>
      </c>
      <c r="BN107" s="8">
        <f t="shared" si="72"/>
        <v>0</v>
      </c>
      <c r="BO107" s="8">
        <f t="shared" si="73"/>
        <v>0</v>
      </c>
      <c r="BP107" s="8">
        <f t="shared" si="74"/>
        <v>0</v>
      </c>
      <c r="BQ107" s="15">
        <f t="shared" si="75"/>
        <v>0</v>
      </c>
      <c r="BR107" s="8">
        <f t="shared" si="76"/>
        <v>0</v>
      </c>
      <c r="BS107" s="68"/>
      <c r="BT107" s="60">
        <v>0</v>
      </c>
      <c r="BU107" s="8">
        <f t="shared" si="77"/>
        <v>0</v>
      </c>
      <c r="BV107" s="8">
        <f t="shared" si="78"/>
        <v>0</v>
      </c>
      <c r="BW107" s="69">
        <f t="shared" si="79"/>
        <v>0</v>
      </c>
      <c r="BX107" s="8">
        <f t="shared" si="80"/>
        <v>0</v>
      </c>
      <c r="BY107" s="8">
        <f t="shared" si="81"/>
        <v>0</v>
      </c>
      <c r="BZ107" s="8">
        <f t="shared" si="82"/>
        <v>0</v>
      </c>
      <c r="CA107" s="8">
        <f t="shared" si="83"/>
        <v>0</v>
      </c>
      <c r="CB107" s="8">
        <f t="shared" si="84"/>
        <v>0</v>
      </c>
      <c r="CC107" s="15">
        <f t="shared" si="85"/>
        <v>0</v>
      </c>
      <c r="CD107" s="8">
        <f t="shared" si="86"/>
        <v>0</v>
      </c>
      <c r="CE107" s="68"/>
      <c r="CF107" s="60">
        <v>0</v>
      </c>
      <c r="CG107" s="8">
        <f t="shared" si="87"/>
        <v>0</v>
      </c>
      <c r="CH107" s="8">
        <f t="shared" si="88"/>
        <v>0</v>
      </c>
      <c r="CI107" s="69">
        <f t="shared" si="89"/>
        <v>0</v>
      </c>
      <c r="CJ107" s="8">
        <f t="shared" si="90"/>
        <v>0</v>
      </c>
      <c r="CK107" s="8">
        <f t="shared" si="91"/>
        <v>0</v>
      </c>
      <c r="CL107" s="8">
        <f t="shared" si="92"/>
        <v>0</v>
      </c>
      <c r="CM107" s="8">
        <f t="shared" si="93"/>
        <v>0</v>
      </c>
      <c r="CN107" s="8">
        <f t="shared" si="94"/>
        <v>0</v>
      </c>
      <c r="CO107" s="15">
        <f t="shared" si="95"/>
        <v>0</v>
      </c>
      <c r="CP107" s="8">
        <f t="shared" si="96"/>
        <v>0</v>
      </c>
      <c r="CQ107" s="27"/>
      <c r="CR107">
        <f t="shared" si="19"/>
        <v>0</v>
      </c>
      <c r="CS107">
        <f t="shared" si="20"/>
        <v>0</v>
      </c>
      <c r="CT107">
        <f t="shared" si="21"/>
        <v>0</v>
      </c>
      <c r="CU107">
        <f t="shared" si="22"/>
        <v>0</v>
      </c>
      <c r="CV107">
        <f t="shared" si="23"/>
        <v>0</v>
      </c>
      <c r="CW107">
        <f t="shared" si="24"/>
        <v>0</v>
      </c>
      <c r="CX107">
        <f t="shared" si="25"/>
        <v>0</v>
      </c>
      <c r="CY107">
        <f t="shared" si="26"/>
        <v>0</v>
      </c>
      <c r="CZ107" s="8">
        <f t="shared" si="27"/>
        <v>0</v>
      </c>
    </row>
    <row r="108" spans="1:104" hidden="1" outlineLevel="1" x14ac:dyDescent="0.4">
      <c r="A108" t="str">
        <f>'Accounts Active'!A66</f>
        <v>Christian Watjen</v>
      </c>
      <c r="B108">
        <f t="shared" si="11"/>
        <v>407.408569</v>
      </c>
      <c r="C108">
        <f t="shared" si="12"/>
        <v>332.740813</v>
      </c>
      <c r="D108">
        <f t="shared" si="13"/>
        <v>5.9801650000000004</v>
      </c>
      <c r="E108">
        <f t="shared" si="14"/>
        <v>20.370428450000002</v>
      </c>
      <c r="F108" s="15">
        <f t="shared" si="28"/>
        <v>0.68821926828276303</v>
      </c>
      <c r="G108" s="14">
        <f t="shared" si="15"/>
        <v>1</v>
      </c>
      <c r="H108" s="54">
        <f t="shared" si="29"/>
        <v>103.74217414932831</v>
      </c>
      <c r="I108" s="58">
        <v>24.428715026315839</v>
      </c>
      <c r="J108" s="58">
        <f t="shared" si="16"/>
        <v>308.31209797368416</v>
      </c>
      <c r="K108" s="10"/>
      <c r="L108">
        <v>0</v>
      </c>
      <c r="M108" s="8">
        <f t="shared" si="30"/>
        <v>20.370428450000002</v>
      </c>
      <c r="N108" s="8">
        <f t="shared" si="31"/>
        <v>200</v>
      </c>
      <c r="O108" s="58">
        <f t="shared" si="32"/>
        <v>8.8767133089810457</v>
      </c>
      <c r="P108" s="8">
        <f t="shared" si="33"/>
        <v>0</v>
      </c>
      <c r="Q108" s="8">
        <f t="shared" si="34"/>
        <v>200</v>
      </c>
      <c r="R108" s="8">
        <f t="shared" si="17"/>
        <v>6.5357365807056587</v>
      </c>
      <c r="S108" s="8">
        <f t="shared" si="35"/>
        <v>6.5357365807056587</v>
      </c>
      <c r="T108" s="8">
        <f t="shared" si="36"/>
        <v>15.412449889686705</v>
      </c>
      <c r="U108" s="15">
        <f t="shared" si="97"/>
        <v>3.783045095864615E-2</v>
      </c>
      <c r="V108" s="8">
        <f t="shared" si="18"/>
        <v>292.89964808399748</v>
      </c>
      <c r="W108" s="68"/>
      <c r="X108" s="58">
        <v>0</v>
      </c>
      <c r="Y108" s="8">
        <f t="shared" si="37"/>
        <v>20.370428450000002</v>
      </c>
      <c r="Z108" s="8">
        <f t="shared" si="38"/>
        <v>292.89964808399748</v>
      </c>
      <c r="AA108" s="60">
        <f t="shared" si="39"/>
        <v>15.552001717334793</v>
      </c>
      <c r="AB108" s="8">
        <f t="shared" si="40"/>
        <v>0</v>
      </c>
      <c r="AC108" s="8">
        <f t="shared" si="41"/>
        <v>292.89964808399748</v>
      </c>
      <c r="AD108" s="8">
        <f t="shared" si="42"/>
        <v>52.407294092306806</v>
      </c>
      <c r="AE108" s="8">
        <f t="shared" si="43"/>
        <v>52.407294092306806</v>
      </c>
      <c r="AF108" s="8">
        <f t="shared" si="44"/>
        <v>67.959295809641603</v>
      </c>
      <c r="AG108" s="15">
        <f t="shared" si="45"/>
        <v>0.16680870502171888</v>
      </c>
      <c r="AH108" s="8">
        <f t="shared" si="46"/>
        <v>224.94035227435586</v>
      </c>
      <c r="AI108" s="68"/>
      <c r="AJ108" s="58">
        <v>0</v>
      </c>
      <c r="AK108" s="8">
        <f t="shared" si="47"/>
        <v>20.370428450000002</v>
      </c>
      <c r="AL108" s="8">
        <f t="shared" si="48"/>
        <v>0</v>
      </c>
      <c r="AM108" s="69">
        <f t="shared" si="49"/>
        <v>0</v>
      </c>
      <c r="AN108" s="8">
        <f t="shared" si="50"/>
        <v>20.370428450000002</v>
      </c>
      <c r="AO108" s="8">
        <f t="shared" si="51"/>
        <v>0</v>
      </c>
      <c r="AP108" s="8">
        <f t="shared" si="52"/>
        <v>0</v>
      </c>
      <c r="AQ108" s="8">
        <f t="shared" si="53"/>
        <v>0</v>
      </c>
      <c r="AR108" s="8">
        <f t="shared" si="54"/>
        <v>20.370428450000002</v>
      </c>
      <c r="AS108" s="15">
        <f t="shared" si="55"/>
        <v>0.05</v>
      </c>
      <c r="AT108" s="8">
        <f t="shared" si="56"/>
        <v>204.56992382435587</v>
      </c>
      <c r="AU108" s="68"/>
      <c r="AV108" s="60">
        <v>1</v>
      </c>
      <c r="AW108" s="8">
        <f t="shared" si="57"/>
        <v>0</v>
      </c>
      <c r="AX108" s="8">
        <f t="shared" si="58"/>
        <v>0</v>
      </c>
      <c r="AY108" s="69">
        <f t="shared" si="59"/>
        <v>0</v>
      </c>
      <c r="AZ108" s="8">
        <f t="shared" si="60"/>
        <v>0</v>
      </c>
      <c r="BA108" s="8">
        <f t="shared" si="61"/>
        <v>0</v>
      </c>
      <c r="BB108" s="8">
        <f t="shared" si="62"/>
        <v>0</v>
      </c>
      <c r="BC108" s="8">
        <f t="shared" si="63"/>
        <v>0</v>
      </c>
      <c r="BD108" s="8">
        <f t="shared" si="64"/>
        <v>0</v>
      </c>
      <c r="BE108" s="15">
        <f t="shared" si="65"/>
        <v>0</v>
      </c>
      <c r="BF108" s="8">
        <f t="shared" si="66"/>
        <v>204.56992382435587</v>
      </c>
      <c r="BG108" s="68"/>
      <c r="BH108" s="60">
        <v>1</v>
      </c>
      <c r="BI108" s="8">
        <f t="shared" si="67"/>
        <v>0</v>
      </c>
      <c r="BJ108" s="8">
        <f t="shared" si="68"/>
        <v>0</v>
      </c>
      <c r="BK108" s="69">
        <f t="shared" si="69"/>
        <v>0</v>
      </c>
      <c r="BL108" s="8">
        <f t="shared" si="70"/>
        <v>0</v>
      </c>
      <c r="BM108" s="8">
        <f t="shared" si="71"/>
        <v>0</v>
      </c>
      <c r="BN108" s="8">
        <f t="shared" si="72"/>
        <v>0</v>
      </c>
      <c r="BO108" s="8">
        <f t="shared" si="73"/>
        <v>0</v>
      </c>
      <c r="BP108" s="8">
        <f t="shared" si="74"/>
        <v>0</v>
      </c>
      <c r="BQ108" s="15">
        <f t="shared" si="75"/>
        <v>0</v>
      </c>
      <c r="BR108" s="8">
        <f t="shared" si="76"/>
        <v>204.56992382435587</v>
      </c>
      <c r="BS108" s="68"/>
      <c r="BT108" s="60">
        <v>1</v>
      </c>
      <c r="BU108" s="8">
        <f t="shared" si="77"/>
        <v>0</v>
      </c>
      <c r="BV108" s="8">
        <f t="shared" si="78"/>
        <v>0</v>
      </c>
      <c r="BW108" s="69">
        <f t="shared" si="79"/>
        <v>0</v>
      </c>
      <c r="BX108" s="8">
        <f t="shared" si="80"/>
        <v>0</v>
      </c>
      <c r="BY108" s="8">
        <f t="shared" si="81"/>
        <v>0</v>
      </c>
      <c r="BZ108" s="8">
        <f t="shared" si="82"/>
        <v>0</v>
      </c>
      <c r="CA108" s="8">
        <f t="shared" si="83"/>
        <v>0</v>
      </c>
      <c r="CB108" s="8">
        <f t="shared" si="84"/>
        <v>0</v>
      </c>
      <c r="CC108" s="15">
        <f t="shared" si="85"/>
        <v>0</v>
      </c>
      <c r="CD108" s="8">
        <f t="shared" si="86"/>
        <v>204.56992382435587</v>
      </c>
      <c r="CE108" s="68"/>
      <c r="CF108" s="60">
        <v>1</v>
      </c>
      <c r="CG108" s="8">
        <f t="shared" si="87"/>
        <v>0</v>
      </c>
      <c r="CH108" s="8">
        <f t="shared" si="88"/>
        <v>0</v>
      </c>
      <c r="CI108" s="69">
        <f t="shared" si="89"/>
        <v>0</v>
      </c>
      <c r="CJ108" s="8">
        <f t="shared" si="90"/>
        <v>0</v>
      </c>
      <c r="CK108" s="8">
        <f t="shared" si="91"/>
        <v>0</v>
      </c>
      <c r="CL108" s="8">
        <f t="shared" si="92"/>
        <v>0</v>
      </c>
      <c r="CM108" s="8">
        <f t="shared" si="93"/>
        <v>0</v>
      </c>
      <c r="CN108" s="8">
        <f t="shared" si="94"/>
        <v>0</v>
      </c>
      <c r="CO108" s="15">
        <f t="shared" si="95"/>
        <v>0</v>
      </c>
      <c r="CP108" s="8">
        <f t="shared" si="96"/>
        <v>204.56992382435587</v>
      </c>
      <c r="CQ108" s="27"/>
      <c r="CR108">
        <f t="shared" si="19"/>
        <v>74.667755999999997</v>
      </c>
      <c r="CS108">
        <f t="shared" si="20"/>
        <v>27.622388999999998</v>
      </c>
      <c r="CT108">
        <f t="shared" si="21"/>
        <v>0</v>
      </c>
      <c r="CU108">
        <f t="shared" si="22"/>
        <v>0</v>
      </c>
      <c r="CV108">
        <f t="shared" si="23"/>
        <v>11.065201999999999</v>
      </c>
      <c r="CW108">
        <f t="shared" si="24"/>
        <v>30</v>
      </c>
      <c r="CX108">
        <f t="shared" si="25"/>
        <v>5.9801650000000004</v>
      </c>
      <c r="CY108">
        <f t="shared" si="26"/>
        <v>0</v>
      </c>
      <c r="CZ108" s="8">
        <f t="shared" si="27"/>
        <v>5.9801650000000004</v>
      </c>
    </row>
    <row r="109" spans="1:104" hidden="1" outlineLevel="1" x14ac:dyDescent="0.4">
      <c r="A109" t="str">
        <f>'Accounts Active'!A67</f>
        <v>Christopher and Irene Larkworthy</v>
      </c>
      <c r="B109">
        <f t="shared" si="11"/>
        <v>13.747865000000001</v>
      </c>
      <c r="C109">
        <f t="shared" si="12"/>
        <v>0.41454000000000002</v>
      </c>
      <c r="D109">
        <f t="shared" si="13"/>
        <v>2</v>
      </c>
      <c r="E109">
        <f t="shared" si="14"/>
        <v>0.68739325000000007</v>
      </c>
      <c r="F109" s="15">
        <f t="shared" si="28"/>
        <v>1</v>
      </c>
      <c r="G109" s="14">
        <f t="shared" si="15"/>
        <v>1</v>
      </c>
      <c r="H109" s="54">
        <f t="shared" si="29"/>
        <v>0</v>
      </c>
      <c r="I109" s="58">
        <v>0.41454000000000013</v>
      </c>
      <c r="J109" s="58">
        <f t="shared" si="16"/>
        <v>0</v>
      </c>
      <c r="K109" s="10"/>
      <c r="L109">
        <v>0</v>
      </c>
      <c r="M109" s="8">
        <f t="shared" si="30"/>
        <v>0</v>
      </c>
      <c r="N109" s="8">
        <f t="shared" si="31"/>
        <v>0</v>
      </c>
      <c r="O109" s="58">
        <f t="shared" si="32"/>
        <v>0.15063226744186051</v>
      </c>
      <c r="P109" s="8">
        <f t="shared" si="33"/>
        <v>0</v>
      </c>
      <c r="Q109" s="8">
        <f t="shared" si="34"/>
        <v>0</v>
      </c>
      <c r="R109" s="8">
        <f t="shared" si="17"/>
        <v>0</v>
      </c>
      <c r="S109" s="8">
        <f t="shared" si="35"/>
        <v>0</v>
      </c>
      <c r="T109" s="8">
        <f t="shared" si="36"/>
        <v>0.15063226744186051</v>
      </c>
      <c r="U109" s="15">
        <f t="shared" si="97"/>
        <v>1.0956775284152157E-2</v>
      </c>
      <c r="V109" s="8">
        <f t="shared" si="18"/>
        <v>-0.15063226744186051</v>
      </c>
      <c r="W109" s="68"/>
      <c r="X109" s="58">
        <v>0</v>
      </c>
      <c r="Y109" s="8">
        <f t="shared" si="37"/>
        <v>-0.15063226744186051</v>
      </c>
      <c r="Z109" s="8">
        <f t="shared" si="38"/>
        <v>-0.15063226744186051</v>
      </c>
      <c r="AA109" s="60">
        <f t="shared" si="39"/>
        <v>0.26390773255813965</v>
      </c>
      <c r="AB109" s="8">
        <f t="shared" si="40"/>
        <v>-0.15063226744186051</v>
      </c>
      <c r="AC109" s="8">
        <f t="shared" si="41"/>
        <v>0</v>
      </c>
      <c r="AD109" s="8">
        <f t="shared" si="42"/>
        <v>0</v>
      </c>
      <c r="AE109" s="8">
        <f t="shared" si="43"/>
        <v>0</v>
      </c>
      <c r="AF109" s="8">
        <f t="shared" si="44"/>
        <v>0.11327546511627914</v>
      </c>
      <c r="AG109" s="15">
        <f t="shared" si="45"/>
        <v>8.2394950136824262E-3</v>
      </c>
      <c r="AH109" s="8">
        <f t="shared" si="46"/>
        <v>-0.26390773255813965</v>
      </c>
      <c r="AI109" s="68"/>
      <c r="AJ109" s="58">
        <v>0</v>
      </c>
      <c r="AK109" s="8">
        <f t="shared" si="47"/>
        <v>-0.26390773255813965</v>
      </c>
      <c r="AL109" s="8">
        <f t="shared" si="48"/>
        <v>-0.26390773255813965</v>
      </c>
      <c r="AM109" s="69">
        <f t="shared" si="49"/>
        <v>0</v>
      </c>
      <c r="AN109" s="8">
        <f t="shared" si="50"/>
        <v>-0.26390773255813965</v>
      </c>
      <c r="AO109" s="8">
        <f t="shared" si="51"/>
        <v>0</v>
      </c>
      <c r="AP109" s="8">
        <f t="shared" si="52"/>
        <v>0</v>
      </c>
      <c r="AQ109" s="8">
        <f t="shared" si="53"/>
        <v>0</v>
      </c>
      <c r="AR109" s="8">
        <f t="shared" si="54"/>
        <v>-0.26390773255813965</v>
      </c>
      <c r="AS109" s="15">
        <f t="shared" si="55"/>
        <v>-1.9196270297834581E-2</v>
      </c>
      <c r="AT109" s="8">
        <f t="shared" si="56"/>
        <v>0</v>
      </c>
      <c r="AU109" s="68"/>
      <c r="AV109" s="60">
        <v>0</v>
      </c>
      <c r="AW109" s="8">
        <f t="shared" si="57"/>
        <v>0</v>
      </c>
      <c r="AX109" s="8">
        <f t="shared" si="58"/>
        <v>0</v>
      </c>
      <c r="AY109" s="69">
        <f t="shared" si="59"/>
        <v>0</v>
      </c>
      <c r="AZ109" s="8">
        <f t="shared" si="60"/>
        <v>0</v>
      </c>
      <c r="BA109" s="8">
        <f t="shared" si="61"/>
        <v>0</v>
      </c>
      <c r="BB109" s="8">
        <f t="shared" si="62"/>
        <v>0</v>
      </c>
      <c r="BC109" s="8">
        <f t="shared" si="63"/>
        <v>0</v>
      </c>
      <c r="BD109" s="8">
        <f t="shared" si="64"/>
        <v>0</v>
      </c>
      <c r="BE109" s="15">
        <f t="shared" si="65"/>
        <v>0</v>
      </c>
      <c r="BF109" s="8">
        <f t="shared" si="66"/>
        <v>0</v>
      </c>
      <c r="BG109" s="68"/>
      <c r="BH109" s="60">
        <v>0</v>
      </c>
      <c r="BI109" s="8">
        <f t="shared" si="67"/>
        <v>0</v>
      </c>
      <c r="BJ109" s="8">
        <f t="shared" si="68"/>
        <v>0</v>
      </c>
      <c r="BK109" s="69">
        <f t="shared" si="69"/>
        <v>0</v>
      </c>
      <c r="BL109" s="8">
        <f t="shared" si="70"/>
        <v>0</v>
      </c>
      <c r="BM109" s="8">
        <f t="shared" si="71"/>
        <v>0</v>
      </c>
      <c r="BN109" s="8">
        <f t="shared" si="72"/>
        <v>0</v>
      </c>
      <c r="BO109" s="8">
        <f t="shared" si="73"/>
        <v>0</v>
      </c>
      <c r="BP109" s="8">
        <f t="shared" si="74"/>
        <v>0</v>
      </c>
      <c r="BQ109" s="15">
        <f t="shared" si="75"/>
        <v>0</v>
      </c>
      <c r="BR109" s="8">
        <f t="shared" si="76"/>
        <v>0</v>
      </c>
      <c r="BS109" s="68"/>
      <c r="BT109" s="60">
        <v>0</v>
      </c>
      <c r="BU109" s="8">
        <f t="shared" si="77"/>
        <v>0</v>
      </c>
      <c r="BV109" s="8">
        <f t="shared" si="78"/>
        <v>0</v>
      </c>
      <c r="BW109" s="69">
        <f t="shared" si="79"/>
        <v>0</v>
      </c>
      <c r="BX109" s="8">
        <f t="shared" si="80"/>
        <v>0</v>
      </c>
      <c r="BY109" s="8">
        <f t="shared" si="81"/>
        <v>0</v>
      </c>
      <c r="BZ109" s="8">
        <f t="shared" si="82"/>
        <v>0</v>
      </c>
      <c r="CA109" s="8">
        <f t="shared" si="83"/>
        <v>0</v>
      </c>
      <c r="CB109" s="8">
        <f t="shared" si="84"/>
        <v>0</v>
      </c>
      <c r="CC109" s="15">
        <f t="shared" si="85"/>
        <v>0</v>
      </c>
      <c r="CD109" s="8">
        <f t="shared" si="86"/>
        <v>0</v>
      </c>
      <c r="CE109" s="68"/>
      <c r="CF109" s="60">
        <v>0</v>
      </c>
      <c r="CG109" s="8">
        <f t="shared" si="87"/>
        <v>0</v>
      </c>
      <c r="CH109" s="8">
        <f t="shared" si="88"/>
        <v>0</v>
      </c>
      <c r="CI109" s="69">
        <f t="shared" si="89"/>
        <v>0</v>
      </c>
      <c r="CJ109" s="8">
        <f t="shared" si="90"/>
        <v>0</v>
      </c>
      <c r="CK109" s="8">
        <f t="shared" si="91"/>
        <v>0</v>
      </c>
      <c r="CL109" s="8">
        <f t="shared" si="92"/>
        <v>0</v>
      </c>
      <c r="CM109" s="8">
        <f t="shared" si="93"/>
        <v>0</v>
      </c>
      <c r="CN109" s="8">
        <f t="shared" si="94"/>
        <v>0</v>
      </c>
      <c r="CO109" s="15">
        <f t="shared" si="95"/>
        <v>0</v>
      </c>
      <c r="CP109" s="8">
        <f t="shared" si="96"/>
        <v>0</v>
      </c>
      <c r="CQ109" s="27"/>
      <c r="CR109">
        <f t="shared" si="19"/>
        <v>13.333325</v>
      </c>
      <c r="CS109">
        <f t="shared" si="20"/>
        <v>1.09175</v>
      </c>
      <c r="CT109">
        <f t="shared" si="21"/>
        <v>0</v>
      </c>
      <c r="CU109">
        <f t="shared" si="22"/>
        <v>0</v>
      </c>
      <c r="CV109">
        <f t="shared" si="23"/>
        <v>7.5800510000000001</v>
      </c>
      <c r="CW109">
        <f t="shared" si="24"/>
        <v>2.661524</v>
      </c>
      <c r="CX109">
        <f t="shared" si="25"/>
        <v>0</v>
      </c>
      <c r="CY109">
        <f t="shared" si="26"/>
        <v>2</v>
      </c>
      <c r="CZ109" s="8">
        <f t="shared" si="27"/>
        <v>2</v>
      </c>
    </row>
    <row r="110" spans="1:104" hidden="1" outlineLevel="1" x14ac:dyDescent="0.4">
      <c r="A110" t="str">
        <f>'Accounts Active'!A68</f>
        <v>Christopher and Julie Josephine Williams</v>
      </c>
      <c r="B110">
        <f t="shared" si="11"/>
        <v>33.545231999999999</v>
      </c>
      <c r="C110">
        <f t="shared" ref="C110:C173" si="98">_xlfn.IFNA(VLOOKUP(A110,GoldBal,3,FALSE),0)</f>
        <v>5.8545790000000002</v>
      </c>
      <c r="D110">
        <f t="shared" si="13"/>
        <v>3.7673109999999999</v>
      </c>
      <c r="E110">
        <f t="shared" si="14"/>
        <v>1.6772616</v>
      </c>
      <c r="F110" s="15">
        <f t="shared" si="28"/>
        <v>0.28648714109075979</v>
      </c>
      <c r="G110" s="14">
        <f t="shared" si="15"/>
        <v>1</v>
      </c>
      <c r="H110" s="54">
        <f t="shared" si="29"/>
        <v>4.1773174000000015</v>
      </c>
      <c r="I110" s="58">
        <v>1.6772616</v>
      </c>
      <c r="J110" s="58">
        <f t="shared" si="16"/>
        <v>4.1773174000000015</v>
      </c>
      <c r="K110" s="10"/>
      <c r="L110">
        <v>0</v>
      </c>
      <c r="M110" s="8">
        <f t="shared" si="30"/>
        <v>1.6772616</v>
      </c>
      <c r="N110" s="8">
        <f t="shared" si="31"/>
        <v>4.1773174000000015</v>
      </c>
      <c r="O110" s="58">
        <f t="shared" si="32"/>
        <v>0.60947005813953481</v>
      </c>
      <c r="P110" s="8">
        <f t="shared" si="33"/>
        <v>1.6772616</v>
      </c>
      <c r="Q110" s="8">
        <f t="shared" si="34"/>
        <v>0</v>
      </c>
      <c r="R110" s="8">
        <f t="shared" si="17"/>
        <v>0</v>
      </c>
      <c r="S110" s="8">
        <f t="shared" si="35"/>
        <v>0</v>
      </c>
      <c r="T110" s="8">
        <f t="shared" si="36"/>
        <v>2.2867316581395349</v>
      </c>
      <c r="U110" s="15">
        <f t="shared" si="97"/>
        <v>6.8168604651162798E-2</v>
      </c>
      <c r="V110" s="8">
        <f t="shared" si="18"/>
        <v>1.8905857418604666</v>
      </c>
      <c r="W110" s="68"/>
      <c r="X110" s="58">
        <v>0</v>
      </c>
      <c r="Y110" s="8">
        <f t="shared" si="37"/>
        <v>1.6772616</v>
      </c>
      <c r="Z110" s="8">
        <f t="shared" si="38"/>
        <v>1.8905857418604666</v>
      </c>
      <c r="AA110" s="60">
        <f t="shared" si="39"/>
        <v>1.0677915418604651</v>
      </c>
      <c r="AB110" s="8">
        <f t="shared" si="40"/>
        <v>1.6772616</v>
      </c>
      <c r="AC110" s="8">
        <f t="shared" si="41"/>
        <v>0</v>
      </c>
      <c r="AD110" s="8">
        <f t="shared" si="42"/>
        <v>0</v>
      </c>
      <c r="AE110" s="8">
        <f t="shared" si="43"/>
        <v>0</v>
      </c>
      <c r="AF110" s="8">
        <f t="shared" si="44"/>
        <v>2.7450531418604651</v>
      </c>
      <c r="AG110" s="15">
        <f t="shared" si="45"/>
        <v>8.183139534883721E-2</v>
      </c>
      <c r="AH110" s="8">
        <f t="shared" si="46"/>
        <v>-0.85446739999999854</v>
      </c>
      <c r="AI110" s="68"/>
      <c r="AJ110" s="58">
        <v>0</v>
      </c>
      <c r="AK110" s="8">
        <f t="shared" si="47"/>
        <v>-0.85446739999999854</v>
      </c>
      <c r="AL110" s="8">
        <f t="shared" si="48"/>
        <v>-0.85446739999999854</v>
      </c>
      <c r="AM110" s="69">
        <f t="shared" si="49"/>
        <v>0</v>
      </c>
      <c r="AN110" s="8">
        <f t="shared" si="50"/>
        <v>-0.85446739999999854</v>
      </c>
      <c r="AO110" s="8">
        <f t="shared" si="51"/>
        <v>0</v>
      </c>
      <c r="AP110" s="8">
        <f t="shared" si="52"/>
        <v>0</v>
      </c>
      <c r="AQ110" s="8">
        <f t="shared" si="53"/>
        <v>0</v>
      </c>
      <c r="AR110" s="8">
        <f t="shared" si="54"/>
        <v>-0.85446739999999854</v>
      </c>
      <c r="AS110" s="15">
        <f t="shared" si="55"/>
        <v>-2.5472096898897543E-2</v>
      </c>
      <c r="AT110" s="8">
        <f t="shared" si="56"/>
        <v>0</v>
      </c>
      <c r="AU110" s="68"/>
      <c r="AV110" s="60">
        <v>1</v>
      </c>
      <c r="AW110" s="8">
        <f t="shared" si="57"/>
        <v>0</v>
      </c>
      <c r="AX110" s="8">
        <f t="shared" si="58"/>
        <v>0</v>
      </c>
      <c r="AY110" s="69">
        <f t="shared" si="59"/>
        <v>0</v>
      </c>
      <c r="AZ110" s="8">
        <f t="shared" si="60"/>
        <v>0</v>
      </c>
      <c r="BA110" s="8">
        <f t="shared" si="61"/>
        <v>0</v>
      </c>
      <c r="BB110" s="8">
        <f t="shared" si="62"/>
        <v>0</v>
      </c>
      <c r="BC110" s="8">
        <f t="shared" si="63"/>
        <v>0</v>
      </c>
      <c r="BD110" s="8">
        <f t="shared" si="64"/>
        <v>0</v>
      </c>
      <c r="BE110" s="15">
        <f t="shared" si="65"/>
        <v>0</v>
      </c>
      <c r="BF110" s="8">
        <f t="shared" si="66"/>
        <v>0</v>
      </c>
      <c r="BG110" s="68"/>
      <c r="BH110" s="60">
        <v>1</v>
      </c>
      <c r="BI110" s="8">
        <f t="shared" si="67"/>
        <v>0</v>
      </c>
      <c r="BJ110" s="8">
        <f t="shared" si="68"/>
        <v>0</v>
      </c>
      <c r="BK110" s="69">
        <f t="shared" si="69"/>
        <v>0</v>
      </c>
      <c r="BL110" s="8">
        <f t="shared" si="70"/>
        <v>0</v>
      </c>
      <c r="BM110" s="8">
        <f t="shared" si="71"/>
        <v>0</v>
      </c>
      <c r="BN110" s="8">
        <f t="shared" si="72"/>
        <v>0</v>
      </c>
      <c r="BO110" s="8">
        <f t="shared" si="73"/>
        <v>0</v>
      </c>
      <c r="BP110" s="8">
        <f t="shared" si="74"/>
        <v>0</v>
      </c>
      <c r="BQ110" s="15">
        <f t="shared" si="75"/>
        <v>0</v>
      </c>
      <c r="BR110" s="8">
        <f t="shared" si="76"/>
        <v>0</v>
      </c>
      <c r="BS110" s="68"/>
      <c r="BT110" s="60">
        <v>1</v>
      </c>
      <c r="BU110" s="8">
        <f t="shared" si="77"/>
        <v>0</v>
      </c>
      <c r="BV110" s="8">
        <f t="shared" si="78"/>
        <v>0</v>
      </c>
      <c r="BW110" s="69">
        <f t="shared" si="79"/>
        <v>0</v>
      </c>
      <c r="BX110" s="8">
        <f t="shared" si="80"/>
        <v>0</v>
      </c>
      <c r="BY110" s="8">
        <f t="shared" si="81"/>
        <v>0</v>
      </c>
      <c r="BZ110" s="8">
        <f t="shared" si="82"/>
        <v>0</v>
      </c>
      <c r="CA110" s="8">
        <f t="shared" si="83"/>
        <v>0</v>
      </c>
      <c r="CB110" s="8">
        <f t="shared" si="84"/>
        <v>0</v>
      </c>
      <c r="CC110" s="15">
        <f t="shared" si="85"/>
        <v>0</v>
      </c>
      <c r="CD110" s="8">
        <f t="shared" si="86"/>
        <v>0</v>
      </c>
      <c r="CE110" s="68"/>
      <c r="CF110" s="60">
        <v>1</v>
      </c>
      <c r="CG110" s="8">
        <f t="shared" si="87"/>
        <v>0</v>
      </c>
      <c r="CH110" s="8">
        <f t="shared" si="88"/>
        <v>0</v>
      </c>
      <c r="CI110" s="69">
        <f t="shared" si="89"/>
        <v>0</v>
      </c>
      <c r="CJ110" s="8">
        <f t="shared" si="90"/>
        <v>0</v>
      </c>
      <c r="CK110" s="8">
        <f t="shared" si="91"/>
        <v>0</v>
      </c>
      <c r="CL110" s="8">
        <f t="shared" si="92"/>
        <v>0</v>
      </c>
      <c r="CM110" s="8">
        <f t="shared" si="93"/>
        <v>0</v>
      </c>
      <c r="CN110" s="8">
        <f t="shared" si="94"/>
        <v>0</v>
      </c>
      <c r="CO110" s="15">
        <f t="shared" si="95"/>
        <v>0</v>
      </c>
      <c r="CP110" s="8">
        <f t="shared" si="96"/>
        <v>0</v>
      </c>
      <c r="CQ110" s="27"/>
      <c r="CR110">
        <f t="shared" si="19"/>
        <v>27.690652999999998</v>
      </c>
      <c r="CS110">
        <f t="shared" si="20"/>
        <v>1.33406</v>
      </c>
      <c r="CT110">
        <f t="shared" si="21"/>
        <v>0</v>
      </c>
      <c r="CU110">
        <f t="shared" si="22"/>
        <v>0</v>
      </c>
      <c r="CV110">
        <f t="shared" si="23"/>
        <v>9.2623759999999997</v>
      </c>
      <c r="CW110">
        <f t="shared" si="24"/>
        <v>13.326905999999999</v>
      </c>
      <c r="CX110">
        <f t="shared" si="25"/>
        <v>0</v>
      </c>
      <c r="CY110">
        <f t="shared" si="26"/>
        <v>3.7673109999999999</v>
      </c>
      <c r="CZ110" s="8">
        <f t="shared" si="27"/>
        <v>3.7673109999999999</v>
      </c>
    </row>
    <row r="111" spans="1:104" hidden="1" outlineLevel="1" x14ac:dyDescent="0.4">
      <c r="A111" t="str">
        <f>'Accounts Active'!A69</f>
        <v>Christopher Curreri</v>
      </c>
      <c r="B111">
        <f t="shared" ref="B111:B174" si="99">C111+CR111</f>
        <v>0</v>
      </c>
      <c r="C111">
        <f t="shared" si="98"/>
        <v>0</v>
      </c>
      <c r="D111">
        <f t="shared" ref="D111:D174" si="100">CX111+CY111</f>
        <v>0</v>
      </c>
      <c r="E111">
        <f t="shared" ref="E111:E174" si="101">B111*$C$36</f>
        <v>0</v>
      </c>
      <c r="F111" s="15">
        <f t="shared" si="28"/>
        <v>0</v>
      </c>
      <c r="G111" s="14">
        <f t="shared" ref="G111:G174" si="102">$C$34</f>
        <v>1</v>
      </c>
      <c r="H111" s="54">
        <f t="shared" si="29"/>
        <v>0</v>
      </c>
      <c r="I111" s="58">
        <v>0</v>
      </c>
      <c r="J111" s="58">
        <f t="shared" ref="J111:J174" si="103">IF(C111+D111-CZ111-I111&lt;0,0,C111+D111-CZ111-I111)</f>
        <v>0</v>
      </c>
      <c r="K111" s="10"/>
      <c r="L111">
        <v>0</v>
      </c>
      <c r="M111" s="8">
        <f t="shared" si="30"/>
        <v>0</v>
      </c>
      <c r="N111" s="8">
        <f t="shared" si="31"/>
        <v>0</v>
      </c>
      <c r="O111" s="58">
        <f t="shared" ref="O111:O174" si="104">$I111*T$38</f>
        <v>0</v>
      </c>
      <c r="P111" s="8">
        <f t="shared" ref="P111:P174" si="105">IF(N$43=0,0,IF(J111&lt;$E111,J111,IF((T$37/N$43*N111)&lt;M111,M111,0)))*IF(L111=0,1,0)</f>
        <v>0</v>
      </c>
      <c r="Q111" s="8">
        <f t="shared" si="34"/>
        <v>0</v>
      </c>
      <c r="R111" s="8">
        <f t="shared" ref="R111:R174" si="106">IF(Q$43=0,0,((T$37-P$43)/Q$43*Q111))</f>
        <v>0</v>
      </c>
      <c r="S111" s="8">
        <f t="shared" si="35"/>
        <v>0</v>
      </c>
      <c r="T111" s="8">
        <f t="shared" si="36"/>
        <v>0</v>
      </c>
      <c r="U111" s="15">
        <f t="shared" si="97"/>
        <v>0</v>
      </c>
      <c r="V111" s="8">
        <f t="shared" ref="V111:V174" si="107">J111-T111</f>
        <v>0</v>
      </c>
      <c r="W111" s="68"/>
      <c r="X111" s="58">
        <v>0</v>
      </c>
      <c r="Y111" s="8">
        <f t="shared" si="37"/>
        <v>0</v>
      </c>
      <c r="Z111" s="8">
        <f t="shared" si="38"/>
        <v>0</v>
      </c>
      <c r="AA111" s="60">
        <f t="shared" si="39"/>
        <v>0</v>
      </c>
      <c r="AB111" s="8">
        <f t="shared" si="40"/>
        <v>0</v>
      </c>
      <c r="AC111" s="8">
        <f t="shared" si="41"/>
        <v>0</v>
      </c>
      <c r="AD111" s="8">
        <f t="shared" si="42"/>
        <v>0</v>
      </c>
      <c r="AE111" s="8">
        <f t="shared" si="43"/>
        <v>0</v>
      </c>
      <c r="AF111" s="8">
        <f t="shared" si="44"/>
        <v>0</v>
      </c>
      <c r="AG111" s="15">
        <f t="shared" si="45"/>
        <v>0</v>
      </c>
      <c r="AH111" s="8">
        <f t="shared" si="46"/>
        <v>0</v>
      </c>
      <c r="AI111" s="68"/>
      <c r="AJ111" s="58">
        <v>0</v>
      </c>
      <c r="AK111" s="8">
        <f t="shared" si="47"/>
        <v>0</v>
      </c>
      <c r="AL111" s="8">
        <f t="shared" si="48"/>
        <v>0</v>
      </c>
      <c r="AM111" s="69">
        <f t="shared" si="49"/>
        <v>0</v>
      </c>
      <c r="AN111" s="8">
        <f t="shared" si="50"/>
        <v>0</v>
      </c>
      <c r="AO111" s="8">
        <f t="shared" si="51"/>
        <v>0</v>
      </c>
      <c r="AP111" s="8">
        <f t="shared" si="52"/>
        <v>0</v>
      </c>
      <c r="AQ111" s="8">
        <f t="shared" si="53"/>
        <v>0</v>
      </c>
      <c r="AR111" s="8">
        <f t="shared" si="54"/>
        <v>0</v>
      </c>
      <c r="AS111" s="15">
        <f t="shared" si="55"/>
        <v>0</v>
      </c>
      <c r="AT111" s="8">
        <f t="shared" si="56"/>
        <v>0</v>
      </c>
      <c r="AU111" s="68"/>
      <c r="AV111" s="60">
        <v>0</v>
      </c>
      <c r="AW111" s="8">
        <f t="shared" si="57"/>
        <v>0</v>
      </c>
      <c r="AX111" s="8">
        <f t="shared" si="58"/>
        <v>0</v>
      </c>
      <c r="AY111" s="69">
        <f t="shared" si="59"/>
        <v>0</v>
      </c>
      <c r="AZ111" s="8">
        <f t="shared" si="60"/>
        <v>0</v>
      </c>
      <c r="BA111" s="8">
        <f t="shared" si="61"/>
        <v>0</v>
      </c>
      <c r="BB111" s="8">
        <f t="shared" si="62"/>
        <v>0</v>
      </c>
      <c r="BC111" s="8">
        <f t="shared" si="63"/>
        <v>0</v>
      </c>
      <c r="BD111" s="8">
        <f t="shared" si="64"/>
        <v>0</v>
      </c>
      <c r="BE111" s="15">
        <f t="shared" si="65"/>
        <v>0</v>
      </c>
      <c r="BF111" s="8">
        <f t="shared" si="66"/>
        <v>0</v>
      </c>
      <c r="BG111" s="68"/>
      <c r="BH111" s="60">
        <v>0</v>
      </c>
      <c r="BI111" s="8">
        <f t="shared" si="67"/>
        <v>0</v>
      </c>
      <c r="BJ111" s="8">
        <f t="shared" si="68"/>
        <v>0</v>
      </c>
      <c r="BK111" s="69">
        <f t="shared" si="69"/>
        <v>0</v>
      </c>
      <c r="BL111" s="8">
        <f t="shared" si="70"/>
        <v>0</v>
      </c>
      <c r="BM111" s="8">
        <f t="shared" si="71"/>
        <v>0</v>
      </c>
      <c r="BN111" s="8">
        <f t="shared" si="72"/>
        <v>0</v>
      </c>
      <c r="BO111" s="8">
        <f t="shared" si="73"/>
        <v>0</v>
      </c>
      <c r="BP111" s="8">
        <f t="shared" si="74"/>
        <v>0</v>
      </c>
      <c r="BQ111" s="15">
        <f t="shared" si="75"/>
        <v>0</v>
      </c>
      <c r="BR111" s="8">
        <f t="shared" si="76"/>
        <v>0</v>
      </c>
      <c r="BS111" s="68"/>
      <c r="BT111" s="60">
        <v>0</v>
      </c>
      <c r="BU111" s="8">
        <f t="shared" si="77"/>
        <v>0</v>
      </c>
      <c r="BV111" s="8">
        <f t="shared" si="78"/>
        <v>0</v>
      </c>
      <c r="BW111" s="69">
        <f t="shared" si="79"/>
        <v>0</v>
      </c>
      <c r="BX111" s="8">
        <f t="shared" si="80"/>
        <v>0</v>
      </c>
      <c r="BY111" s="8">
        <f t="shared" si="81"/>
        <v>0</v>
      </c>
      <c r="BZ111" s="8">
        <f t="shared" si="82"/>
        <v>0</v>
      </c>
      <c r="CA111" s="8">
        <f t="shared" si="83"/>
        <v>0</v>
      </c>
      <c r="CB111" s="8">
        <f t="shared" si="84"/>
        <v>0</v>
      </c>
      <c r="CC111" s="15">
        <f t="shared" si="85"/>
        <v>0</v>
      </c>
      <c r="CD111" s="8">
        <f t="shared" si="86"/>
        <v>0</v>
      </c>
      <c r="CE111" s="68"/>
      <c r="CF111" s="60">
        <v>0</v>
      </c>
      <c r="CG111" s="8">
        <f t="shared" si="87"/>
        <v>0</v>
      </c>
      <c r="CH111" s="8">
        <f t="shared" si="88"/>
        <v>0</v>
      </c>
      <c r="CI111" s="69">
        <f t="shared" si="89"/>
        <v>0</v>
      </c>
      <c r="CJ111" s="8">
        <f t="shared" si="90"/>
        <v>0</v>
      </c>
      <c r="CK111" s="8">
        <f t="shared" si="91"/>
        <v>0</v>
      </c>
      <c r="CL111" s="8">
        <f t="shared" si="92"/>
        <v>0</v>
      </c>
      <c r="CM111" s="8">
        <f t="shared" si="93"/>
        <v>0</v>
      </c>
      <c r="CN111" s="8">
        <f t="shared" si="94"/>
        <v>0</v>
      </c>
      <c r="CO111" s="15">
        <f t="shared" si="95"/>
        <v>0</v>
      </c>
      <c r="CP111" s="8">
        <f t="shared" si="96"/>
        <v>0</v>
      </c>
      <c r="CQ111" s="27"/>
      <c r="CR111">
        <f t="shared" ref="CR111:CR174" si="108">SUM(CS111:CY111)</f>
        <v>0</v>
      </c>
      <c r="CS111">
        <f t="shared" ref="CS111:CS174" si="109">ROUNDDOWN(_xlfn.IFNA(VLOOKUP(A111,LeaseHistory,4,FALSE),0),6)</f>
        <v>0</v>
      </c>
      <c r="CT111">
        <f t="shared" ref="CT111:CT174" si="110">ROUNDDOWN(_xlfn.IFNA(VLOOKUP(A111,LeaseHistory,8,FALSE),0),6)</f>
        <v>0</v>
      </c>
      <c r="CU111">
        <f t="shared" ref="CU111:CU174" si="111">ROUNDDOWN(_xlfn.IFNA(VLOOKUP(A111,LeaseHistory,9,FALSE),0),6)</f>
        <v>0</v>
      </c>
      <c r="CV111">
        <f t="shared" ref="CV111:CV174" si="112">ROUNDDOWN(_xlfn.IFNA(VLOOKUP(A111,LeaseHistory,23,FALSE),0),6)</f>
        <v>0</v>
      </c>
      <c r="CW111">
        <f t="shared" ref="CW111:CW174" si="113">ROUNDDOWN(_xlfn.IFNA(VLOOKUP(A111,LeaseHistory,36,FALSE),0),6)</f>
        <v>0</v>
      </c>
      <c r="CX111">
        <f t="shared" ref="CX111:CX174" si="114">ROUNDDOWN(_xlfn.IFNA(VLOOKUP(A111,LeaseHistory,16,FALSE),0),6)</f>
        <v>0</v>
      </c>
      <c r="CY111">
        <f t="shared" ref="CY111:CY174" si="115">ROUNDDOWN(_xlfn.IFNA(VLOOKUP(A111,LeaseHistory,11,FALSE),0),6)</f>
        <v>0</v>
      </c>
      <c r="CZ111" s="8">
        <f t="shared" ref="CZ111:CZ174" si="116">ROUNDDOWN(_xlfn.IFNA(VLOOKUP(A111,Mmx12Alloc,2,FALSE),0),6)</f>
        <v>0</v>
      </c>
    </row>
    <row r="112" spans="1:104" hidden="1" outlineLevel="1" x14ac:dyDescent="0.4">
      <c r="A112" t="str">
        <f>'Accounts Active'!A70</f>
        <v>Christopher Frederick Holmer</v>
      </c>
      <c r="B112">
        <f t="shared" si="99"/>
        <v>11.042059999999999</v>
      </c>
      <c r="C112">
        <f t="shared" si="98"/>
        <v>4.7012140000000002</v>
      </c>
      <c r="D112">
        <f t="shared" si="100"/>
        <v>3.0139399999999998</v>
      </c>
      <c r="E112">
        <f t="shared" si="101"/>
        <v>0.55210300000000001</v>
      </c>
      <c r="F112" s="15">
        <f t="shared" ref="F112:F175" si="117">IF(J112+I112=0,0,(J112+I112-H112)/(J112+I112))</f>
        <v>0.52554125691393083</v>
      </c>
      <c r="G112" s="14">
        <f t="shared" si="102"/>
        <v>1</v>
      </c>
      <c r="H112" s="54">
        <f t="shared" ref="H112:I175" si="118">T112+AF112+AR112+BD112+BP112+CB112+CN112</f>
        <v>2.2305320854186319</v>
      </c>
      <c r="I112" s="58">
        <v>0.57422308541863198</v>
      </c>
      <c r="J112" s="58">
        <f t="shared" si="103"/>
        <v>4.1269909145813681</v>
      </c>
      <c r="K112" s="10"/>
      <c r="L112">
        <v>0</v>
      </c>
      <c r="M112" s="8">
        <f t="shared" ref="M112:M175" si="119">MIN(J112,$E112)*IF(L112=0,1,0)</f>
        <v>0.55210300000000001</v>
      </c>
      <c r="N112" s="8">
        <f t="shared" ref="N112:N175" si="120">MIN(J112,T$33*$C$35,G112*B112)*IF(L112=0,1,0)</f>
        <v>4.1269909145813681</v>
      </c>
      <c r="O112" s="58">
        <f t="shared" si="104"/>
        <v>0.20865664441084009</v>
      </c>
      <c r="P112" s="8">
        <f t="shared" si="105"/>
        <v>0.55210300000000001</v>
      </c>
      <c r="Q112" s="8">
        <f t="shared" ref="Q112:Q175" si="121">IF(P112=0,N112,0)</f>
        <v>0</v>
      </c>
      <c r="R112" s="8">
        <f t="shared" si="106"/>
        <v>0</v>
      </c>
      <c r="S112" s="8">
        <f t="shared" ref="S112:S175" si="122">IF(P$43&gt;T$37,T$37/M$43*M112,IF(AND(N$43&gt;T$37,P112=0),R112,0))</f>
        <v>0</v>
      </c>
      <c r="T112" s="8">
        <f t="shared" ref="T112:T175" si="123">IF(S112&lt;&gt;0,S112+O112,P112+O112)</f>
        <v>0.7607596444108401</v>
      </c>
      <c r="U112" s="15">
        <f t="shared" si="97"/>
        <v>6.8896532387148782E-2</v>
      </c>
      <c r="V112" s="8">
        <f t="shared" si="107"/>
        <v>3.3662312701705281</v>
      </c>
      <c r="W112" s="68"/>
      <c r="X112" s="58">
        <v>1</v>
      </c>
      <c r="Y112" s="8">
        <f t="shared" ref="Y112:Y175" si="124">MIN(V112,$E112)*IF(X112=0,1,0)</f>
        <v>0</v>
      </c>
      <c r="Z112" s="8">
        <f t="shared" ref="Z112:Z175" si="125">MIN(V112,AF$33*$C$35,$G112*$B112)*IF(X112=0,1,0)</f>
        <v>0</v>
      </c>
      <c r="AA112" s="60">
        <f t="shared" ref="AA112:AA175" si="126">$I112*AF$38</f>
        <v>0.3655664410077919</v>
      </c>
      <c r="AB112" s="8">
        <f t="shared" ref="AB112:AB175" si="127">IF(Z$43=0,0,IF(V112&lt;$E112,V112,IF((AF$37/Z$43*Z112)&lt;Y112,Y112,0)))*IF(X112=0,1,0)</f>
        <v>0</v>
      </c>
      <c r="AC112" s="8">
        <f t="shared" ref="AC112:AC175" si="128">IF(AB112=0,Z112,0)</f>
        <v>0</v>
      </c>
      <c r="AD112" s="8">
        <f t="shared" ref="AD112:AD175" si="129">IF(AC$43=0,0,((AF$37-AB$43)/AC$43*AC112))</f>
        <v>0</v>
      </c>
      <c r="AE112" s="8">
        <f t="shared" ref="AE112:AE175" si="130">IF(AB$43&gt;AF$37,AF$37/Y$43*Y112,IF(AND(Z$43&gt;AF$37,AB112=0),AD112,0))</f>
        <v>0</v>
      </c>
      <c r="AF112" s="8">
        <f t="shared" ref="AF112:AF175" si="131">IF(AE112&lt;&gt;0,AE112+AA112,AB112+AA112)</f>
        <v>0.3655664410077919</v>
      </c>
      <c r="AG112" s="15">
        <f t="shared" ref="AG112:AG175" si="132">IF($B112=0,0,AF112/$B112)</f>
        <v>3.3106724742284675E-2</v>
      </c>
      <c r="AH112" s="8">
        <f t="shared" ref="AH112:AH175" si="133">V112-AF112</f>
        <v>3.0006648291627362</v>
      </c>
      <c r="AI112" s="68"/>
      <c r="AJ112" s="58">
        <v>0</v>
      </c>
      <c r="AK112" s="8">
        <f t="shared" ref="AK112:AK175" si="134">MIN(AH112,$E112)*IF(AJ112=0,1,0)</f>
        <v>0.55210300000000001</v>
      </c>
      <c r="AL112" s="8">
        <f t="shared" ref="AL112:AL175" si="135">MIN(AH112,AR$33*$C$35,$G112*$B112)*IF(AJ112=0,1,0)</f>
        <v>0</v>
      </c>
      <c r="AM112" s="69">
        <f t="shared" ref="AM112:AM175" si="136">$I112*AR$38</f>
        <v>0</v>
      </c>
      <c r="AN112" s="8">
        <f t="shared" ref="AN112:AN175" si="137">IF(AL$43=0,0,IF(AH112&lt;$E112,AH112,IF((AR$37/AL$43*AL112)&lt;AK112,AK112,0)))*IF(AJ112=0,1,0)</f>
        <v>0.55210300000000001</v>
      </c>
      <c r="AO112" s="8">
        <f t="shared" ref="AO112:AO175" si="138">IF(AN112=0,AL112,0)</f>
        <v>0</v>
      </c>
      <c r="AP112" s="8">
        <f t="shared" ref="AP112:AP175" si="139">IF(AO$43=0,0,((AR$37-AN$43)/AO$43*AO112))</f>
        <v>0</v>
      </c>
      <c r="AQ112" s="8">
        <f t="shared" ref="AQ112:AQ175" si="140">IF(AN$43&gt;AR$37,AR$37/AK$43*AK112,IF(AND(AL$43&gt;AR$37,AN112=0),AP112,0))</f>
        <v>0</v>
      </c>
      <c r="AR112" s="8">
        <f t="shared" ref="AR112:AR175" si="141">IF(AQ112&lt;&gt;0,AQ112+AM112,AN112+AM112)</f>
        <v>0.55210300000000001</v>
      </c>
      <c r="AS112" s="15">
        <f t="shared" ref="AS112:AS175" si="142">IF($B112=0,0,AR112/$B112)</f>
        <v>0.05</v>
      </c>
      <c r="AT112" s="8">
        <f t="shared" ref="AT112:AT175" si="143">AH112-AR112</f>
        <v>2.4485618291627365</v>
      </c>
      <c r="AU112" s="68"/>
      <c r="AV112" s="60">
        <v>0</v>
      </c>
      <c r="AW112" s="8">
        <f t="shared" ref="AW112:AW175" si="144">MIN(AT112,$E112)*IF(AV112=0,1,0)</f>
        <v>0.55210300000000001</v>
      </c>
      <c r="AX112" s="8">
        <f t="shared" ref="AX112:AX175" si="145">MIN(AT112,BD$33*$C$35,$G112*$B112)*IF(AV112=0,1,0)</f>
        <v>0</v>
      </c>
      <c r="AY112" s="69">
        <f t="shared" ref="AY112:AY175" si="146">$I112*BD$38</f>
        <v>0</v>
      </c>
      <c r="AZ112" s="8">
        <f t="shared" ref="AZ112:AZ175" si="147">IF(AX$43=0,0,IF(AT112&lt;$E112,AT112,IF((BD$37/AX$43*AX112)&lt;AW112,AW112,0)))*IF(AV112=0,1,0)</f>
        <v>0.55210300000000001</v>
      </c>
      <c r="BA112" s="8">
        <f t="shared" ref="BA112:BA175" si="148">IF(AZ112=0,AX112,0)</f>
        <v>0</v>
      </c>
      <c r="BB112" s="8">
        <f t="shared" ref="BB112:BB175" si="149">IF(BA$43=0,0,((BD$37-AZ$43)/BA$43*BA112))</f>
        <v>0</v>
      </c>
      <c r="BC112" s="8">
        <f t="shared" ref="BC112:BC175" si="150">IF(AZ$43&gt;BD$37,BD$37/AW$43*AW112,IF(AND(AX$43&gt;BD$37,AZ112=0),BB112,0))</f>
        <v>0</v>
      </c>
      <c r="BD112" s="8">
        <f t="shared" ref="BD112:BD175" si="151">IF(BC112&lt;&gt;0,BC112+AY112,AZ112+AY112)</f>
        <v>0.55210300000000001</v>
      </c>
      <c r="BE112" s="15">
        <f t="shared" ref="BE112:BE175" si="152">IF($B112=0,0,BD112/$B112)</f>
        <v>0.05</v>
      </c>
      <c r="BF112" s="8">
        <f t="shared" ref="BF112:BF175" si="153">AT112-BD112</f>
        <v>1.8964588291627364</v>
      </c>
      <c r="BG112" s="68"/>
      <c r="BH112" s="60">
        <v>0</v>
      </c>
      <c r="BI112" s="8">
        <f t="shared" ref="BI112:BI175" si="154">MIN(BF112,$E112)*IF(BH112=0,1,0)</f>
        <v>0.55210300000000001</v>
      </c>
      <c r="BJ112" s="8">
        <f t="shared" ref="BJ112:BJ175" si="155">MIN(BF112,BP$33*$C$35,$G112*$B112)*IF(BH112=0,1,0)</f>
        <v>0</v>
      </c>
      <c r="BK112" s="69">
        <f t="shared" ref="BK112:BK175" si="156">$I112*BP$38</f>
        <v>0</v>
      </c>
      <c r="BL112" s="8">
        <f t="shared" ref="BL112:BL175" si="157">IF(BJ$43=0,0,IF(BF112&lt;$E112,BF112,IF((BP$37/BJ$43*BJ112)&lt;BI112,BI112,0)))*IF(BH112=0,1,0)</f>
        <v>0</v>
      </c>
      <c r="BM112" s="8">
        <f t="shared" ref="BM112:BM175" si="158">IF(BL112=0,BJ112,0)</f>
        <v>0</v>
      </c>
      <c r="BN112" s="8">
        <f t="shared" ref="BN112:BN175" si="159">IF(BM$43=0,0,((BP$37-BL$43)/BM$43*BM112))</f>
        <v>0</v>
      </c>
      <c r="BO112" s="8">
        <f t="shared" ref="BO112:BO175" si="160">IF(BL$43&gt;BP$37,BP$37/BI$43*BI112,IF(AND(BJ$43&gt;BP$37,BL112=0),BN112,0))</f>
        <v>0</v>
      </c>
      <c r="BP112" s="8">
        <f t="shared" ref="BP112:BP175" si="161">IF(BO112&lt;&gt;0,BO112+BK112,BL112+BK112)</f>
        <v>0</v>
      </c>
      <c r="BQ112" s="15">
        <f t="shared" ref="BQ112:BQ175" si="162">IF($B112=0,0,BP112/$B112)</f>
        <v>0</v>
      </c>
      <c r="BR112" s="8">
        <f t="shared" ref="BR112:BR175" si="163">BF112-BP112</f>
        <v>1.8964588291627364</v>
      </c>
      <c r="BS112" s="68"/>
      <c r="BT112" s="60">
        <v>0</v>
      </c>
      <c r="BU112" s="8">
        <f t="shared" ref="BU112:BU175" si="164">MIN(BR112,$E112)*IF(BT112=0,1,0)</f>
        <v>0.55210300000000001</v>
      </c>
      <c r="BV112" s="8">
        <f t="shared" ref="BV112:BV175" si="165">MIN(BR112,CB$33*$C$35,$G112*$B112)*IF(BT112=0,1,0)</f>
        <v>0</v>
      </c>
      <c r="BW112" s="69">
        <f t="shared" ref="BW112:BW175" si="166">$I112*CB$38</f>
        <v>0</v>
      </c>
      <c r="BX112" s="8">
        <f t="shared" ref="BX112:BX175" si="167">IF(BV$43=0,0,IF(BR112&lt;$E112,BR112,IF((CB$37/BV$43*BV112)&lt;BU112,BU112,0)))*IF(BT112=0,1,0)</f>
        <v>0</v>
      </c>
      <c r="BY112" s="8">
        <f t="shared" ref="BY112:BY175" si="168">IF(BX112=0,BV112,0)</f>
        <v>0</v>
      </c>
      <c r="BZ112" s="8">
        <f t="shared" ref="BZ112:BZ175" si="169">IF(BY$43=0,0,((CB$37-BX$43)/BY$43*BY112))</f>
        <v>0</v>
      </c>
      <c r="CA112" s="8">
        <f t="shared" ref="CA112:CA175" si="170">IF(BX$43&gt;CB$37,CB$37/BU$43*BU112,IF(AND(BV$43&gt;CB$37,BX112=0),BZ112,0))</f>
        <v>0</v>
      </c>
      <c r="CB112" s="8">
        <f t="shared" ref="CB112:CB175" si="171">IF(CA112&lt;&gt;0,CA112+BW112,BX112+BW112)</f>
        <v>0</v>
      </c>
      <c r="CC112" s="15">
        <f t="shared" ref="CC112:CC175" si="172">IF($B112=0,0,CB112/$B112)</f>
        <v>0</v>
      </c>
      <c r="CD112" s="8">
        <f t="shared" ref="CD112:CD175" si="173">BR112-CB112</f>
        <v>1.8964588291627364</v>
      </c>
      <c r="CE112" s="68"/>
      <c r="CF112" s="60">
        <v>0</v>
      </c>
      <c r="CG112" s="8">
        <f t="shared" ref="CG112:CG175" si="174">MIN(CD112,$E112)*IF(CF112=0,1,0)</f>
        <v>0.55210300000000001</v>
      </c>
      <c r="CH112" s="8">
        <f t="shared" ref="CH112:CH175" si="175">MIN(CD112,CN$33*$C$35,$G112*$B112)*IF(CF112=0,1,0)</f>
        <v>0</v>
      </c>
      <c r="CI112" s="69">
        <f t="shared" ref="CI112:CI175" si="176">$I112*CN$38</f>
        <v>0</v>
      </c>
      <c r="CJ112" s="8">
        <f t="shared" ref="CJ112:CJ175" si="177">IF(CH$43=0,0,IF(CD112&lt;$E112,CD112,IF((CN$37/CH$43*CH112)&lt;CG112,CG112,0)))*IF(CF112=0,1,0)</f>
        <v>0</v>
      </c>
      <c r="CK112" s="8">
        <f t="shared" ref="CK112:CK175" si="178">IF(CJ112=0,CH112,0)</f>
        <v>0</v>
      </c>
      <c r="CL112" s="8">
        <f t="shared" ref="CL112:CL175" si="179">IF(CK$43=0,0,((CN$37-CJ$43)/CK$43*CK112))</f>
        <v>0</v>
      </c>
      <c r="CM112" s="8">
        <f t="shared" ref="CM112:CM175" si="180">IF(CJ$43&gt;CN$37,CN$37/CG$43*CG112,IF(AND(CH$43&gt;CN$37,CJ112=0),CL112,0))</f>
        <v>0</v>
      </c>
      <c r="CN112" s="8">
        <f t="shared" ref="CN112:CN175" si="181">IF(CM112&lt;&gt;0,CM112+CI112,CJ112+CI112)</f>
        <v>0</v>
      </c>
      <c r="CO112" s="15">
        <f t="shared" ref="CO112:CO175" si="182">IF($B112=0,0,CN112/$B112)</f>
        <v>0</v>
      </c>
      <c r="CP112" s="8">
        <f t="shared" ref="CP112:CP175" si="183">CD112-CN112</f>
        <v>1.8964588291627364</v>
      </c>
      <c r="CQ112" s="27"/>
      <c r="CR112">
        <f t="shared" si="108"/>
        <v>6.340846</v>
      </c>
      <c r="CS112">
        <f t="shared" si="109"/>
        <v>0</v>
      </c>
      <c r="CT112">
        <f t="shared" si="110"/>
        <v>0</v>
      </c>
      <c r="CU112">
        <f t="shared" si="111"/>
        <v>0</v>
      </c>
      <c r="CV112">
        <f t="shared" si="112"/>
        <v>0</v>
      </c>
      <c r="CW112">
        <f t="shared" si="113"/>
        <v>3.3269060000000001</v>
      </c>
      <c r="CX112">
        <f t="shared" si="114"/>
        <v>0</v>
      </c>
      <c r="CY112">
        <f t="shared" si="115"/>
        <v>3.0139399999999998</v>
      </c>
      <c r="CZ112" s="8">
        <f t="shared" si="116"/>
        <v>3.0139399999999998</v>
      </c>
    </row>
    <row r="113" spans="1:104" hidden="1" outlineLevel="1" x14ac:dyDescent="0.4">
      <c r="A113" t="str">
        <f>'Accounts Active'!A71</f>
        <v>Christopher Marc Guidi</v>
      </c>
      <c r="B113">
        <f t="shared" si="99"/>
        <v>41.37968699999999</v>
      </c>
      <c r="C113">
        <f t="shared" si="98"/>
        <v>2.0770590000000002</v>
      </c>
      <c r="D113">
        <f t="shared" si="100"/>
        <v>5.5030660000000005</v>
      </c>
      <c r="E113">
        <f t="shared" si="101"/>
        <v>2.0689843499999996</v>
      </c>
      <c r="F113" s="15">
        <f t="shared" si="117"/>
        <v>1</v>
      </c>
      <c r="G113" s="14">
        <f t="shared" si="102"/>
        <v>1</v>
      </c>
      <c r="H113" s="54">
        <f t="shared" si="118"/>
        <v>0</v>
      </c>
      <c r="I113" s="58">
        <v>1.7100970000000011</v>
      </c>
      <c r="J113" s="58">
        <f t="shared" si="103"/>
        <v>0</v>
      </c>
      <c r="K113" s="10"/>
      <c r="L113">
        <v>0</v>
      </c>
      <c r="M113" s="8">
        <f t="shared" si="119"/>
        <v>0</v>
      </c>
      <c r="N113" s="8">
        <f t="shared" si="120"/>
        <v>0</v>
      </c>
      <c r="O113" s="58">
        <f t="shared" si="104"/>
        <v>0.6214015261627911</v>
      </c>
      <c r="P113" s="8">
        <f t="shared" si="105"/>
        <v>0</v>
      </c>
      <c r="Q113" s="8">
        <f t="shared" si="121"/>
        <v>0</v>
      </c>
      <c r="R113" s="8">
        <f t="shared" si="106"/>
        <v>0</v>
      </c>
      <c r="S113" s="8">
        <f t="shared" si="122"/>
        <v>0</v>
      </c>
      <c r="T113" s="8">
        <f t="shared" si="123"/>
        <v>0.6214015261627911</v>
      </c>
      <c r="U113" s="15">
        <f t="shared" si="97"/>
        <v>1.5017066856083065E-2</v>
      </c>
      <c r="V113" s="8">
        <f t="shared" si="107"/>
        <v>-0.6214015261627911</v>
      </c>
      <c r="W113" s="68"/>
      <c r="X113" s="58">
        <v>1</v>
      </c>
      <c r="Y113" s="8">
        <f t="shared" si="124"/>
        <v>0</v>
      </c>
      <c r="Z113" s="8">
        <f t="shared" si="125"/>
        <v>0</v>
      </c>
      <c r="AA113" s="60">
        <f t="shared" si="126"/>
        <v>1.0886954738372101</v>
      </c>
      <c r="AB113" s="8">
        <f t="shared" si="127"/>
        <v>0</v>
      </c>
      <c r="AC113" s="8">
        <f t="shared" si="128"/>
        <v>0</v>
      </c>
      <c r="AD113" s="8">
        <f t="shared" si="129"/>
        <v>0</v>
      </c>
      <c r="AE113" s="8">
        <f t="shared" si="130"/>
        <v>0</v>
      </c>
      <c r="AF113" s="8">
        <f t="shared" si="131"/>
        <v>1.0886954738372101</v>
      </c>
      <c r="AG113" s="15">
        <f t="shared" si="132"/>
        <v>2.6309901131857532E-2</v>
      </c>
      <c r="AH113" s="8">
        <f t="shared" si="133"/>
        <v>-1.7100970000000011</v>
      </c>
      <c r="AI113" s="68"/>
      <c r="AJ113" s="58">
        <v>0</v>
      </c>
      <c r="AK113" s="8">
        <f t="shared" si="134"/>
        <v>-1.7100970000000011</v>
      </c>
      <c r="AL113" s="8">
        <f t="shared" si="135"/>
        <v>-1.7100970000000011</v>
      </c>
      <c r="AM113" s="69">
        <f t="shared" si="136"/>
        <v>0</v>
      </c>
      <c r="AN113" s="8">
        <f t="shared" si="137"/>
        <v>-1.7100970000000011</v>
      </c>
      <c r="AO113" s="8">
        <f t="shared" si="138"/>
        <v>0</v>
      </c>
      <c r="AP113" s="8">
        <f t="shared" si="139"/>
        <v>0</v>
      </c>
      <c r="AQ113" s="8">
        <f t="shared" si="140"/>
        <v>0</v>
      </c>
      <c r="AR113" s="8">
        <f t="shared" si="141"/>
        <v>-1.7100970000000011</v>
      </c>
      <c r="AS113" s="15">
        <f t="shared" si="142"/>
        <v>-4.132696798794059E-2</v>
      </c>
      <c r="AT113" s="8">
        <f t="shared" si="143"/>
        <v>0</v>
      </c>
      <c r="AU113" s="68"/>
      <c r="AV113" s="60">
        <v>0</v>
      </c>
      <c r="AW113" s="8">
        <f t="shared" si="144"/>
        <v>0</v>
      </c>
      <c r="AX113" s="8">
        <f t="shared" si="145"/>
        <v>0</v>
      </c>
      <c r="AY113" s="69">
        <f t="shared" si="146"/>
        <v>0</v>
      </c>
      <c r="AZ113" s="8">
        <f t="shared" si="147"/>
        <v>0</v>
      </c>
      <c r="BA113" s="8">
        <f t="shared" si="148"/>
        <v>0</v>
      </c>
      <c r="BB113" s="8">
        <f t="shared" si="149"/>
        <v>0</v>
      </c>
      <c r="BC113" s="8">
        <f t="shared" si="150"/>
        <v>0</v>
      </c>
      <c r="BD113" s="8">
        <f t="shared" si="151"/>
        <v>0</v>
      </c>
      <c r="BE113" s="15">
        <f t="shared" si="152"/>
        <v>0</v>
      </c>
      <c r="BF113" s="8">
        <f t="shared" si="153"/>
        <v>0</v>
      </c>
      <c r="BG113" s="68"/>
      <c r="BH113" s="60">
        <v>0</v>
      </c>
      <c r="BI113" s="8">
        <f t="shared" si="154"/>
        <v>0</v>
      </c>
      <c r="BJ113" s="8">
        <f t="shared" si="155"/>
        <v>0</v>
      </c>
      <c r="BK113" s="69">
        <f t="shared" si="156"/>
        <v>0</v>
      </c>
      <c r="BL113" s="8">
        <f t="shared" si="157"/>
        <v>0</v>
      </c>
      <c r="BM113" s="8">
        <f t="shared" si="158"/>
        <v>0</v>
      </c>
      <c r="BN113" s="8">
        <f t="shared" si="159"/>
        <v>0</v>
      </c>
      <c r="BO113" s="8">
        <f t="shared" si="160"/>
        <v>0</v>
      </c>
      <c r="BP113" s="8">
        <f t="shared" si="161"/>
        <v>0</v>
      </c>
      <c r="BQ113" s="15">
        <f t="shared" si="162"/>
        <v>0</v>
      </c>
      <c r="BR113" s="8">
        <f t="shared" si="163"/>
        <v>0</v>
      </c>
      <c r="BS113" s="68"/>
      <c r="BT113" s="60">
        <v>0</v>
      </c>
      <c r="BU113" s="8">
        <f t="shared" si="164"/>
        <v>0</v>
      </c>
      <c r="BV113" s="8">
        <f t="shared" si="165"/>
        <v>0</v>
      </c>
      <c r="BW113" s="69">
        <f t="shared" si="166"/>
        <v>0</v>
      </c>
      <c r="BX113" s="8">
        <f t="shared" si="167"/>
        <v>0</v>
      </c>
      <c r="BY113" s="8">
        <f t="shared" si="168"/>
        <v>0</v>
      </c>
      <c r="BZ113" s="8">
        <f t="shared" si="169"/>
        <v>0</v>
      </c>
      <c r="CA113" s="8">
        <f t="shared" si="170"/>
        <v>0</v>
      </c>
      <c r="CB113" s="8">
        <f t="shared" si="171"/>
        <v>0</v>
      </c>
      <c r="CC113" s="15">
        <f t="shared" si="172"/>
        <v>0</v>
      </c>
      <c r="CD113" s="8">
        <f t="shared" si="173"/>
        <v>0</v>
      </c>
      <c r="CE113" s="68"/>
      <c r="CF113" s="60">
        <v>0</v>
      </c>
      <c r="CG113" s="8">
        <f t="shared" si="174"/>
        <v>0</v>
      </c>
      <c r="CH113" s="8">
        <f t="shared" si="175"/>
        <v>0</v>
      </c>
      <c r="CI113" s="69">
        <f t="shared" si="176"/>
        <v>0</v>
      </c>
      <c r="CJ113" s="8">
        <f t="shared" si="177"/>
        <v>0</v>
      </c>
      <c r="CK113" s="8">
        <f t="shared" si="178"/>
        <v>0</v>
      </c>
      <c r="CL113" s="8">
        <f t="shared" si="179"/>
        <v>0</v>
      </c>
      <c r="CM113" s="8">
        <f t="shared" si="180"/>
        <v>0</v>
      </c>
      <c r="CN113" s="8">
        <f t="shared" si="181"/>
        <v>0</v>
      </c>
      <c r="CO113" s="15">
        <f t="shared" si="182"/>
        <v>0</v>
      </c>
      <c r="CP113" s="8">
        <f t="shared" si="183"/>
        <v>0</v>
      </c>
      <c r="CQ113" s="27"/>
      <c r="CR113">
        <f t="shared" si="108"/>
        <v>39.302627999999991</v>
      </c>
      <c r="CS113">
        <f t="shared" si="109"/>
        <v>2.7343600000000001</v>
      </c>
      <c r="CT113">
        <f t="shared" si="110"/>
        <v>0</v>
      </c>
      <c r="CU113">
        <f t="shared" si="111"/>
        <v>0</v>
      </c>
      <c r="CV113">
        <f t="shared" si="112"/>
        <v>21.065201999999999</v>
      </c>
      <c r="CW113">
        <f t="shared" si="113"/>
        <v>10</v>
      </c>
      <c r="CX113">
        <f t="shared" si="114"/>
        <v>4.7450890000000001</v>
      </c>
      <c r="CY113">
        <f t="shared" si="115"/>
        <v>0.75797700000000001</v>
      </c>
      <c r="CZ113" s="8">
        <f t="shared" si="116"/>
        <v>5.8700279999999996</v>
      </c>
    </row>
    <row r="114" spans="1:104" hidden="1" outlineLevel="1" x14ac:dyDescent="0.4">
      <c r="A114" t="str">
        <f>'Accounts Active'!A72</f>
        <v>Christopher Smith</v>
      </c>
      <c r="B114">
        <f t="shared" si="99"/>
        <v>31.542886000000003</v>
      </c>
      <c r="C114">
        <f t="shared" si="98"/>
        <v>1.0136670000000001</v>
      </c>
      <c r="D114">
        <f t="shared" si="100"/>
        <v>7.1547900000000002</v>
      </c>
      <c r="E114">
        <f t="shared" si="101"/>
        <v>1.5771443000000003</v>
      </c>
      <c r="F114" s="15">
        <f t="shared" si="117"/>
        <v>1</v>
      </c>
      <c r="G114" s="14">
        <f t="shared" si="102"/>
        <v>1</v>
      </c>
      <c r="H114" s="54">
        <f t="shared" si="118"/>
        <v>0</v>
      </c>
      <c r="I114" s="58">
        <v>0.76752299999999973</v>
      </c>
      <c r="J114" s="58">
        <f t="shared" si="103"/>
        <v>0</v>
      </c>
      <c r="K114" s="10"/>
      <c r="L114">
        <v>0</v>
      </c>
      <c r="M114" s="8">
        <f t="shared" si="119"/>
        <v>0</v>
      </c>
      <c r="N114" s="8">
        <f t="shared" si="120"/>
        <v>0</v>
      </c>
      <c r="O114" s="58">
        <f t="shared" si="104"/>
        <v>0.27889643895348826</v>
      </c>
      <c r="P114" s="8">
        <f t="shared" si="105"/>
        <v>0</v>
      </c>
      <c r="Q114" s="8">
        <f t="shared" si="121"/>
        <v>0</v>
      </c>
      <c r="R114" s="8">
        <f t="shared" si="106"/>
        <v>0</v>
      </c>
      <c r="S114" s="8">
        <f t="shared" si="122"/>
        <v>0</v>
      </c>
      <c r="T114" s="8">
        <f t="shared" si="123"/>
        <v>0.27889643895348826</v>
      </c>
      <c r="U114" s="15">
        <f t="shared" ref="U114:U177" si="184">IF($B114=0,0,T114/$B114)</f>
        <v>8.8418174213192868E-3</v>
      </c>
      <c r="V114" s="8">
        <f t="shared" si="107"/>
        <v>-0.27889643895348826</v>
      </c>
      <c r="W114" s="68"/>
      <c r="X114" s="58">
        <v>0</v>
      </c>
      <c r="Y114" s="8">
        <f t="shared" si="124"/>
        <v>-0.27889643895348826</v>
      </c>
      <c r="Z114" s="8">
        <f t="shared" si="125"/>
        <v>-0.27889643895348826</v>
      </c>
      <c r="AA114" s="60">
        <f t="shared" si="126"/>
        <v>0.48862656104651148</v>
      </c>
      <c r="AB114" s="8">
        <f t="shared" si="127"/>
        <v>-0.27889643895348826</v>
      </c>
      <c r="AC114" s="8">
        <f t="shared" si="128"/>
        <v>0</v>
      </c>
      <c r="AD114" s="8">
        <f t="shared" si="129"/>
        <v>0</v>
      </c>
      <c r="AE114" s="8">
        <f t="shared" si="130"/>
        <v>0</v>
      </c>
      <c r="AF114" s="8">
        <f t="shared" si="131"/>
        <v>0.20973012209302322</v>
      </c>
      <c r="AG114" s="15">
        <f t="shared" si="132"/>
        <v>6.6490467008321055E-3</v>
      </c>
      <c r="AH114" s="8">
        <f t="shared" si="133"/>
        <v>-0.48862656104651148</v>
      </c>
      <c r="AI114" s="68"/>
      <c r="AJ114" s="58">
        <v>0</v>
      </c>
      <c r="AK114" s="8">
        <f t="shared" si="134"/>
        <v>-0.48862656104651148</v>
      </c>
      <c r="AL114" s="8">
        <f t="shared" si="135"/>
        <v>-0.48862656104651148</v>
      </c>
      <c r="AM114" s="69">
        <f t="shared" si="136"/>
        <v>0</v>
      </c>
      <c r="AN114" s="8">
        <f t="shared" si="137"/>
        <v>-0.48862656104651148</v>
      </c>
      <c r="AO114" s="8">
        <f t="shared" si="138"/>
        <v>0</v>
      </c>
      <c r="AP114" s="8">
        <f t="shared" si="139"/>
        <v>0</v>
      </c>
      <c r="AQ114" s="8">
        <f t="shared" si="140"/>
        <v>0</v>
      </c>
      <c r="AR114" s="8">
        <f t="shared" si="141"/>
        <v>-0.48862656104651148</v>
      </c>
      <c r="AS114" s="15">
        <f t="shared" si="142"/>
        <v>-1.5490864122151391E-2</v>
      </c>
      <c r="AT114" s="8">
        <f t="shared" si="143"/>
        <v>0</v>
      </c>
      <c r="AU114" s="68"/>
      <c r="AV114" s="60">
        <v>1</v>
      </c>
      <c r="AW114" s="8">
        <f t="shared" si="144"/>
        <v>0</v>
      </c>
      <c r="AX114" s="8">
        <f t="shared" si="145"/>
        <v>0</v>
      </c>
      <c r="AY114" s="69">
        <f t="shared" si="146"/>
        <v>0</v>
      </c>
      <c r="AZ114" s="8">
        <f t="shared" si="147"/>
        <v>0</v>
      </c>
      <c r="BA114" s="8">
        <f t="shared" si="148"/>
        <v>0</v>
      </c>
      <c r="BB114" s="8">
        <f t="shared" si="149"/>
        <v>0</v>
      </c>
      <c r="BC114" s="8">
        <f t="shared" si="150"/>
        <v>0</v>
      </c>
      <c r="BD114" s="8">
        <f t="shared" si="151"/>
        <v>0</v>
      </c>
      <c r="BE114" s="15">
        <f t="shared" si="152"/>
        <v>0</v>
      </c>
      <c r="BF114" s="8">
        <f t="shared" si="153"/>
        <v>0</v>
      </c>
      <c r="BG114" s="68"/>
      <c r="BH114" s="60">
        <v>1</v>
      </c>
      <c r="BI114" s="8">
        <f t="shared" si="154"/>
        <v>0</v>
      </c>
      <c r="BJ114" s="8">
        <f t="shared" si="155"/>
        <v>0</v>
      </c>
      <c r="BK114" s="69">
        <f t="shared" si="156"/>
        <v>0</v>
      </c>
      <c r="BL114" s="8">
        <f t="shared" si="157"/>
        <v>0</v>
      </c>
      <c r="BM114" s="8">
        <f t="shared" si="158"/>
        <v>0</v>
      </c>
      <c r="BN114" s="8">
        <f t="shared" si="159"/>
        <v>0</v>
      </c>
      <c r="BO114" s="8">
        <f t="shared" si="160"/>
        <v>0</v>
      </c>
      <c r="BP114" s="8">
        <f t="shared" si="161"/>
        <v>0</v>
      </c>
      <c r="BQ114" s="15">
        <f t="shared" si="162"/>
        <v>0</v>
      </c>
      <c r="BR114" s="8">
        <f t="shared" si="163"/>
        <v>0</v>
      </c>
      <c r="BS114" s="68"/>
      <c r="BT114" s="60">
        <v>1</v>
      </c>
      <c r="BU114" s="8">
        <f t="shared" si="164"/>
        <v>0</v>
      </c>
      <c r="BV114" s="8">
        <f t="shared" si="165"/>
        <v>0</v>
      </c>
      <c r="BW114" s="69">
        <f t="shared" si="166"/>
        <v>0</v>
      </c>
      <c r="BX114" s="8">
        <f t="shared" si="167"/>
        <v>0</v>
      </c>
      <c r="BY114" s="8">
        <f t="shared" si="168"/>
        <v>0</v>
      </c>
      <c r="BZ114" s="8">
        <f t="shared" si="169"/>
        <v>0</v>
      </c>
      <c r="CA114" s="8">
        <f t="shared" si="170"/>
        <v>0</v>
      </c>
      <c r="CB114" s="8">
        <f t="shared" si="171"/>
        <v>0</v>
      </c>
      <c r="CC114" s="15">
        <f t="shared" si="172"/>
        <v>0</v>
      </c>
      <c r="CD114" s="8">
        <f t="shared" si="173"/>
        <v>0</v>
      </c>
      <c r="CE114" s="68"/>
      <c r="CF114" s="60">
        <v>1</v>
      </c>
      <c r="CG114" s="8">
        <f t="shared" si="174"/>
        <v>0</v>
      </c>
      <c r="CH114" s="8">
        <f t="shared" si="175"/>
        <v>0</v>
      </c>
      <c r="CI114" s="69">
        <f t="shared" si="176"/>
        <v>0</v>
      </c>
      <c r="CJ114" s="8">
        <f t="shared" si="177"/>
        <v>0</v>
      </c>
      <c r="CK114" s="8">
        <f t="shared" si="178"/>
        <v>0</v>
      </c>
      <c r="CL114" s="8">
        <f t="shared" si="179"/>
        <v>0</v>
      </c>
      <c r="CM114" s="8">
        <f t="shared" si="180"/>
        <v>0</v>
      </c>
      <c r="CN114" s="8">
        <f t="shared" si="181"/>
        <v>0</v>
      </c>
      <c r="CO114" s="15">
        <f t="shared" si="182"/>
        <v>0</v>
      </c>
      <c r="CP114" s="8">
        <f t="shared" si="183"/>
        <v>0</v>
      </c>
      <c r="CQ114" s="27"/>
      <c r="CR114">
        <f t="shared" si="108"/>
        <v>30.529219000000001</v>
      </c>
      <c r="CS114">
        <f t="shared" si="109"/>
        <v>1.8729800000000001</v>
      </c>
      <c r="CT114">
        <f t="shared" si="110"/>
        <v>2.2256399999999998</v>
      </c>
      <c r="CU114">
        <f t="shared" si="111"/>
        <v>0</v>
      </c>
      <c r="CV114">
        <f t="shared" si="112"/>
        <v>12.824899</v>
      </c>
      <c r="CW114">
        <f t="shared" si="113"/>
        <v>6.4509100000000004</v>
      </c>
      <c r="CX114">
        <f t="shared" si="114"/>
        <v>6.6463700000000001</v>
      </c>
      <c r="CY114">
        <f t="shared" si="115"/>
        <v>0.50841999999999998</v>
      </c>
      <c r="CZ114" s="8">
        <f t="shared" si="116"/>
        <v>7.4009340000000003</v>
      </c>
    </row>
    <row r="115" spans="1:104" hidden="1" outlineLevel="1" x14ac:dyDescent="0.4">
      <c r="A115" t="str">
        <f>'Accounts Active'!A73</f>
        <v>Christopher Tormey</v>
      </c>
      <c r="B115">
        <f t="shared" si="99"/>
        <v>19.374845000000001</v>
      </c>
      <c r="C115">
        <f t="shared" si="98"/>
        <v>1.876749</v>
      </c>
      <c r="D115">
        <f t="shared" si="100"/>
        <v>3.901281</v>
      </c>
      <c r="E115">
        <f t="shared" si="101"/>
        <v>0.96874225000000003</v>
      </c>
      <c r="F115" s="15">
        <f t="shared" si="117"/>
        <v>0.51618103965953888</v>
      </c>
      <c r="G115" s="14">
        <f t="shared" si="102"/>
        <v>1</v>
      </c>
      <c r="H115" s="54">
        <f t="shared" si="118"/>
        <v>0.9080067500000002</v>
      </c>
      <c r="I115" s="58">
        <v>0.96874225000000003</v>
      </c>
      <c r="J115" s="58">
        <f t="shared" si="103"/>
        <v>0.9080067500000002</v>
      </c>
      <c r="K115" s="10"/>
      <c r="L115">
        <v>0</v>
      </c>
      <c r="M115" s="8">
        <f t="shared" si="119"/>
        <v>0.9080067500000002</v>
      </c>
      <c r="N115" s="8">
        <f t="shared" si="120"/>
        <v>0.9080067500000002</v>
      </c>
      <c r="O115" s="58">
        <f t="shared" si="104"/>
        <v>0.35201389898255814</v>
      </c>
      <c r="P115" s="8">
        <f t="shared" si="105"/>
        <v>0.9080067500000002</v>
      </c>
      <c r="Q115" s="8">
        <f t="shared" si="121"/>
        <v>0</v>
      </c>
      <c r="R115" s="8">
        <f t="shared" si="106"/>
        <v>0</v>
      </c>
      <c r="S115" s="8">
        <f t="shared" si="122"/>
        <v>0</v>
      </c>
      <c r="T115" s="8">
        <f t="shared" si="123"/>
        <v>1.2600206489825583</v>
      </c>
      <c r="U115" s="15">
        <f t="shared" si="184"/>
        <v>6.5033844089207329E-2</v>
      </c>
      <c r="V115" s="8">
        <f t="shared" si="107"/>
        <v>-0.35201389898255808</v>
      </c>
      <c r="W115" s="68"/>
      <c r="X115" s="58">
        <v>0</v>
      </c>
      <c r="Y115" s="8">
        <f t="shared" si="124"/>
        <v>-0.35201389898255808</v>
      </c>
      <c r="Z115" s="8">
        <f t="shared" si="125"/>
        <v>-0.35201389898255808</v>
      </c>
      <c r="AA115" s="60">
        <f t="shared" si="126"/>
        <v>0.61672835101744194</v>
      </c>
      <c r="AB115" s="8">
        <f t="shared" si="127"/>
        <v>-0.35201389898255808</v>
      </c>
      <c r="AC115" s="8">
        <f t="shared" si="128"/>
        <v>0</v>
      </c>
      <c r="AD115" s="8">
        <f t="shared" si="129"/>
        <v>0</v>
      </c>
      <c r="AE115" s="8">
        <f t="shared" si="130"/>
        <v>0</v>
      </c>
      <c r="AF115" s="8">
        <f t="shared" si="131"/>
        <v>0.26471445203488386</v>
      </c>
      <c r="AG115" s="15">
        <f t="shared" si="132"/>
        <v>1.3662790697674426E-2</v>
      </c>
      <c r="AH115" s="8">
        <f t="shared" si="133"/>
        <v>-0.61672835101744194</v>
      </c>
      <c r="AI115" s="68"/>
      <c r="AJ115" s="58">
        <v>0</v>
      </c>
      <c r="AK115" s="8">
        <f t="shared" si="134"/>
        <v>-0.61672835101744194</v>
      </c>
      <c r="AL115" s="8">
        <f t="shared" si="135"/>
        <v>-0.61672835101744194</v>
      </c>
      <c r="AM115" s="69">
        <f t="shared" si="136"/>
        <v>0</v>
      </c>
      <c r="AN115" s="8">
        <f t="shared" si="137"/>
        <v>-0.61672835101744194</v>
      </c>
      <c r="AO115" s="8">
        <f t="shared" si="138"/>
        <v>0</v>
      </c>
      <c r="AP115" s="8">
        <f t="shared" si="139"/>
        <v>0</v>
      </c>
      <c r="AQ115" s="8">
        <f t="shared" si="140"/>
        <v>0</v>
      </c>
      <c r="AR115" s="8">
        <f t="shared" si="141"/>
        <v>-0.61672835101744194</v>
      </c>
      <c r="AS115" s="15">
        <f t="shared" si="142"/>
        <v>-3.1831395348837214E-2</v>
      </c>
      <c r="AT115" s="8">
        <f t="shared" si="143"/>
        <v>0</v>
      </c>
      <c r="AU115" s="68"/>
      <c r="AV115" s="60">
        <v>0</v>
      </c>
      <c r="AW115" s="8">
        <f t="shared" si="144"/>
        <v>0</v>
      </c>
      <c r="AX115" s="8">
        <f t="shared" si="145"/>
        <v>0</v>
      </c>
      <c r="AY115" s="69">
        <f t="shared" si="146"/>
        <v>0</v>
      </c>
      <c r="AZ115" s="8">
        <f t="shared" si="147"/>
        <v>0</v>
      </c>
      <c r="BA115" s="8">
        <f t="shared" si="148"/>
        <v>0</v>
      </c>
      <c r="BB115" s="8">
        <f t="shared" si="149"/>
        <v>0</v>
      </c>
      <c r="BC115" s="8">
        <f t="shared" si="150"/>
        <v>0</v>
      </c>
      <c r="BD115" s="8">
        <f t="shared" si="151"/>
        <v>0</v>
      </c>
      <c r="BE115" s="15">
        <f t="shared" si="152"/>
        <v>0</v>
      </c>
      <c r="BF115" s="8">
        <f t="shared" si="153"/>
        <v>0</v>
      </c>
      <c r="BG115" s="68"/>
      <c r="BH115" s="60">
        <v>0</v>
      </c>
      <c r="BI115" s="8">
        <f t="shared" si="154"/>
        <v>0</v>
      </c>
      <c r="BJ115" s="8">
        <f t="shared" si="155"/>
        <v>0</v>
      </c>
      <c r="BK115" s="69">
        <f t="shared" si="156"/>
        <v>0</v>
      </c>
      <c r="BL115" s="8">
        <f t="shared" si="157"/>
        <v>0</v>
      </c>
      <c r="BM115" s="8">
        <f t="shared" si="158"/>
        <v>0</v>
      </c>
      <c r="BN115" s="8">
        <f t="shared" si="159"/>
        <v>0</v>
      </c>
      <c r="BO115" s="8">
        <f t="shared" si="160"/>
        <v>0</v>
      </c>
      <c r="BP115" s="8">
        <f t="shared" si="161"/>
        <v>0</v>
      </c>
      <c r="BQ115" s="15">
        <f t="shared" si="162"/>
        <v>0</v>
      </c>
      <c r="BR115" s="8">
        <f t="shared" si="163"/>
        <v>0</v>
      </c>
      <c r="BS115" s="68"/>
      <c r="BT115" s="60">
        <v>0</v>
      </c>
      <c r="BU115" s="8">
        <f t="shared" si="164"/>
        <v>0</v>
      </c>
      <c r="BV115" s="8">
        <f t="shared" si="165"/>
        <v>0</v>
      </c>
      <c r="BW115" s="69">
        <f t="shared" si="166"/>
        <v>0</v>
      </c>
      <c r="BX115" s="8">
        <f t="shared" si="167"/>
        <v>0</v>
      </c>
      <c r="BY115" s="8">
        <f t="shared" si="168"/>
        <v>0</v>
      </c>
      <c r="BZ115" s="8">
        <f t="shared" si="169"/>
        <v>0</v>
      </c>
      <c r="CA115" s="8">
        <f t="shared" si="170"/>
        <v>0</v>
      </c>
      <c r="CB115" s="8">
        <f t="shared" si="171"/>
        <v>0</v>
      </c>
      <c r="CC115" s="15">
        <f t="shared" si="172"/>
        <v>0</v>
      </c>
      <c r="CD115" s="8">
        <f t="shared" si="173"/>
        <v>0</v>
      </c>
      <c r="CE115" s="68"/>
      <c r="CF115" s="60">
        <v>0</v>
      </c>
      <c r="CG115" s="8">
        <f t="shared" si="174"/>
        <v>0</v>
      </c>
      <c r="CH115" s="8">
        <f t="shared" si="175"/>
        <v>0</v>
      </c>
      <c r="CI115" s="69">
        <f t="shared" si="176"/>
        <v>0</v>
      </c>
      <c r="CJ115" s="8">
        <f t="shared" si="177"/>
        <v>0</v>
      </c>
      <c r="CK115" s="8">
        <f t="shared" si="178"/>
        <v>0</v>
      </c>
      <c r="CL115" s="8">
        <f t="shared" si="179"/>
        <v>0</v>
      </c>
      <c r="CM115" s="8">
        <f t="shared" si="180"/>
        <v>0</v>
      </c>
      <c r="CN115" s="8">
        <f t="shared" si="181"/>
        <v>0</v>
      </c>
      <c r="CO115" s="15">
        <f t="shared" si="182"/>
        <v>0</v>
      </c>
      <c r="CP115" s="8">
        <f t="shared" si="183"/>
        <v>0</v>
      </c>
      <c r="CQ115" s="27"/>
      <c r="CR115">
        <f t="shared" si="108"/>
        <v>17.498096</v>
      </c>
      <c r="CS115">
        <f t="shared" si="109"/>
        <v>0</v>
      </c>
      <c r="CT115">
        <f t="shared" si="110"/>
        <v>0</v>
      </c>
      <c r="CU115">
        <f t="shared" si="111"/>
        <v>0</v>
      </c>
      <c r="CV115">
        <f t="shared" si="112"/>
        <v>10</v>
      </c>
      <c r="CW115">
        <f t="shared" si="113"/>
        <v>3.5968149999999999</v>
      </c>
      <c r="CX115">
        <f t="shared" si="114"/>
        <v>3.901281</v>
      </c>
      <c r="CY115">
        <f t="shared" si="115"/>
        <v>0</v>
      </c>
      <c r="CZ115" s="8">
        <f t="shared" si="116"/>
        <v>3.901281</v>
      </c>
    </row>
    <row r="116" spans="1:104" hidden="1" outlineLevel="1" x14ac:dyDescent="0.4">
      <c r="A116" t="str">
        <f>'Accounts Active'!A74</f>
        <v>Craig Price</v>
      </c>
      <c r="B116">
        <f t="shared" si="99"/>
        <v>29.547408000000001</v>
      </c>
      <c r="C116">
        <f t="shared" si="98"/>
        <v>0.56923699999999999</v>
      </c>
      <c r="D116">
        <f t="shared" si="100"/>
        <v>9.2900089999999995</v>
      </c>
      <c r="E116">
        <f t="shared" si="101"/>
        <v>1.4773704000000001</v>
      </c>
      <c r="F116" s="15">
        <f t="shared" si="117"/>
        <v>1</v>
      </c>
      <c r="G116" s="14">
        <f t="shared" si="102"/>
        <v>1</v>
      </c>
      <c r="H116" s="54">
        <f t="shared" si="118"/>
        <v>0</v>
      </c>
      <c r="I116" s="58">
        <v>0.42883299999999913</v>
      </c>
      <c r="J116" s="58">
        <f t="shared" si="103"/>
        <v>0</v>
      </c>
      <c r="K116" s="10"/>
      <c r="L116">
        <v>0</v>
      </c>
      <c r="M116" s="8">
        <f t="shared" si="119"/>
        <v>0</v>
      </c>
      <c r="N116" s="8">
        <f t="shared" si="120"/>
        <v>0</v>
      </c>
      <c r="O116" s="58">
        <f t="shared" si="104"/>
        <v>0.15582594476744155</v>
      </c>
      <c r="P116" s="8">
        <f t="shared" si="105"/>
        <v>0</v>
      </c>
      <c r="Q116" s="8">
        <f t="shared" si="121"/>
        <v>0</v>
      </c>
      <c r="R116" s="8">
        <f t="shared" si="106"/>
        <v>0</v>
      </c>
      <c r="S116" s="8">
        <f t="shared" si="122"/>
        <v>0</v>
      </c>
      <c r="T116" s="8">
        <f t="shared" si="123"/>
        <v>0.15582594476744155</v>
      </c>
      <c r="U116" s="15">
        <f t="shared" si="184"/>
        <v>5.2737602150226357E-3</v>
      </c>
      <c r="V116" s="8">
        <f t="shared" si="107"/>
        <v>-0.15582594476744155</v>
      </c>
      <c r="W116" s="68"/>
      <c r="X116" s="58">
        <v>0</v>
      </c>
      <c r="Y116" s="8">
        <f t="shared" si="124"/>
        <v>-0.15582594476744155</v>
      </c>
      <c r="Z116" s="8">
        <f t="shared" si="125"/>
        <v>-0.15582594476744155</v>
      </c>
      <c r="AA116" s="60">
        <f t="shared" si="126"/>
        <v>0.27300705523255758</v>
      </c>
      <c r="AB116" s="8">
        <f t="shared" si="127"/>
        <v>-0.15582594476744155</v>
      </c>
      <c r="AC116" s="8">
        <f t="shared" si="128"/>
        <v>0</v>
      </c>
      <c r="AD116" s="8">
        <f t="shared" si="129"/>
        <v>0</v>
      </c>
      <c r="AE116" s="8">
        <f t="shared" si="130"/>
        <v>0</v>
      </c>
      <c r="AF116" s="8">
        <f t="shared" si="131"/>
        <v>0.11718111046511603</v>
      </c>
      <c r="AG116" s="15">
        <f t="shared" si="132"/>
        <v>3.9658676816970214E-3</v>
      </c>
      <c r="AH116" s="8">
        <f t="shared" si="133"/>
        <v>-0.27300705523255758</v>
      </c>
      <c r="AI116" s="68"/>
      <c r="AJ116" s="58">
        <v>0</v>
      </c>
      <c r="AK116" s="8">
        <f t="shared" si="134"/>
        <v>-0.27300705523255758</v>
      </c>
      <c r="AL116" s="8">
        <f t="shared" si="135"/>
        <v>-0.27300705523255758</v>
      </c>
      <c r="AM116" s="69">
        <f t="shared" si="136"/>
        <v>0</v>
      </c>
      <c r="AN116" s="8">
        <f t="shared" si="137"/>
        <v>-0.27300705523255758</v>
      </c>
      <c r="AO116" s="8">
        <f t="shared" si="138"/>
        <v>0</v>
      </c>
      <c r="AP116" s="8">
        <f t="shared" si="139"/>
        <v>0</v>
      </c>
      <c r="AQ116" s="8">
        <f t="shared" si="140"/>
        <v>0</v>
      </c>
      <c r="AR116" s="8">
        <f t="shared" si="141"/>
        <v>-0.27300705523255758</v>
      </c>
      <c r="AS116" s="15">
        <f t="shared" si="142"/>
        <v>-9.2396278967196571E-3</v>
      </c>
      <c r="AT116" s="8">
        <f t="shared" si="143"/>
        <v>0</v>
      </c>
      <c r="AU116" s="68"/>
      <c r="AV116" s="60">
        <v>0</v>
      </c>
      <c r="AW116" s="8">
        <f t="shared" si="144"/>
        <v>0</v>
      </c>
      <c r="AX116" s="8">
        <f t="shared" si="145"/>
        <v>0</v>
      </c>
      <c r="AY116" s="69">
        <f t="shared" si="146"/>
        <v>0</v>
      </c>
      <c r="AZ116" s="8">
        <f t="shared" si="147"/>
        <v>0</v>
      </c>
      <c r="BA116" s="8">
        <f t="shared" si="148"/>
        <v>0</v>
      </c>
      <c r="BB116" s="8">
        <f t="shared" si="149"/>
        <v>0</v>
      </c>
      <c r="BC116" s="8">
        <f t="shared" si="150"/>
        <v>0</v>
      </c>
      <c r="BD116" s="8">
        <f t="shared" si="151"/>
        <v>0</v>
      </c>
      <c r="BE116" s="15">
        <f t="shared" si="152"/>
        <v>0</v>
      </c>
      <c r="BF116" s="8">
        <f t="shared" si="153"/>
        <v>0</v>
      </c>
      <c r="BG116" s="68"/>
      <c r="BH116" s="60">
        <v>0</v>
      </c>
      <c r="BI116" s="8">
        <f t="shared" si="154"/>
        <v>0</v>
      </c>
      <c r="BJ116" s="8">
        <f t="shared" si="155"/>
        <v>0</v>
      </c>
      <c r="BK116" s="69">
        <f t="shared" si="156"/>
        <v>0</v>
      </c>
      <c r="BL116" s="8">
        <f t="shared" si="157"/>
        <v>0</v>
      </c>
      <c r="BM116" s="8">
        <f t="shared" si="158"/>
        <v>0</v>
      </c>
      <c r="BN116" s="8">
        <f t="shared" si="159"/>
        <v>0</v>
      </c>
      <c r="BO116" s="8">
        <f t="shared" si="160"/>
        <v>0</v>
      </c>
      <c r="BP116" s="8">
        <f t="shared" si="161"/>
        <v>0</v>
      </c>
      <c r="BQ116" s="15">
        <f t="shared" si="162"/>
        <v>0</v>
      </c>
      <c r="BR116" s="8">
        <f t="shared" si="163"/>
        <v>0</v>
      </c>
      <c r="BS116" s="68"/>
      <c r="BT116" s="60">
        <v>0</v>
      </c>
      <c r="BU116" s="8">
        <f t="shared" si="164"/>
        <v>0</v>
      </c>
      <c r="BV116" s="8">
        <f t="shared" si="165"/>
        <v>0</v>
      </c>
      <c r="BW116" s="69">
        <f t="shared" si="166"/>
        <v>0</v>
      </c>
      <c r="BX116" s="8">
        <f t="shared" si="167"/>
        <v>0</v>
      </c>
      <c r="BY116" s="8">
        <f t="shared" si="168"/>
        <v>0</v>
      </c>
      <c r="BZ116" s="8">
        <f t="shared" si="169"/>
        <v>0</v>
      </c>
      <c r="CA116" s="8">
        <f t="shared" si="170"/>
        <v>0</v>
      </c>
      <c r="CB116" s="8">
        <f t="shared" si="171"/>
        <v>0</v>
      </c>
      <c r="CC116" s="15">
        <f t="shared" si="172"/>
        <v>0</v>
      </c>
      <c r="CD116" s="8">
        <f t="shared" si="173"/>
        <v>0</v>
      </c>
      <c r="CE116" s="68"/>
      <c r="CF116" s="60">
        <v>0</v>
      </c>
      <c r="CG116" s="8">
        <f t="shared" si="174"/>
        <v>0</v>
      </c>
      <c r="CH116" s="8">
        <f t="shared" si="175"/>
        <v>0</v>
      </c>
      <c r="CI116" s="69">
        <f t="shared" si="176"/>
        <v>0</v>
      </c>
      <c r="CJ116" s="8">
        <f t="shared" si="177"/>
        <v>0</v>
      </c>
      <c r="CK116" s="8">
        <f t="shared" si="178"/>
        <v>0</v>
      </c>
      <c r="CL116" s="8">
        <f t="shared" si="179"/>
        <v>0</v>
      </c>
      <c r="CM116" s="8">
        <f t="shared" si="180"/>
        <v>0</v>
      </c>
      <c r="CN116" s="8">
        <f t="shared" si="181"/>
        <v>0</v>
      </c>
      <c r="CO116" s="15">
        <f t="shared" si="182"/>
        <v>0</v>
      </c>
      <c r="CP116" s="8">
        <f t="shared" si="183"/>
        <v>0</v>
      </c>
      <c r="CQ116" s="27"/>
      <c r="CR116">
        <f t="shared" si="108"/>
        <v>28.978171</v>
      </c>
      <c r="CS116">
        <f t="shared" si="109"/>
        <v>0.48208000000000001</v>
      </c>
      <c r="CT116">
        <f t="shared" si="110"/>
        <v>1.378349</v>
      </c>
      <c r="CU116">
        <f t="shared" si="111"/>
        <v>0</v>
      </c>
      <c r="CV116">
        <f t="shared" si="112"/>
        <v>17.827732999999998</v>
      </c>
      <c r="CW116">
        <f t="shared" si="113"/>
        <v>0</v>
      </c>
      <c r="CX116">
        <f t="shared" si="114"/>
        <v>9</v>
      </c>
      <c r="CY116">
        <f t="shared" si="115"/>
        <v>0.29000900000000002</v>
      </c>
      <c r="CZ116" s="8">
        <f t="shared" si="116"/>
        <v>9.4304129999999997</v>
      </c>
    </row>
    <row r="117" spans="1:104" hidden="1" outlineLevel="1" x14ac:dyDescent="0.4">
      <c r="A117" t="str">
        <f>'Accounts Active'!A75</f>
        <v>Cuddalore and Kamala Vasudevan</v>
      </c>
      <c r="B117">
        <f t="shared" si="99"/>
        <v>14.103069999999999</v>
      </c>
      <c r="C117">
        <f t="shared" si="98"/>
        <v>8.5936769999999996</v>
      </c>
      <c r="D117">
        <f t="shared" si="100"/>
        <v>5.5093930000000002</v>
      </c>
      <c r="E117">
        <f t="shared" si="101"/>
        <v>0.70515349999999999</v>
      </c>
      <c r="F117" s="15">
        <f t="shared" si="117"/>
        <v>0.62311741824944522</v>
      </c>
      <c r="G117" s="14">
        <f t="shared" si="102"/>
        <v>1</v>
      </c>
      <c r="H117" s="54">
        <f t="shared" si="118"/>
        <v>3.2388071744903622</v>
      </c>
      <c r="I117" s="58">
        <v>1.049662432306024</v>
      </c>
      <c r="J117" s="58">
        <f t="shared" si="103"/>
        <v>7.544014567693976</v>
      </c>
      <c r="K117" s="10"/>
      <c r="L117">
        <v>0</v>
      </c>
      <c r="M117" s="8">
        <f t="shared" si="119"/>
        <v>0.70515349999999999</v>
      </c>
      <c r="N117" s="8">
        <f t="shared" si="120"/>
        <v>7.544014567693976</v>
      </c>
      <c r="O117" s="58">
        <f t="shared" si="104"/>
        <v>0.3814180349949215</v>
      </c>
      <c r="P117" s="8">
        <f t="shared" si="105"/>
        <v>0</v>
      </c>
      <c r="Q117" s="8">
        <f t="shared" si="121"/>
        <v>7.544014567693976</v>
      </c>
      <c r="R117" s="8">
        <f t="shared" si="106"/>
        <v>0.24652845987726954</v>
      </c>
      <c r="S117" s="8">
        <f t="shared" si="122"/>
        <v>0.24652845987726954</v>
      </c>
      <c r="T117" s="8">
        <f t="shared" si="123"/>
        <v>0.62794649487219101</v>
      </c>
      <c r="U117" s="15">
        <f t="shared" si="184"/>
        <v>4.452551783917906E-2</v>
      </c>
      <c r="V117" s="8">
        <f t="shared" si="107"/>
        <v>6.9160680728217852</v>
      </c>
      <c r="W117" s="68"/>
      <c r="X117" s="58">
        <v>0</v>
      </c>
      <c r="Y117" s="8">
        <f t="shared" si="124"/>
        <v>0.70515349999999999</v>
      </c>
      <c r="Z117" s="8">
        <f t="shared" si="125"/>
        <v>6.9160680728217852</v>
      </c>
      <c r="AA117" s="60">
        <f t="shared" si="126"/>
        <v>0.66824439731110252</v>
      </c>
      <c r="AB117" s="8">
        <f t="shared" si="127"/>
        <v>0</v>
      </c>
      <c r="AC117" s="8">
        <f t="shared" si="128"/>
        <v>6.9160680728217852</v>
      </c>
      <c r="AD117" s="8">
        <f t="shared" si="129"/>
        <v>1.237462782307069</v>
      </c>
      <c r="AE117" s="8">
        <f t="shared" si="130"/>
        <v>1.237462782307069</v>
      </c>
      <c r="AF117" s="8">
        <f t="shared" si="131"/>
        <v>1.9057071796181715</v>
      </c>
      <c r="AG117" s="15">
        <f t="shared" si="132"/>
        <v>0.13512711626746315</v>
      </c>
      <c r="AH117" s="8">
        <f t="shared" si="133"/>
        <v>5.0103608932036137</v>
      </c>
      <c r="AI117" s="68"/>
      <c r="AJ117" s="58">
        <v>0</v>
      </c>
      <c r="AK117" s="8">
        <f t="shared" si="134"/>
        <v>0.70515349999999999</v>
      </c>
      <c r="AL117" s="8">
        <f t="shared" si="135"/>
        <v>0</v>
      </c>
      <c r="AM117" s="69">
        <f t="shared" si="136"/>
        <v>0</v>
      </c>
      <c r="AN117" s="8">
        <f t="shared" si="137"/>
        <v>0.70515349999999999</v>
      </c>
      <c r="AO117" s="8">
        <f t="shared" si="138"/>
        <v>0</v>
      </c>
      <c r="AP117" s="8">
        <f t="shared" si="139"/>
        <v>0</v>
      </c>
      <c r="AQ117" s="8">
        <f t="shared" si="140"/>
        <v>0</v>
      </c>
      <c r="AR117" s="8">
        <f t="shared" si="141"/>
        <v>0.70515349999999999</v>
      </c>
      <c r="AS117" s="15">
        <f t="shared" si="142"/>
        <v>0.05</v>
      </c>
      <c r="AT117" s="8">
        <f t="shared" si="143"/>
        <v>4.3052073932036139</v>
      </c>
      <c r="AU117" s="68"/>
      <c r="AV117" s="60">
        <v>1</v>
      </c>
      <c r="AW117" s="8">
        <f t="shared" si="144"/>
        <v>0</v>
      </c>
      <c r="AX117" s="8">
        <f t="shared" si="145"/>
        <v>0</v>
      </c>
      <c r="AY117" s="69">
        <f t="shared" si="146"/>
        <v>0</v>
      </c>
      <c r="AZ117" s="8">
        <f t="shared" si="147"/>
        <v>0</v>
      </c>
      <c r="BA117" s="8">
        <f t="shared" si="148"/>
        <v>0</v>
      </c>
      <c r="BB117" s="8">
        <f t="shared" si="149"/>
        <v>0</v>
      </c>
      <c r="BC117" s="8">
        <f t="shared" si="150"/>
        <v>0</v>
      </c>
      <c r="BD117" s="8">
        <f t="shared" si="151"/>
        <v>0</v>
      </c>
      <c r="BE117" s="15">
        <f t="shared" si="152"/>
        <v>0</v>
      </c>
      <c r="BF117" s="8">
        <f t="shared" si="153"/>
        <v>4.3052073932036139</v>
      </c>
      <c r="BG117" s="68"/>
      <c r="BH117" s="60">
        <v>1</v>
      </c>
      <c r="BI117" s="8">
        <f t="shared" si="154"/>
        <v>0</v>
      </c>
      <c r="BJ117" s="8">
        <f t="shared" si="155"/>
        <v>0</v>
      </c>
      <c r="BK117" s="69">
        <f t="shared" si="156"/>
        <v>0</v>
      </c>
      <c r="BL117" s="8">
        <f t="shared" si="157"/>
        <v>0</v>
      </c>
      <c r="BM117" s="8">
        <f t="shared" si="158"/>
        <v>0</v>
      </c>
      <c r="BN117" s="8">
        <f t="shared" si="159"/>
        <v>0</v>
      </c>
      <c r="BO117" s="8">
        <f t="shared" si="160"/>
        <v>0</v>
      </c>
      <c r="BP117" s="8">
        <f t="shared" si="161"/>
        <v>0</v>
      </c>
      <c r="BQ117" s="15">
        <f t="shared" si="162"/>
        <v>0</v>
      </c>
      <c r="BR117" s="8">
        <f t="shared" si="163"/>
        <v>4.3052073932036139</v>
      </c>
      <c r="BS117" s="68"/>
      <c r="BT117" s="60">
        <v>1</v>
      </c>
      <c r="BU117" s="8">
        <f t="shared" si="164"/>
        <v>0</v>
      </c>
      <c r="BV117" s="8">
        <f t="shared" si="165"/>
        <v>0</v>
      </c>
      <c r="BW117" s="69">
        <f t="shared" si="166"/>
        <v>0</v>
      </c>
      <c r="BX117" s="8">
        <f t="shared" si="167"/>
        <v>0</v>
      </c>
      <c r="BY117" s="8">
        <f t="shared" si="168"/>
        <v>0</v>
      </c>
      <c r="BZ117" s="8">
        <f t="shared" si="169"/>
        <v>0</v>
      </c>
      <c r="CA117" s="8">
        <f t="shared" si="170"/>
        <v>0</v>
      </c>
      <c r="CB117" s="8">
        <f t="shared" si="171"/>
        <v>0</v>
      </c>
      <c r="CC117" s="15">
        <f t="shared" si="172"/>
        <v>0</v>
      </c>
      <c r="CD117" s="8">
        <f t="shared" si="173"/>
        <v>4.3052073932036139</v>
      </c>
      <c r="CE117" s="68"/>
      <c r="CF117" s="60">
        <v>1</v>
      </c>
      <c r="CG117" s="8">
        <f t="shared" si="174"/>
        <v>0</v>
      </c>
      <c r="CH117" s="8">
        <f t="shared" si="175"/>
        <v>0</v>
      </c>
      <c r="CI117" s="69">
        <f t="shared" si="176"/>
        <v>0</v>
      </c>
      <c r="CJ117" s="8">
        <f t="shared" si="177"/>
        <v>0</v>
      </c>
      <c r="CK117" s="8">
        <f t="shared" si="178"/>
        <v>0</v>
      </c>
      <c r="CL117" s="8">
        <f t="shared" si="179"/>
        <v>0</v>
      </c>
      <c r="CM117" s="8">
        <f t="shared" si="180"/>
        <v>0</v>
      </c>
      <c r="CN117" s="8">
        <f t="shared" si="181"/>
        <v>0</v>
      </c>
      <c r="CO117" s="15">
        <f t="shared" si="182"/>
        <v>0</v>
      </c>
      <c r="CP117" s="8">
        <f t="shared" si="183"/>
        <v>4.3052073932036139</v>
      </c>
      <c r="CQ117" s="27"/>
      <c r="CR117">
        <f t="shared" si="108"/>
        <v>5.5093930000000002</v>
      </c>
      <c r="CS117">
        <f t="shared" si="109"/>
        <v>0</v>
      </c>
      <c r="CT117">
        <f t="shared" si="110"/>
        <v>0</v>
      </c>
      <c r="CU117">
        <f t="shared" si="111"/>
        <v>0</v>
      </c>
      <c r="CV117">
        <f t="shared" si="112"/>
        <v>0</v>
      </c>
      <c r="CW117">
        <f t="shared" si="113"/>
        <v>0</v>
      </c>
      <c r="CX117">
        <f t="shared" si="114"/>
        <v>0</v>
      </c>
      <c r="CY117">
        <f t="shared" si="115"/>
        <v>5.5093930000000002</v>
      </c>
      <c r="CZ117" s="8">
        <f t="shared" si="116"/>
        <v>5.5093930000000002</v>
      </c>
    </row>
    <row r="118" spans="1:104" hidden="1" outlineLevel="1" x14ac:dyDescent="0.4">
      <c r="A118" t="str">
        <f>'Accounts Active'!A76</f>
        <v>Dale Irving Scoggin Jr.</v>
      </c>
      <c r="B118">
        <f t="shared" si="99"/>
        <v>11.22265</v>
      </c>
      <c r="C118">
        <f t="shared" si="98"/>
        <v>11.22265</v>
      </c>
      <c r="D118">
        <f t="shared" si="100"/>
        <v>0</v>
      </c>
      <c r="E118">
        <f t="shared" si="101"/>
        <v>0.56113250000000003</v>
      </c>
      <c r="F118" s="15">
        <f t="shared" si="117"/>
        <v>0.65517234072325936</v>
      </c>
      <c r="G118" s="14">
        <f t="shared" si="102"/>
        <v>1</v>
      </c>
      <c r="H118" s="54">
        <f t="shared" si="118"/>
        <v>3.8698801303821133</v>
      </c>
      <c r="I118" s="58">
        <v>1.3707745934504172</v>
      </c>
      <c r="J118" s="58">
        <f t="shared" si="103"/>
        <v>9.851875406549583</v>
      </c>
      <c r="K118" s="10"/>
      <c r="L118">
        <v>0</v>
      </c>
      <c r="M118" s="8">
        <f t="shared" si="119"/>
        <v>0.56113250000000003</v>
      </c>
      <c r="N118" s="8">
        <f t="shared" si="120"/>
        <v>9.851875406549583</v>
      </c>
      <c r="O118" s="58">
        <f t="shared" si="104"/>
        <v>0.49810123308518062</v>
      </c>
      <c r="P118" s="8">
        <f t="shared" si="105"/>
        <v>0</v>
      </c>
      <c r="Q118" s="8">
        <f t="shared" si="121"/>
        <v>9.851875406549583</v>
      </c>
      <c r="R118" s="8">
        <f t="shared" si="106"/>
        <v>0.32194631241570271</v>
      </c>
      <c r="S118" s="8">
        <f t="shared" si="122"/>
        <v>0.32194631241570271</v>
      </c>
      <c r="T118" s="8">
        <f t="shared" si="123"/>
        <v>0.82004754550088332</v>
      </c>
      <c r="U118" s="15">
        <f t="shared" si="184"/>
        <v>7.3070758288005355E-2</v>
      </c>
      <c r="V118" s="8">
        <f t="shared" si="107"/>
        <v>9.0318278610487006</v>
      </c>
      <c r="W118" s="68"/>
      <c r="X118" s="58">
        <v>0</v>
      </c>
      <c r="Y118" s="8">
        <f t="shared" si="124"/>
        <v>0.56113250000000003</v>
      </c>
      <c r="Z118" s="8">
        <f t="shared" si="125"/>
        <v>9.0318278610487006</v>
      </c>
      <c r="AA118" s="60">
        <f t="shared" si="126"/>
        <v>0.87267336036523657</v>
      </c>
      <c r="AB118" s="8">
        <f t="shared" si="127"/>
        <v>0</v>
      </c>
      <c r="AC118" s="8">
        <f t="shared" si="128"/>
        <v>9.0318278610487006</v>
      </c>
      <c r="AD118" s="8">
        <f t="shared" si="129"/>
        <v>1.6160267245159934</v>
      </c>
      <c r="AE118" s="8">
        <f t="shared" si="130"/>
        <v>1.6160267245159934</v>
      </c>
      <c r="AF118" s="8">
        <f t="shared" si="131"/>
        <v>2.4887000848812297</v>
      </c>
      <c r="AG118" s="15">
        <f t="shared" si="132"/>
        <v>0.22175690098873527</v>
      </c>
      <c r="AH118" s="8">
        <f t="shared" si="133"/>
        <v>6.5431277761674709</v>
      </c>
      <c r="AI118" s="68"/>
      <c r="AJ118" s="58">
        <v>0</v>
      </c>
      <c r="AK118" s="8">
        <f t="shared" si="134"/>
        <v>0.56113250000000003</v>
      </c>
      <c r="AL118" s="8">
        <f t="shared" si="135"/>
        <v>0</v>
      </c>
      <c r="AM118" s="69">
        <f t="shared" si="136"/>
        <v>0</v>
      </c>
      <c r="AN118" s="8">
        <f t="shared" si="137"/>
        <v>0.56113250000000003</v>
      </c>
      <c r="AO118" s="8">
        <f t="shared" si="138"/>
        <v>0</v>
      </c>
      <c r="AP118" s="8">
        <f t="shared" si="139"/>
        <v>0</v>
      </c>
      <c r="AQ118" s="8">
        <f t="shared" si="140"/>
        <v>0</v>
      </c>
      <c r="AR118" s="8">
        <f t="shared" si="141"/>
        <v>0.56113250000000003</v>
      </c>
      <c r="AS118" s="15">
        <f t="shared" si="142"/>
        <v>0.05</v>
      </c>
      <c r="AT118" s="8">
        <f t="shared" si="143"/>
        <v>5.9819952761674706</v>
      </c>
      <c r="AU118" s="68"/>
      <c r="AV118" s="60">
        <v>1</v>
      </c>
      <c r="AW118" s="8">
        <f t="shared" si="144"/>
        <v>0</v>
      </c>
      <c r="AX118" s="8">
        <f t="shared" si="145"/>
        <v>0</v>
      </c>
      <c r="AY118" s="69">
        <f t="shared" si="146"/>
        <v>0</v>
      </c>
      <c r="AZ118" s="8">
        <f t="shared" si="147"/>
        <v>0</v>
      </c>
      <c r="BA118" s="8">
        <f t="shared" si="148"/>
        <v>0</v>
      </c>
      <c r="BB118" s="8">
        <f t="shared" si="149"/>
        <v>0</v>
      </c>
      <c r="BC118" s="8">
        <f t="shared" si="150"/>
        <v>0</v>
      </c>
      <c r="BD118" s="8">
        <f t="shared" si="151"/>
        <v>0</v>
      </c>
      <c r="BE118" s="15">
        <f t="shared" si="152"/>
        <v>0</v>
      </c>
      <c r="BF118" s="8">
        <f t="shared" si="153"/>
        <v>5.9819952761674706</v>
      </c>
      <c r="BG118" s="68"/>
      <c r="BH118" s="60">
        <v>1</v>
      </c>
      <c r="BI118" s="8">
        <f t="shared" si="154"/>
        <v>0</v>
      </c>
      <c r="BJ118" s="8">
        <f t="shared" si="155"/>
        <v>0</v>
      </c>
      <c r="BK118" s="69">
        <f t="shared" si="156"/>
        <v>0</v>
      </c>
      <c r="BL118" s="8">
        <f t="shared" si="157"/>
        <v>0</v>
      </c>
      <c r="BM118" s="8">
        <f t="shared" si="158"/>
        <v>0</v>
      </c>
      <c r="BN118" s="8">
        <f t="shared" si="159"/>
        <v>0</v>
      </c>
      <c r="BO118" s="8">
        <f t="shared" si="160"/>
        <v>0</v>
      </c>
      <c r="BP118" s="8">
        <f t="shared" si="161"/>
        <v>0</v>
      </c>
      <c r="BQ118" s="15">
        <f t="shared" si="162"/>
        <v>0</v>
      </c>
      <c r="BR118" s="8">
        <f t="shared" si="163"/>
        <v>5.9819952761674706</v>
      </c>
      <c r="BS118" s="68"/>
      <c r="BT118" s="60">
        <v>1</v>
      </c>
      <c r="BU118" s="8">
        <f t="shared" si="164"/>
        <v>0</v>
      </c>
      <c r="BV118" s="8">
        <f t="shared" si="165"/>
        <v>0</v>
      </c>
      <c r="BW118" s="69">
        <f t="shared" si="166"/>
        <v>0</v>
      </c>
      <c r="BX118" s="8">
        <f t="shared" si="167"/>
        <v>0</v>
      </c>
      <c r="BY118" s="8">
        <f t="shared" si="168"/>
        <v>0</v>
      </c>
      <c r="BZ118" s="8">
        <f t="shared" si="169"/>
        <v>0</v>
      </c>
      <c r="CA118" s="8">
        <f t="shared" si="170"/>
        <v>0</v>
      </c>
      <c r="CB118" s="8">
        <f t="shared" si="171"/>
        <v>0</v>
      </c>
      <c r="CC118" s="15">
        <f t="shared" si="172"/>
        <v>0</v>
      </c>
      <c r="CD118" s="8">
        <f t="shared" si="173"/>
        <v>5.9819952761674706</v>
      </c>
      <c r="CE118" s="68"/>
      <c r="CF118" s="60">
        <v>1</v>
      </c>
      <c r="CG118" s="8">
        <f t="shared" si="174"/>
        <v>0</v>
      </c>
      <c r="CH118" s="8">
        <f t="shared" si="175"/>
        <v>0</v>
      </c>
      <c r="CI118" s="69">
        <f t="shared" si="176"/>
        <v>0</v>
      </c>
      <c r="CJ118" s="8">
        <f t="shared" si="177"/>
        <v>0</v>
      </c>
      <c r="CK118" s="8">
        <f t="shared" si="178"/>
        <v>0</v>
      </c>
      <c r="CL118" s="8">
        <f t="shared" si="179"/>
        <v>0</v>
      </c>
      <c r="CM118" s="8">
        <f t="shared" si="180"/>
        <v>0</v>
      </c>
      <c r="CN118" s="8">
        <f t="shared" si="181"/>
        <v>0</v>
      </c>
      <c r="CO118" s="15">
        <f t="shared" si="182"/>
        <v>0</v>
      </c>
      <c r="CP118" s="8">
        <f t="shared" si="183"/>
        <v>5.9819952761674706</v>
      </c>
      <c r="CQ118" s="27"/>
      <c r="CR118">
        <f t="shared" si="108"/>
        <v>0</v>
      </c>
      <c r="CS118">
        <f t="shared" si="109"/>
        <v>0</v>
      </c>
      <c r="CT118">
        <f t="shared" si="110"/>
        <v>0</v>
      </c>
      <c r="CU118">
        <f t="shared" si="111"/>
        <v>0</v>
      </c>
      <c r="CV118">
        <f t="shared" si="112"/>
        <v>0</v>
      </c>
      <c r="CW118">
        <f t="shared" si="113"/>
        <v>0</v>
      </c>
      <c r="CX118">
        <f t="shared" si="114"/>
        <v>0</v>
      </c>
      <c r="CY118">
        <f t="shared" si="115"/>
        <v>0</v>
      </c>
      <c r="CZ118" s="8">
        <f t="shared" si="116"/>
        <v>0</v>
      </c>
    </row>
    <row r="119" spans="1:104" hidden="1" outlineLevel="1" x14ac:dyDescent="0.4">
      <c r="A119" t="str">
        <f>'Accounts Active'!A77</f>
        <v>Dane and Hayley Flaherty</v>
      </c>
      <c r="B119">
        <f t="shared" si="99"/>
        <v>2</v>
      </c>
      <c r="C119">
        <f t="shared" si="98"/>
        <v>0</v>
      </c>
      <c r="D119">
        <f t="shared" si="100"/>
        <v>2</v>
      </c>
      <c r="E119">
        <f t="shared" si="101"/>
        <v>0.1</v>
      </c>
      <c r="F119" s="15">
        <f t="shared" si="117"/>
        <v>0</v>
      </c>
      <c r="G119" s="14">
        <f t="shared" si="102"/>
        <v>1</v>
      </c>
      <c r="H119" s="54">
        <f t="shared" si="118"/>
        <v>0</v>
      </c>
      <c r="I119" s="58">
        <v>0</v>
      </c>
      <c r="J119" s="58">
        <f t="shared" si="103"/>
        <v>0</v>
      </c>
      <c r="K119" s="10"/>
      <c r="L119">
        <v>0</v>
      </c>
      <c r="M119" s="8">
        <f t="shared" si="119"/>
        <v>0</v>
      </c>
      <c r="N119" s="8">
        <f t="shared" si="120"/>
        <v>0</v>
      </c>
      <c r="O119" s="58">
        <f t="shared" si="104"/>
        <v>0</v>
      </c>
      <c r="P119" s="8">
        <f t="shared" si="105"/>
        <v>0</v>
      </c>
      <c r="Q119" s="8">
        <f t="shared" si="121"/>
        <v>0</v>
      </c>
      <c r="R119" s="8">
        <f t="shared" si="106"/>
        <v>0</v>
      </c>
      <c r="S119" s="8">
        <f t="shared" si="122"/>
        <v>0</v>
      </c>
      <c r="T119" s="8">
        <f t="shared" si="123"/>
        <v>0</v>
      </c>
      <c r="U119" s="15">
        <f t="shared" si="184"/>
        <v>0</v>
      </c>
      <c r="V119" s="8">
        <f t="shared" si="107"/>
        <v>0</v>
      </c>
      <c r="W119" s="68"/>
      <c r="X119" s="58">
        <v>0</v>
      </c>
      <c r="Y119" s="8">
        <f t="shared" si="124"/>
        <v>0</v>
      </c>
      <c r="Z119" s="8">
        <f t="shared" si="125"/>
        <v>0</v>
      </c>
      <c r="AA119" s="60">
        <f t="shared" si="126"/>
        <v>0</v>
      </c>
      <c r="AB119" s="8">
        <f t="shared" si="127"/>
        <v>0</v>
      </c>
      <c r="AC119" s="8">
        <f t="shared" si="128"/>
        <v>0</v>
      </c>
      <c r="AD119" s="8">
        <f t="shared" si="129"/>
        <v>0</v>
      </c>
      <c r="AE119" s="8">
        <f t="shared" si="130"/>
        <v>0</v>
      </c>
      <c r="AF119" s="8">
        <f t="shared" si="131"/>
        <v>0</v>
      </c>
      <c r="AG119" s="15">
        <f t="shared" si="132"/>
        <v>0</v>
      </c>
      <c r="AH119" s="8">
        <f t="shared" si="133"/>
        <v>0</v>
      </c>
      <c r="AI119" s="68"/>
      <c r="AJ119" s="58">
        <v>0</v>
      </c>
      <c r="AK119" s="8">
        <f t="shared" si="134"/>
        <v>0</v>
      </c>
      <c r="AL119" s="8">
        <f t="shared" si="135"/>
        <v>0</v>
      </c>
      <c r="AM119" s="69">
        <f t="shared" si="136"/>
        <v>0</v>
      </c>
      <c r="AN119" s="8">
        <f t="shared" si="137"/>
        <v>0</v>
      </c>
      <c r="AO119" s="8">
        <f t="shared" si="138"/>
        <v>0</v>
      </c>
      <c r="AP119" s="8">
        <f t="shared" si="139"/>
        <v>0</v>
      </c>
      <c r="AQ119" s="8">
        <f t="shared" si="140"/>
        <v>0</v>
      </c>
      <c r="AR119" s="8">
        <f t="shared" si="141"/>
        <v>0</v>
      </c>
      <c r="AS119" s="15">
        <f t="shared" si="142"/>
        <v>0</v>
      </c>
      <c r="AT119" s="8">
        <f t="shared" si="143"/>
        <v>0</v>
      </c>
      <c r="AU119" s="68"/>
      <c r="AV119" s="60">
        <v>0</v>
      </c>
      <c r="AW119" s="8">
        <f t="shared" si="144"/>
        <v>0</v>
      </c>
      <c r="AX119" s="8">
        <f t="shared" si="145"/>
        <v>0</v>
      </c>
      <c r="AY119" s="69">
        <f t="shared" si="146"/>
        <v>0</v>
      </c>
      <c r="AZ119" s="8">
        <f t="shared" si="147"/>
        <v>0</v>
      </c>
      <c r="BA119" s="8">
        <f t="shared" si="148"/>
        <v>0</v>
      </c>
      <c r="BB119" s="8">
        <f t="shared" si="149"/>
        <v>0</v>
      </c>
      <c r="BC119" s="8">
        <f t="shared" si="150"/>
        <v>0</v>
      </c>
      <c r="BD119" s="8">
        <f t="shared" si="151"/>
        <v>0</v>
      </c>
      <c r="BE119" s="15">
        <f t="shared" si="152"/>
        <v>0</v>
      </c>
      <c r="BF119" s="8">
        <f t="shared" si="153"/>
        <v>0</v>
      </c>
      <c r="BG119" s="68"/>
      <c r="BH119" s="60">
        <v>0</v>
      </c>
      <c r="BI119" s="8">
        <f t="shared" si="154"/>
        <v>0</v>
      </c>
      <c r="BJ119" s="8">
        <f t="shared" si="155"/>
        <v>0</v>
      </c>
      <c r="BK119" s="69">
        <f t="shared" si="156"/>
        <v>0</v>
      </c>
      <c r="BL119" s="8">
        <f t="shared" si="157"/>
        <v>0</v>
      </c>
      <c r="BM119" s="8">
        <f t="shared" si="158"/>
        <v>0</v>
      </c>
      <c r="BN119" s="8">
        <f t="shared" si="159"/>
        <v>0</v>
      </c>
      <c r="BO119" s="8">
        <f t="shared" si="160"/>
        <v>0</v>
      </c>
      <c r="BP119" s="8">
        <f t="shared" si="161"/>
        <v>0</v>
      </c>
      <c r="BQ119" s="15">
        <f t="shared" si="162"/>
        <v>0</v>
      </c>
      <c r="BR119" s="8">
        <f t="shared" si="163"/>
        <v>0</v>
      </c>
      <c r="BS119" s="68"/>
      <c r="BT119" s="60">
        <v>0</v>
      </c>
      <c r="BU119" s="8">
        <f t="shared" si="164"/>
        <v>0</v>
      </c>
      <c r="BV119" s="8">
        <f t="shared" si="165"/>
        <v>0</v>
      </c>
      <c r="BW119" s="69">
        <f t="shared" si="166"/>
        <v>0</v>
      </c>
      <c r="BX119" s="8">
        <f t="shared" si="167"/>
        <v>0</v>
      </c>
      <c r="BY119" s="8">
        <f t="shared" si="168"/>
        <v>0</v>
      </c>
      <c r="BZ119" s="8">
        <f t="shared" si="169"/>
        <v>0</v>
      </c>
      <c r="CA119" s="8">
        <f t="shared" si="170"/>
        <v>0</v>
      </c>
      <c r="CB119" s="8">
        <f t="shared" si="171"/>
        <v>0</v>
      </c>
      <c r="CC119" s="15">
        <f t="shared" si="172"/>
        <v>0</v>
      </c>
      <c r="CD119" s="8">
        <f t="shared" si="173"/>
        <v>0</v>
      </c>
      <c r="CE119" s="68"/>
      <c r="CF119" s="60">
        <v>0</v>
      </c>
      <c r="CG119" s="8">
        <f t="shared" si="174"/>
        <v>0</v>
      </c>
      <c r="CH119" s="8">
        <f t="shared" si="175"/>
        <v>0</v>
      </c>
      <c r="CI119" s="69">
        <f t="shared" si="176"/>
        <v>0</v>
      </c>
      <c r="CJ119" s="8">
        <f t="shared" si="177"/>
        <v>0</v>
      </c>
      <c r="CK119" s="8">
        <f t="shared" si="178"/>
        <v>0</v>
      </c>
      <c r="CL119" s="8">
        <f t="shared" si="179"/>
        <v>0</v>
      </c>
      <c r="CM119" s="8">
        <f t="shared" si="180"/>
        <v>0</v>
      </c>
      <c r="CN119" s="8">
        <f t="shared" si="181"/>
        <v>0</v>
      </c>
      <c r="CO119" s="15">
        <f t="shared" si="182"/>
        <v>0</v>
      </c>
      <c r="CP119" s="8">
        <f t="shared" si="183"/>
        <v>0</v>
      </c>
      <c r="CQ119" s="27"/>
      <c r="CR119">
        <f t="shared" si="108"/>
        <v>2</v>
      </c>
      <c r="CS119">
        <f t="shared" si="109"/>
        <v>0</v>
      </c>
      <c r="CT119">
        <f t="shared" si="110"/>
        <v>0</v>
      </c>
      <c r="CU119">
        <f t="shared" si="111"/>
        <v>0</v>
      </c>
      <c r="CV119">
        <f t="shared" si="112"/>
        <v>0</v>
      </c>
      <c r="CW119">
        <f t="shared" si="113"/>
        <v>0</v>
      </c>
      <c r="CX119">
        <f t="shared" si="114"/>
        <v>0</v>
      </c>
      <c r="CY119">
        <f t="shared" si="115"/>
        <v>2</v>
      </c>
      <c r="CZ119" s="8">
        <f t="shared" si="116"/>
        <v>2</v>
      </c>
    </row>
    <row r="120" spans="1:104" hidden="1" outlineLevel="1" x14ac:dyDescent="0.4">
      <c r="A120" t="str">
        <f>'Accounts Active'!A78</f>
        <v>Daniel Cromwell</v>
      </c>
      <c r="B120">
        <f t="shared" si="99"/>
        <v>8.0764739999999993</v>
      </c>
      <c r="C120">
        <f t="shared" si="98"/>
        <v>0</v>
      </c>
      <c r="D120">
        <f t="shared" si="100"/>
        <v>1.848339</v>
      </c>
      <c r="E120">
        <f t="shared" si="101"/>
        <v>0.40382370000000001</v>
      </c>
      <c r="F120" s="15">
        <f t="shared" si="117"/>
        <v>0</v>
      </c>
      <c r="G120" s="14">
        <f t="shared" si="102"/>
        <v>1</v>
      </c>
      <c r="H120" s="54">
        <f t="shared" si="118"/>
        <v>0</v>
      </c>
      <c r="I120" s="58">
        <v>0</v>
      </c>
      <c r="J120" s="58">
        <f t="shared" si="103"/>
        <v>0</v>
      </c>
      <c r="K120" s="10"/>
      <c r="L120">
        <v>0</v>
      </c>
      <c r="M120" s="8">
        <f t="shared" si="119"/>
        <v>0</v>
      </c>
      <c r="N120" s="8">
        <f t="shared" si="120"/>
        <v>0</v>
      </c>
      <c r="O120" s="58">
        <f t="shared" si="104"/>
        <v>0</v>
      </c>
      <c r="P120" s="8">
        <f t="shared" si="105"/>
        <v>0</v>
      </c>
      <c r="Q120" s="8">
        <f t="shared" si="121"/>
        <v>0</v>
      </c>
      <c r="R120" s="8">
        <f t="shared" si="106"/>
        <v>0</v>
      </c>
      <c r="S120" s="8">
        <f t="shared" si="122"/>
        <v>0</v>
      </c>
      <c r="T120" s="8">
        <f t="shared" si="123"/>
        <v>0</v>
      </c>
      <c r="U120" s="15">
        <f t="shared" si="184"/>
        <v>0</v>
      </c>
      <c r="V120" s="8">
        <f t="shared" si="107"/>
        <v>0</v>
      </c>
      <c r="W120" s="68"/>
      <c r="X120" s="58">
        <v>0</v>
      </c>
      <c r="Y120" s="8">
        <f t="shared" si="124"/>
        <v>0</v>
      </c>
      <c r="Z120" s="8">
        <f t="shared" si="125"/>
        <v>0</v>
      </c>
      <c r="AA120" s="60">
        <f t="shared" si="126"/>
        <v>0</v>
      </c>
      <c r="AB120" s="8">
        <f t="shared" si="127"/>
        <v>0</v>
      </c>
      <c r="AC120" s="8">
        <f t="shared" si="128"/>
        <v>0</v>
      </c>
      <c r="AD120" s="8">
        <f t="shared" si="129"/>
        <v>0</v>
      </c>
      <c r="AE120" s="8">
        <f t="shared" si="130"/>
        <v>0</v>
      </c>
      <c r="AF120" s="8">
        <f t="shared" si="131"/>
        <v>0</v>
      </c>
      <c r="AG120" s="15">
        <f t="shared" si="132"/>
        <v>0</v>
      </c>
      <c r="AH120" s="8">
        <f t="shared" si="133"/>
        <v>0</v>
      </c>
      <c r="AI120" s="68"/>
      <c r="AJ120" s="58">
        <v>0</v>
      </c>
      <c r="AK120" s="8">
        <f t="shared" si="134"/>
        <v>0</v>
      </c>
      <c r="AL120" s="8">
        <f t="shared" si="135"/>
        <v>0</v>
      </c>
      <c r="AM120" s="69">
        <f t="shared" si="136"/>
        <v>0</v>
      </c>
      <c r="AN120" s="8">
        <f t="shared" si="137"/>
        <v>0</v>
      </c>
      <c r="AO120" s="8">
        <f t="shared" si="138"/>
        <v>0</v>
      </c>
      <c r="AP120" s="8">
        <f t="shared" si="139"/>
        <v>0</v>
      </c>
      <c r="AQ120" s="8">
        <f t="shared" si="140"/>
        <v>0</v>
      </c>
      <c r="AR120" s="8">
        <f t="shared" si="141"/>
        <v>0</v>
      </c>
      <c r="AS120" s="15">
        <f t="shared" si="142"/>
        <v>0</v>
      </c>
      <c r="AT120" s="8">
        <f t="shared" si="143"/>
        <v>0</v>
      </c>
      <c r="AU120" s="68"/>
      <c r="AV120" s="60">
        <v>0</v>
      </c>
      <c r="AW120" s="8">
        <f t="shared" si="144"/>
        <v>0</v>
      </c>
      <c r="AX120" s="8">
        <f t="shared" si="145"/>
        <v>0</v>
      </c>
      <c r="AY120" s="69">
        <f t="shared" si="146"/>
        <v>0</v>
      </c>
      <c r="AZ120" s="8">
        <f t="shared" si="147"/>
        <v>0</v>
      </c>
      <c r="BA120" s="8">
        <f t="shared" si="148"/>
        <v>0</v>
      </c>
      <c r="BB120" s="8">
        <f t="shared" si="149"/>
        <v>0</v>
      </c>
      <c r="BC120" s="8">
        <f t="shared" si="150"/>
        <v>0</v>
      </c>
      <c r="BD120" s="8">
        <f t="shared" si="151"/>
        <v>0</v>
      </c>
      <c r="BE120" s="15">
        <f t="shared" si="152"/>
        <v>0</v>
      </c>
      <c r="BF120" s="8">
        <f t="shared" si="153"/>
        <v>0</v>
      </c>
      <c r="BG120" s="68"/>
      <c r="BH120" s="60">
        <v>0</v>
      </c>
      <c r="BI120" s="8">
        <f t="shared" si="154"/>
        <v>0</v>
      </c>
      <c r="BJ120" s="8">
        <f t="shared" si="155"/>
        <v>0</v>
      </c>
      <c r="BK120" s="69">
        <f t="shared" si="156"/>
        <v>0</v>
      </c>
      <c r="BL120" s="8">
        <f t="shared" si="157"/>
        <v>0</v>
      </c>
      <c r="BM120" s="8">
        <f t="shared" si="158"/>
        <v>0</v>
      </c>
      <c r="BN120" s="8">
        <f t="shared" si="159"/>
        <v>0</v>
      </c>
      <c r="BO120" s="8">
        <f t="shared" si="160"/>
        <v>0</v>
      </c>
      <c r="BP120" s="8">
        <f t="shared" si="161"/>
        <v>0</v>
      </c>
      <c r="BQ120" s="15">
        <f t="shared" si="162"/>
        <v>0</v>
      </c>
      <c r="BR120" s="8">
        <f t="shared" si="163"/>
        <v>0</v>
      </c>
      <c r="BS120" s="68"/>
      <c r="BT120" s="60">
        <v>0</v>
      </c>
      <c r="BU120" s="8">
        <f t="shared" si="164"/>
        <v>0</v>
      </c>
      <c r="BV120" s="8">
        <f t="shared" si="165"/>
        <v>0</v>
      </c>
      <c r="BW120" s="69">
        <f t="shared" si="166"/>
        <v>0</v>
      </c>
      <c r="BX120" s="8">
        <f t="shared" si="167"/>
        <v>0</v>
      </c>
      <c r="BY120" s="8">
        <f t="shared" si="168"/>
        <v>0</v>
      </c>
      <c r="BZ120" s="8">
        <f t="shared" si="169"/>
        <v>0</v>
      </c>
      <c r="CA120" s="8">
        <f t="shared" si="170"/>
        <v>0</v>
      </c>
      <c r="CB120" s="8">
        <f t="shared" si="171"/>
        <v>0</v>
      </c>
      <c r="CC120" s="15">
        <f t="shared" si="172"/>
        <v>0</v>
      </c>
      <c r="CD120" s="8">
        <f t="shared" si="173"/>
        <v>0</v>
      </c>
      <c r="CE120" s="68"/>
      <c r="CF120" s="60">
        <v>0</v>
      </c>
      <c r="CG120" s="8">
        <f t="shared" si="174"/>
        <v>0</v>
      </c>
      <c r="CH120" s="8">
        <f t="shared" si="175"/>
        <v>0</v>
      </c>
      <c r="CI120" s="69">
        <f t="shared" si="176"/>
        <v>0</v>
      </c>
      <c r="CJ120" s="8">
        <f t="shared" si="177"/>
        <v>0</v>
      </c>
      <c r="CK120" s="8">
        <f t="shared" si="178"/>
        <v>0</v>
      </c>
      <c r="CL120" s="8">
        <f t="shared" si="179"/>
        <v>0</v>
      </c>
      <c r="CM120" s="8">
        <f t="shared" si="180"/>
        <v>0</v>
      </c>
      <c r="CN120" s="8">
        <f t="shared" si="181"/>
        <v>0</v>
      </c>
      <c r="CO120" s="15">
        <f t="shared" si="182"/>
        <v>0</v>
      </c>
      <c r="CP120" s="8">
        <f t="shared" si="183"/>
        <v>0</v>
      </c>
      <c r="CQ120" s="27"/>
      <c r="CR120">
        <f t="shared" si="108"/>
        <v>8.0764739999999993</v>
      </c>
      <c r="CS120">
        <f t="shared" si="109"/>
        <v>0.35092099999999998</v>
      </c>
      <c r="CT120">
        <f t="shared" si="110"/>
        <v>0</v>
      </c>
      <c r="CU120">
        <f t="shared" si="111"/>
        <v>0</v>
      </c>
      <c r="CV120">
        <f t="shared" si="112"/>
        <v>2</v>
      </c>
      <c r="CW120">
        <f t="shared" si="113"/>
        <v>3.8772139999999999</v>
      </c>
      <c r="CX120">
        <f t="shared" si="114"/>
        <v>0</v>
      </c>
      <c r="CY120">
        <f t="shared" si="115"/>
        <v>1.848339</v>
      </c>
      <c r="CZ120" s="8">
        <f t="shared" si="116"/>
        <v>1.848339</v>
      </c>
    </row>
    <row r="121" spans="1:104" hidden="1" outlineLevel="1" x14ac:dyDescent="0.4">
      <c r="A121" t="str">
        <f>'Accounts Active'!A79</f>
        <v>Dann Hall Trust dated September 7, 2018</v>
      </c>
      <c r="B121">
        <f t="shared" si="99"/>
        <v>55.126896000000002</v>
      </c>
      <c r="C121">
        <f t="shared" si="98"/>
        <v>55.126896000000002</v>
      </c>
      <c r="D121">
        <f t="shared" si="100"/>
        <v>0</v>
      </c>
      <c r="E121">
        <f t="shared" si="101"/>
        <v>2.7563448000000004</v>
      </c>
      <c r="F121" s="15">
        <f t="shared" si="117"/>
        <v>0.60517234072325943</v>
      </c>
      <c r="G121" s="14">
        <f t="shared" si="102"/>
        <v>1</v>
      </c>
      <c r="H121" s="54">
        <f t="shared" si="118"/>
        <v>21.765623310872318</v>
      </c>
      <c r="I121" s="58">
        <v>6.7333961633467529</v>
      </c>
      <c r="J121" s="58">
        <f t="shared" si="103"/>
        <v>48.393499836653248</v>
      </c>
      <c r="K121" s="10"/>
      <c r="L121">
        <v>0</v>
      </c>
      <c r="M121" s="8">
        <f t="shared" si="119"/>
        <v>2.7563448000000004</v>
      </c>
      <c r="N121" s="8">
        <f t="shared" si="120"/>
        <v>48.393499836653248</v>
      </c>
      <c r="O121" s="58">
        <f t="shared" si="104"/>
        <v>2.4467282570300699</v>
      </c>
      <c r="P121" s="8">
        <f t="shared" si="105"/>
        <v>0</v>
      </c>
      <c r="Q121" s="8">
        <f t="shared" si="121"/>
        <v>48.393499836653248</v>
      </c>
      <c r="R121" s="8">
        <f t="shared" si="106"/>
        <v>1.5814358357539398</v>
      </c>
      <c r="S121" s="8">
        <f t="shared" si="122"/>
        <v>1.5814358357539398</v>
      </c>
      <c r="T121" s="8">
        <f t="shared" si="123"/>
        <v>4.0281640927840101</v>
      </c>
      <c r="U121" s="15">
        <f t="shared" si="184"/>
        <v>7.3070758288005369E-2</v>
      </c>
      <c r="V121" s="8">
        <f t="shared" si="107"/>
        <v>44.365335743869238</v>
      </c>
      <c r="W121" s="68"/>
      <c r="X121" s="58">
        <v>0</v>
      </c>
      <c r="Y121" s="8">
        <f t="shared" si="124"/>
        <v>2.7563448000000004</v>
      </c>
      <c r="Z121" s="8">
        <f t="shared" si="125"/>
        <v>44.365335743869238</v>
      </c>
      <c r="AA121" s="60">
        <f t="shared" si="126"/>
        <v>4.2866679063166826</v>
      </c>
      <c r="AB121" s="8">
        <f t="shared" si="127"/>
        <v>0</v>
      </c>
      <c r="AC121" s="8">
        <f t="shared" si="128"/>
        <v>44.365335743869238</v>
      </c>
      <c r="AD121" s="8">
        <f t="shared" si="129"/>
        <v>7.9381017117716226</v>
      </c>
      <c r="AE121" s="8">
        <f t="shared" si="130"/>
        <v>7.9381017117716226</v>
      </c>
      <c r="AF121" s="8">
        <f t="shared" si="131"/>
        <v>12.224769618088306</v>
      </c>
      <c r="AG121" s="15">
        <f t="shared" si="132"/>
        <v>0.22175690098873527</v>
      </c>
      <c r="AH121" s="8">
        <f t="shared" si="133"/>
        <v>32.140566125780936</v>
      </c>
      <c r="AI121" s="68"/>
      <c r="AJ121" s="58">
        <v>0</v>
      </c>
      <c r="AK121" s="8">
        <f t="shared" si="134"/>
        <v>2.7563448000000004</v>
      </c>
      <c r="AL121" s="8">
        <f t="shared" si="135"/>
        <v>0</v>
      </c>
      <c r="AM121" s="69">
        <f t="shared" si="136"/>
        <v>0</v>
      </c>
      <c r="AN121" s="8">
        <f t="shared" si="137"/>
        <v>2.7563448000000004</v>
      </c>
      <c r="AO121" s="8">
        <f t="shared" si="138"/>
        <v>0</v>
      </c>
      <c r="AP121" s="8">
        <f t="shared" si="139"/>
        <v>0</v>
      </c>
      <c r="AQ121" s="8">
        <f t="shared" si="140"/>
        <v>0</v>
      </c>
      <c r="AR121" s="8">
        <f t="shared" si="141"/>
        <v>2.7563448000000004</v>
      </c>
      <c r="AS121" s="15">
        <f t="shared" si="142"/>
        <v>0.05</v>
      </c>
      <c r="AT121" s="8">
        <f t="shared" si="143"/>
        <v>29.384221325780935</v>
      </c>
      <c r="AU121" s="68"/>
      <c r="AV121" s="60">
        <v>0</v>
      </c>
      <c r="AW121" s="8">
        <f t="shared" si="144"/>
        <v>2.7563448000000004</v>
      </c>
      <c r="AX121" s="8">
        <f t="shared" si="145"/>
        <v>0</v>
      </c>
      <c r="AY121" s="69">
        <f t="shared" si="146"/>
        <v>0</v>
      </c>
      <c r="AZ121" s="8">
        <f t="shared" si="147"/>
        <v>2.7563448000000004</v>
      </c>
      <c r="BA121" s="8">
        <f t="shared" si="148"/>
        <v>0</v>
      </c>
      <c r="BB121" s="8">
        <f t="shared" si="149"/>
        <v>0</v>
      </c>
      <c r="BC121" s="8">
        <f t="shared" si="150"/>
        <v>0</v>
      </c>
      <c r="BD121" s="8">
        <f t="shared" si="151"/>
        <v>2.7563448000000004</v>
      </c>
      <c r="BE121" s="15">
        <f t="shared" si="152"/>
        <v>0.05</v>
      </c>
      <c r="BF121" s="8">
        <f t="shared" si="153"/>
        <v>26.627876525780934</v>
      </c>
      <c r="BG121" s="68"/>
      <c r="BH121" s="60">
        <v>0</v>
      </c>
      <c r="BI121" s="8">
        <f t="shared" si="154"/>
        <v>2.7563448000000004</v>
      </c>
      <c r="BJ121" s="8">
        <f t="shared" si="155"/>
        <v>0</v>
      </c>
      <c r="BK121" s="69">
        <f t="shared" si="156"/>
        <v>0</v>
      </c>
      <c r="BL121" s="8">
        <f t="shared" si="157"/>
        <v>0</v>
      </c>
      <c r="BM121" s="8">
        <f t="shared" si="158"/>
        <v>0</v>
      </c>
      <c r="BN121" s="8">
        <f t="shared" si="159"/>
        <v>0</v>
      </c>
      <c r="BO121" s="8">
        <f t="shared" si="160"/>
        <v>0</v>
      </c>
      <c r="BP121" s="8">
        <f t="shared" si="161"/>
        <v>0</v>
      </c>
      <c r="BQ121" s="15">
        <f t="shared" si="162"/>
        <v>0</v>
      </c>
      <c r="BR121" s="8">
        <f t="shared" si="163"/>
        <v>26.627876525780934</v>
      </c>
      <c r="BS121" s="68"/>
      <c r="BT121" s="60">
        <v>0</v>
      </c>
      <c r="BU121" s="8">
        <f t="shared" si="164"/>
        <v>2.7563448000000004</v>
      </c>
      <c r="BV121" s="8">
        <f t="shared" si="165"/>
        <v>0</v>
      </c>
      <c r="BW121" s="69">
        <f t="shared" si="166"/>
        <v>0</v>
      </c>
      <c r="BX121" s="8">
        <f t="shared" si="167"/>
        <v>0</v>
      </c>
      <c r="BY121" s="8">
        <f t="shared" si="168"/>
        <v>0</v>
      </c>
      <c r="BZ121" s="8">
        <f t="shared" si="169"/>
        <v>0</v>
      </c>
      <c r="CA121" s="8">
        <f t="shared" si="170"/>
        <v>0</v>
      </c>
      <c r="CB121" s="8">
        <f t="shared" si="171"/>
        <v>0</v>
      </c>
      <c r="CC121" s="15">
        <f t="shared" si="172"/>
        <v>0</v>
      </c>
      <c r="CD121" s="8">
        <f t="shared" si="173"/>
        <v>26.627876525780934</v>
      </c>
      <c r="CE121" s="68"/>
      <c r="CF121" s="60">
        <v>0</v>
      </c>
      <c r="CG121" s="8">
        <f t="shared" si="174"/>
        <v>2.7563448000000004</v>
      </c>
      <c r="CH121" s="8">
        <f t="shared" si="175"/>
        <v>0</v>
      </c>
      <c r="CI121" s="69">
        <f t="shared" si="176"/>
        <v>0</v>
      </c>
      <c r="CJ121" s="8">
        <f t="shared" si="177"/>
        <v>0</v>
      </c>
      <c r="CK121" s="8">
        <f t="shared" si="178"/>
        <v>0</v>
      </c>
      <c r="CL121" s="8">
        <f t="shared" si="179"/>
        <v>0</v>
      </c>
      <c r="CM121" s="8">
        <f t="shared" si="180"/>
        <v>0</v>
      </c>
      <c r="CN121" s="8">
        <f t="shared" si="181"/>
        <v>0</v>
      </c>
      <c r="CO121" s="15">
        <f t="shared" si="182"/>
        <v>0</v>
      </c>
      <c r="CP121" s="8">
        <f t="shared" si="183"/>
        <v>26.627876525780934</v>
      </c>
      <c r="CQ121" s="27"/>
      <c r="CR121">
        <f t="shared" si="108"/>
        <v>0</v>
      </c>
      <c r="CS121">
        <f t="shared" si="109"/>
        <v>0</v>
      </c>
      <c r="CT121">
        <f t="shared" si="110"/>
        <v>0</v>
      </c>
      <c r="CU121">
        <f t="shared" si="111"/>
        <v>0</v>
      </c>
      <c r="CV121">
        <f t="shared" si="112"/>
        <v>0</v>
      </c>
      <c r="CW121">
        <f t="shared" si="113"/>
        <v>0</v>
      </c>
      <c r="CX121">
        <f t="shared" si="114"/>
        <v>0</v>
      </c>
      <c r="CY121">
        <f t="shared" si="115"/>
        <v>0</v>
      </c>
      <c r="CZ121" s="8">
        <f t="shared" si="116"/>
        <v>0</v>
      </c>
    </row>
    <row r="122" spans="1:104" hidden="1" outlineLevel="1" x14ac:dyDescent="0.4">
      <c r="A122" t="str">
        <f>'Accounts Active'!A80</f>
        <v>Darren Sandford</v>
      </c>
      <c r="B122">
        <f t="shared" si="99"/>
        <v>16.931884</v>
      </c>
      <c r="C122">
        <f t="shared" si="98"/>
        <v>6.7008089999999996</v>
      </c>
      <c r="D122">
        <f t="shared" si="100"/>
        <v>6.9461110000000001</v>
      </c>
      <c r="E122">
        <f t="shared" si="101"/>
        <v>0.84659420000000007</v>
      </c>
      <c r="F122" s="15">
        <f t="shared" si="117"/>
        <v>0.58110123896550014</v>
      </c>
      <c r="G122" s="14">
        <f t="shared" si="102"/>
        <v>1</v>
      </c>
      <c r="H122" s="54">
        <f t="shared" si="118"/>
        <v>5.7166778799369373</v>
      </c>
      <c r="I122" s="58">
        <v>1.6668835983346508</v>
      </c>
      <c r="J122" s="58">
        <f t="shared" si="103"/>
        <v>11.980036401665348</v>
      </c>
      <c r="K122" s="10"/>
      <c r="L122">
        <v>0</v>
      </c>
      <c r="M122" s="8">
        <f t="shared" si="119"/>
        <v>0.84659420000000007</v>
      </c>
      <c r="N122" s="8">
        <f t="shared" si="120"/>
        <v>11.980036401665348</v>
      </c>
      <c r="O122" s="58">
        <f t="shared" si="104"/>
        <v>0.60569898195299809</v>
      </c>
      <c r="P122" s="8">
        <f t="shared" si="105"/>
        <v>0</v>
      </c>
      <c r="Q122" s="8">
        <f t="shared" si="121"/>
        <v>11.980036401665348</v>
      </c>
      <c r="R122" s="8">
        <f t="shared" si="106"/>
        <v>0.39149181074274803</v>
      </c>
      <c r="S122" s="8">
        <f t="shared" si="122"/>
        <v>0.39149181074274803</v>
      </c>
      <c r="T122" s="8">
        <f t="shared" si="123"/>
        <v>0.99719079269574618</v>
      </c>
      <c r="U122" s="15">
        <f t="shared" si="184"/>
        <v>5.8894260833333503E-2</v>
      </c>
      <c r="V122" s="8">
        <f t="shared" si="107"/>
        <v>10.982845608969601</v>
      </c>
      <c r="W122" s="68"/>
      <c r="X122" s="58">
        <v>0</v>
      </c>
      <c r="Y122" s="8">
        <f t="shared" si="124"/>
        <v>0.84659420000000007</v>
      </c>
      <c r="Z122" s="8">
        <f t="shared" si="125"/>
        <v>10.982845608969601</v>
      </c>
      <c r="AA122" s="60">
        <f t="shared" si="126"/>
        <v>1.0611846163816527</v>
      </c>
      <c r="AB122" s="8">
        <f t="shared" si="127"/>
        <v>0</v>
      </c>
      <c r="AC122" s="8">
        <f t="shared" si="128"/>
        <v>10.982845608969601</v>
      </c>
      <c r="AD122" s="8">
        <f t="shared" si="129"/>
        <v>1.9651140708595378</v>
      </c>
      <c r="AE122" s="8">
        <f t="shared" si="130"/>
        <v>1.9651140708595378</v>
      </c>
      <c r="AF122" s="8">
        <f t="shared" si="131"/>
        <v>3.0262986872411908</v>
      </c>
      <c r="AG122" s="15">
        <f t="shared" si="132"/>
        <v>0.1787337243298614</v>
      </c>
      <c r="AH122" s="8">
        <f t="shared" si="133"/>
        <v>7.9565469217284104</v>
      </c>
      <c r="AI122" s="68"/>
      <c r="AJ122" s="58">
        <v>0</v>
      </c>
      <c r="AK122" s="8">
        <f t="shared" si="134"/>
        <v>0.84659420000000007</v>
      </c>
      <c r="AL122" s="8">
        <f t="shared" si="135"/>
        <v>0</v>
      </c>
      <c r="AM122" s="69">
        <f t="shared" si="136"/>
        <v>0</v>
      </c>
      <c r="AN122" s="8">
        <f t="shared" si="137"/>
        <v>0.84659420000000007</v>
      </c>
      <c r="AO122" s="8">
        <f t="shared" si="138"/>
        <v>0</v>
      </c>
      <c r="AP122" s="8">
        <f t="shared" si="139"/>
        <v>0</v>
      </c>
      <c r="AQ122" s="8">
        <f t="shared" si="140"/>
        <v>0</v>
      </c>
      <c r="AR122" s="8">
        <f t="shared" si="141"/>
        <v>0.84659420000000007</v>
      </c>
      <c r="AS122" s="15">
        <f t="shared" si="142"/>
        <v>0.05</v>
      </c>
      <c r="AT122" s="8">
        <f t="shared" si="143"/>
        <v>7.1099527217284102</v>
      </c>
      <c r="AU122" s="68"/>
      <c r="AV122" s="60">
        <v>0</v>
      </c>
      <c r="AW122" s="8">
        <f t="shared" si="144"/>
        <v>0.84659420000000007</v>
      </c>
      <c r="AX122" s="8">
        <f t="shared" si="145"/>
        <v>0</v>
      </c>
      <c r="AY122" s="69">
        <f t="shared" si="146"/>
        <v>0</v>
      </c>
      <c r="AZ122" s="8">
        <f t="shared" si="147"/>
        <v>0.84659420000000007</v>
      </c>
      <c r="BA122" s="8">
        <f t="shared" si="148"/>
        <v>0</v>
      </c>
      <c r="BB122" s="8">
        <f t="shared" si="149"/>
        <v>0</v>
      </c>
      <c r="BC122" s="8">
        <f t="shared" si="150"/>
        <v>0</v>
      </c>
      <c r="BD122" s="8">
        <f t="shared" si="151"/>
        <v>0.84659420000000007</v>
      </c>
      <c r="BE122" s="15">
        <f t="shared" si="152"/>
        <v>0.05</v>
      </c>
      <c r="BF122" s="8">
        <f t="shared" si="153"/>
        <v>6.26335852172841</v>
      </c>
      <c r="BG122" s="68"/>
      <c r="BH122" s="60">
        <v>0</v>
      </c>
      <c r="BI122" s="8">
        <f t="shared" si="154"/>
        <v>0.84659420000000007</v>
      </c>
      <c r="BJ122" s="8">
        <f t="shared" si="155"/>
        <v>0</v>
      </c>
      <c r="BK122" s="69">
        <f t="shared" si="156"/>
        <v>0</v>
      </c>
      <c r="BL122" s="8">
        <f t="shared" si="157"/>
        <v>0</v>
      </c>
      <c r="BM122" s="8">
        <f t="shared" si="158"/>
        <v>0</v>
      </c>
      <c r="BN122" s="8">
        <f t="shared" si="159"/>
        <v>0</v>
      </c>
      <c r="BO122" s="8">
        <f t="shared" si="160"/>
        <v>0</v>
      </c>
      <c r="BP122" s="8">
        <f t="shared" si="161"/>
        <v>0</v>
      </c>
      <c r="BQ122" s="15">
        <f t="shared" si="162"/>
        <v>0</v>
      </c>
      <c r="BR122" s="8">
        <f t="shared" si="163"/>
        <v>6.26335852172841</v>
      </c>
      <c r="BS122" s="68"/>
      <c r="BT122" s="60">
        <v>0</v>
      </c>
      <c r="BU122" s="8">
        <f t="shared" si="164"/>
        <v>0.84659420000000007</v>
      </c>
      <c r="BV122" s="8">
        <f t="shared" si="165"/>
        <v>0</v>
      </c>
      <c r="BW122" s="69">
        <f t="shared" si="166"/>
        <v>0</v>
      </c>
      <c r="BX122" s="8">
        <f t="shared" si="167"/>
        <v>0</v>
      </c>
      <c r="BY122" s="8">
        <f t="shared" si="168"/>
        <v>0</v>
      </c>
      <c r="BZ122" s="8">
        <f t="shared" si="169"/>
        <v>0</v>
      </c>
      <c r="CA122" s="8">
        <f t="shared" si="170"/>
        <v>0</v>
      </c>
      <c r="CB122" s="8">
        <f t="shared" si="171"/>
        <v>0</v>
      </c>
      <c r="CC122" s="15">
        <f t="shared" si="172"/>
        <v>0</v>
      </c>
      <c r="CD122" s="8">
        <f t="shared" si="173"/>
        <v>6.26335852172841</v>
      </c>
      <c r="CE122" s="68"/>
      <c r="CF122" s="60">
        <v>0</v>
      </c>
      <c r="CG122" s="8">
        <f t="shared" si="174"/>
        <v>0.84659420000000007</v>
      </c>
      <c r="CH122" s="8">
        <f t="shared" si="175"/>
        <v>0</v>
      </c>
      <c r="CI122" s="69">
        <f t="shared" si="176"/>
        <v>0</v>
      </c>
      <c r="CJ122" s="8">
        <f t="shared" si="177"/>
        <v>0</v>
      </c>
      <c r="CK122" s="8">
        <f t="shared" si="178"/>
        <v>0</v>
      </c>
      <c r="CL122" s="8">
        <f t="shared" si="179"/>
        <v>0</v>
      </c>
      <c r="CM122" s="8">
        <f t="shared" si="180"/>
        <v>0</v>
      </c>
      <c r="CN122" s="8">
        <f t="shared" si="181"/>
        <v>0</v>
      </c>
      <c r="CO122" s="15">
        <f t="shared" si="182"/>
        <v>0</v>
      </c>
      <c r="CP122" s="8">
        <f t="shared" si="183"/>
        <v>6.26335852172841</v>
      </c>
      <c r="CQ122" s="27"/>
      <c r="CR122">
        <f t="shared" si="108"/>
        <v>10.231075000000001</v>
      </c>
      <c r="CS122">
        <f t="shared" si="109"/>
        <v>0</v>
      </c>
      <c r="CT122">
        <f t="shared" si="110"/>
        <v>0</v>
      </c>
      <c r="CU122">
        <f t="shared" si="111"/>
        <v>0</v>
      </c>
      <c r="CV122">
        <f t="shared" si="112"/>
        <v>3.284964</v>
      </c>
      <c r="CW122">
        <f t="shared" si="113"/>
        <v>0</v>
      </c>
      <c r="CX122">
        <f t="shared" si="114"/>
        <v>6.9461110000000001</v>
      </c>
      <c r="CY122">
        <f t="shared" si="115"/>
        <v>0</v>
      </c>
      <c r="CZ122" s="8">
        <f t="shared" si="116"/>
        <v>0</v>
      </c>
    </row>
    <row r="123" spans="1:104" hidden="1" outlineLevel="1" x14ac:dyDescent="0.4">
      <c r="A123" t="str">
        <f>'Accounts Active'!A81</f>
        <v>David &amp; Amy Rosno</v>
      </c>
      <c r="B123">
        <f t="shared" si="99"/>
        <v>29.591673999999998</v>
      </c>
      <c r="C123">
        <f t="shared" si="98"/>
        <v>2.0213860000000001</v>
      </c>
      <c r="D123">
        <f t="shared" si="100"/>
        <v>6.2929949999999995</v>
      </c>
      <c r="E123">
        <f t="shared" si="101"/>
        <v>1.4795837000000001</v>
      </c>
      <c r="F123" s="15">
        <f t="shared" si="117"/>
        <v>0.75193828508817229</v>
      </c>
      <c r="G123" s="14">
        <f t="shared" si="102"/>
        <v>1</v>
      </c>
      <c r="H123" s="54">
        <f t="shared" si="118"/>
        <v>0.48810929999999864</v>
      </c>
      <c r="I123" s="58">
        <v>1.4795837000000001</v>
      </c>
      <c r="J123" s="58">
        <f t="shared" si="103"/>
        <v>0.48810929999999875</v>
      </c>
      <c r="K123" s="10"/>
      <c r="L123">
        <v>0</v>
      </c>
      <c r="M123" s="8">
        <f t="shared" si="119"/>
        <v>0.48810929999999875</v>
      </c>
      <c r="N123" s="8">
        <f t="shared" si="120"/>
        <v>0.48810929999999875</v>
      </c>
      <c r="O123" s="58">
        <f t="shared" si="104"/>
        <v>0.53763942587209301</v>
      </c>
      <c r="P123" s="8">
        <f t="shared" si="105"/>
        <v>0.48810929999999875</v>
      </c>
      <c r="Q123" s="8">
        <f t="shared" si="121"/>
        <v>0</v>
      </c>
      <c r="R123" s="8">
        <f t="shared" si="106"/>
        <v>0</v>
      </c>
      <c r="S123" s="8">
        <f t="shared" si="122"/>
        <v>0</v>
      </c>
      <c r="T123" s="8">
        <f t="shared" si="123"/>
        <v>1.0257487258720919</v>
      </c>
      <c r="U123" s="15">
        <f t="shared" si="184"/>
        <v>3.4663423430255823E-2</v>
      </c>
      <c r="V123" s="8">
        <f t="shared" si="107"/>
        <v>-0.53763942587209312</v>
      </c>
      <c r="W123" s="68"/>
      <c r="X123" s="58">
        <v>0</v>
      </c>
      <c r="Y123" s="8">
        <f t="shared" si="124"/>
        <v>-0.53763942587209312</v>
      </c>
      <c r="Z123" s="8">
        <f t="shared" si="125"/>
        <v>-0.53763942587209312</v>
      </c>
      <c r="AA123" s="60">
        <f t="shared" si="126"/>
        <v>0.94194427412790704</v>
      </c>
      <c r="AB123" s="8">
        <f t="shared" si="127"/>
        <v>-0.53763942587209312</v>
      </c>
      <c r="AC123" s="8">
        <f t="shared" si="128"/>
        <v>0</v>
      </c>
      <c r="AD123" s="8">
        <f t="shared" si="129"/>
        <v>0</v>
      </c>
      <c r="AE123" s="8">
        <f t="shared" si="130"/>
        <v>0</v>
      </c>
      <c r="AF123" s="8">
        <f t="shared" si="131"/>
        <v>0.40430484825581392</v>
      </c>
      <c r="AG123" s="15">
        <f t="shared" si="132"/>
        <v>1.3662790697674419E-2</v>
      </c>
      <c r="AH123" s="8">
        <f t="shared" si="133"/>
        <v>-0.94194427412790704</v>
      </c>
      <c r="AI123" s="68"/>
      <c r="AJ123" s="58">
        <v>0</v>
      </c>
      <c r="AK123" s="8">
        <f t="shared" si="134"/>
        <v>-0.94194427412790704</v>
      </c>
      <c r="AL123" s="8">
        <f t="shared" si="135"/>
        <v>-0.94194427412790704</v>
      </c>
      <c r="AM123" s="69">
        <f t="shared" si="136"/>
        <v>0</v>
      </c>
      <c r="AN123" s="8">
        <f t="shared" si="137"/>
        <v>-0.94194427412790704</v>
      </c>
      <c r="AO123" s="8">
        <f t="shared" si="138"/>
        <v>0</v>
      </c>
      <c r="AP123" s="8">
        <f t="shared" si="139"/>
        <v>0</v>
      </c>
      <c r="AQ123" s="8">
        <f t="shared" si="140"/>
        <v>0</v>
      </c>
      <c r="AR123" s="8">
        <f t="shared" si="141"/>
        <v>-0.94194427412790704</v>
      </c>
      <c r="AS123" s="15">
        <f t="shared" si="142"/>
        <v>-3.1831395348837214E-2</v>
      </c>
      <c r="AT123" s="8">
        <f t="shared" si="143"/>
        <v>0</v>
      </c>
      <c r="AU123" s="68"/>
      <c r="AV123" s="60">
        <v>0</v>
      </c>
      <c r="AW123" s="8">
        <f t="shared" si="144"/>
        <v>0</v>
      </c>
      <c r="AX123" s="8">
        <f t="shared" si="145"/>
        <v>0</v>
      </c>
      <c r="AY123" s="69">
        <f t="shared" si="146"/>
        <v>0</v>
      </c>
      <c r="AZ123" s="8">
        <f t="shared" si="147"/>
        <v>0</v>
      </c>
      <c r="BA123" s="8">
        <f t="shared" si="148"/>
        <v>0</v>
      </c>
      <c r="BB123" s="8">
        <f t="shared" si="149"/>
        <v>0</v>
      </c>
      <c r="BC123" s="8">
        <f t="shared" si="150"/>
        <v>0</v>
      </c>
      <c r="BD123" s="8">
        <f t="shared" si="151"/>
        <v>0</v>
      </c>
      <c r="BE123" s="15">
        <f t="shared" si="152"/>
        <v>0</v>
      </c>
      <c r="BF123" s="8">
        <f t="shared" si="153"/>
        <v>0</v>
      </c>
      <c r="BG123" s="68"/>
      <c r="BH123" s="60">
        <v>0</v>
      </c>
      <c r="BI123" s="8">
        <f t="shared" si="154"/>
        <v>0</v>
      </c>
      <c r="BJ123" s="8">
        <f t="shared" si="155"/>
        <v>0</v>
      </c>
      <c r="BK123" s="69">
        <f t="shared" si="156"/>
        <v>0</v>
      </c>
      <c r="BL123" s="8">
        <f t="shared" si="157"/>
        <v>0</v>
      </c>
      <c r="BM123" s="8">
        <f t="shared" si="158"/>
        <v>0</v>
      </c>
      <c r="BN123" s="8">
        <f t="shared" si="159"/>
        <v>0</v>
      </c>
      <c r="BO123" s="8">
        <f t="shared" si="160"/>
        <v>0</v>
      </c>
      <c r="BP123" s="8">
        <f t="shared" si="161"/>
        <v>0</v>
      </c>
      <c r="BQ123" s="15">
        <f t="shared" si="162"/>
        <v>0</v>
      </c>
      <c r="BR123" s="8">
        <f t="shared" si="163"/>
        <v>0</v>
      </c>
      <c r="BS123" s="68"/>
      <c r="BT123" s="60">
        <v>0</v>
      </c>
      <c r="BU123" s="8">
        <f t="shared" si="164"/>
        <v>0</v>
      </c>
      <c r="BV123" s="8">
        <f t="shared" si="165"/>
        <v>0</v>
      </c>
      <c r="BW123" s="69">
        <f t="shared" si="166"/>
        <v>0</v>
      </c>
      <c r="BX123" s="8">
        <f t="shared" si="167"/>
        <v>0</v>
      </c>
      <c r="BY123" s="8">
        <f t="shared" si="168"/>
        <v>0</v>
      </c>
      <c r="BZ123" s="8">
        <f t="shared" si="169"/>
        <v>0</v>
      </c>
      <c r="CA123" s="8">
        <f t="shared" si="170"/>
        <v>0</v>
      </c>
      <c r="CB123" s="8">
        <f t="shared" si="171"/>
        <v>0</v>
      </c>
      <c r="CC123" s="15">
        <f t="shared" si="172"/>
        <v>0</v>
      </c>
      <c r="CD123" s="8">
        <f t="shared" si="173"/>
        <v>0</v>
      </c>
      <c r="CE123" s="68"/>
      <c r="CF123" s="60">
        <v>0</v>
      </c>
      <c r="CG123" s="8">
        <f t="shared" si="174"/>
        <v>0</v>
      </c>
      <c r="CH123" s="8">
        <f t="shared" si="175"/>
        <v>0</v>
      </c>
      <c r="CI123" s="69">
        <f t="shared" si="176"/>
        <v>0</v>
      </c>
      <c r="CJ123" s="8">
        <f t="shared" si="177"/>
        <v>0</v>
      </c>
      <c r="CK123" s="8">
        <f t="shared" si="178"/>
        <v>0</v>
      </c>
      <c r="CL123" s="8">
        <f t="shared" si="179"/>
        <v>0</v>
      </c>
      <c r="CM123" s="8">
        <f t="shared" si="180"/>
        <v>0</v>
      </c>
      <c r="CN123" s="8">
        <f t="shared" si="181"/>
        <v>0</v>
      </c>
      <c r="CO123" s="15">
        <f t="shared" si="182"/>
        <v>0</v>
      </c>
      <c r="CP123" s="8">
        <f t="shared" si="183"/>
        <v>0</v>
      </c>
      <c r="CQ123" s="27"/>
      <c r="CR123">
        <f t="shared" si="108"/>
        <v>27.570287999999998</v>
      </c>
      <c r="CS123">
        <f t="shared" si="109"/>
        <v>0.35757</v>
      </c>
      <c r="CT123">
        <f t="shared" si="110"/>
        <v>0.54841899999999999</v>
      </c>
      <c r="CU123">
        <f t="shared" si="111"/>
        <v>0</v>
      </c>
      <c r="CV123">
        <f t="shared" si="112"/>
        <v>19.246220000000001</v>
      </c>
      <c r="CW123">
        <f t="shared" si="113"/>
        <v>1.125084</v>
      </c>
      <c r="CX123">
        <f t="shared" si="114"/>
        <v>6.1820899999999996</v>
      </c>
      <c r="CY123">
        <f t="shared" si="115"/>
        <v>0.110905</v>
      </c>
      <c r="CZ123" s="8">
        <f t="shared" si="116"/>
        <v>6.3466880000000003</v>
      </c>
    </row>
    <row r="124" spans="1:104" hidden="1" outlineLevel="1" x14ac:dyDescent="0.4">
      <c r="A124" t="str">
        <f>'Accounts Active'!A82</f>
        <v>David and Patricia Linde</v>
      </c>
      <c r="B124">
        <f t="shared" si="99"/>
        <v>91.017192000000023</v>
      </c>
      <c r="C124">
        <f t="shared" si="98"/>
        <v>18.095886</v>
      </c>
      <c r="D124">
        <f t="shared" si="100"/>
        <v>23.111228000000001</v>
      </c>
      <c r="E124">
        <f t="shared" si="101"/>
        <v>4.5508596000000017</v>
      </c>
      <c r="F124" s="15">
        <f t="shared" si="117"/>
        <v>0.11049385731969417</v>
      </c>
      <c r="G124" s="14">
        <f t="shared" si="102"/>
        <v>1</v>
      </c>
      <c r="H124" s="54">
        <f t="shared" si="118"/>
        <v>13.312383622093027</v>
      </c>
      <c r="I124" s="58">
        <v>4.5508596000000017</v>
      </c>
      <c r="J124" s="58">
        <f t="shared" si="103"/>
        <v>10.415179400000003</v>
      </c>
      <c r="K124" s="10"/>
      <c r="L124">
        <v>0</v>
      </c>
      <c r="M124" s="8">
        <f t="shared" si="119"/>
        <v>4.5508596000000017</v>
      </c>
      <c r="N124" s="8">
        <f t="shared" si="120"/>
        <v>10.415179400000003</v>
      </c>
      <c r="O124" s="58">
        <f t="shared" si="104"/>
        <v>1.6536553779069774</v>
      </c>
      <c r="P124" s="8">
        <f t="shared" si="105"/>
        <v>4.5508596000000017</v>
      </c>
      <c r="Q124" s="8">
        <f t="shared" si="121"/>
        <v>0</v>
      </c>
      <c r="R124" s="8">
        <f t="shared" si="106"/>
        <v>0</v>
      </c>
      <c r="S124" s="8">
        <f t="shared" si="122"/>
        <v>0</v>
      </c>
      <c r="T124" s="8">
        <f t="shared" si="123"/>
        <v>6.204514977906979</v>
      </c>
      <c r="U124" s="15">
        <f t="shared" si="184"/>
        <v>6.8168604651162798E-2</v>
      </c>
      <c r="V124" s="8">
        <f t="shared" si="107"/>
        <v>4.2106644220930241</v>
      </c>
      <c r="W124" s="68"/>
      <c r="X124" s="58">
        <v>0</v>
      </c>
      <c r="Y124" s="8">
        <f t="shared" si="124"/>
        <v>4.2106644220930241</v>
      </c>
      <c r="Z124" s="8">
        <f t="shared" si="125"/>
        <v>4.2106644220930241</v>
      </c>
      <c r="AA124" s="60">
        <f t="shared" si="126"/>
        <v>2.8972042220930243</v>
      </c>
      <c r="AB124" s="8">
        <f t="shared" si="127"/>
        <v>4.2106644220930241</v>
      </c>
      <c r="AC124" s="8">
        <f t="shared" si="128"/>
        <v>0</v>
      </c>
      <c r="AD124" s="8">
        <f t="shared" si="129"/>
        <v>0</v>
      </c>
      <c r="AE124" s="8">
        <f t="shared" si="130"/>
        <v>0</v>
      </c>
      <c r="AF124" s="8">
        <f t="shared" si="131"/>
        <v>7.1078686441860484</v>
      </c>
      <c r="AG124" s="15">
        <f t="shared" si="132"/>
        <v>7.8093692938648845E-2</v>
      </c>
      <c r="AH124" s="8">
        <f t="shared" si="133"/>
        <v>-2.8972042220930243</v>
      </c>
      <c r="AI124" s="68"/>
      <c r="AJ124" s="58">
        <v>1</v>
      </c>
      <c r="AK124" s="8">
        <f t="shared" si="134"/>
        <v>0</v>
      </c>
      <c r="AL124" s="8">
        <f t="shared" si="135"/>
        <v>0</v>
      </c>
      <c r="AM124" s="69">
        <f t="shared" si="136"/>
        <v>0</v>
      </c>
      <c r="AN124" s="8">
        <f t="shared" si="137"/>
        <v>0</v>
      </c>
      <c r="AO124" s="8">
        <f t="shared" si="138"/>
        <v>0</v>
      </c>
      <c r="AP124" s="8">
        <f t="shared" si="139"/>
        <v>0</v>
      </c>
      <c r="AQ124" s="8">
        <f t="shared" si="140"/>
        <v>0</v>
      </c>
      <c r="AR124" s="8">
        <f t="shared" si="141"/>
        <v>0</v>
      </c>
      <c r="AS124" s="15">
        <f t="shared" si="142"/>
        <v>0</v>
      </c>
      <c r="AT124" s="8">
        <f t="shared" si="143"/>
        <v>-2.8972042220930243</v>
      </c>
      <c r="AU124" s="68"/>
      <c r="AV124" s="60">
        <v>1</v>
      </c>
      <c r="AW124" s="8">
        <f t="shared" si="144"/>
        <v>0</v>
      </c>
      <c r="AX124" s="8">
        <f t="shared" si="145"/>
        <v>0</v>
      </c>
      <c r="AY124" s="69">
        <f t="shared" si="146"/>
        <v>0</v>
      </c>
      <c r="AZ124" s="8">
        <f t="shared" si="147"/>
        <v>0</v>
      </c>
      <c r="BA124" s="8">
        <f t="shared" si="148"/>
        <v>0</v>
      </c>
      <c r="BB124" s="8">
        <f t="shared" si="149"/>
        <v>0</v>
      </c>
      <c r="BC124" s="8">
        <f t="shared" si="150"/>
        <v>0</v>
      </c>
      <c r="BD124" s="8">
        <f t="shared" si="151"/>
        <v>0</v>
      </c>
      <c r="BE124" s="15">
        <f t="shared" si="152"/>
        <v>0</v>
      </c>
      <c r="BF124" s="8">
        <f t="shared" si="153"/>
        <v>-2.8972042220930243</v>
      </c>
      <c r="BG124" s="68"/>
      <c r="BH124" s="60">
        <v>1</v>
      </c>
      <c r="BI124" s="8">
        <f t="shared" si="154"/>
        <v>0</v>
      </c>
      <c r="BJ124" s="8">
        <f t="shared" si="155"/>
        <v>0</v>
      </c>
      <c r="BK124" s="69">
        <f t="shared" si="156"/>
        <v>0</v>
      </c>
      <c r="BL124" s="8">
        <f t="shared" si="157"/>
        <v>0</v>
      </c>
      <c r="BM124" s="8">
        <f t="shared" si="158"/>
        <v>0</v>
      </c>
      <c r="BN124" s="8">
        <f t="shared" si="159"/>
        <v>0</v>
      </c>
      <c r="BO124" s="8">
        <f t="shared" si="160"/>
        <v>0</v>
      </c>
      <c r="BP124" s="8">
        <f t="shared" si="161"/>
        <v>0</v>
      </c>
      <c r="BQ124" s="15">
        <f t="shared" si="162"/>
        <v>0</v>
      </c>
      <c r="BR124" s="8">
        <f t="shared" si="163"/>
        <v>-2.8972042220930243</v>
      </c>
      <c r="BS124" s="68"/>
      <c r="BT124" s="60">
        <v>1</v>
      </c>
      <c r="BU124" s="8">
        <f t="shared" si="164"/>
        <v>0</v>
      </c>
      <c r="BV124" s="8">
        <f t="shared" si="165"/>
        <v>0</v>
      </c>
      <c r="BW124" s="69">
        <f t="shared" si="166"/>
        <v>0</v>
      </c>
      <c r="BX124" s="8">
        <f t="shared" si="167"/>
        <v>0</v>
      </c>
      <c r="BY124" s="8">
        <f t="shared" si="168"/>
        <v>0</v>
      </c>
      <c r="BZ124" s="8">
        <f t="shared" si="169"/>
        <v>0</v>
      </c>
      <c r="CA124" s="8">
        <f t="shared" si="170"/>
        <v>0</v>
      </c>
      <c r="CB124" s="8">
        <f t="shared" si="171"/>
        <v>0</v>
      </c>
      <c r="CC124" s="15">
        <f t="shared" si="172"/>
        <v>0</v>
      </c>
      <c r="CD124" s="8">
        <f t="shared" si="173"/>
        <v>-2.8972042220930243</v>
      </c>
      <c r="CE124" s="68"/>
      <c r="CF124" s="60">
        <v>1</v>
      </c>
      <c r="CG124" s="8">
        <f t="shared" si="174"/>
        <v>0</v>
      </c>
      <c r="CH124" s="8">
        <f t="shared" si="175"/>
        <v>0</v>
      </c>
      <c r="CI124" s="69">
        <f t="shared" si="176"/>
        <v>0</v>
      </c>
      <c r="CJ124" s="8">
        <f t="shared" si="177"/>
        <v>0</v>
      </c>
      <c r="CK124" s="8">
        <f t="shared" si="178"/>
        <v>0</v>
      </c>
      <c r="CL124" s="8">
        <f t="shared" si="179"/>
        <v>0</v>
      </c>
      <c r="CM124" s="8">
        <f t="shared" si="180"/>
        <v>0</v>
      </c>
      <c r="CN124" s="8">
        <f t="shared" si="181"/>
        <v>0</v>
      </c>
      <c r="CO124" s="15">
        <f t="shared" si="182"/>
        <v>0</v>
      </c>
      <c r="CP124" s="8">
        <f t="shared" si="183"/>
        <v>-2.8972042220930243</v>
      </c>
      <c r="CQ124" s="27"/>
      <c r="CR124">
        <f t="shared" si="108"/>
        <v>72.921306000000016</v>
      </c>
      <c r="CS124">
        <f t="shared" si="109"/>
        <v>0</v>
      </c>
      <c r="CT124">
        <f t="shared" si="110"/>
        <v>0</v>
      </c>
      <c r="CU124">
        <f t="shared" si="111"/>
        <v>0</v>
      </c>
      <c r="CV124">
        <f t="shared" si="112"/>
        <v>22.150704000000001</v>
      </c>
      <c r="CW124">
        <f t="shared" si="113"/>
        <v>27.659374</v>
      </c>
      <c r="CX124">
        <f t="shared" si="114"/>
        <v>16.646370000000001</v>
      </c>
      <c r="CY124">
        <f t="shared" si="115"/>
        <v>6.4648580000000004</v>
      </c>
      <c r="CZ124" s="8">
        <f t="shared" si="116"/>
        <v>26.241074999999999</v>
      </c>
    </row>
    <row r="125" spans="1:104" hidden="1" outlineLevel="1" x14ac:dyDescent="0.4">
      <c r="A125" t="str">
        <f>'Accounts Active'!A83</f>
        <v>David Douglas Roossien</v>
      </c>
      <c r="B125">
        <f t="shared" si="99"/>
        <v>0</v>
      </c>
      <c r="C125">
        <f t="shared" si="98"/>
        <v>0</v>
      </c>
      <c r="D125">
        <f t="shared" si="100"/>
        <v>0</v>
      </c>
      <c r="E125">
        <f t="shared" si="101"/>
        <v>0</v>
      </c>
      <c r="F125" s="15">
        <f t="shared" si="117"/>
        <v>0</v>
      </c>
      <c r="G125" s="14">
        <f t="shared" si="102"/>
        <v>1</v>
      </c>
      <c r="H125" s="54">
        <f t="shared" si="118"/>
        <v>0</v>
      </c>
      <c r="I125" s="58">
        <v>0</v>
      </c>
      <c r="J125" s="58">
        <f t="shared" si="103"/>
        <v>0</v>
      </c>
      <c r="K125" s="10"/>
      <c r="L125">
        <v>0</v>
      </c>
      <c r="M125" s="8">
        <f t="shared" si="119"/>
        <v>0</v>
      </c>
      <c r="N125" s="8">
        <f t="shared" si="120"/>
        <v>0</v>
      </c>
      <c r="O125" s="58">
        <f t="shared" si="104"/>
        <v>0</v>
      </c>
      <c r="P125" s="8">
        <f t="shared" si="105"/>
        <v>0</v>
      </c>
      <c r="Q125" s="8">
        <f t="shared" si="121"/>
        <v>0</v>
      </c>
      <c r="R125" s="8">
        <f t="shared" si="106"/>
        <v>0</v>
      </c>
      <c r="S125" s="8">
        <f t="shared" si="122"/>
        <v>0</v>
      </c>
      <c r="T125" s="8">
        <f t="shared" si="123"/>
        <v>0</v>
      </c>
      <c r="U125" s="15">
        <f t="shared" si="184"/>
        <v>0</v>
      </c>
      <c r="V125" s="8">
        <f t="shared" si="107"/>
        <v>0</v>
      </c>
      <c r="W125" s="68"/>
      <c r="X125" s="58">
        <v>0</v>
      </c>
      <c r="Y125" s="8">
        <f t="shared" si="124"/>
        <v>0</v>
      </c>
      <c r="Z125" s="8">
        <f t="shared" si="125"/>
        <v>0</v>
      </c>
      <c r="AA125" s="60">
        <f t="shared" si="126"/>
        <v>0</v>
      </c>
      <c r="AB125" s="8">
        <f t="shared" si="127"/>
        <v>0</v>
      </c>
      <c r="AC125" s="8">
        <f t="shared" si="128"/>
        <v>0</v>
      </c>
      <c r="AD125" s="8">
        <f t="shared" si="129"/>
        <v>0</v>
      </c>
      <c r="AE125" s="8">
        <f t="shared" si="130"/>
        <v>0</v>
      </c>
      <c r="AF125" s="8">
        <f t="shared" si="131"/>
        <v>0</v>
      </c>
      <c r="AG125" s="15">
        <f t="shared" si="132"/>
        <v>0</v>
      </c>
      <c r="AH125" s="8">
        <f t="shared" si="133"/>
        <v>0</v>
      </c>
      <c r="AI125" s="68"/>
      <c r="AJ125" s="58">
        <v>0</v>
      </c>
      <c r="AK125" s="8">
        <f t="shared" si="134"/>
        <v>0</v>
      </c>
      <c r="AL125" s="8">
        <f t="shared" si="135"/>
        <v>0</v>
      </c>
      <c r="AM125" s="69">
        <f t="shared" si="136"/>
        <v>0</v>
      </c>
      <c r="AN125" s="8">
        <f t="shared" si="137"/>
        <v>0</v>
      </c>
      <c r="AO125" s="8">
        <f t="shared" si="138"/>
        <v>0</v>
      </c>
      <c r="AP125" s="8">
        <f t="shared" si="139"/>
        <v>0</v>
      </c>
      <c r="AQ125" s="8">
        <f t="shared" si="140"/>
        <v>0</v>
      </c>
      <c r="AR125" s="8">
        <f t="shared" si="141"/>
        <v>0</v>
      </c>
      <c r="AS125" s="15">
        <f t="shared" si="142"/>
        <v>0</v>
      </c>
      <c r="AT125" s="8">
        <f t="shared" si="143"/>
        <v>0</v>
      </c>
      <c r="AU125" s="68"/>
      <c r="AV125" s="60">
        <v>0</v>
      </c>
      <c r="AW125" s="8">
        <f t="shared" si="144"/>
        <v>0</v>
      </c>
      <c r="AX125" s="8">
        <f t="shared" si="145"/>
        <v>0</v>
      </c>
      <c r="AY125" s="69">
        <f t="shared" si="146"/>
        <v>0</v>
      </c>
      <c r="AZ125" s="8">
        <f t="shared" si="147"/>
        <v>0</v>
      </c>
      <c r="BA125" s="8">
        <f t="shared" si="148"/>
        <v>0</v>
      </c>
      <c r="BB125" s="8">
        <f t="shared" si="149"/>
        <v>0</v>
      </c>
      <c r="BC125" s="8">
        <f t="shared" si="150"/>
        <v>0</v>
      </c>
      <c r="BD125" s="8">
        <f t="shared" si="151"/>
        <v>0</v>
      </c>
      <c r="BE125" s="15">
        <f t="shared" si="152"/>
        <v>0</v>
      </c>
      <c r="BF125" s="8">
        <f t="shared" si="153"/>
        <v>0</v>
      </c>
      <c r="BG125" s="68"/>
      <c r="BH125" s="60">
        <v>0</v>
      </c>
      <c r="BI125" s="8">
        <f t="shared" si="154"/>
        <v>0</v>
      </c>
      <c r="BJ125" s="8">
        <f t="shared" si="155"/>
        <v>0</v>
      </c>
      <c r="BK125" s="69">
        <f t="shared" si="156"/>
        <v>0</v>
      </c>
      <c r="BL125" s="8">
        <f t="shared" si="157"/>
        <v>0</v>
      </c>
      <c r="BM125" s="8">
        <f t="shared" si="158"/>
        <v>0</v>
      </c>
      <c r="BN125" s="8">
        <f t="shared" si="159"/>
        <v>0</v>
      </c>
      <c r="BO125" s="8">
        <f t="shared" si="160"/>
        <v>0</v>
      </c>
      <c r="BP125" s="8">
        <f t="shared" si="161"/>
        <v>0</v>
      </c>
      <c r="BQ125" s="15">
        <f t="shared" si="162"/>
        <v>0</v>
      </c>
      <c r="BR125" s="8">
        <f t="shared" si="163"/>
        <v>0</v>
      </c>
      <c r="BS125" s="68"/>
      <c r="BT125" s="60">
        <v>0</v>
      </c>
      <c r="BU125" s="8">
        <f t="shared" si="164"/>
        <v>0</v>
      </c>
      <c r="BV125" s="8">
        <f t="shared" si="165"/>
        <v>0</v>
      </c>
      <c r="BW125" s="69">
        <f t="shared" si="166"/>
        <v>0</v>
      </c>
      <c r="BX125" s="8">
        <f t="shared" si="167"/>
        <v>0</v>
      </c>
      <c r="BY125" s="8">
        <f t="shared" si="168"/>
        <v>0</v>
      </c>
      <c r="BZ125" s="8">
        <f t="shared" si="169"/>
        <v>0</v>
      </c>
      <c r="CA125" s="8">
        <f t="shared" si="170"/>
        <v>0</v>
      </c>
      <c r="CB125" s="8">
        <f t="shared" si="171"/>
        <v>0</v>
      </c>
      <c r="CC125" s="15">
        <f t="shared" si="172"/>
        <v>0</v>
      </c>
      <c r="CD125" s="8">
        <f t="shared" si="173"/>
        <v>0</v>
      </c>
      <c r="CE125" s="68"/>
      <c r="CF125" s="60">
        <v>0</v>
      </c>
      <c r="CG125" s="8">
        <f t="shared" si="174"/>
        <v>0</v>
      </c>
      <c r="CH125" s="8">
        <f t="shared" si="175"/>
        <v>0</v>
      </c>
      <c r="CI125" s="69">
        <f t="shared" si="176"/>
        <v>0</v>
      </c>
      <c r="CJ125" s="8">
        <f t="shared" si="177"/>
        <v>0</v>
      </c>
      <c r="CK125" s="8">
        <f t="shared" si="178"/>
        <v>0</v>
      </c>
      <c r="CL125" s="8">
        <f t="shared" si="179"/>
        <v>0</v>
      </c>
      <c r="CM125" s="8">
        <f t="shared" si="180"/>
        <v>0</v>
      </c>
      <c r="CN125" s="8">
        <f t="shared" si="181"/>
        <v>0</v>
      </c>
      <c r="CO125" s="15">
        <f t="shared" si="182"/>
        <v>0</v>
      </c>
      <c r="CP125" s="8">
        <f t="shared" si="183"/>
        <v>0</v>
      </c>
      <c r="CQ125" s="27"/>
      <c r="CR125">
        <f t="shared" si="108"/>
        <v>0</v>
      </c>
      <c r="CS125">
        <f t="shared" si="109"/>
        <v>0</v>
      </c>
      <c r="CT125">
        <f t="shared" si="110"/>
        <v>0</v>
      </c>
      <c r="CU125">
        <f t="shared" si="111"/>
        <v>0</v>
      </c>
      <c r="CV125">
        <f t="shared" si="112"/>
        <v>0</v>
      </c>
      <c r="CW125">
        <f t="shared" si="113"/>
        <v>0</v>
      </c>
      <c r="CX125">
        <f t="shared" si="114"/>
        <v>0</v>
      </c>
      <c r="CY125">
        <f t="shared" si="115"/>
        <v>0</v>
      </c>
      <c r="CZ125" s="8">
        <f t="shared" si="116"/>
        <v>0</v>
      </c>
    </row>
    <row r="126" spans="1:104" hidden="1" outlineLevel="1" x14ac:dyDescent="0.4">
      <c r="A126" t="str">
        <f>'Accounts Active'!A84</f>
        <v>David Gilbertson</v>
      </c>
      <c r="B126">
        <f t="shared" si="99"/>
        <v>0</v>
      </c>
      <c r="C126">
        <f t="shared" si="98"/>
        <v>0</v>
      </c>
      <c r="D126">
        <f t="shared" si="100"/>
        <v>0</v>
      </c>
      <c r="E126">
        <f t="shared" si="101"/>
        <v>0</v>
      </c>
      <c r="F126" s="15">
        <f t="shared" si="117"/>
        <v>0</v>
      </c>
      <c r="G126" s="14">
        <f t="shared" si="102"/>
        <v>1</v>
      </c>
      <c r="H126" s="54">
        <f t="shared" si="118"/>
        <v>0</v>
      </c>
      <c r="I126" s="58">
        <v>0</v>
      </c>
      <c r="J126" s="58">
        <f t="shared" si="103"/>
        <v>0</v>
      </c>
      <c r="K126" s="10"/>
      <c r="L126">
        <v>0</v>
      </c>
      <c r="M126" s="8">
        <f t="shared" si="119"/>
        <v>0</v>
      </c>
      <c r="N126" s="8">
        <f t="shared" si="120"/>
        <v>0</v>
      </c>
      <c r="O126" s="58">
        <f t="shared" si="104"/>
        <v>0</v>
      </c>
      <c r="P126" s="8">
        <f t="shared" si="105"/>
        <v>0</v>
      </c>
      <c r="Q126" s="8">
        <f t="shared" si="121"/>
        <v>0</v>
      </c>
      <c r="R126" s="8">
        <f t="shared" si="106"/>
        <v>0</v>
      </c>
      <c r="S126" s="8">
        <f t="shared" si="122"/>
        <v>0</v>
      </c>
      <c r="T126" s="8">
        <f t="shared" si="123"/>
        <v>0</v>
      </c>
      <c r="U126" s="15">
        <f t="shared" si="184"/>
        <v>0</v>
      </c>
      <c r="V126" s="8">
        <f t="shared" si="107"/>
        <v>0</v>
      </c>
      <c r="W126" s="68"/>
      <c r="X126" s="58">
        <v>0</v>
      </c>
      <c r="Y126" s="8">
        <f t="shared" si="124"/>
        <v>0</v>
      </c>
      <c r="Z126" s="8">
        <f t="shared" si="125"/>
        <v>0</v>
      </c>
      <c r="AA126" s="60">
        <f t="shared" si="126"/>
        <v>0</v>
      </c>
      <c r="AB126" s="8">
        <f t="shared" si="127"/>
        <v>0</v>
      </c>
      <c r="AC126" s="8">
        <f t="shared" si="128"/>
        <v>0</v>
      </c>
      <c r="AD126" s="8">
        <f t="shared" si="129"/>
        <v>0</v>
      </c>
      <c r="AE126" s="8">
        <f t="shared" si="130"/>
        <v>0</v>
      </c>
      <c r="AF126" s="8">
        <f t="shared" si="131"/>
        <v>0</v>
      </c>
      <c r="AG126" s="15">
        <f t="shared" si="132"/>
        <v>0</v>
      </c>
      <c r="AH126" s="8">
        <f t="shared" si="133"/>
        <v>0</v>
      </c>
      <c r="AI126" s="68"/>
      <c r="AJ126" s="58">
        <v>0</v>
      </c>
      <c r="AK126" s="8">
        <f t="shared" si="134"/>
        <v>0</v>
      </c>
      <c r="AL126" s="8">
        <f t="shared" si="135"/>
        <v>0</v>
      </c>
      <c r="AM126" s="69">
        <f t="shared" si="136"/>
        <v>0</v>
      </c>
      <c r="AN126" s="8">
        <f t="shared" si="137"/>
        <v>0</v>
      </c>
      <c r="AO126" s="8">
        <f t="shared" si="138"/>
        <v>0</v>
      </c>
      <c r="AP126" s="8">
        <f t="shared" si="139"/>
        <v>0</v>
      </c>
      <c r="AQ126" s="8">
        <f t="shared" si="140"/>
        <v>0</v>
      </c>
      <c r="AR126" s="8">
        <f t="shared" si="141"/>
        <v>0</v>
      </c>
      <c r="AS126" s="15">
        <f t="shared" si="142"/>
        <v>0</v>
      </c>
      <c r="AT126" s="8">
        <f t="shared" si="143"/>
        <v>0</v>
      </c>
      <c r="AU126" s="68"/>
      <c r="AV126" s="60">
        <v>1</v>
      </c>
      <c r="AW126" s="8">
        <f t="shared" si="144"/>
        <v>0</v>
      </c>
      <c r="AX126" s="8">
        <f t="shared" si="145"/>
        <v>0</v>
      </c>
      <c r="AY126" s="69">
        <f t="shared" si="146"/>
        <v>0</v>
      </c>
      <c r="AZ126" s="8">
        <f t="shared" si="147"/>
        <v>0</v>
      </c>
      <c r="BA126" s="8">
        <f t="shared" si="148"/>
        <v>0</v>
      </c>
      <c r="BB126" s="8">
        <f t="shared" si="149"/>
        <v>0</v>
      </c>
      <c r="BC126" s="8">
        <f t="shared" si="150"/>
        <v>0</v>
      </c>
      <c r="BD126" s="8">
        <f t="shared" si="151"/>
        <v>0</v>
      </c>
      <c r="BE126" s="15">
        <f t="shared" si="152"/>
        <v>0</v>
      </c>
      <c r="BF126" s="8">
        <f t="shared" si="153"/>
        <v>0</v>
      </c>
      <c r="BG126" s="68"/>
      <c r="BH126" s="60">
        <v>1</v>
      </c>
      <c r="BI126" s="8">
        <f t="shared" si="154"/>
        <v>0</v>
      </c>
      <c r="BJ126" s="8">
        <f t="shared" si="155"/>
        <v>0</v>
      </c>
      <c r="BK126" s="69">
        <f t="shared" si="156"/>
        <v>0</v>
      </c>
      <c r="BL126" s="8">
        <f t="shared" si="157"/>
        <v>0</v>
      </c>
      <c r="BM126" s="8">
        <f t="shared" si="158"/>
        <v>0</v>
      </c>
      <c r="BN126" s="8">
        <f t="shared" si="159"/>
        <v>0</v>
      </c>
      <c r="BO126" s="8">
        <f t="shared" si="160"/>
        <v>0</v>
      </c>
      <c r="BP126" s="8">
        <f t="shared" si="161"/>
        <v>0</v>
      </c>
      <c r="BQ126" s="15">
        <f t="shared" si="162"/>
        <v>0</v>
      </c>
      <c r="BR126" s="8">
        <f t="shared" si="163"/>
        <v>0</v>
      </c>
      <c r="BS126" s="68"/>
      <c r="BT126" s="60">
        <v>1</v>
      </c>
      <c r="BU126" s="8">
        <f t="shared" si="164"/>
        <v>0</v>
      </c>
      <c r="BV126" s="8">
        <f t="shared" si="165"/>
        <v>0</v>
      </c>
      <c r="BW126" s="69">
        <f t="shared" si="166"/>
        <v>0</v>
      </c>
      <c r="BX126" s="8">
        <f t="shared" si="167"/>
        <v>0</v>
      </c>
      <c r="BY126" s="8">
        <f t="shared" si="168"/>
        <v>0</v>
      </c>
      <c r="BZ126" s="8">
        <f t="shared" si="169"/>
        <v>0</v>
      </c>
      <c r="CA126" s="8">
        <f t="shared" si="170"/>
        <v>0</v>
      </c>
      <c r="CB126" s="8">
        <f t="shared" si="171"/>
        <v>0</v>
      </c>
      <c r="CC126" s="15">
        <f t="shared" si="172"/>
        <v>0</v>
      </c>
      <c r="CD126" s="8">
        <f t="shared" si="173"/>
        <v>0</v>
      </c>
      <c r="CE126" s="68"/>
      <c r="CF126" s="60">
        <v>1</v>
      </c>
      <c r="CG126" s="8">
        <f t="shared" si="174"/>
        <v>0</v>
      </c>
      <c r="CH126" s="8">
        <f t="shared" si="175"/>
        <v>0</v>
      </c>
      <c r="CI126" s="69">
        <f t="shared" si="176"/>
        <v>0</v>
      </c>
      <c r="CJ126" s="8">
        <f t="shared" si="177"/>
        <v>0</v>
      </c>
      <c r="CK126" s="8">
        <f t="shared" si="178"/>
        <v>0</v>
      </c>
      <c r="CL126" s="8">
        <f t="shared" si="179"/>
        <v>0</v>
      </c>
      <c r="CM126" s="8">
        <f t="shared" si="180"/>
        <v>0</v>
      </c>
      <c r="CN126" s="8">
        <f t="shared" si="181"/>
        <v>0</v>
      </c>
      <c r="CO126" s="15">
        <f t="shared" si="182"/>
        <v>0</v>
      </c>
      <c r="CP126" s="8">
        <f t="shared" si="183"/>
        <v>0</v>
      </c>
      <c r="CQ126" s="27"/>
      <c r="CR126">
        <f t="shared" si="108"/>
        <v>0</v>
      </c>
      <c r="CS126">
        <f t="shared" si="109"/>
        <v>0</v>
      </c>
      <c r="CT126">
        <f t="shared" si="110"/>
        <v>0</v>
      </c>
      <c r="CU126">
        <f t="shared" si="111"/>
        <v>0</v>
      </c>
      <c r="CV126">
        <f t="shared" si="112"/>
        <v>0</v>
      </c>
      <c r="CW126">
        <f t="shared" si="113"/>
        <v>0</v>
      </c>
      <c r="CX126">
        <f t="shared" si="114"/>
        <v>0</v>
      </c>
      <c r="CY126">
        <f t="shared" si="115"/>
        <v>0</v>
      </c>
      <c r="CZ126" s="8">
        <f t="shared" si="116"/>
        <v>0</v>
      </c>
    </row>
    <row r="127" spans="1:104" hidden="1" outlineLevel="1" x14ac:dyDescent="0.4">
      <c r="A127" t="str">
        <f>'Accounts Active'!A85</f>
        <v>David Grayson</v>
      </c>
      <c r="B127">
        <f t="shared" si="99"/>
        <v>10.429736999999999</v>
      </c>
      <c r="C127">
        <f t="shared" si="98"/>
        <v>1.150525</v>
      </c>
      <c r="D127">
        <f t="shared" si="100"/>
        <v>7.2792120000000002</v>
      </c>
      <c r="E127">
        <f t="shared" si="101"/>
        <v>0.52148684999999995</v>
      </c>
      <c r="F127" s="15">
        <f t="shared" si="117"/>
        <v>0.5480502999902267</v>
      </c>
      <c r="G127" s="14">
        <f t="shared" si="102"/>
        <v>1</v>
      </c>
      <c r="H127" s="54">
        <f t="shared" si="118"/>
        <v>0.43004414999999929</v>
      </c>
      <c r="I127" s="58">
        <v>0.52148684999999995</v>
      </c>
      <c r="J127" s="58">
        <f t="shared" si="103"/>
        <v>0.43004414999999929</v>
      </c>
      <c r="K127" s="10"/>
      <c r="L127">
        <v>0</v>
      </c>
      <c r="M127" s="8">
        <f t="shared" si="119"/>
        <v>0.43004414999999929</v>
      </c>
      <c r="N127" s="8">
        <f t="shared" si="120"/>
        <v>0.43004414999999929</v>
      </c>
      <c r="O127" s="58">
        <f t="shared" si="104"/>
        <v>0.18949376816860461</v>
      </c>
      <c r="P127" s="8">
        <f t="shared" si="105"/>
        <v>0.43004414999999929</v>
      </c>
      <c r="Q127" s="8">
        <f t="shared" si="121"/>
        <v>0</v>
      </c>
      <c r="R127" s="8">
        <f t="shared" si="106"/>
        <v>0</v>
      </c>
      <c r="S127" s="8">
        <f t="shared" si="122"/>
        <v>0</v>
      </c>
      <c r="T127" s="8">
        <f t="shared" si="123"/>
        <v>0.61953791816860393</v>
      </c>
      <c r="U127" s="15">
        <f t="shared" si="184"/>
        <v>5.9401106487019177E-2</v>
      </c>
      <c r="V127" s="8">
        <f t="shared" si="107"/>
        <v>-0.18949376816860464</v>
      </c>
      <c r="W127" s="68"/>
      <c r="X127" s="58">
        <v>0</v>
      </c>
      <c r="Y127" s="8">
        <f t="shared" si="124"/>
        <v>-0.18949376816860464</v>
      </c>
      <c r="Z127" s="8">
        <f t="shared" si="125"/>
        <v>-0.18949376816860464</v>
      </c>
      <c r="AA127" s="60">
        <f t="shared" si="126"/>
        <v>0.33199308183139531</v>
      </c>
      <c r="AB127" s="8">
        <f t="shared" si="127"/>
        <v>-0.18949376816860464</v>
      </c>
      <c r="AC127" s="8">
        <f t="shared" si="128"/>
        <v>0</v>
      </c>
      <c r="AD127" s="8">
        <f t="shared" si="129"/>
        <v>0</v>
      </c>
      <c r="AE127" s="8">
        <f t="shared" si="130"/>
        <v>0</v>
      </c>
      <c r="AF127" s="8">
        <f t="shared" si="131"/>
        <v>0.14249931366279067</v>
      </c>
      <c r="AG127" s="15">
        <f t="shared" si="132"/>
        <v>1.3662790697674418E-2</v>
      </c>
      <c r="AH127" s="8">
        <f t="shared" si="133"/>
        <v>-0.33199308183139531</v>
      </c>
      <c r="AI127" s="68"/>
      <c r="AJ127" s="58">
        <v>0</v>
      </c>
      <c r="AK127" s="8">
        <f t="shared" si="134"/>
        <v>-0.33199308183139531</v>
      </c>
      <c r="AL127" s="8">
        <f t="shared" si="135"/>
        <v>-0.33199308183139531</v>
      </c>
      <c r="AM127" s="69">
        <f t="shared" si="136"/>
        <v>0</v>
      </c>
      <c r="AN127" s="8">
        <f t="shared" si="137"/>
        <v>-0.33199308183139531</v>
      </c>
      <c r="AO127" s="8">
        <f t="shared" si="138"/>
        <v>0</v>
      </c>
      <c r="AP127" s="8">
        <f t="shared" si="139"/>
        <v>0</v>
      </c>
      <c r="AQ127" s="8">
        <f t="shared" si="140"/>
        <v>0</v>
      </c>
      <c r="AR127" s="8">
        <f t="shared" si="141"/>
        <v>-0.33199308183139531</v>
      </c>
      <c r="AS127" s="15">
        <f t="shared" si="142"/>
        <v>-3.1831395348837208E-2</v>
      </c>
      <c r="AT127" s="8">
        <f t="shared" si="143"/>
        <v>0</v>
      </c>
      <c r="AU127" s="68"/>
      <c r="AV127" s="60">
        <v>0</v>
      </c>
      <c r="AW127" s="8">
        <f t="shared" si="144"/>
        <v>0</v>
      </c>
      <c r="AX127" s="8">
        <f t="shared" si="145"/>
        <v>0</v>
      </c>
      <c r="AY127" s="69">
        <f t="shared" si="146"/>
        <v>0</v>
      </c>
      <c r="AZ127" s="8">
        <f t="shared" si="147"/>
        <v>0</v>
      </c>
      <c r="BA127" s="8">
        <f t="shared" si="148"/>
        <v>0</v>
      </c>
      <c r="BB127" s="8">
        <f t="shared" si="149"/>
        <v>0</v>
      </c>
      <c r="BC127" s="8">
        <f t="shared" si="150"/>
        <v>0</v>
      </c>
      <c r="BD127" s="8">
        <f t="shared" si="151"/>
        <v>0</v>
      </c>
      <c r="BE127" s="15">
        <f t="shared" si="152"/>
        <v>0</v>
      </c>
      <c r="BF127" s="8">
        <f t="shared" si="153"/>
        <v>0</v>
      </c>
      <c r="BG127" s="68"/>
      <c r="BH127" s="60">
        <v>0</v>
      </c>
      <c r="BI127" s="8">
        <f t="shared" si="154"/>
        <v>0</v>
      </c>
      <c r="BJ127" s="8">
        <f t="shared" si="155"/>
        <v>0</v>
      </c>
      <c r="BK127" s="69">
        <f t="shared" si="156"/>
        <v>0</v>
      </c>
      <c r="BL127" s="8">
        <f t="shared" si="157"/>
        <v>0</v>
      </c>
      <c r="BM127" s="8">
        <f t="shared" si="158"/>
        <v>0</v>
      </c>
      <c r="BN127" s="8">
        <f t="shared" si="159"/>
        <v>0</v>
      </c>
      <c r="BO127" s="8">
        <f t="shared" si="160"/>
        <v>0</v>
      </c>
      <c r="BP127" s="8">
        <f t="shared" si="161"/>
        <v>0</v>
      </c>
      <c r="BQ127" s="15">
        <f t="shared" si="162"/>
        <v>0</v>
      </c>
      <c r="BR127" s="8">
        <f t="shared" si="163"/>
        <v>0</v>
      </c>
      <c r="BS127" s="68"/>
      <c r="BT127" s="60">
        <v>0</v>
      </c>
      <c r="BU127" s="8">
        <f t="shared" si="164"/>
        <v>0</v>
      </c>
      <c r="BV127" s="8">
        <f t="shared" si="165"/>
        <v>0</v>
      </c>
      <c r="BW127" s="69">
        <f t="shared" si="166"/>
        <v>0</v>
      </c>
      <c r="BX127" s="8">
        <f t="shared" si="167"/>
        <v>0</v>
      </c>
      <c r="BY127" s="8">
        <f t="shared" si="168"/>
        <v>0</v>
      </c>
      <c r="BZ127" s="8">
        <f t="shared" si="169"/>
        <v>0</v>
      </c>
      <c r="CA127" s="8">
        <f t="shared" si="170"/>
        <v>0</v>
      </c>
      <c r="CB127" s="8">
        <f t="shared" si="171"/>
        <v>0</v>
      </c>
      <c r="CC127" s="15">
        <f t="shared" si="172"/>
        <v>0</v>
      </c>
      <c r="CD127" s="8">
        <f t="shared" si="173"/>
        <v>0</v>
      </c>
      <c r="CE127" s="68"/>
      <c r="CF127" s="60">
        <v>0</v>
      </c>
      <c r="CG127" s="8">
        <f t="shared" si="174"/>
        <v>0</v>
      </c>
      <c r="CH127" s="8">
        <f t="shared" si="175"/>
        <v>0</v>
      </c>
      <c r="CI127" s="69">
        <f t="shared" si="176"/>
        <v>0</v>
      </c>
      <c r="CJ127" s="8">
        <f t="shared" si="177"/>
        <v>0</v>
      </c>
      <c r="CK127" s="8">
        <f t="shared" si="178"/>
        <v>0</v>
      </c>
      <c r="CL127" s="8">
        <f t="shared" si="179"/>
        <v>0</v>
      </c>
      <c r="CM127" s="8">
        <f t="shared" si="180"/>
        <v>0</v>
      </c>
      <c r="CN127" s="8">
        <f t="shared" si="181"/>
        <v>0</v>
      </c>
      <c r="CO127" s="15">
        <f t="shared" si="182"/>
        <v>0</v>
      </c>
      <c r="CP127" s="8">
        <f t="shared" si="183"/>
        <v>0</v>
      </c>
      <c r="CQ127" s="27"/>
      <c r="CR127">
        <f t="shared" si="108"/>
        <v>9.2792119999999993</v>
      </c>
      <c r="CS127">
        <f t="shared" si="109"/>
        <v>0</v>
      </c>
      <c r="CT127">
        <f t="shared" si="110"/>
        <v>0</v>
      </c>
      <c r="CU127">
        <f t="shared" si="111"/>
        <v>0</v>
      </c>
      <c r="CV127">
        <f t="shared" si="112"/>
        <v>2</v>
      </c>
      <c r="CW127">
        <f t="shared" si="113"/>
        <v>0</v>
      </c>
      <c r="CX127">
        <f t="shared" si="114"/>
        <v>6.8681809999999999</v>
      </c>
      <c r="CY127">
        <f t="shared" si="115"/>
        <v>0.41103099999999998</v>
      </c>
      <c r="CZ127" s="8">
        <f t="shared" si="116"/>
        <v>7.4782060000000001</v>
      </c>
    </row>
    <row r="128" spans="1:104" hidden="1" outlineLevel="1" x14ac:dyDescent="0.4">
      <c r="A128" t="str">
        <f>'Accounts Active'!A86</f>
        <v>David Littel and Sara McCarter</v>
      </c>
      <c r="B128">
        <f t="shared" si="99"/>
        <v>10.033609999999999</v>
      </c>
      <c r="C128">
        <f t="shared" si="98"/>
        <v>10.033609999999999</v>
      </c>
      <c r="D128">
        <f t="shared" si="100"/>
        <v>0</v>
      </c>
      <c r="E128">
        <f t="shared" si="101"/>
        <v>0.50168049999999997</v>
      </c>
      <c r="F128" s="15">
        <f t="shared" si="117"/>
        <v>0.60517234072325932</v>
      </c>
      <c r="G128" s="14">
        <f t="shared" si="102"/>
        <v>1</v>
      </c>
      <c r="H128" s="54">
        <f t="shared" si="118"/>
        <v>3.9615467503956974</v>
      </c>
      <c r="I128" s="58">
        <v>1.2255409968759643</v>
      </c>
      <c r="J128" s="58">
        <f t="shared" si="103"/>
        <v>8.8080690031240358</v>
      </c>
      <c r="K128" s="10"/>
      <c r="L128">
        <v>0</v>
      </c>
      <c r="M128" s="8">
        <f t="shared" si="119"/>
        <v>0.50168049999999997</v>
      </c>
      <c r="N128" s="8">
        <f t="shared" si="120"/>
        <v>8.8080690031240358</v>
      </c>
      <c r="O128" s="58">
        <f t="shared" si="104"/>
        <v>0.44532739712062652</v>
      </c>
      <c r="P128" s="8">
        <f t="shared" si="105"/>
        <v>0</v>
      </c>
      <c r="Q128" s="8">
        <f t="shared" si="121"/>
        <v>8.8080690031240358</v>
      </c>
      <c r="R128" s="8">
        <f t="shared" si="106"/>
        <v>0.28783609394548693</v>
      </c>
      <c r="S128" s="8">
        <f t="shared" si="122"/>
        <v>0.28783609394548693</v>
      </c>
      <c r="T128" s="8">
        <f t="shared" si="123"/>
        <v>0.73316349106611345</v>
      </c>
      <c r="U128" s="15">
        <f t="shared" si="184"/>
        <v>7.3070758288005369E-2</v>
      </c>
      <c r="V128" s="8">
        <f t="shared" si="107"/>
        <v>8.0749055120579225</v>
      </c>
      <c r="W128" s="68"/>
      <c r="X128" s="58">
        <v>0</v>
      </c>
      <c r="Y128" s="8">
        <f t="shared" si="124"/>
        <v>0.50168049999999997</v>
      </c>
      <c r="Z128" s="8">
        <f t="shared" si="125"/>
        <v>8.0749055120579225</v>
      </c>
      <c r="AA128" s="60">
        <f t="shared" si="126"/>
        <v>0.78021359975533777</v>
      </c>
      <c r="AB128" s="8">
        <f t="shared" si="127"/>
        <v>0</v>
      </c>
      <c r="AC128" s="8">
        <f t="shared" si="128"/>
        <v>8.0749055120579225</v>
      </c>
      <c r="AD128" s="8">
        <f t="shared" si="129"/>
        <v>1.4448086595742462</v>
      </c>
      <c r="AE128" s="8">
        <f t="shared" si="130"/>
        <v>1.4448086595742462</v>
      </c>
      <c r="AF128" s="8">
        <f t="shared" si="131"/>
        <v>2.2250222593295841</v>
      </c>
      <c r="AG128" s="15">
        <f t="shared" si="132"/>
        <v>0.22175690098873527</v>
      </c>
      <c r="AH128" s="8">
        <f t="shared" si="133"/>
        <v>5.849883252728338</v>
      </c>
      <c r="AI128" s="68"/>
      <c r="AJ128" s="58">
        <v>0</v>
      </c>
      <c r="AK128" s="8">
        <f t="shared" si="134"/>
        <v>0.50168049999999997</v>
      </c>
      <c r="AL128" s="8">
        <f t="shared" si="135"/>
        <v>0</v>
      </c>
      <c r="AM128" s="69">
        <f t="shared" si="136"/>
        <v>0</v>
      </c>
      <c r="AN128" s="8">
        <f t="shared" si="137"/>
        <v>0.50168049999999997</v>
      </c>
      <c r="AO128" s="8">
        <f t="shared" si="138"/>
        <v>0</v>
      </c>
      <c r="AP128" s="8">
        <f t="shared" si="139"/>
        <v>0</v>
      </c>
      <c r="AQ128" s="8">
        <f t="shared" si="140"/>
        <v>0</v>
      </c>
      <c r="AR128" s="8">
        <f t="shared" si="141"/>
        <v>0.50168049999999997</v>
      </c>
      <c r="AS128" s="15">
        <f t="shared" si="142"/>
        <v>0.05</v>
      </c>
      <c r="AT128" s="8">
        <f t="shared" si="143"/>
        <v>5.348202752728338</v>
      </c>
      <c r="AU128" s="68"/>
      <c r="AV128" s="60">
        <v>0</v>
      </c>
      <c r="AW128" s="8">
        <f t="shared" si="144"/>
        <v>0.50168049999999997</v>
      </c>
      <c r="AX128" s="8">
        <f t="shared" si="145"/>
        <v>0</v>
      </c>
      <c r="AY128" s="69">
        <f t="shared" si="146"/>
        <v>0</v>
      </c>
      <c r="AZ128" s="8">
        <f t="shared" si="147"/>
        <v>0.50168049999999997</v>
      </c>
      <c r="BA128" s="8">
        <f t="shared" si="148"/>
        <v>0</v>
      </c>
      <c r="BB128" s="8">
        <f t="shared" si="149"/>
        <v>0</v>
      </c>
      <c r="BC128" s="8">
        <f t="shared" si="150"/>
        <v>0</v>
      </c>
      <c r="BD128" s="8">
        <f t="shared" si="151"/>
        <v>0.50168049999999997</v>
      </c>
      <c r="BE128" s="15">
        <f t="shared" si="152"/>
        <v>0.05</v>
      </c>
      <c r="BF128" s="8">
        <f t="shared" si="153"/>
        <v>4.846522252728338</v>
      </c>
      <c r="BG128" s="68"/>
      <c r="BH128" s="60">
        <v>0</v>
      </c>
      <c r="BI128" s="8">
        <f t="shared" si="154"/>
        <v>0.50168049999999997</v>
      </c>
      <c r="BJ128" s="8">
        <f t="shared" si="155"/>
        <v>0</v>
      </c>
      <c r="BK128" s="69">
        <f t="shared" si="156"/>
        <v>0</v>
      </c>
      <c r="BL128" s="8">
        <f t="shared" si="157"/>
        <v>0</v>
      </c>
      <c r="BM128" s="8">
        <f t="shared" si="158"/>
        <v>0</v>
      </c>
      <c r="BN128" s="8">
        <f t="shared" si="159"/>
        <v>0</v>
      </c>
      <c r="BO128" s="8">
        <f t="shared" si="160"/>
        <v>0</v>
      </c>
      <c r="BP128" s="8">
        <f t="shared" si="161"/>
        <v>0</v>
      </c>
      <c r="BQ128" s="15">
        <f t="shared" si="162"/>
        <v>0</v>
      </c>
      <c r="BR128" s="8">
        <f t="shared" si="163"/>
        <v>4.846522252728338</v>
      </c>
      <c r="BS128" s="68"/>
      <c r="BT128" s="60">
        <v>0</v>
      </c>
      <c r="BU128" s="8">
        <f t="shared" si="164"/>
        <v>0.50168049999999997</v>
      </c>
      <c r="BV128" s="8">
        <f t="shared" si="165"/>
        <v>0</v>
      </c>
      <c r="BW128" s="69">
        <f t="shared" si="166"/>
        <v>0</v>
      </c>
      <c r="BX128" s="8">
        <f t="shared" si="167"/>
        <v>0</v>
      </c>
      <c r="BY128" s="8">
        <f t="shared" si="168"/>
        <v>0</v>
      </c>
      <c r="BZ128" s="8">
        <f t="shared" si="169"/>
        <v>0</v>
      </c>
      <c r="CA128" s="8">
        <f t="shared" si="170"/>
        <v>0</v>
      </c>
      <c r="CB128" s="8">
        <f t="shared" si="171"/>
        <v>0</v>
      </c>
      <c r="CC128" s="15">
        <f t="shared" si="172"/>
        <v>0</v>
      </c>
      <c r="CD128" s="8">
        <f t="shared" si="173"/>
        <v>4.846522252728338</v>
      </c>
      <c r="CE128" s="68"/>
      <c r="CF128" s="60">
        <v>0</v>
      </c>
      <c r="CG128" s="8">
        <f t="shared" si="174"/>
        <v>0.50168049999999997</v>
      </c>
      <c r="CH128" s="8">
        <f t="shared" si="175"/>
        <v>0</v>
      </c>
      <c r="CI128" s="69">
        <f t="shared" si="176"/>
        <v>0</v>
      </c>
      <c r="CJ128" s="8">
        <f t="shared" si="177"/>
        <v>0</v>
      </c>
      <c r="CK128" s="8">
        <f t="shared" si="178"/>
        <v>0</v>
      </c>
      <c r="CL128" s="8">
        <f t="shared" si="179"/>
        <v>0</v>
      </c>
      <c r="CM128" s="8">
        <f t="shared" si="180"/>
        <v>0</v>
      </c>
      <c r="CN128" s="8">
        <f t="shared" si="181"/>
        <v>0</v>
      </c>
      <c r="CO128" s="15">
        <f t="shared" si="182"/>
        <v>0</v>
      </c>
      <c r="CP128" s="8">
        <f t="shared" si="183"/>
        <v>4.846522252728338</v>
      </c>
      <c r="CQ128" s="27"/>
      <c r="CR128">
        <f t="shared" si="108"/>
        <v>0</v>
      </c>
      <c r="CS128">
        <f t="shared" si="109"/>
        <v>0</v>
      </c>
      <c r="CT128">
        <f t="shared" si="110"/>
        <v>0</v>
      </c>
      <c r="CU128">
        <f t="shared" si="111"/>
        <v>0</v>
      </c>
      <c r="CV128">
        <f t="shared" si="112"/>
        <v>0</v>
      </c>
      <c r="CW128">
        <f t="shared" si="113"/>
        <v>0</v>
      </c>
      <c r="CX128">
        <f t="shared" si="114"/>
        <v>0</v>
      </c>
      <c r="CY128">
        <f t="shared" si="115"/>
        <v>0</v>
      </c>
      <c r="CZ128" s="8">
        <f t="shared" si="116"/>
        <v>0</v>
      </c>
    </row>
    <row r="129" spans="1:104" hidden="1" outlineLevel="1" x14ac:dyDescent="0.4">
      <c r="A129" t="str">
        <f>'Accounts Active'!A87</f>
        <v>David Neyer</v>
      </c>
      <c r="B129">
        <f t="shared" si="99"/>
        <v>88.226728000000008</v>
      </c>
      <c r="C129">
        <f t="shared" si="98"/>
        <v>41.600540000000002</v>
      </c>
      <c r="D129">
        <f t="shared" si="100"/>
        <v>3.90652</v>
      </c>
      <c r="E129">
        <f t="shared" si="101"/>
        <v>4.4113364000000006</v>
      </c>
      <c r="F129" s="15">
        <f t="shared" si="117"/>
        <v>0.42957891640176221</v>
      </c>
      <c r="G129" s="14">
        <f t="shared" si="102"/>
        <v>1</v>
      </c>
      <c r="H129" s="54">
        <f t="shared" si="118"/>
        <v>23.729825105071836</v>
      </c>
      <c r="I129" s="58">
        <v>5.0812386830042655</v>
      </c>
      <c r="J129" s="58">
        <f t="shared" si="103"/>
        <v>36.519301316995737</v>
      </c>
      <c r="K129" s="10"/>
      <c r="L129">
        <v>0</v>
      </c>
      <c r="M129" s="8">
        <f t="shared" si="119"/>
        <v>4.4113364000000006</v>
      </c>
      <c r="N129" s="8">
        <f t="shared" si="120"/>
        <v>36.519301316995737</v>
      </c>
      <c r="O129" s="58">
        <f t="shared" si="104"/>
        <v>1.8463803353939918</v>
      </c>
      <c r="P129" s="8">
        <f t="shared" si="105"/>
        <v>4.4113364000000006</v>
      </c>
      <c r="Q129" s="8">
        <f t="shared" si="121"/>
        <v>0</v>
      </c>
      <c r="R129" s="8">
        <f t="shared" si="106"/>
        <v>0</v>
      </c>
      <c r="S129" s="8">
        <f t="shared" si="122"/>
        <v>0</v>
      </c>
      <c r="T129" s="8">
        <f t="shared" si="123"/>
        <v>6.2577167353939922</v>
      </c>
      <c r="U129" s="15">
        <f t="shared" si="184"/>
        <v>7.0927675515678107E-2</v>
      </c>
      <c r="V129" s="8">
        <f t="shared" si="107"/>
        <v>30.261584581601745</v>
      </c>
      <c r="W129" s="68"/>
      <c r="X129" s="58">
        <v>0</v>
      </c>
      <c r="Y129" s="8">
        <f t="shared" si="124"/>
        <v>4.4113364000000006</v>
      </c>
      <c r="Z129" s="8">
        <f t="shared" si="125"/>
        <v>30.261584581601745</v>
      </c>
      <c r="AA129" s="60">
        <f t="shared" si="126"/>
        <v>3.2348583476102739</v>
      </c>
      <c r="AB129" s="8">
        <f t="shared" si="127"/>
        <v>0</v>
      </c>
      <c r="AC129" s="8">
        <f t="shared" si="128"/>
        <v>30.261584581601745</v>
      </c>
      <c r="AD129" s="8">
        <f t="shared" si="129"/>
        <v>5.4145772220675701</v>
      </c>
      <c r="AE129" s="8">
        <f t="shared" si="130"/>
        <v>5.4145772220675701</v>
      </c>
      <c r="AF129" s="8">
        <f t="shared" si="131"/>
        <v>8.6494355696778449</v>
      </c>
      <c r="AG129" s="15">
        <f t="shared" si="132"/>
        <v>9.803645409674315E-2</v>
      </c>
      <c r="AH129" s="8">
        <f t="shared" si="133"/>
        <v>21.612149011923901</v>
      </c>
      <c r="AI129" s="68"/>
      <c r="AJ129" s="58">
        <v>0</v>
      </c>
      <c r="AK129" s="8">
        <f t="shared" si="134"/>
        <v>4.4113364000000006</v>
      </c>
      <c r="AL129" s="8">
        <f t="shared" si="135"/>
        <v>0</v>
      </c>
      <c r="AM129" s="69">
        <f t="shared" si="136"/>
        <v>0</v>
      </c>
      <c r="AN129" s="8">
        <f t="shared" si="137"/>
        <v>4.4113364000000006</v>
      </c>
      <c r="AO129" s="8">
        <f t="shared" si="138"/>
        <v>0</v>
      </c>
      <c r="AP129" s="8">
        <f t="shared" si="139"/>
        <v>0</v>
      </c>
      <c r="AQ129" s="8">
        <f t="shared" si="140"/>
        <v>0</v>
      </c>
      <c r="AR129" s="8">
        <f t="shared" si="141"/>
        <v>4.4113364000000006</v>
      </c>
      <c r="AS129" s="15">
        <f t="shared" si="142"/>
        <v>0.05</v>
      </c>
      <c r="AT129" s="8">
        <f t="shared" si="143"/>
        <v>17.200812611923901</v>
      </c>
      <c r="AU129" s="68"/>
      <c r="AV129" s="60">
        <v>0</v>
      </c>
      <c r="AW129" s="8">
        <f t="shared" si="144"/>
        <v>4.4113364000000006</v>
      </c>
      <c r="AX129" s="8">
        <f t="shared" si="145"/>
        <v>0</v>
      </c>
      <c r="AY129" s="69">
        <f t="shared" si="146"/>
        <v>0</v>
      </c>
      <c r="AZ129" s="8">
        <f t="shared" si="147"/>
        <v>4.4113364000000006</v>
      </c>
      <c r="BA129" s="8">
        <f t="shared" si="148"/>
        <v>0</v>
      </c>
      <c r="BB129" s="8">
        <f t="shared" si="149"/>
        <v>0</v>
      </c>
      <c r="BC129" s="8">
        <f t="shared" si="150"/>
        <v>0</v>
      </c>
      <c r="BD129" s="8">
        <f t="shared" si="151"/>
        <v>4.4113364000000006</v>
      </c>
      <c r="BE129" s="15">
        <f t="shared" si="152"/>
        <v>0.05</v>
      </c>
      <c r="BF129" s="8">
        <f t="shared" si="153"/>
        <v>12.789476211923901</v>
      </c>
      <c r="BG129" s="68"/>
      <c r="BH129" s="60">
        <v>0</v>
      </c>
      <c r="BI129" s="8">
        <f t="shared" si="154"/>
        <v>4.4113364000000006</v>
      </c>
      <c r="BJ129" s="8">
        <f t="shared" si="155"/>
        <v>0</v>
      </c>
      <c r="BK129" s="69">
        <f t="shared" si="156"/>
        <v>0</v>
      </c>
      <c r="BL129" s="8">
        <f t="shared" si="157"/>
        <v>0</v>
      </c>
      <c r="BM129" s="8">
        <f t="shared" si="158"/>
        <v>0</v>
      </c>
      <c r="BN129" s="8">
        <f t="shared" si="159"/>
        <v>0</v>
      </c>
      <c r="BO129" s="8">
        <f t="shared" si="160"/>
        <v>0</v>
      </c>
      <c r="BP129" s="8">
        <f t="shared" si="161"/>
        <v>0</v>
      </c>
      <c r="BQ129" s="15">
        <f t="shared" si="162"/>
        <v>0</v>
      </c>
      <c r="BR129" s="8">
        <f t="shared" si="163"/>
        <v>12.789476211923901</v>
      </c>
      <c r="BS129" s="68"/>
      <c r="BT129" s="60">
        <v>0</v>
      </c>
      <c r="BU129" s="8">
        <f t="shared" si="164"/>
        <v>4.4113364000000006</v>
      </c>
      <c r="BV129" s="8">
        <f t="shared" si="165"/>
        <v>0</v>
      </c>
      <c r="BW129" s="69">
        <f t="shared" si="166"/>
        <v>0</v>
      </c>
      <c r="BX129" s="8">
        <f t="shared" si="167"/>
        <v>0</v>
      </c>
      <c r="BY129" s="8">
        <f t="shared" si="168"/>
        <v>0</v>
      </c>
      <c r="BZ129" s="8">
        <f t="shared" si="169"/>
        <v>0</v>
      </c>
      <c r="CA129" s="8">
        <f t="shared" si="170"/>
        <v>0</v>
      </c>
      <c r="CB129" s="8">
        <f t="shared" si="171"/>
        <v>0</v>
      </c>
      <c r="CC129" s="15">
        <f t="shared" si="172"/>
        <v>0</v>
      </c>
      <c r="CD129" s="8">
        <f t="shared" si="173"/>
        <v>12.789476211923901</v>
      </c>
      <c r="CE129" s="68"/>
      <c r="CF129" s="60">
        <v>0</v>
      </c>
      <c r="CG129" s="8">
        <f t="shared" si="174"/>
        <v>4.4113364000000006</v>
      </c>
      <c r="CH129" s="8">
        <f t="shared" si="175"/>
        <v>0</v>
      </c>
      <c r="CI129" s="69">
        <f t="shared" si="176"/>
        <v>0</v>
      </c>
      <c r="CJ129" s="8">
        <f t="shared" si="177"/>
        <v>0</v>
      </c>
      <c r="CK129" s="8">
        <f t="shared" si="178"/>
        <v>0</v>
      </c>
      <c r="CL129" s="8">
        <f t="shared" si="179"/>
        <v>0</v>
      </c>
      <c r="CM129" s="8">
        <f t="shared" si="180"/>
        <v>0</v>
      </c>
      <c r="CN129" s="8">
        <f t="shared" si="181"/>
        <v>0</v>
      </c>
      <c r="CO129" s="15">
        <f t="shared" si="182"/>
        <v>0</v>
      </c>
      <c r="CP129" s="8">
        <f t="shared" si="183"/>
        <v>12.789476211923901</v>
      </c>
      <c r="CQ129" s="27"/>
      <c r="CR129">
        <f t="shared" si="108"/>
        <v>46.626187999999999</v>
      </c>
      <c r="CS129">
        <f t="shared" si="109"/>
        <v>4.4593299999999996</v>
      </c>
      <c r="CT129">
        <f t="shared" si="110"/>
        <v>0</v>
      </c>
      <c r="CU129">
        <f t="shared" si="111"/>
        <v>0</v>
      </c>
      <c r="CV129">
        <f t="shared" si="112"/>
        <v>18.298901999999998</v>
      </c>
      <c r="CW129">
        <f t="shared" si="113"/>
        <v>19.961435999999999</v>
      </c>
      <c r="CX129">
        <f t="shared" si="114"/>
        <v>0</v>
      </c>
      <c r="CY129">
        <f t="shared" si="115"/>
        <v>3.90652</v>
      </c>
      <c r="CZ129" s="8">
        <f t="shared" si="116"/>
        <v>3.90652</v>
      </c>
    </row>
    <row r="130" spans="1:104" hidden="1" outlineLevel="1" x14ac:dyDescent="0.4">
      <c r="A130" t="str">
        <f>'Accounts Active'!A88</f>
        <v>David Stephens</v>
      </c>
      <c r="B130">
        <f t="shared" si="99"/>
        <v>81.558548999999999</v>
      </c>
      <c r="C130">
        <f t="shared" si="98"/>
        <v>56.608896000000001</v>
      </c>
      <c r="D130">
        <f t="shared" si="100"/>
        <v>3.90652</v>
      </c>
      <c r="E130">
        <f t="shared" si="101"/>
        <v>4.0779274499999998</v>
      </c>
      <c r="F130" s="15">
        <f t="shared" si="117"/>
        <v>0.56109860891969265</v>
      </c>
      <c r="G130" s="14">
        <f t="shared" si="102"/>
        <v>1</v>
      </c>
      <c r="H130" s="54">
        <f t="shared" si="118"/>
        <v>24.845723201920446</v>
      </c>
      <c r="I130" s="58">
        <v>6.9144129416917535</v>
      </c>
      <c r="J130" s="58">
        <f t="shared" si="103"/>
        <v>49.694483058308251</v>
      </c>
      <c r="K130" s="10"/>
      <c r="L130">
        <v>0</v>
      </c>
      <c r="M130" s="8">
        <f t="shared" si="119"/>
        <v>4.0779274499999998</v>
      </c>
      <c r="N130" s="8">
        <f t="shared" si="120"/>
        <v>49.694483058308251</v>
      </c>
      <c r="O130" s="58">
        <f t="shared" si="104"/>
        <v>2.5125047026496197</v>
      </c>
      <c r="P130" s="8">
        <f t="shared" si="105"/>
        <v>0</v>
      </c>
      <c r="Q130" s="8">
        <f t="shared" si="121"/>
        <v>49.694483058308251</v>
      </c>
      <c r="R130" s="8">
        <f t="shared" si="106"/>
        <v>1.6239502539172144</v>
      </c>
      <c r="S130" s="8">
        <f t="shared" si="122"/>
        <v>1.6239502539172144</v>
      </c>
      <c r="T130" s="8">
        <f t="shared" si="123"/>
        <v>4.1364549565668343</v>
      </c>
      <c r="U130" s="15">
        <f t="shared" si="184"/>
        <v>5.0717613386756483E-2</v>
      </c>
      <c r="V130" s="8">
        <f t="shared" si="107"/>
        <v>45.558028101741414</v>
      </c>
      <c r="W130" s="68"/>
      <c r="X130" s="58">
        <v>0</v>
      </c>
      <c r="Y130" s="8">
        <f t="shared" si="124"/>
        <v>4.0779274499999998</v>
      </c>
      <c r="Z130" s="8">
        <f t="shared" si="125"/>
        <v>45.558028101741414</v>
      </c>
      <c r="AA130" s="60">
        <f t="shared" si="126"/>
        <v>4.4019082390421342</v>
      </c>
      <c r="AB130" s="8">
        <f t="shared" si="127"/>
        <v>0</v>
      </c>
      <c r="AC130" s="8">
        <f t="shared" si="128"/>
        <v>45.558028101741414</v>
      </c>
      <c r="AD130" s="8">
        <f t="shared" si="129"/>
        <v>8.1515051063114772</v>
      </c>
      <c r="AE130" s="8">
        <f t="shared" si="130"/>
        <v>8.1515051063114772</v>
      </c>
      <c r="AF130" s="8">
        <f t="shared" si="131"/>
        <v>12.553413345353611</v>
      </c>
      <c r="AG130" s="15">
        <f t="shared" si="132"/>
        <v>0.15391903729618353</v>
      </c>
      <c r="AH130" s="8">
        <f t="shared" si="133"/>
        <v>33.004614756387802</v>
      </c>
      <c r="AI130" s="68"/>
      <c r="AJ130" s="58">
        <v>0</v>
      </c>
      <c r="AK130" s="8">
        <f t="shared" si="134"/>
        <v>4.0779274499999998</v>
      </c>
      <c r="AL130" s="8">
        <f t="shared" si="135"/>
        <v>0</v>
      </c>
      <c r="AM130" s="69">
        <f t="shared" si="136"/>
        <v>0</v>
      </c>
      <c r="AN130" s="8">
        <f t="shared" si="137"/>
        <v>4.0779274499999998</v>
      </c>
      <c r="AO130" s="8">
        <f t="shared" si="138"/>
        <v>0</v>
      </c>
      <c r="AP130" s="8">
        <f t="shared" si="139"/>
        <v>0</v>
      </c>
      <c r="AQ130" s="8">
        <f t="shared" si="140"/>
        <v>0</v>
      </c>
      <c r="AR130" s="8">
        <f t="shared" si="141"/>
        <v>4.0779274499999998</v>
      </c>
      <c r="AS130" s="15">
        <f t="shared" si="142"/>
        <v>4.9999999999999996E-2</v>
      </c>
      <c r="AT130" s="8">
        <f t="shared" si="143"/>
        <v>28.926687306387802</v>
      </c>
      <c r="AU130" s="68"/>
      <c r="AV130" s="60">
        <v>0</v>
      </c>
      <c r="AW130" s="8">
        <f t="shared" si="144"/>
        <v>4.0779274499999998</v>
      </c>
      <c r="AX130" s="8">
        <f t="shared" si="145"/>
        <v>0</v>
      </c>
      <c r="AY130" s="69">
        <f t="shared" si="146"/>
        <v>0</v>
      </c>
      <c r="AZ130" s="8">
        <f t="shared" si="147"/>
        <v>4.0779274499999998</v>
      </c>
      <c r="BA130" s="8">
        <f t="shared" si="148"/>
        <v>0</v>
      </c>
      <c r="BB130" s="8">
        <f t="shared" si="149"/>
        <v>0</v>
      </c>
      <c r="BC130" s="8">
        <f t="shared" si="150"/>
        <v>0</v>
      </c>
      <c r="BD130" s="8">
        <f t="shared" si="151"/>
        <v>4.0779274499999998</v>
      </c>
      <c r="BE130" s="15">
        <f t="shared" si="152"/>
        <v>4.9999999999999996E-2</v>
      </c>
      <c r="BF130" s="8">
        <f t="shared" si="153"/>
        <v>24.848759856387801</v>
      </c>
      <c r="BG130" s="68"/>
      <c r="BH130" s="60">
        <v>0</v>
      </c>
      <c r="BI130" s="8">
        <f t="shared" si="154"/>
        <v>4.0779274499999998</v>
      </c>
      <c r="BJ130" s="8">
        <f t="shared" si="155"/>
        <v>0</v>
      </c>
      <c r="BK130" s="69">
        <f t="shared" si="156"/>
        <v>0</v>
      </c>
      <c r="BL130" s="8">
        <f t="shared" si="157"/>
        <v>0</v>
      </c>
      <c r="BM130" s="8">
        <f t="shared" si="158"/>
        <v>0</v>
      </c>
      <c r="BN130" s="8">
        <f t="shared" si="159"/>
        <v>0</v>
      </c>
      <c r="BO130" s="8">
        <f t="shared" si="160"/>
        <v>0</v>
      </c>
      <c r="BP130" s="8">
        <f t="shared" si="161"/>
        <v>0</v>
      </c>
      <c r="BQ130" s="15">
        <f t="shared" si="162"/>
        <v>0</v>
      </c>
      <c r="BR130" s="8">
        <f t="shared" si="163"/>
        <v>24.848759856387801</v>
      </c>
      <c r="BS130" s="68"/>
      <c r="BT130" s="60">
        <v>0</v>
      </c>
      <c r="BU130" s="8">
        <f t="shared" si="164"/>
        <v>4.0779274499999998</v>
      </c>
      <c r="BV130" s="8">
        <f t="shared" si="165"/>
        <v>0</v>
      </c>
      <c r="BW130" s="69">
        <f t="shared" si="166"/>
        <v>0</v>
      </c>
      <c r="BX130" s="8">
        <f t="shared" si="167"/>
        <v>0</v>
      </c>
      <c r="BY130" s="8">
        <f t="shared" si="168"/>
        <v>0</v>
      </c>
      <c r="BZ130" s="8">
        <f t="shared" si="169"/>
        <v>0</v>
      </c>
      <c r="CA130" s="8">
        <f t="shared" si="170"/>
        <v>0</v>
      </c>
      <c r="CB130" s="8">
        <f t="shared" si="171"/>
        <v>0</v>
      </c>
      <c r="CC130" s="15">
        <f t="shared" si="172"/>
        <v>0</v>
      </c>
      <c r="CD130" s="8">
        <f t="shared" si="173"/>
        <v>24.848759856387801</v>
      </c>
      <c r="CE130" s="68"/>
      <c r="CF130" s="60">
        <v>0</v>
      </c>
      <c r="CG130" s="8">
        <f t="shared" si="174"/>
        <v>4.0779274499999998</v>
      </c>
      <c r="CH130" s="8">
        <f t="shared" si="175"/>
        <v>0</v>
      </c>
      <c r="CI130" s="69">
        <f t="shared" si="176"/>
        <v>0</v>
      </c>
      <c r="CJ130" s="8">
        <f t="shared" si="177"/>
        <v>0</v>
      </c>
      <c r="CK130" s="8">
        <f t="shared" si="178"/>
        <v>0</v>
      </c>
      <c r="CL130" s="8">
        <f t="shared" si="179"/>
        <v>0</v>
      </c>
      <c r="CM130" s="8">
        <f t="shared" si="180"/>
        <v>0</v>
      </c>
      <c r="CN130" s="8">
        <f t="shared" si="181"/>
        <v>0</v>
      </c>
      <c r="CO130" s="15">
        <f t="shared" si="182"/>
        <v>0</v>
      </c>
      <c r="CP130" s="8">
        <f t="shared" si="183"/>
        <v>24.848759856387801</v>
      </c>
      <c r="CQ130" s="27"/>
      <c r="CR130">
        <f t="shared" si="108"/>
        <v>24.949653000000001</v>
      </c>
      <c r="CS130">
        <f t="shared" si="109"/>
        <v>5.6411499999999997</v>
      </c>
      <c r="CT130">
        <f t="shared" si="110"/>
        <v>2.0943589999999999</v>
      </c>
      <c r="CU130">
        <f t="shared" si="111"/>
        <v>0</v>
      </c>
      <c r="CV130">
        <f t="shared" si="112"/>
        <v>0</v>
      </c>
      <c r="CW130">
        <f t="shared" si="113"/>
        <v>13.307624000000001</v>
      </c>
      <c r="CX130">
        <f t="shared" si="114"/>
        <v>0</v>
      </c>
      <c r="CY130">
        <f t="shared" si="115"/>
        <v>3.90652</v>
      </c>
      <c r="CZ130" s="8">
        <f t="shared" si="116"/>
        <v>3.90652</v>
      </c>
    </row>
    <row r="131" spans="1:104" hidden="1" outlineLevel="1" x14ac:dyDescent="0.4">
      <c r="A131" t="str">
        <f>'Accounts Active'!A89</f>
        <v>David Stewart Maltby Jr. and Regula Elizabeth Egli</v>
      </c>
      <c r="B131">
        <f t="shared" si="99"/>
        <v>37.993470000000002</v>
      </c>
      <c r="C131">
        <f t="shared" si="98"/>
        <v>2.9673150000000001</v>
      </c>
      <c r="D131">
        <f t="shared" si="100"/>
        <v>2</v>
      </c>
      <c r="E131">
        <f t="shared" si="101"/>
        <v>1.8996735000000002</v>
      </c>
      <c r="F131" s="15">
        <f t="shared" si="117"/>
        <v>0.64019947326118065</v>
      </c>
      <c r="G131" s="14">
        <f t="shared" si="102"/>
        <v>1</v>
      </c>
      <c r="H131" s="54">
        <f t="shared" si="118"/>
        <v>1.0676414999999999</v>
      </c>
      <c r="I131" s="58">
        <v>1.8996735000000002</v>
      </c>
      <c r="J131" s="58">
        <f t="shared" si="103"/>
        <v>1.0676414999999999</v>
      </c>
      <c r="K131" s="10"/>
      <c r="L131">
        <v>0</v>
      </c>
      <c r="M131" s="8">
        <f t="shared" si="119"/>
        <v>1.0676414999999999</v>
      </c>
      <c r="N131" s="8">
        <f t="shared" si="120"/>
        <v>1.0676414999999999</v>
      </c>
      <c r="O131" s="58">
        <f t="shared" si="104"/>
        <v>0.69028833575581405</v>
      </c>
      <c r="P131" s="8">
        <f t="shared" si="105"/>
        <v>1.0676414999999999</v>
      </c>
      <c r="Q131" s="8">
        <f t="shared" si="121"/>
        <v>0</v>
      </c>
      <c r="R131" s="8">
        <f t="shared" si="106"/>
        <v>0</v>
      </c>
      <c r="S131" s="8">
        <f t="shared" si="122"/>
        <v>0</v>
      </c>
      <c r="T131" s="8">
        <f t="shared" si="123"/>
        <v>1.757929835755814</v>
      </c>
      <c r="U131" s="15">
        <f t="shared" si="184"/>
        <v>4.6269262474730892E-2</v>
      </c>
      <c r="V131" s="8">
        <f t="shared" si="107"/>
        <v>-0.69028833575581405</v>
      </c>
      <c r="W131" s="68"/>
      <c r="X131" s="58">
        <v>0</v>
      </c>
      <c r="Y131" s="8">
        <f t="shared" si="124"/>
        <v>-0.69028833575581405</v>
      </c>
      <c r="Z131" s="8">
        <f t="shared" si="125"/>
        <v>-0.69028833575581405</v>
      </c>
      <c r="AA131" s="60">
        <f t="shared" si="126"/>
        <v>1.2093851642441862</v>
      </c>
      <c r="AB131" s="8">
        <f t="shared" si="127"/>
        <v>-0.69028833575581405</v>
      </c>
      <c r="AC131" s="8">
        <f t="shared" si="128"/>
        <v>0</v>
      </c>
      <c r="AD131" s="8">
        <f t="shared" si="129"/>
        <v>0</v>
      </c>
      <c r="AE131" s="8">
        <f t="shared" si="130"/>
        <v>0</v>
      </c>
      <c r="AF131" s="8">
        <f t="shared" si="131"/>
        <v>0.51909682848837213</v>
      </c>
      <c r="AG131" s="15">
        <f t="shared" si="132"/>
        <v>1.3662790697674419E-2</v>
      </c>
      <c r="AH131" s="8">
        <f t="shared" si="133"/>
        <v>-1.2093851642441862</v>
      </c>
      <c r="AI131" s="68"/>
      <c r="AJ131" s="58">
        <v>0</v>
      </c>
      <c r="AK131" s="8">
        <f t="shared" si="134"/>
        <v>-1.2093851642441862</v>
      </c>
      <c r="AL131" s="8">
        <f t="shared" si="135"/>
        <v>-1.2093851642441862</v>
      </c>
      <c r="AM131" s="69">
        <f t="shared" si="136"/>
        <v>0</v>
      </c>
      <c r="AN131" s="8">
        <f t="shared" si="137"/>
        <v>-1.2093851642441862</v>
      </c>
      <c r="AO131" s="8">
        <f t="shared" si="138"/>
        <v>0</v>
      </c>
      <c r="AP131" s="8">
        <f t="shared" si="139"/>
        <v>0</v>
      </c>
      <c r="AQ131" s="8">
        <f t="shared" si="140"/>
        <v>0</v>
      </c>
      <c r="AR131" s="8">
        <f t="shared" si="141"/>
        <v>-1.2093851642441862</v>
      </c>
      <c r="AS131" s="15">
        <f t="shared" si="142"/>
        <v>-3.1831395348837214E-2</v>
      </c>
      <c r="AT131" s="8">
        <f t="shared" si="143"/>
        <v>0</v>
      </c>
      <c r="AU131" s="68"/>
      <c r="AV131" s="60">
        <v>0</v>
      </c>
      <c r="AW131" s="8">
        <f t="shared" si="144"/>
        <v>0</v>
      </c>
      <c r="AX131" s="8">
        <f t="shared" si="145"/>
        <v>0</v>
      </c>
      <c r="AY131" s="69">
        <f t="shared" si="146"/>
        <v>0</v>
      </c>
      <c r="AZ131" s="8">
        <f t="shared" si="147"/>
        <v>0</v>
      </c>
      <c r="BA131" s="8">
        <f t="shared" si="148"/>
        <v>0</v>
      </c>
      <c r="BB131" s="8">
        <f t="shared" si="149"/>
        <v>0</v>
      </c>
      <c r="BC131" s="8">
        <f t="shared" si="150"/>
        <v>0</v>
      </c>
      <c r="BD131" s="8">
        <f t="shared" si="151"/>
        <v>0</v>
      </c>
      <c r="BE131" s="15">
        <f t="shared" si="152"/>
        <v>0</v>
      </c>
      <c r="BF131" s="8">
        <f t="shared" si="153"/>
        <v>0</v>
      </c>
      <c r="BG131" s="68"/>
      <c r="BH131" s="60">
        <v>0</v>
      </c>
      <c r="BI131" s="8">
        <f t="shared" si="154"/>
        <v>0</v>
      </c>
      <c r="BJ131" s="8">
        <f t="shared" si="155"/>
        <v>0</v>
      </c>
      <c r="BK131" s="69">
        <f t="shared" si="156"/>
        <v>0</v>
      </c>
      <c r="BL131" s="8">
        <f t="shared" si="157"/>
        <v>0</v>
      </c>
      <c r="BM131" s="8">
        <f t="shared" si="158"/>
        <v>0</v>
      </c>
      <c r="BN131" s="8">
        <f t="shared" si="159"/>
        <v>0</v>
      </c>
      <c r="BO131" s="8">
        <f t="shared" si="160"/>
        <v>0</v>
      </c>
      <c r="BP131" s="8">
        <f t="shared" si="161"/>
        <v>0</v>
      </c>
      <c r="BQ131" s="15">
        <f t="shared" si="162"/>
        <v>0</v>
      </c>
      <c r="BR131" s="8">
        <f t="shared" si="163"/>
        <v>0</v>
      </c>
      <c r="BS131" s="68"/>
      <c r="BT131" s="60">
        <v>0</v>
      </c>
      <c r="BU131" s="8">
        <f t="shared" si="164"/>
        <v>0</v>
      </c>
      <c r="BV131" s="8">
        <f t="shared" si="165"/>
        <v>0</v>
      </c>
      <c r="BW131" s="69">
        <f t="shared" si="166"/>
        <v>0</v>
      </c>
      <c r="BX131" s="8">
        <f t="shared" si="167"/>
        <v>0</v>
      </c>
      <c r="BY131" s="8">
        <f t="shared" si="168"/>
        <v>0</v>
      </c>
      <c r="BZ131" s="8">
        <f t="shared" si="169"/>
        <v>0</v>
      </c>
      <c r="CA131" s="8">
        <f t="shared" si="170"/>
        <v>0</v>
      </c>
      <c r="CB131" s="8">
        <f t="shared" si="171"/>
        <v>0</v>
      </c>
      <c r="CC131" s="15">
        <f t="shared" si="172"/>
        <v>0</v>
      </c>
      <c r="CD131" s="8">
        <f t="shared" si="173"/>
        <v>0</v>
      </c>
      <c r="CE131" s="68"/>
      <c r="CF131" s="60">
        <v>0</v>
      </c>
      <c r="CG131" s="8">
        <f t="shared" si="174"/>
        <v>0</v>
      </c>
      <c r="CH131" s="8">
        <f t="shared" si="175"/>
        <v>0</v>
      </c>
      <c r="CI131" s="69">
        <f t="shared" si="176"/>
        <v>0</v>
      </c>
      <c r="CJ131" s="8">
        <f t="shared" si="177"/>
        <v>0</v>
      </c>
      <c r="CK131" s="8">
        <f t="shared" si="178"/>
        <v>0</v>
      </c>
      <c r="CL131" s="8">
        <f t="shared" si="179"/>
        <v>0</v>
      </c>
      <c r="CM131" s="8">
        <f t="shared" si="180"/>
        <v>0</v>
      </c>
      <c r="CN131" s="8">
        <f t="shared" si="181"/>
        <v>0</v>
      </c>
      <c r="CO131" s="15">
        <f t="shared" si="182"/>
        <v>0</v>
      </c>
      <c r="CP131" s="8">
        <f t="shared" si="183"/>
        <v>0</v>
      </c>
      <c r="CQ131" s="27"/>
      <c r="CR131">
        <f t="shared" si="108"/>
        <v>35.026155000000003</v>
      </c>
      <c r="CS131">
        <f t="shared" si="109"/>
        <v>0.85699000000000003</v>
      </c>
      <c r="CT131">
        <f t="shared" si="110"/>
        <v>0</v>
      </c>
      <c r="CU131">
        <f t="shared" si="111"/>
        <v>0</v>
      </c>
      <c r="CV131">
        <f t="shared" si="112"/>
        <v>21.950036000000001</v>
      </c>
      <c r="CW131">
        <f t="shared" si="113"/>
        <v>10.219129000000001</v>
      </c>
      <c r="CX131">
        <f t="shared" si="114"/>
        <v>0</v>
      </c>
      <c r="CY131">
        <f t="shared" si="115"/>
        <v>2</v>
      </c>
      <c r="CZ131" s="8">
        <f t="shared" si="116"/>
        <v>2</v>
      </c>
    </row>
    <row r="132" spans="1:104" hidden="1" outlineLevel="1" x14ac:dyDescent="0.4">
      <c r="A132" t="str">
        <f>'Accounts Active'!A90</f>
        <v>Debra Schoenau</v>
      </c>
      <c r="B132">
        <f t="shared" si="99"/>
        <v>8.3729310000000012</v>
      </c>
      <c r="C132">
        <f t="shared" si="98"/>
        <v>2.3618329999999998</v>
      </c>
      <c r="D132">
        <f t="shared" si="100"/>
        <v>2</v>
      </c>
      <c r="E132">
        <f t="shared" si="101"/>
        <v>0.41864655000000006</v>
      </c>
      <c r="F132" s="15">
        <f t="shared" si="117"/>
        <v>0.45796136058646914</v>
      </c>
      <c r="G132" s="14">
        <f t="shared" si="102"/>
        <v>1</v>
      </c>
      <c r="H132" s="54">
        <f t="shared" si="118"/>
        <v>2.3642820246690395</v>
      </c>
      <c r="I132" s="58">
        <v>0.53276987674690146</v>
      </c>
      <c r="J132" s="58">
        <f t="shared" si="103"/>
        <v>3.8290631232530985</v>
      </c>
      <c r="K132" s="10"/>
      <c r="L132">
        <v>0</v>
      </c>
      <c r="M132" s="8">
        <f t="shared" si="119"/>
        <v>0.41864655000000006</v>
      </c>
      <c r="N132" s="8">
        <f t="shared" si="120"/>
        <v>3.8290631232530985</v>
      </c>
      <c r="O132" s="58">
        <f t="shared" si="104"/>
        <v>0.19359370521326361</v>
      </c>
      <c r="P132" s="8">
        <f t="shared" si="105"/>
        <v>0.41864655000000006</v>
      </c>
      <c r="Q132" s="8">
        <f t="shared" si="121"/>
        <v>0</v>
      </c>
      <c r="R132" s="8">
        <f t="shared" si="106"/>
        <v>0</v>
      </c>
      <c r="S132" s="8">
        <f t="shared" si="122"/>
        <v>0</v>
      </c>
      <c r="T132" s="8">
        <f t="shared" si="123"/>
        <v>0.61224025521326364</v>
      </c>
      <c r="U132" s="15">
        <f t="shared" si="184"/>
        <v>7.3121378309849147E-2</v>
      </c>
      <c r="V132" s="8">
        <f t="shared" si="107"/>
        <v>3.2168228680398347</v>
      </c>
      <c r="W132" s="68"/>
      <c r="X132" s="58">
        <v>0</v>
      </c>
      <c r="Y132" s="8">
        <f t="shared" si="124"/>
        <v>0.41864655000000006</v>
      </c>
      <c r="Z132" s="8">
        <f t="shared" si="125"/>
        <v>3.2168228680398347</v>
      </c>
      <c r="AA132" s="60">
        <f t="shared" si="126"/>
        <v>0.33917617153363788</v>
      </c>
      <c r="AB132" s="8">
        <f t="shared" si="127"/>
        <v>0</v>
      </c>
      <c r="AC132" s="8">
        <f t="shared" si="128"/>
        <v>3.2168228680398347</v>
      </c>
      <c r="AD132" s="8">
        <f t="shared" si="129"/>
        <v>0.5755724979221376</v>
      </c>
      <c r="AE132" s="8">
        <f t="shared" si="130"/>
        <v>0.5755724979221376</v>
      </c>
      <c r="AF132" s="8">
        <f t="shared" si="131"/>
        <v>0.91474866945577549</v>
      </c>
      <c r="AG132" s="15">
        <f t="shared" si="132"/>
        <v>0.10925071154363691</v>
      </c>
      <c r="AH132" s="8">
        <f t="shared" si="133"/>
        <v>2.3020741985840592</v>
      </c>
      <c r="AI132" s="68"/>
      <c r="AJ132" s="58">
        <v>0</v>
      </c>
      <c r="AK132" s="8">
        <f t="shared" si="134"/>
        <v>0.41864655000000006</v>
      </c>
      <c r="AL132" s="8">
        <f t="shared" si="135"/>
        <v>0</v>
      </c>
      <c r="AM132" s="69">
        <f t="shared" si="136"/>
        <v>0</v>
      </c>
      <c r="AN132" s="8">
        <f t="shared" si="137"/>
        <v>0.41864655000000006</v>
      </c>
      <c r="AO132" s="8">
        <f t="shared" si="138"/>
        <v>0</v>
      </c>
      <c r="AP132" s="8">
        <f t="shared" si="139"/>
        <v>0</v>
      </c>
      <c r="AQ132" s="8">
        <f t="shared" si="140"/>
        <v>0</v>
      </c>
      <c r="AR132" s="8">
        <f t="shared" si="141"/>
        <v>0.41864655000000006</v>
      </c>
      <c r="AS132" s="15">
        <f t="shared" si="142"/>
        <v>0.05</v>
      </c>
      <c r="AT132" s="8">
        <f t="shared" si="143"/>
        <v>1.8834276485840591</v>
      </c>
      <c r="AU132" s="68"/>
      <c r="AV132" s="60">
        <v>0</v>
      </c>
      <c r="AW132" s="8">
        <f t="shared" si="144"/>
        <v>0.41864655000000006</v>
      </c>
      <c r="AX132" s="8">
        <f t="shared" si="145"/>
        <v>0</v>
      </c>
      <c r="AY132" s="69">
        <f t="shared" si="146"/>
        <v>0</v>
      </c>
      <c r="AZ132" s="8">
        <f t="shared" si="147"/>
        <v>0.41864655000000006</v>
      </c>
      <c r="BA132" s="8">
        <f t="shared" si="148"/>
        <v>0</v>
      </c>
      <c r="BB132" s="8">
        <f t="shared" si="149"/>
        <v>0</v>
      </c>
      <c r="BC132" s="8">
        <f t="shared" si="150"/>
        <v>0</v>
      </c>
      <c r="BD132" s="8">
        <f t="shared" si="151"/>
        <v>0.41864655000000006</v>
      </c>
      <c r="BE132" s="15">
        <f t="shared" si="152"/>
        <v>0.05</v>
      </c>
      <c r="BF132" s="8">
        <f t="shared" si="153"/>
        <v>1.464781098584059</v>
      </c>
      <c r="BG132" s="68"/>
      <c r="BH132" s="60">
        <v>0</v>
      </c>
      <c r="BI132" s="8">
        <f t="shared" si="154"/>
        <v>0.41864655000000006</v>
      </c>
      <c r="BJ132" s="8">
        <f t="shared" si="155"/>
        <v>0</v>
      </c>
      <c r="BK132" s="69">
        <f t="shared" si="156"/>
        <v>0</v>
      </c>
      <c r="BL132" s="8">
        <f t="shared" si="157"/>
        <v>0</v>
      </c>
      <c r="BM132" s="8">
        <f t="shared" si="158"/>
        <v>0</v>
      </c>
      <c r="BN132" s="8">
        <f t="shared" si="159"/>
        <v>0</v>
      </c>
      <c r="BO132" s="8">
        <f t="shared" si="160"/>
        <v>0</v>
      </c>
      <c r="BP132" s="8">
        <f t="shared" si="161"/>
        <v>0</v>
      </c>
      <c r="BQ132" s="15">
        <f t="shared" si="162"/>
        <v>0</v>
      </c>
      <c r="BR132" s="8">
        <f t="shared" si="163"/>
        <v>1.464781098584059</v>
      </c>
      <c r="BS132" s="68"/>
      <c r="BT132" s="60">
        <v>0</v>
      </c>
      <c r="BU132" s="8">
        <f t="shared" si="164"/>
        <v>0.41864655000000006</v>
      </c>
      <c r="BV132" s="8">
        <f t="shared" si="165"/>
        <v>0</v>
      </c>
      <c r="BW132" s="69">
        <f t="shared" si="166"/>
        <v>0</v>
      </c>
      <c r="BX132" s="8">
        <f t="shared" si="167"/>
        <v>0</v>
      </c>
      <c r="BY132" s="8">
        <f t="shared" si="168"/>
        <v>0</v>
      </c>
      <c r="BZ132" s="8">
        <f t="shared" si="169"/>
        <v>0</v>
      </c>
      <c r="CA132" s="8">
        <f t="shared" si="170"/>
        <v>0</v>
      </c>
      <c r="CB132" s="8">
        <f t="shared" si="171"/>
        <v>0</v>
      </c>
      <c r="CC132" s="15">
        <f t="shared" si="172"/>
        <v>0</v>
      </c>
      <c r="CD132" s="8">
        <f t="shared" si="173"/>
        <v>1.464781098584059</v>
      </c>
      <c r="CE132" s="68"/>
      <c r="CF132" s="60">
        <v>0</v>
      </c>
      <c r="CG132" s="8">
        <f t="shared" si="174"/>
        <v>0.41864655000000006</v>
      </c>
      <c r="CH132" s="8">
        <f t="shared" si="175"/>
        <v>0</v>
      </c>
      <c r="CI132" s="69">
        <f t="shared" si="176"/>
        <v>0</v>
      </c>
      <c r="CJ132" s="8">
        <f t="shared" si="177"/>
        <v>0</v>
      </c>
      <c r="CK132" s="8">
        <f t="shared" si="178"/>
        <v>0</v>
      </c>
      <c r="CL132" s="8">
        <f t="shared" si="179"/>
        <v>0</v>
      </c>
      <c r="CM132" s="8">
        <f t="shared" si="180"/>
        <v>0</v>
      </c>
      <c r="CN132" s="8">
        <f t="shared" si="181"/>
        <v>0</v>
      </c>
      <c r="CO132" s="15">
        <f t="shared" si="182"/>
        <v>0</v>
      </c>
      <c r="CP132" s="8">
        <f t="shared" si="183"/>
        <v>1.464781098584059</v>
      </c>
      <c r="CQ132" s="27"/>
      <c r="CR132">
        <f t="shared" si="108"/>
        <v>6.0110980000000005</v>
      </c>
      <c r="CS132">
        <f t="shared" si="109"/>
        <v>0.50556900000000005</v>
      </c>
      <c r="CT132">
        <f t="shared" si="110"/>
        <v>0</v>
      </c>
      <c r="CU132">
        <f t="shared" si="111"/>
        <v>0</v>
      </c>
      <c r="CV132">
        <f t="shared" si="112"/>
        <v>3.5055290000000001</v>
      </c>
      <c r="CW132">
        <f t="shared" si="113"/>
        <v>0</v>
      </c>
      <c r="CX132">
        <f t="shared" si="114"/>
        <v>2</v>
      </c>
      <c r="CY132">
        <f t="shared" si="115"/>
        <v>0</v>
      </c>
      <c r="CZ132" s="8">
        <f t="shared" si="116"/>
        <v>0</v>
      </c>
    </row>
    <row r="133" spans="1:104" hidden="1" outlineLevel="1" x14ac:dyDescent="0.4">
      <c r="A133" t="str">
        <f>'Accounts Active'!A91</f>
        <v>Dennis L. Briggs</v>
      </c>
      <c r="B133">
        <f t="shared" si="99"/>
        <v>17.61251</v>
      </c>
      <c r="C133">
        <f t="shared" si="98"/>
        <v>17.61251</v>
      </c>
      <c r="D133">
        <f t="shared" si="100"/>
        <v>0</v>
      </c>
      <c r="E133">
        <f t="shared" si="101"/>
        <v>0.88062550000000006</v>
      </c>
      <c r="F133" s="15">
        <f t="shared" si="117"/>
        <v>0.60517234072325943</v>
      </c>
      <c r="G133" s="14">
        <f t="shared" si="102"/>
        <v>1</v>
      </c>
      <c r="H133" s="54">
        <f t="shared" si="118"/>
        <v>6.9539060972881863</v>
      </c>
      <c r="I133" s="58">
        <v>2.1512549384406898</v>
      </c>
      <c r="J133" s="58">
        <f t="shared" si="103"/>
        <v>15.46125506155931</v>
      </c>
      <c r="K133" s="10"/>
      <c r="L133">
        <v>0</v>
      </c>
      <c r="M133" s="8">
        <f t="shared" si="119"/>
        <v>0.88062550000000006</v>
      </c>
      <c r="N133" s="8">
        <f t="shared" si="120"/>
        <v>15.46125506155931</v>
      </c>
      <c r="O133" s="58">
        <f t="shared" si="104"/>
        <v>0.78170600960780878</v>
      </c>
      <c r="P133" s="8">
        <f t="shared" si="105"/>
        <v>0</v>
      </c>
      <c r="Q133" s="8">
        <f t="shared" si="121"/>
        <v>15.46125506155931</v>
      </c>
      <c r="R133" s="8">
        <f t="shared" si="106"/>
        <v>0.50525345144726852</v>
      </c>
      <c r="S133" s="8">
        <f t="shared" si="122"/>
        <v>0.50525345144726852</v>
      </c>
      <c r="T133" s="8">
        <f t="shared" si="123"/>
        <v>1.2869594610550772</v>
      </c>
      <c r="U133" s="15">
        <f t="shared" si="184"/>
        <v>7.3070758288005355E-2</v>
      </c>
      <c r="V133" s="8">
        <f t="shared" si="107"/>
        <v>14.174295600504234</v>
      </c>
      <c r="W133" s="68"/>
      <c r="X133" s="58">
        <v>0</v>
      </c>
      <c r="Y133" s="8">
        <f t="shared" si="124"/>
        <v>0.88062550000000006</v>
      </c>
      <c r="Z133" s="8">
        <f t="shared" si="125"/>
        <v>14.174295600504234</v>
      </c>
      <c r="AA133" s="60">
        <f t="shared" si="126"/>
        <v>1.369548928832881</v>
      </c>
      <c r="AB133" s="8">
        <f t="shared" si="127"/>
        <v>0</v>
      </c>
      <c r="AC133" s="8">
        <f t="shared" si="128"/>
        <v>14.174295600504234</v>
      </c>
      <c r="AD133" s="8">
        <f t="shared" si="129"/>
        <v>2.5361467074002286</v>
      </c>
      <c r="AE133" s="8">
        <f t="shared" si="130"/>
        <v>2.5361467074002286</v>
      </c>
      <c r="AF133" s="8">
        <f t="shared" si="131"/>
        <v>3.9056956362331094</v>
      </c>
      <c r="AG133" s="15">
        <f t="shared" si="132"/>
        <v>0.22175690098873524</v>
      </c>
      <c r="AH133" s="8">
        <f t="shared" si="133"/>
        <v>10.268599964271125</v>
      </c>
      <c r="AI133" s="68"/>
      <c r="AJ133" s="58">
        <v>0</v>
      </c>
      <c r="AK133" s="8">
        <f t="shared" si="134"/>
        <v>0.88062550000000006</v>
      </c>
      <c r="AL133" s="8">
        <f t="shared" si="135"/>
        <v>0</v>
      </c>
      <c r="AM133" s="69">
        <f t="shared" si="136"/>
        <v>0</v>
      </c>
      <c r="AN133" s="8">
        <f t="shared" si="137"/>
        <v>0.88062550000000006</v>
      </c>
      <c r="AO133" s="8">
        <f t="shared" si="138"/>
        <v>0</v>
      </c>
      <c r="AP133" s="8">
        <f t="shared" si="139"/>
        <v>0</v>
      </c>
      <c r="AQ133" s="8">
        <f t="shared" si="140"/>
        <v>0</v>
      </c>
      <c r="AR133" s="8">
        <f t="shared" si="141"/>
        <v>0.88062550000000006</v>
      </c>
      <c r="AS133" s="15">
        <f t="shared" si="142"/>
        <v>0.05</v>
      </c>
      <c r="AT133" s="8">
        <f t="shared" si="143"/>
        <v>9.3879744642711245</v>
      </c>
      <c r="AU133" s="68"/>
      <c r="AV133" s="60">
        <v>0</v>
      </c>
      <c r="AW133" s="8">
        <f t="shared" si="144"/>
        <v>0.88062550000000006</v>
      </c>
      <c r="AX133" s="8">
        <f t="shared" si="145"/>
        <v>0</v>
      </c>
      <c r="AY133" s="69">
        <f t="shared" si="146"/>
        <v>0</v>
      </c>
      <c r="AZ133" s="8">
        <f t="shared" si="147"/>
        <v>0.88062550000000006</v>
      </c>
      <c r="BA133" s="8">
        <f t="shared" si="148"/>
        <v>0</v>
      </c>
      <c r="BB133" s="8">
        <f t="shared" si="149"/>
        <v>0</v>
      </c>
      <c r="BC133" s="8">
        <f t="shared" si="150"/>
        <v>0</v>
      </c>
      <c r="BD133" s="8">
        <f t="shared" si="151"/>
        <v>0.88062550000000006</v>
      </c>
      <c r="BE133" s="15">
        <f t="shared" si="152"/>
        <v>0.05</v>
      </c>
      <c r="BF133" s="8">
        <f t="shared" si="153"/>
        <v>8.5073489642711237</v>
      </c>
      <c r="BG133" s="68"/>
      <c r="BH133" s="60">
        <v>0</v>
      </c>
      <c r="BI133" s="8">
        <f t="shared" si="154"/>
        <v>0.88062550000000006</v>
      </c>
      <c r="BJ133" s="8">
        <f t="shared" si="155"/>
        <v>0</v>
      </c>
      <c r="BK133" s="69">
        <f t="shared" si="156"/>
        <v>0</v>
      </c>
      <c r="BL133" s="8">
        <f t="shared" si="157"/>
        <v>0</v>
      </c>
      <c r="BM133" s="8">
        <f t="shared" si="158"/>
        <v>0</v>
      </c>
      <c r="BN133" s="8">
        <f t="shared" si="159"/>
        <v>0</v>
      </c>
      <c r="BO133" s="8">
        <f t="shared" si="160"/>
        <v>0</v>
      </c>
      <c r="BP133" s="8">
        <f t="shared" si="161"/>
        <v>0</v>
      </c>
      <c r="BQ133" s="15">
        <f t="shared" si="162"/>
        <v>0</v>
      </c>
      <c r="BR133" s="8">
        <f t="shared" si="163"/>
        <v>8.5073489642711237</v>
      </c>
      <c r="BS133" s="68"/>
      <c r="BT133" s="60">
        <v>0</v>
      </c>
      <c r="BU133" s="8">
        <f t="shared" si="164"/>
        <v>0.88062550000000006</v>
      </c>
      <c r="BV133" s="8">
        <f t="shared" si="165"/>
        <v>0</v>
      </c>
      <c r="BW133" s="69">
        <f t="shared" si="166"/>
        <v>0</v>
      </c>
      <c r="BX133" s="8">
        <f t="shared" si="167"/>
        <v>0</v>
      </c>
      <c r="BY133" s="8">
        <f t="shared" si="168"/>
        <v>0</v>
      </c>
      <c r="BZ133" s="8">
        <f t="shared" si="169"/>
        <v>0</v>
      </c>
      <c r="CA133" s="8">
        <f t="shared" si="170"/>
        <v>0</v>
      </c>
      <c r="CB133" s="8">
        <f t="shared" si="171"/>
        <v>0</v>
      </c>
      <c r="CC133" s="15">
        <f t="shared" si="172"/>
        <v>0</v>
      </c>
      <c r="CD133" s="8">
        <f t="shared" si="173"/>
        <v>8.5073489642711237</v>
      </c>
      <c r="CE133" s="68"/>
      <c r="CF133" s="60">
        <v>0</v>
      </c>
      <c r="CG133" s="8">
        <f t="shared" si="174"/>
        <v>0.88062550000000006</v>
      </c>
      <c r="CH133" s="8">
        <f t="shared" si="175"/>
        <v>0</v>
      </c>
      <c r="CI133" s="69">
        <f t="shared" si="176"/>
        <v>0</v>
      </c>
      <c r="CJ133" s="8">
        <f t="shared" si="177"/>
        <v>0</v>
      </c>
      <c r="CK133" s="8">
        <f t="shared" si="178"/>
        <v>0</v>
      </c>
      <c r="CL133" s="8">
        <f t="shared" si="179"/>
        <v>0</v>
      </c>
      <c r="CM133" s="8">
        <f t="shared" si="180"/>
        <v>0</v>
      </c>
      <c r="CN133" s="8">
        <f t="shared" si="181"/>
        <v>0</v>
      </c>
      <c r="CO133" s="15">
        <f t="shared" si="182"/>
        <v>0</v>
      </c>
      <c r="CP133" s="8">
        <f t="shared" si="183"/>
        <v>8.5073489642711237</v>
      </c>
      <c r="CQ133" s="27"/>
      <c r="CR133">
        <f t="shared" si="108"/>
        <v>0</v>
      </c>
      <c r="CS133">
        <f t="shared" si="109"/>
        <v>0</v>
      </c>
      <c r="CT133">
        <f t="shared" si="110"/>
        <v>0</v>
      </c>
      <c r="CU133">
        <f t="shared" si="111"/>
        <v>0</v>
      </c>
      <c r="CV133">
        <f t="shared" si="112"/>
        <v>0</v>
      </c>
      <c r="CW133">
        <f t="shared" si="113"/>
        <v>0</v>
      </c>
      <c r="CX133">
        <f t="shared" si="114"/>
        <v>0</v>
      </c>
      <c r="CY133">
        <f t="shared" si="115"/>
        <v>0</v>
      </c>
      <c r="CZ133" s="8">
        <f t="shared" si="116"/>
        <v>0</v>
      </c>
    </row>
    <row r="134" spans="1:104" hidden="1" outlineLevel="1" x14ac:dyDescent="0.4">
      <c r="A134" t="str">
        <f>'Accounts Active'!A92</f>
        <v>Dennis Rice</v>
      </c>
      <c r="B134">
        <f t="shared" si="99"/>
        <v>18.365395000000003</v>
      </c>
      <c r="C134">
        <f t="shared" si="98"/>
        <v>3.3971000000000001E-2</v>
      </c>
      <c r="D134">
        <f t="shared" si="100"/>
        <v>4.0170640000000004</v>
      </c>
      <c r="E134">
        <f t="shared" si="101"/>
        <v>0.91826975000000022</v>
      </c>
      <c r="F134" s="15">
        <f t="shared" si="117"/>
        <v>1</v>
      </c>
      <c r="G134" s="14">
        <f t="shared" si="102"/>
        <v>1</v>
      </c>
      <c r="H134" s="54">
        <f t="shared" si="118"/>
        <v>0</v>
      </c>
      <c r="I134" s="58">
        <v>2.570900000000087E-2</v>
      </c>
      <c r="J134" s="58">
        <f t="shared" si="103"/>
        <v>0</v>
      </c>
      <c r="K134" s="10"/>
      <c r="L134">
        <v>0</v>
      </c>
      <c r="M134" s="8">
        <f t="shared" si="119"/>
        <v>0</v>
      </c>
      <c r="N134" s="8">
        <f t="shared" si="120"/>
        <v>0</v>
      </c>
      <c r="O134" s="58">
        <f t="shared" si="104"/>
        <v>9.3419331395351995E-3</v>
      </c>
      <c r="P134" s="8">
        <f t="shared" si="105"/>
        <v>0</v>
      </c>
      <c r="Q134" s="8">
        <f t="shared" si="121"/>
        <v>0</v>
      </c>
      <c r="R134" s="8">
        <f t="shared" si="106"/>
        <v>0</v>
      </c>
      <c r="S134" s="8">
        <f t="shared" si="122"/>
        <v>0</v>
      </c>
      <c r="T134" s="8">
        <f t="shared" si="123"/>
        <v>9.3419331395351995E-3</v>
      </c>
      <c r="U134" s="15">
        <f t="shared" si="184"/>
        <v>5.0867041735476958E-4</v>
      </c>
      <c r="V134" s="8">
        <f t="shared" si="107"/>
        <v>-9.3419331395351995E-3</v>
      </c>
      <c r="W134" s="68"/>
      <c r="X134" s="58">
        <v>0</v>
      </c>
      <c r="Y134" s="8">
        <f t="shared" si="124"/>
        <v>-9.3419331395351995E-3</v>
      </c>
      <c r="Z134" s="8">
        <f t="shared" si="125"/>
        <v>-9.3419331395351995E-3</v>
      </c>
      <c r="AA134" s="60">
        <f t="shared" si="126"/>
        <v>1.636706686046567E-2</v>
      </c>
      <c r="AB134" s="8">
        <f t="shared" si="127"/>
        <v>-9.3419331395351995E-3</v>
      </c>
      <c r="AC134" s="8">
        <f t="shared" si="128"/>
        <v>0</v>
      </c>
      <c r="AD134" s="8">
        <f t="shared" si="129"/>
        <v>0</v>
      </c>
      <c r="AE134" s="8">
        <f t="shared" si="130"/>
        <v>0</v>
      </c>
      <c r="AF134" s="8">
        <f t="shared" si="131"/>
        <v>7.0251337209304709E-3</v>
      </c>
      <c r="AG134" s="15">
        <f t="shared" si="132"/>
        <v>3.8252015385078673E-4</v>
      </c>
      <c r="AH134" s="8">
        <f t="shared" si="133"/>
        <v>-1.636706686046567E-2</v>
      </c>
      <c r="AI134" s="68"/>
      <c r="AJ134" s="58">
        <v>0</v>
      </c>
      <c r="AK134" s="8">
        <f t="shared" si="134"/>
        <v>-1.636706686046567E-2</v>
      </c>
      <c r="AL134" s="8">
        <f t="shared" si="135"/>
        <v>-1.636706686046567E-2</v>
      </c>
      <c r="AM134" s="69">
        <f t="shared" si="136"/>
        <v>0</v>
      </c>
      <c r="AN134" s="8">
        <f t="shared" si="137"/>
        <v>-1.636706686046567E-2</v>
      </c>
      <c r="AO134" s="8">
        <f t="shared" si="138"/>
        <v>0</v>
      </c>
      <c r="AP134" s="8">
        <f t="shared" si="139"/>
        <v>0</v>
      </c>
      <c r="AQ134" s="8">
        <f t="shared" si="140"/>
        <v>0</v>
      </c>
      <c r="AR134" s="8">
        <f t="shared" si="141"/>
        <v>-1.636706686046567E-2</v>
      </c>
      <c r="AS134" s="15">
        <f t="shared" si="142"/>
        <v>-8.9119057120555631E-4</v>
      </c>
      <c r="AT134" s="8">
        <f t="shared" si="143"/>
        <v>0</v>
      </c>
      <c r="AU134" s="68"/>
      <c r="AV134" s="60">
        <v>0</v>
      </c>
      <c r="AW134" s="8">
        <f t="shared" si="144"/>
        <v>0</v>
      </c>
      <c r="AX134" s="8">
        <f t="shared" si="145"/>
        <v>0</v>
      </c>
      <c r="AY134" s="69">
        <f t="shared" si="146"/>
        <v>0</v>
      </c>
      <c r="AZ134" s="8">
        <f t="shared" si="147"/>
        <v>0</v>
      </c>
      <c r="BA134" s="8">
        <f t="shared" si="148"/>
        <v>0</v>
      </c>
      <c r="BB134" s="8">
        <f t="shared" si="149"/>
        <v>0</v>
      </c>
      <c r="BC134" s="8">
        <f t="shared" si="150"/>
        <v>0</v>
      </c>
      <c r="BD134" s="8">
        <f t="shared" si="151"/>
        <v>0</v>
      </c>
      <c r="BE134" s="15">
        <f t="shared" si="152"/>
        <v>0</v>
      </c>
      <c r="BF134" s="8">
        <f t="shared" si="153"/>
        <v>0</v>
      </c>
      <c r="BG134" s="68"/>
      <c r="BH134" s="60">
        <v>0</v>
      </c>
      <c r="BI134" s="8">
        <f t="shared" si="154"/>
        <v>0</v>
      </c>
      <c r="BJ134" s="8">
        <f t="shared" si="155"/>
        <v>0</v>
      </c>
      <c r="BK134" s="69">
        <f t="shared" si="156"/>
        <v>0</v>
      </c>
      <c r="BL134" s="8">
        <f t="shared" si="157"/>
        <v>0</v>
      </c>
      <c r="BM134" s="8">
        <f t="shared" si="158"/>
        <v>0</v>
      </c>
      <c r="BN134" s="8">
        <f t="shared" si="159"/>
        <v>0</v>
      </c>
      <c r="BO134" s="8">
        <f t="shared" si="160"/>
        <v>0</v>
      </c>
      <c r="BP134" s="8">
        <f t="shared" si="161"/>
        <v>0</v>
      </c>
      <c r="BQ134" s="15">
        <f t="shared" si="162"/>
        <v>0</v>
      </c>
      <c r="BR134" s="8">
        <f t="shared" si="163"/>
        <v>0</v>
      </c>
      <c r="BS134" s="68"/>
      <c r="BT134" s="60">
        <v>0</v>
      </c>
      <c r="BU134" s="8">
        <f t="shared" si="164"/>
        <v>0</v>
      </c>
      <c r="BV134" s="8">
        <f t="shared" si="165"/>
        <v>0</v>
      </c>
      <c r="BW134" s="69">
        <f t="shared" si="166"/>
        <v>0</v>
      </c>
      <c r="BX134" s="8">
        <f t="shared" si="167"/>
        <v>0</v>
      </c>
      <c r="BY134" s="8">
        <f t="shared" si="168"/>
        <v>0</v>
      </c>
      <c r="BZ134" s="8">
        <f t="shared" si="169"/>
        <v>0</v>
      </c>
      <c r="CA134" s="8">
        <f t="shared" si="170"/>
        <v>0</v>
      </c>
      <c r="CB134" s="8">
        <f t="shared" si="171"/>
        <v>0</v>
      </c>
      <c r="CC134" s="15">
        <f t="shared" si="172"/>
        <v>0</v>
      </c>
      <c r="CD134" s="8">
        <f t="shared" si="173"/>
        <v>0</v>
      </c>
      <c r="CE134" s="68"/>
      <c r="CF134" s="60">
        <v>0</v>
      </c>
      <c r="CG134" s="8">
        <f t="shared" si="174"/>
        <v>0</v>
      </c>
      <c r="CH134" s="8">
        <f t="shared" si="175"/>
        <v>0</v>
      </c>
      <c r="CI134" s="69">
        <f t="shared" si="176"/>
        <v>0</v>
      </c>
      <c r="CJ134" s="8">
        <f t="shared" si="177"/>
        <v>0</v>
      </c>
      <c r="CK134" s="8">
        <f t="shared" si="178"/>
        <v>0</v>
      </c>
      <c r="CL134" s="8">
        <f t="shared" si="179"/>
        <v>0</v>
      </c>
      <c r="CM134" s="8">
        <f t="shared" si="180"/>
        <v>0</v>
      </c>
      <c r="CN134" s="8">
        <f t="shared" si="181"/>
        <v>0</v>
      </c>
      <c r="CO134" s="15">
        <f t="shared" si="182"/>
        <v>0</v>
      </c>
      <c r="CP134" s="8">
        <f t="shared" si="183"/>
        <v>0</v>
      </c>
      <c r="CQ134" s="27"/>
      <c r="CR134">
        <f t="shared" si="108"/>
        <v>18.331424000000002</v>
      </c>
      <c r="CS134">
        <f t="shared" si="109"/>
        <v>2.1746999999999999E-2</v>
      </c>
      <c r="CT134">
        <f t="shared" si="110"/>
        <v>0</v>
      </c>
      <c r="CU134">
        <f t="shared" si="111"/>
        <v>0</v>
      </c>
      <c r="CV134">
        <f t="shared" si="112"/>
        <v>14.167414000000001</v>
      </c>
      <c r="CW134">
        <f t="shared" si="113"/>
        <v>0.125199</v>
      </c>
      <c r="CX134">
        <f t="shared" si="114"/>
        <v>4</v>
      </c>
      <c r="CY134">
        <f t="shared" si="115"/>
        <v>1.7063999999999999E-2</v>
      </c>
      <c r="CZ134" s="8">
        <f t="shared" si="116"/>
        <v>4.0253259999999997</v>
      </c>
    </row>
    <row r="135" spans="1:104" hidden="1" outlineLevel="1" x14ac:dyDescent="0.4">
      <c r="A135" t="str">
        <f>'Accounts Active'!A93</f>
        <v>Dennis Wilgoose</v>
      </c>
      <c r="B135">
        <f t="shared" si="99"/>
        <v>11.021422000000001</v>
      </c>
      <c r="C135">
        <f t="shared" si="98"/>
        <v>0.10405300000000001</v>
      </c>
      <c r="D135">
        <f t="shared" si="100"/>
        <v>0</v>
      </c>
      <c r="E135">
        <f t="shared" si="101"/>
        <v>0.55107110000000004</v>
      </c>
      <c r="F135" s="15">
        <f t="shared" si="117"/>
        <v>1</v>
      </c>
      <c r="G135" s="14">
        <f t="shared" si="102"/>
        <v>1</v>
      </c>
      <c r="H135" s="54">
        <f t="shared" si="118"/>
        <v>0</v>
      </c>
      <c r="I135" s="58">
        <v>0.10405300000000001</v>
      </c>
      <c r="J135" s="58">
        <f t="shared" si="103"/>
        <v>0</v>
      </c>
      <c r="K135" s="10"/>
      <c r="L135">
        <v>0</v>
      </c>
      <c r="M135" s="8">
        <f t="shared" si="119"/>
        <v>0</v>
      </c>
      <c r="N135" s="8">
        <f t="shared" si="120"/>
        <v>0</v>
      </c>
      <c r="O135" s="58">
        <f t="shared" si="104"/>
        <v>3.7809956395348836E-2</v>
      </c>
      <c r="P135" s="8">
        <f t="shared" si="105"/>
        <v>0</v>
      </c>
      <c r="Q135" s="8">
        <f t="shared" si="121"/>
        <v>0</v>
      </c>
      <c r="R135" s="8">
        <f t="shared" si="106"/>
        <v>0</v>
      </c>
      <c r="S135" s="8">
        <f t="shared" si="122"/>
        <v>0</v>
      </c>
      <c r="T135" s="8">
        <f t="shared" si="123"/>
        <v>3.7809956395348836E-2</v>
      </c>
      <c r="U135" s="15">
        <f t="shared" si="184"/>
        <v>3.4305878493128047E-3</v>
      </c>
      <c r="V135" s="8">
        <f t="shared" si="107"/>
        <v>-3.7809956395348836E-2</v>
      </c>
      <c r="W135" s="68"/>
      <c r="X135" s="58">
        <v>0</v>
      </c>
      <c r="Y135" s="8">
        <f t="shared" si="124"/>
        <v>-3.7809956395348836E-2</v>
      </c>
      <c r="Z135" s="8">
        <f t="shared" si="125"/>
        <v>-3.7809956395348836E-2</v>
      </c>
      <c r="AA135" s="60">
        <f t="shared" si="126"/>
        <v>6.6243043604651164E-2</v>
      </c>
      <c r="AB135" s="8">
        <f t="shared" si="127"/>
        <v>-3.7809956395348836E-2</v>
      </c>
      <c r="AC135" s="8">
        <f t="shared" si="128"/>
        <v>0</v>
      </c>
      <c r="AD135" s="8">
        <f t="shared" si="129"/>
        <v>0</v>
      </c>
      <c r="AE135" s="8">
        <f t="shared" si="130"/>
        <v>0</v>
      </c>
      <c r="AF135" s="8">
        <f t="shared" si="131"/>
        <v>2.8433087209302328E-2</v>
      </c>
      <c r="AG135" s="15">
        <f t="shared" si="132"/>
        <v>2.5798020626832297E-3</v>
      </c>
      <c r="AH135" s="8">
        <f t="shared" si="133"/>
        <v>-6.6243043604651164E-2</v>
      </c>
      <c r="AI135" s="68"/>
      <c r="AJ135" s="58">
        <v>0</v>
      </c>
      <c r="AK135" s="8">
        <f t="shared" si="134"/>
        <v>-6.6243043604651164E-2</v>
      </c>
      <c r="AL135" s="8">
        <f t="shared" si="135"/>
        <v>-6.6243043604651164E-2</v>
      </c>
      <c r="AM135" s="69">
        <f t="shared" si="136"/>
        <v>0</v>
      </c>
      <c r="AN135" s="8">
        <f t="shared" si="137"/>
        <v>-6.6243043604651164E-2</v>
      </c>
      <c r="AO135" s="8">
        <f t="shared" si="138"/>
        <v>0</v>
      </c>
      <c r="AP135" s="8">
        <f t="shared" si="139"/>
        <v>0</v>
      </c>
      <c r="AQ135" s="8">
        <f t="shared" si="140"/>
        <v>0</v>
      </c>
      <c r="AR135" s="8">
        <f t="shared" si="141"/>
        <v>-6.6243043604651164E-2</v>
      </c>
      <c r="AS135" s="15">
        <f t="shared" si="142"/>
        <v>-6.0103899119960348E-3</v>
      </c>
      <c r="AT135" s="8">
        <f t="shared" si="143"/>
        <v>0</v>
      </c>
      <c r="AU135" s="68"/>
      <c r="AV135" s="60">
        <v>0</v>
      </c>
      <c r="AW135" s="8">
        <f t="shared" si="144"/>
        <v>0</v>
      </c>
      <c r="AX135" s="8">
        <f t="shared" si="145"/>
        <v>0</v>
      </c>
      <c r="AY135" s="69">
        <f t="shared" si="146"/>
        <v>0</v>
      </c>
      <c r="AZ135" s="8">
        <f t="shared" si="147"/>
        <v>0</v>
      </c>
      <c r="BA135" s="8">
        <f t="shared" si="148"/>
        <v>0</v>
      </c>
      <c r="BB135" s="8">
        <f t="shared" si="149"/>
        <v>0</v>
      </c>
      <c r="BC135" s="8">
        <f t="shared" si="150"/>
        <v>0</v>
      </c>
      <c r="BD135" s="8">
        <f t="shared" si="151"/>
        <v>0</v>
      </c>
      <c r="BE135" s="15">
        <f t="shared" si="152"/>
        <v>0</v>
      </c>
      <c r="BF135" s="8">
        <f t="shared" si="153"/>
        <v>0</v>
      </c>
      <c r="BG135" s="68"/>
      <c r="BH135" s="60">
        <v>0</v>
      </c>
      <c r="BI135" s="8">
        <f t="shared" si="154"/>
        <v>0</v>
      </c>
      <c r="BJ135" s="8">
        <f t="shared" si="155"/>
        <v>0</v>
      </c>
      <c r="BK135" s="69">
        <f t="shared" si="156"/>
        <v>0</v>
      </c>
      <c r="BL135" s="8">
        <f t="shared" si="157"/>
        <v>0</v>
      </c>
      <c r="BM135" s="8">
        <f t="shared" si="158"/>
        <v>0</v>
      </c>
      <c r="BN135" s="8">
        <f t="shared" si="159"/>
        <v>0</v>
      </c>
      <c r="BO135" s="8">
        <f t="shared" si="160"/>
        <v>0</v>
      </c>
      <c r="BP135" s="8">
        <f t="shared" si="161"/>
        <v>0</v>
      </c>
      <c r="BQ135" s="15">
        <f t="shared" si="162"/>
        <v>0</v>
      </c>
      <c r="BR135" s="8">
        <f t="shared" si="163"/>
        <v>0</v>
      </c>
      <c r="BS135" s="68"/>
      <c r="BT135" s="60">
        <v>0</v>
      </c>
      <c r="BU135" s="8">
        <f t="shared" si="164"/>
        <v>0</v>
      </c>
      <c r="BV135" s="8">
        <f t="shared" si="165"/>
        <v>0</v>
      </c>
      <c r="BW135" s="69">
        <f t="shared" si="166"/>
        <v>0</v>
      </c>
      <c r="BX135" s="8">
        <f t="shared" si="167"/>
        <v>0</v>
      </c>
      <c r="BY135" s="8">
        <f t="shared" si="168"/>
        <v>0</v>
      </c>
      <c r="BZ135" s="8">
        <f t="shared" si="169"/>
        <v>0</v>
      </c>
      <c r="CA135" s="8">
        <f t="shared" si="170"/>
        <v>0</v>
      </c>
      <c r="CB135" s="8">
        <f t="shared" si="171"/>
        <v>0</v>
      </c>
      <c r="CC135" s="15">
        <f t="shared" si="172"/>
        <v>0</v>
      </c>
      <c r="CD135" s="8">
        <f t="shared" si="173"/>
        <v>0</v>
      </c>
      <c r="CE135" s="68"/>
      <c r="CF135" s="60">
        <v>0</v>
      </c>
      <c r="CG135" s="8">
        <f t="shared" si="174"/>
        <v>0</v>
      </c>
      <c r="CH135" s="8">
        <f t="shared" si="175"/>
        <v>0</v>
      </c>
      <c r="CI135" s="69">
        <f t="shared" si="176"/>
        <v>0</v>
      </c>
      <c r="CJ135" s="8">
        <f t="shared" si="177"/>
        <v>0</v>
      </c>
      <c r="CK135" s="8">
        <f t="shared" si="178"/>
        <v>0</v>
      </c>
      <c r="CL135" s="8">
        <f t="shared" si="179"/>
        <v>0</v>
      </c>
      <c r="CM135" s="8">
        <f t="shared" si="180"/>
        <v>0</v>
      </c>
      <c r="CN135" s="8">
        <f t="shared" si="181"/>
        <v>0</v>
      </c>
      <c r="CO135" s="15">
        <f t="shared" si="182"/>
        <v>0</v>
      </c>
      <c r="CP135" s="8">
        <f t="shared" si="183"/>
        <v>0</v>
      </c>
      <c r="CQ135" s="27"/>
      <c r="CR135">
        <f t="shared" si="108"/>
        <v>10.917369000000001</v>
      </c>
      <c r="CS135">
        <f t="shared" si="109"/>
        <v>0</v>
      </c>
      <c r="CT135">
        <f t="shared" si="110"/>
        <v>0</v>
      </c>
      <c r="CU135">
        <f t="shared" si="111"/>
        <v>0</v>
      </c>
      <c r="CV135">
        <f t="shared" si="112"/>
        <v>10.917369000000001</v>
      </c>
      <c r="CW135">
        <f t="shared" si="113"/>
        <v>0</v>
      </c>
      <c r="CX135">
        <f t="shared" si="114"/>
        <v>0</v>
      </c>
      <c r="CY135">
        <f t="shared" si="115"/>
        <v>0</v>
      </c>
      <c r="CZ135" s="8">
        <f t="shared" si="116"/>
        <v>0</v>
      </c>
    </row>
    <row r="136" spans="1:104" hidden="1" outlineLevel="1" x14ac:dyDescent="0.4">
      <c r="A136" t="str">
        <f>'Accounts Active'!A94</f>
        <v>Dick and Tori Buchanan</v>
      </c>
      <c r="B136">
        <f t="shared" si="99"/>
        <v>38.502324000000002</v>
      </c>
      <c r="C136">
        <f t="shared" si="98"/>
        <v>31.166633999999998</v>
      </c>
      <c r="D136">
        <f t="shared" si="100"/>
        <v>0</v>
      </c>
      <c r="E136">
        <f t="shared" si="101"/>
        <v>1.9251162000000002</v>
      </c>
      <c r="F136" s="15">
        <f t="shared" si="117"/>
        <v>0.5816353427914327</v>
      </c>
      <c r="G136" s="14">
        <f t="shared" si="102"/>
        <v>1</v>
      </c>
      <c r="H136" s="54">
        <f t="shared" si="118"/>
        <v>13.039018149754879</v>
      </c>
      <c r="I136" s="58">
        <v>3.8068041015774305</v>
      </c>
      <c r="J136" s="58">
        <f t="shared" si="103"/>
        <v>27.359829898422568</v>
      </c>
      <c r="K136" s="10"/>
      <c r="L136">
        <v>0</v>
      </c>
      <c r="M136" s="8">
        <f t="shared" si="119"/>
        <v>1.9251162000000002</v>
      </c>
      <c r="N136" s="8">
        <f t="shared" si="120"/>
        <v>27.359829898422568</v>
      </c>
      <c r="O136" s="58">
        <f t="shared" si="104"/>
        <v>1.3832863741197059</v>
      </c>
      <c r="P136" s="8">
        <f t="shared" si="105"/>
        <v>0</v>
      </c>
      <c r="Q136" s="8">
        <f t="shared" si="121"/>
        <v>27.359829898422568</v>
      </c>
      <c r="R136" s="8">
        <f t="shared" si="106"/>
        <v>0.89408320554502385</v>
      </c>
      <c r="S136" s="8">
        <f t="shared" si="122"/>
        <v>0.89408320554502385</v>
      </c>
      <c r="T136" s="8">
        <f t="shared" si="123"/>
        <v>2.2773695796647297</v>
      </c>
      <c r="U136" s="15">
        <f t="shared" si="184"/>
        <v>5.9148886172812054E-2</v>
      </c>
      <c r="V136" s="8">
        <f t="shared" si="107"/>
        <v>25.082460318757839</v>
      </c>
      <c r="W136" s="68"/>
      <c r="X136" s="58">
        <v>0</v>
      </c>
      <c r="Y136" s="8">
        <f t="shared" si="124"/>
        <v>1.9251162000000002</v>
      </c>
      <c r="Z136" s="8">
        <f t="shared" si="125"/>
        <v>25.082460318757839</v>
      </c>
      <c r="AA136" s="60">
        <f t="shared" si="126"/>
        <v>2.4235177274577246</v>
      </c>
      <c r="AB136" s="8">
        <f t="shared" si="127"/>
        <v>0</v>
      </c>
      <c r="AC136" s="8">
        <f t="shared" si="128"/>
        <v>25.082460318757839</v>
      </c>
      <c r="AD136" s="8">
        <f t="shared" si="129"/>
        <v>4.4878984426324253</v>
      </c>
      <c r="AE136" s="8">
        <f t="shared" si="130"/>
        <v>4.4878984426324253</v>
      </c>
      <c r="AF136" s="8">
        <f t="shared" si="131"/>
        <v>6.91141617009015</v>
      </c>
      <c r="AG136" s="15">
        <f t="shared" si="132"/>
        <v>0.17950646745609822</v>
      </c>
      <c r="AH136" s="8">
        <f t="shared" si="133"/>
        <v>18.17104414866769</v>
      </c>
      <c r="AI136" s="68"/>
      <c r="AJ136" s="58">
        <v>0</v>
      </c>
      <c r="AK136" s="8">
        <f t="shared" si="134"/>
        <v>1.9251162000000002</v>
      </c>
      <c r="AL136" s="8">
        <f t="shared" si="135"/>
        <v>0</v>
      </c>
      <c r="AM136" s="69">
        <f t="shared" si="136"/>
        <v>0</v>
      </c>
      <c r="AN136" s="8">
        <f t="shared" si="137"/>
        <v>1.9251162000000002</v>
      </c>
      <c r="AO136" s="8">
        <f t="shared" si="138"/>
        <v>0</v>
      </c>
      <c r="AP136" s="8">
        <f t="shared" si="139"/>
        <v>0</v>
      </c>
      <c r="AQ136" s="8">
        <f t="shared" si="140"/>
        <v>0</v>
      </c>
      <c r="AR136" s="8">
        <f t="shared" si="141"/>
        <v>1.9251162000000002</v>
      </c>
      <c r="AS136" s="15">
        <f t="shared" si="142"/>
        <v>0.05</v>
      </c>
      <c r="AT136" s="8">
        <f t="shared" si="143"/>
        <v>16.245927948667688</v>
      </c>
      <c r="AU136" s="68"/>
      <c r="AV136" s="60">
        <v>0</v>
      </c>
      <c r="AW136" s="8">
        <f t="shared" si="144"/>
        <v>1.9251162000000002</v>
      </c>
      <c r="AX136" s="8">
        <f t="shared" si="145"/>
        <v>0</v>
      </c>
      <c r="AY136" s="69">
        <f t="shared" si="146"/>
        <v>0</v>
      </c>
      <c r="AZ136" s="8">
        <f t="shared" si="147"/>
        <v>1.9251162000000002</v>
      </c>
      <c r="BA136" s="8">
        <f t="shared" si="148"/>
        <v>0</v>
      </c>
      <c r="BB136" s="8">
        <f t="shared" si="149"/>
        <v>0</v>
      </c>
      <c r="BC136" s="8">
        <f t="shared" si="150"/>
        <v>0</v>
      </c>
      <c r="BD136" s="8">
        <f t="shared" si="151"/>
        <v>1.9251162000000002</v>
      </c>
      <c r="BE136" s="15">
        <f t="shared" si="152"/>
        <v>0.05</v>
      </c>
      <c r="BF136" s="8">
        <f t="shared" si="153"/>
        <v>14.320811748667689</v>
      </c>
      <c r="BG136" s="68"/>
      <c r="BH136" s="60">
        <v>0</v>
      </c>
      <c r="BI136" s="8">
        <f t="shared" si="154"/>
        <v>1.9251162000000002</v>
      </c>
      <c r="BJ136" s="8">
        <f t="shared" si="155"/>
        <v>0</v>
      </c>
      <c r="BK136" s="69">
        <f t="shared" si="156"/>
        <v>0</v>
      </c>
      <c r="BL136" s="8">
        <f t="shared" si="157"/>
        <v>0</v>
      </c>
      <c r="BM136" s="8">
        <f t="shared" si="158"/>
        <v>0</v>
      </c>
      <c r="BN136" s="8">
        <f t="shared" si="159"/>
        <v>0</v>
      </c>
      <c r="BO136" s="8">
        <f t="shared" si="160"/>
        <v>0</v>
      </c>
      <c r="BP136" s="8">
        <f t="shared" si="161"/>
        <v>0</v>
      </c>
      <c r="BQ136" s="15">
        <f t="shared" si="162"/>
        <v>0</v>
      </c>
      <c r="BR136" s="8">
        <f t="shared" si="163"/>
        <v>14.320811748667689</v>
      </c>
      <c r="BS136" s="68"/>
      <c r="BT136" s="60">
        <v>0</v>
      </c>
      <c r="BU136" s="8">
        <f t="shared" si="164"/>
        <v>1.9251162000000002</v>
      </c>
      <c r="BV136" s="8">
        <f t="shared" si="165"/>
        <v>0</v>
      </c>
      <c r="BW136" s="69">
        <f t="shared" si="166"/>
        <v>0</v>
      </c>
      <c r="BX136" s="8">
        <f t="shared" si="167"/>
        <v>0</v>
      </c>
      <c r="BY136" s="8">
        <f t="shared" si="168"/>
        <v>0</v>
      </c>
      <c r="BZ136" s="8">
        <f t="shared" si="169"/>
        <v>0</v>
      </c>
      <c r="CA136" s="8">
        <f t="shared" si="170"/>
        <v>0</v>
      </c>
      <c r="CB136" s="8">
        <f t="shared" si="171"/>
        <v>0</v>
      </c>
      <c r="CC136" s="15">
        <f t="shared" si="172"/>
        <v>0</v>
      </c>
      <c r="CD136" s="8">
        <f t="shared" si="173"/>
        <v>14.320811748667689</v>
      </c>
      <c r="CE136" s="68"/>
      <c r="CF136" s="60">
        <v>0</v>
      </c>
      <c r="CG136" s="8">
        <f t="shared" si="174"/>
        <v>1.9251162000000002</v>
      </c>
      <c r="CH136" s="8">
        <f t="shared" si="175"/>
        <v>0</v>
      </c>
      <c r="CI136" s="69">
        <f t="shared" si="176"/>
        <v>0</v>
      </c>
      <c r="CJ136" s="8">
        <f t="shared" si="177"/>
        <v>0</v>
      </c>
      <c r="CK136" s="8">
        <f t="shared" si="178"/>
        <v>0</v>
      </c>
      <c r="CL136" s="8">
        <f t="shared" si="179"/>
        <v>0</v>
      </c>
      <c r="CM136" s="8">
        <f t="shared" si="180"/>
        <v>0</v>
      </c>
      <c r="CN136" s="8">
        <f t="shared" si="181"/>
        <v>0</v>
      </c>
      <c r="CO136" s="15">
        <f t="shared" si="182"/>
        <v>0</v>
      </c>
      <c r="CP136" s="8">
        <f t="shared" si="183"/>
        <v>14.320811748667689</v>
      </c>
      <c r="CQ136" s="27"/>
      <c r="CR136">
        <f t="shared" si="108"/>
        <v>7.3356900000000005</v>
      </c>
      <c r="CS136">
        <f t="shared" si="109"/>
        <v>0</v>
      </c>
      <c r="CT136">
        <f t="shared" si="110"/>
        <v>0</v>
      </c>
      <c r="CU136">
        <f t="shared" si="111"/>
        <v>0</v>
      </c>
      <c r="CV136">
        <f t="shared" si="112"/>
        <v>4.0087840000000003</v>
      </c>
      <c r="CW136">
        <f t="shared" si="113"/>
        <v>3.3269060000000001</v>
      </c>
      <c r="CX136">
        <f t="shared" si="114"/>
        <v>0</v>
      </c>
      <c r="CY136">
        <f t="shared" si="115"/>
        <v>0</v>
      </c>
      <c r="CZ136" s="8">
        <f t="shared" si="116"/>
        <v>0</v>
      </c>
    </row>
    <row r="137" spans="1:104" hidden="1" outlineLevel="1" x14ac:dyDescent="0.4">
      <c r="A137" t="str">
        <f>'Accounts Active'!A95</f>
        <v>Dickson Buchanan Jr.</v>
      </c>
      <c r="B137">
        <f t="shared" si="99"/>
        <v>11.743142000000001</v>
      </c>
      <c r="C137">
        <f t="shared" si="98"/>
        <v>11.421134</v>
      </c>
      <c r="D137">
        <f t="shared" si="100"/>
        <v>0.32200800000000002</v>
      </c>
      <c r="E137">
        <f t="shared" si="101"/>
        <v>0.5871571000000001</v>
      </c>
      <c r="F137" s="15">
        <f t="shared" si="117"/>
        <v>0.60517234072325943</v>
      </c>
      <c r="G137" s="14">
        <f t="shared" si="102"/>
        <v>1</v>
      </c>
      <c r="H137" s="54">
        <f t="shared" si="118"/>
        <v>4.6365172684143827</v>
      </c>
      <c r="I137" s="58">
        <v>1.4343493471578033</v>
      </c>
      <c r="J137" s="58">
        <f t="shared" si="103"/>
        <v>10.308792652842197</v>
      </c>
      <c r="K137" s="10"/>
      <c r="L137">
        <v>0</v>
      </c>
      <c r="M137" s="8">
        <f t="shared" si="119"/>
        <v>0.5871571000000001</v>
      </c>
      <c r="N137" s="8">
        <f t="shared" si="120"/>
        <v>10.308792652842197</v>
      </c>
      <c r="O137" s="58">
        <f t="shared" si="104"/>
        <v>0.52120252440327153</v>
      </c>
      <c r="P137" s="8">
        <f t="shared" si="105"/>
        <v>0</v>
      </c>
      <c r="Q137" s="8">
        <f t="shared" si="121"/>
        <v>10.308792652842197</v>
      </c>
      <c r="R137" s="8">
        <f t="shared" si="106"/>
        <v>0.3368777662204524</v>
      </c>
      <c r="S137" s="8">
        <f t="shared" si="122"/>
        <v>0.3368777662204524</v>
      </c>
      <c r="T137" s="8">
        <f t="shared" si="123"/>
        <v>0.85808029062372393</v>
      </c>
      <c r="U137" s="15">
        <f t="shared" si="184"/>
        <v>7.3070758288005369E-2</v>
      </c>
      <c r="V137" s="8">
        <f t="shared" si="107"/>
        <v>9.4507123622184732</v>
      </c>
      <c r="W137" s="68"/>
      <c r="X137" s="58">
        <v>0</v>
      </c>
      <c r="Y137" s="8">
        <f t="shared" si="124"/>
        <v>0.5871571000000001</v>
      </c>
      <c r="Z137" s="8">
        <f t="shared" si="125"/>
        <v>9.4507123622184732</v>
      </c>
      <c r="AA137" s="60">
        <f t="shared" si="126"/>
        <v>0.91314682275453174</v>
      </c>
      <c r="AB137" s="8">
        <f t="shared" si="127"/>
        <v>0</v>
      </c>
      <c r="AC137" s="8">
        <f t="shared" si="128"/>
        <v>9.4507123622184732</v>
      </c>
      <c r="AD137" s="8">
        <f t="shared" si="129"/>
        <v>1.690975955036127</v>
      </c>
      <c r="AE137" s="8">
        <f t="shared" si="130"/>
        <v>1.690975955036127</v>
      </c>
      <c r="AF137" s="8">
        <f t="shared" si="131"/>
        <v>2.6041227777906588</v>
      </c>
      <c r="AG137" s="15">
        <f t="shared" si="132"/>
        <v>0.22175690098873527</v>
      </c>
      <c r="AH137" s="8">
        <f t="shared" si="133"/>
        <v>6.8465895844278144</v>
      </c>
      <c r="AI137" s="68"/>
      <c r="AJ137" s="58">
        <v>0</v>
      </c>
      <c r="AK137" s="8">
        <f t="shared" si="134"/>
        <v>0.5871571000000001</v>
      </c>
      <c r="AL137" s="8">
        <f t="shared" si="135"/>
        <v>0</v>
      </c>
      <c r="AM137" s="69">
        <f t="shared" si="136"/>
        <v>0</v>
      </c>
      <c r="AN137" s="8">
        <f t="shared" si="137"/>
        <v>0.5871571000000001</v>
      </c>
      <c r="AO137" s="8">
        <f t="shared" si="138"/>
        <v>0</v>
      </c>
      <c r="AP137" s="8">
        <f t="shared" si="139"/>
        <v>0</v>
      </c>
      <c r="AQ137" s="8">
        <f t="shared" si="140"/>
        <v>0</v>
      </c>
      <c r="AR137" s="8">
        <f t="shared" si="141"/>
        <v>0.5871571000000001</v>
      </c>
      <c r="AS137" s="15">
        <f t="shared" si="142"/>
        <v>0.05</v>
      </c>
      <c r="AT137" s="8">
        <f t="shared" si="143"/>
        <v>6.2594324844278146</v>
      </c>
      <c r="AU137" s="68"/>
      <c r="AV137" s="60">
        <v>0</v>
      </c>
      <c r="AW137" s="8">
        <f t="shared" si="144"/>
        <v>0.5871571000000001</v>
      </c>
      <c r="AX137" s="8">
        <f t="shared" si="145"/>
        <v>0</v>
      </c>
      <c r="AY137" s="69">
        <f t="shared" si="146"/>
        <v>0</v>
      </c>
      <c r="AZ137" s="8">
        <f t="shared" si="147"/>
        <v>0.5871571000000001</v>
      </c>
      <c r="BA137" s="8">
        <f t="shared" si="148"/>
        <v>0</v>
      </c>
      <c r="BB137" s="8">
        <f t="shared" si="149"/>
        <v>0</v>
      </c>
      <c r="BC137" s="8">
        <f t="shared" si="150"/>
        <v>0</v>
      </c>
      <c r="BD137" s="8">
        <f t="shared" si="151"/>
        <v>0.5871571000000001</v>
      </c>
      <c r="BE137" s="15">
        <f t="shared" si="152"/>
        <v>0.05</v>
      </c>
      <c r="BF137" s="8">
        <f t="shared" si="153"/>
        <v>5.6722753844278149</v>
      </c>
      <c r="BG137" s="68"/>
      <c r="BH137" s="60">
        <v>0</v>
      </c>
      <c r="BI137" s="8">
        <f t="shared" si="154"/>
        <v>0.5871571000000001</v>
      </c>
      <c r="BJ137" s="8">
        <f t="shared" si="155"/>
        <v>0</v>
      </c>
      <c r="BK137" s="69">
        <f t="shared" si="156"/>
        <v>0</v>
      </c>
      <c r="BL137" s="8">
        <f t="shared" si="157"/>
        <v>0</v>
      </c>
      <c r="BM137" s="8">
        <f t="shared" si="158"/>
        <v>0</v>
      </c>
      <c r="BN137" s="8">
        <f t="shared" si="159"/>
        <v>0</v>
      </c>
      <c r="BO137" s="8">
        <f t="shared" si="160"/>
        <v>0</v>
      </c>
      <c r="BP137" s="8">
        <f t="shared" si="161"/>
        <v>0</v>
      </c>
      <c r="BQ137" s="15">
        <f t="shared" si="162"/>
        <v>0</v>
      </c>
      <c r="BR137" s="8">
        <f t="shared" si="163"/>
        <v>5.6722753844278149</v>
      </c>
      <c r="BS137" s="68"/>
      <c r="BT137" s="60">
        <v>0</v>
      </c>
      <c r="BU137" s="8">
        <f t="shared" si="164"/>
        <v>0.5871571000000001</v>
      </c>
      <c r="BV137" s="8">
        <f t="shared" si="165"/>
        <v>0</v>
      </c>
      <c r="BW137" s="69">
        <f t="shared" si="166"/>
        <v>0</v>
      </c>
      <c r="BX137" s="8">
        <f t="shared" si="167"/>
        <v>0</v>
      </c>
      <c r="BY137" s="8">
        <f t="shared" si="168"/>
        <v>0</v>
      </c>
      <c r="BZ137" s="8">
        <f t="shared" si="169"/>
        <v>0</v>
      </c>
      <c r="CA137" s="8">
        <f t="shared" si="170"/>
        <v>0</v>
      </c>
      <c r="CB137" s="8">
        <f t="shared" si="171"/>
        <v>0</v>
      </c>
      <c r="CC137" s="15">
        <f t="shared" si="172"/>
        <v>0</v>
      </c>
      <c r="CD137" s="8">
        <f t="shared" si="173"/>
        <v>5.6722753844278149</v>
      </c>
      <c r="CE137" s="68"/>
      <c r="CF137" s="60">
        <v>0</v>
      </c>
      <c r="CG137" s="8">
        <f t="shared" si="174"/>
        <v>0.5871571000000001</v>
      </c>
      <c r="CH137" s="8">
        <f t="shared" si="175"/>
        <v>0</v>
      </c>
      <c r="CI137" s="69">
        <f t="shared" si="176"/>
        <v>0</v>
      </c>
      <c r="CJ137" s="8">
        <f t="shared" si="177"/>
        <v>0</v>
      </c>
      <c r="CK137" s="8">
        <f t="shared" si="178"/>
        <v>0</v>
      </c>
      <c r="CL137" s="8">
        <f t="shared" si="179"/>
        <v>0</v>
      </c>
      <c r="CM137" s="8">
        <f t="shared" si="180"/>
        <v>0</v>
      </c>
      <c r="CN137" s="8">
        <f t="shared" si="181"/>
        <v>0</v>
      </c>
      <c r="CO137" s="15">
        <f t="shared" si="182"/>
        <v>0</v>
      </c>
      <c r="CP137" s="8">
        <f t="shared" si="183"/>
        <v>5.6722753844278149</v>
      </c>
      <c r="CQ137" s="27"/>
      <c r="CR137">
        <f t="shared" si="108"/>
        <v>0.32200800000000002</v>
      </c>
      <c r="CS137">
        <f t="shared" si="109"/>
        <v>0</v>
      </c>
      <c r="CT137">
        <f t="shared" si="110"/>
        <v>0</v>
      </c>
      <c r="CU137">
        <f t="shared" si="111"/>
        <v>0</v>
      </c>
      <c r="CV137">
        <f t="shared" si="112"/>
        <v>0</v>
      </c>
      <c r="CW137">
        <f t="shared" si="113"/>
        <v>0</v>
      </c>
      <c r="CX137">
        <f t="shared" si="114"/>
        <v>0.32200800000000002</v>
      </c>
      <c r="CY137">
        <f t="shared" si="115"/>
        <v>0</v>
      </c>
      <c r="CZ137" s="8">
        <f t="shared" si="116"/>
        <v>0</v>
      </c>
    </row>
    <row r="138" spans="1:104" hidden="1" outlineLevel="1" x14ac:dyDescent="0.4">
      <c r="A138" t="str">
        <f>'Accounts Active'!A96</f>
        <v>Dimitar Georgievski and Mirjana Simundza</v>
      </c>
      <c r="B138">
        <f t="shared" si="99"/>
        <v>7.108174</v>
      </c>
      <c r="C138">
        <f t="shared" si="98"/>
        <v>0.81648200000000004</v>
      </c>
      <c r="D138">
        <f t="shared" si="100"/>
        <v>2.2916919999999998</v>
      </c>
      <c r="E138">
        <f t="shared" si="101"/>
        <v>0.35540870000000002</v>
      </c>
      <c r="F138" s="15">
        <f t="shared" si="117"/>
        <v>0.5263255556345372</v>
      </c>
      <c r="G138" s="14">
        <f t="shared" si="102"/>
        <v>1</v>
      </c>
      <c r="H138" s="54">
        <f t="shared" si="118"/>
        <v>0.31985529999999984</v>
      </c>
      <c r="I138" s="58">
        <v>0.35540870000000002</v>
      </c>
      <c r="J138" s="58">
        <f t="shared" si="103"/>
        <v>0.31985529999999984</v>
      </c>
      <c r="K138" s="10"/>
      <c r="L138">
        <v>0</v>
      </c>
      <c r="M138" s="8">
        <f t="shared" si="119"/>
        <v>0.31985529999999984</v>
      </c>
      <c r="N138" s="8">
        <f t="shared" si="120"/>
        <v>0.31985529999999984</v>
      </c>
      <c r="O138" s="58">
        <f t="shared" si="104"/>
        <v>0.12914560319767443</v>
      </c>
      <c r="P138" s="8">
        <f t="shared" si="105"/>
        <v>0.31985529999999984</v>
      </c>
      <c r="Q138" s="8">
        <f t="shared" si="121"/>
        <v>0</v>
      </c>
      <c r="R138" s="8">
        <f t="shared" si="106"/>
        <v>0</v>
      </c>
      <c r="S138" s="8">
        <f t="shared" si="122"/>
        <v>0</v>
      </c>
      <c r="T138" s="8">
        <f t="shared" si="123"/>
        <v>0.44900090319767427</v>
      </c>
      <c r="U138" s="15">
        <f t="shared" si="184"/>
        <v>6.3166841891838077E-2</v>
      </c>
      <c r="V138" s="8">
        <f t="shared" si="107"/>
        <v>-0.12914560319767443</v>
      </c>
      <c r="W138" s="68"/>
      <c r="X138" s="58">
        <v>0</v>
      </c>
      <c r="Y138" s="8">
        <f t="shared" si="124"/>
        <v>-0.12914560319767443</v>
      </c>
      <c r="Z138" s="8">
        <f t="shared" si="125"/>
        <v>-0.12914560319767443</v>
      </c>
      <c r="AA138" s="60">
        <f t="shared" si="126"/>
        <v>0.22626309680232559</v>
      </c>
      <c r="AB138" s="8">
        <f t="shared" si="127"/>
        <v>-0.12914560319767443</v>
      </c>
      <c r="AC138" s="8">
        <f t="shared" si="128"/>
        <v>0</v>
      </c>
      <c r="AD138" s="8">
        <f t="shared" si="129"/>
        <v>0</v>
      </c>
      <c r="AE138" s="8">
        <f t="shared" si="130"/>
        <v>0</v>
      </c>
      <c r="AF138" s="8">
        <f t="shared" si="131"/>
        <v>9.7117493604651162E-2</v>
      </c>
      <c r="AG138" s="15">
        <f t="shared" si="132"/>
        <v>1.3662790697674419E-2</v>
      </c>
      <c r="AH138" s="8">
        <f t="shared" si="133"/>
        <v>-0.22626309680232559</v>
      </c>
      <c r="AI138" s="68"/>
      <c r="AJ138" s="58">
        <v>0</v>
      </c>
      <c r="AK138" s="8">
        <f t="shared" si="134"/>
        <v>-0.22626309680232559</v>
      </c>
      <c r="AL138" s="8">
        <f t="shared" si="135"/>
        <v>-0.22626309680232559</v>
      </c>
      <c r="AM138" s="69">
        <f t="shared" si="136"/>
        <v>0</v>
      </c>
      <c r="AN138" s="8">
        <f t="shared" si="137"/>
        <v>-0.22626309680232559</v>
      </c>
      <c r="AO138" s="8">
        <f t="shared" si="138"/>
        <v>0</v>
      </c>
      <c r="AP138" s="8">
        <f t="shared" si="139"/>
        <v>0</v>
      </c>
      <c r="AQ138" s="8">
        <f t="shared" si="140"/>
        <v>0</v>
      </c>
      <c r="AR138" s="8">
        <f t="shared" si="141"/>
        <v>-0.22626309680232559</v>
      </c>
      <c r="AS138" s="15">
        <f t="shared" si="142"/>
        <v>-3.1831395348837208E-2</v>
      </c>
      <c r="AT138" s="8">
        <f t="shared" si="143"/>
        <v>0</v>
      </c>
      <c r="AU138" s="68"/>
      <c r="AV138" s="60">
        <v>0</v>
      </c>
      <c r="AW138" s="8">
        <f t="shared" si="144"/>
        <v>0</v>
      </c>
      <c r="AX138" s="8">
        <f t="shared" si="145"/>
        <v>0</v>
      </c>
      <c r="AY138" s="69">
        <f t="shared" si="146"/>
        <v>0</v>
      </c>
      <c r="AZ138" s="8">
        <f t="shared" si="147"/>
        <v>0</v>
      </c>
      <c r="BA138" s="8">
        <f t="shared" si="148"/>
        <v>0</v>
      </c>
      <c r="BB138" s="8">
        <f t="shared" si="149"/>
        <v>0</v>
      </c>
      <c r="BC138" s="8">
        <f t="shared" si="150"/>
        <v>0</v>
      </c>
      <c r="BD138" s="8">
        <f t="shared" si="151"/>
        <v>0</v>
      </c>
      <c r="BE138" s="15">
        <f t="shared" si="152"/>
        <v>0</v>
      </c>
      <c r="BF138" s="8">
        <f t="shared" si="153"/>
        <v>0</v>
      </c>
      <c r="BG138" s="68"/>
      <c r="BH138" s="60">
        <v>0</v>
      </c>
      <c r="BI138" s="8">
        <f t="shared" si="154"/>
        <v>0</v>
      </c>
      <c r="BJ138" s="8">
        <f t="shared" si="155"/>
        <v>0</v>
      </c>
      <c r="BK138" s="69">
        <f t="shared" si="156"/>
        <v>0</v>
      </c>
      <c r="BL138" s="8">
        <f t="shared" si="157"/>
        <v>0</v>
      </c>
      <c r="BM138" s="8">
        <f t="shared" si="158"/>
        <v>0</v>
      </c>
      <c r="BN138" s="8">
        <f t="shared" si="159"/>
        <v>0</v>
      </c>
      <c r="BO138" s="8">
        <f t="shared" si="160"/>
        <v>0</v>
      </c>
      <c r="BP138" s="8">
        <f t="shared" si="161"/>
        <v>0</v>
      </c>
      <c r="BQ138" s="15">
        <f t="shared" si="162"/>
        <v>0</v>
      </c>
      <c r="BR138" s="8">
        <f t="shared" si="163"/>
        <v>0</v>
      </c>
      <c r="BS138" s="68"/>
      <c r="BT138" s="60">
        <v>0</v>
      </c>
      <c r="BU138" s="8">
        <f t="shared" si="164"/>
        <v>0</v>
      </c>
      <c r="BV138" s="8">
        <f t="shared" si="165"/>
        <v>0</v>
      </c>
      <c r="BW138" s="69">
        <f t="shared" si="166"/>
        <v>0</v>
      </c>
      <c r="BX138" s="8">
        <f t="shared" si="167"/>
        <v>0</v>
      </c>
      <c r="BY138" s="8">
        <f t="shared" si="168"/>
        <v>0</v>
      </c>
      <c r="BZ138" s="8">
        <f t="shared" si="169"/>
        <v>0</v>
      </c>
      <c r="CA138" s="8">
        <f t="shared" si="170"/>
        <v>0</v>
      </c>
      <c r="CB138" s="8">
        <f t="shared" si="171"/>
        <v>0</v>
      </c>
      <c r="CC138" s="15">
        <f t="shared" si="172"/>
        <v>0</v>
      </c>
      <c r="CD138" s="8">
        <f t="shared" si="173"/>
        <v>0</v>
      </c>
      <c r="CE138" s="68"/>
      <c r="CF138" s="60">
        <v>0</v>
      </c>
      <c r="CG138" s="8">
        <f t="shared" si="174"/>
        <v>0</v>
      </c>
      <c r="CH138" s="8">
        <f t="shared" si="175"/>
        <v>0</v>
      </c>
      <c r="CI138" s="69">
        <f t="shared" si="176"/>
        <v>0</v>
      </c>
      <c r="CJ138" s="8">
        <f t="shared" si="177"/>
        <v>0</v>
      </c>
      <c r="CK138" s="8">
        <f t="shared" si="178"/>
        <v>0</v>
      </c>
      <c r="CL138" s="8">
        <f t="shared" si="179"/>
        <v>0</v>
      </c>
      <c r="CM138" s="8">
        <f t="shared" si="180"/>
        <v>0</v>
      </c>
      <c r="CN138" s="8">
        <f t="shared" si="181"/>
        <v>0</v>
      </c>
      <c r="CO138" s="15">
        <f t="shared" si="182"/>
        <v>0</v>
      </c>
      <c r="CP138" s="8">
        <f t="shared" si="183"/>
        <v>0</v>
      </c>
      <c r="CQ138" s="27"/>
      <c r="CR138">
        <f t="shared" si="108"/>
        <v>6.2916920000000003</v>
      </c>
      <c r="CS138">
        <f t="shared" si="109"/>
        <v>0</v>
      </c>
      <c r="CT138">
        <f t="shared" si="110"/>
        <v>0</v>
      </c>
      <c r="CU138">
        <f t="shared" si="111"/>
        <v>0</v>
      </c>
      <c r="CV138">
        <f t="shared" si="112"/>
        <v>2</v>
      </c>
      <c r="CW138">
        <f t="shared" si="113"/>
        <v>2</v>
      </c>
      <c r="CX138">
        <f t="shared" si="114"/>
        <v>2</v>
      </c>
      <c r="CY138">
        <f t="shared" si="115"/>
        <v>0.29169200000000001</v>
      </c>
      <c r="CZ138" s="8">
        <f t="shared" si="116"/>
        <v>2.4329100000000001</v>
      </c>
    </row>
    <row r="139" spans="1:104" hidden="1" outlineLevel="1" x14ac:dyDescent="0.4">
      <c r="A139" t="str">
        <f>'Accounts Active'!A97</f>
        <v>Dimitrios Dourmousis</v>
      </c>
      <c r="B139">
        <f t="shared" si="99"/>
        <v>10.435090000000001</v>
      </c>
      <c r="C139">
        <f t="shared" si="98"/>
        <v>8.4350900000000006</v>
      </c>
      <c r="D139">
        <f t="shared" si="100"/>
        <v>2</v>
      </c>
      <c r="E139">
        <f t="shared" si="101"/>
        <v>0.52175450000000001</v>
      </c>
      <c r="F139" s="15">
        <f t="shared" si="117"/>
        <v>0.58146186460504368</v>
      </c>
      <c r="G139" s="14">
        <f t="shared" si="102"/>
        <v>1</v>
      </c>
      <c r="H139" s="54">
        <f t="shared" si="118"/>
        <v>3.5304068404886424</v>
      </c>
      <c r="I139" s="58">
        <v>1.0302920491566325</v>
      </c>
      <c r="J139" s="58">
        <f t="shared" si="103"/>
        <v>7.4047979508433679</v>
      </c>
      <c r="K139" s="10"/>
      <c r="L139">
        <v>0</v>
      </c>
      <c r="M139" s="8">
        <f t="shared" si="119"/>
        <v>0.52175450000000001</v>
      </c>
      <c r="N139" s="8">
        <f t="shared" si="120"/>
        <v>7.4047979508433679</v>
      </c>
      <c r="O139" s="58">
        <f t="shared" si="104"/>
        <v>0.3743793783272647</v>
      </c>
      <c r="P139" s="8">
        <f t="shared" si="105"/>
        <v>0</v>
      </c>
      <c r="Q139" s="8">
        <f t="shared" si="121"/>
        <v>7.4047979508433679</v>
      </c>
      <c r="R139" s="8">
        <f t="shared" si="106"/>
        <v>0.24197904420030653</v>
      </c>
      <c r="S139" s="8">
        <f t="shared" si="122"/>
        <v>0.24197904420030653</v>
      </c>
      <c r="T139" s="8">
        <f t="shared" si="123"/>
        <v>0.61635842252757123</v>
      </c>
      <c r="U139" s="15">
        <f t="shared" si="184"/>
        <v>5.9065942174679011E-2</v>
      </c>
      <c r="V139" s="8">
        <f t="shared" si="107"/>
        <v>6.7884395283157968</v>
      </c>
      <c r="W139" s="68"/>
      <c r="X139" s="58">
        <v>0</v>
      </c>
      <c r="Y139" s="8">
        <f t="shared" si="124"/>
        <v>0.52175450000000001</v>
      </c>
      <c r="Z139" s="8">
        <f t="shared" si="125"/>
        <v>6.7884395283157968</v>
      </c>
      <c r="AA139" s="60">
        <f t="shared" si="126"/>
        <v>0.65591267082936777</v>
      </c>
      <c r="AB139" s="8">
        <f t="shared" si="127"/>
        <v>0</v>
      </c>
      <c r="AC139" s="8">
        <f t="shared" si="128"/>
        <v>6.7884395283157968</v>
      </c>
      <c r="AD139" s="8">
        <f t="shared" si="129"/>
        <v>1.2146267471317032</v>
      </c>
      <c r="AE139" s="8">
        <f t="shared" si="130"/>
        <v>1.2146267471317032</v>
      </c>
      <c r="AF139" s="8">
        <f t="shared" si="131"/>
        <v>1.870539417961071</v>
      </c>
      <c r="AG139" s="15">
        <f t="shared" si="132"/>
        <v>0.17925474700851368</v>
      </c>
      <c r="AH139" s="8">
        <f t="shared" si="133"/>
        <v>4.9179001103547257</v>
      </c>
      <c r="AI139" s="68"/>
      <c r="AJ139" s="58">
        <v>0</v>
      </c>
      <c r="AK139" s="8">
        <f t="shared" si="134"/>
        <v>0.52175450000000001</v>
      </c>
      <c r="AL139" s="8">
        <f t="shared" si="135"/>
        <v>0</v>
      </c>
      <c r="AM139" s="69">
        <f t="shared" si="136"/>
        <v>0</v>
      </c>
      <c r="AN139" s="8">
        <f t="shared" si="137"/>
        <v>0.52175450000000001</v>
      </c>
      <c r="AO139" s="8">
        <f t="shared" si="138"/>
        <v>0</v>
      </c>
      <c r="AP139" s="8">
        <f t="shared" si="139"/>
        <v>0</v>
      </c>
      <c r="AQ139" s="8">
        <f t="shared" si="140"/>
        <v>0</v>
      </c>
      <c r="AR139" s="8">
        <f t="shared" si="141"/>
        <v>0.52175450000000001</v>
      </c>
      <c r="AS139" s="15">
        <f t="shared" si="142"/>
        <v>4.9999999999999996E-2</v>
      </c>
      <c r="AT139" s="8">
        <f t="shared" si="143"/>
        <v>4.3961456103547256</v>
      </c>
      <c r="AU139" s="68"/>
      <c r="AV139" s="60">
        <v>0</v>
      </c>
      <c r="AW139" s="8">
        <f t="shared" si="144"/>
        <v>0.52175450000000001</v>
      </c>
      <c r="AX139" s="8">
        <f t="shared" si="145"/>
        <v>0</v>
      </c>
      <c r="AY139" s="69">
        <f t="shared" si="146"/>
        <v>0</v>
      </c>
      <c r="AZ139" s="8">
        <f t="shared" si="147"/>
        <v>0.52175450000000001</v>
      </c>
      <c r="BA139" s="8">
        <f t="shared" si="148"/>
        <v>0</v>
      </c>
      <c r="BB139" s="8">
        <f t="shared" si="149"/>
        <v>0</v>
      </c>
      <c r="BC139" s="8">
        <f t="shared" si="150"/>
        <v>0</v>
      </c>
      <c r="BD139" s="8">
        <f t="shared" si="151"/>
        <v>0.52175450000000001</v>
      </c>
      <c r="BE139" s="15">
        <f t="shared" si="152"/>
        <v>4.9999999999999996E-2</v>
      </c>
      <c r="BF139" s="8">
        <f t="shared" si="153"/>
        <v>3.8743911103547255</v>
      </c>
      <c r="BG139" s="68"/>
      <c r="BH139" s="60">
        <v>0</v>
      </c>
      <c r="BI139" s="8">
        <f t="shared" si="154"/>
        <v>0.52175450000000001</v>
      </c>
      <c r="BJ139" s="8">
        <f t="shared" si="155"/>
        <v>0</v>
      </c>
      <c r="BK139" s="69">
        <f t="shared" si="156"/>
        <v>0</v>
      </c>
      <c r="BL139" s="8">
        <f t="shared" si="157"/>
        <v>0</v>
      </c>
      <c r="BM139" s="8">
        <f t="shared" si="158"/>
        <v>0</v>
      </c>
      <c r="BN139" s="8">
        <f t="shared" si="159"/>
        <v>0</v>
      </c>
      <c r="BO139" s="8">
        <f t="shared" si="160"/>
        <v>0</v>
      </c>
      <c r="BP139" s="8">
        <f t="shared" si="161"/>
        <v>0</v>
      </c>
      <c r="BQ139" s="15">
        <f t="shared" si="162"/>
        <v>0</v>
      </c>
      <c r="BR139" s="8">
        <f t="shared" si="163"/>
        <v>3.8743911103547255</v>
      </c>
      <c r="BS139" s="68"/>
      <c r="BT139" s="60">
        <v>0</v>
      </c>
      <c r="BU139" s="8">
        <f t="shared" si="164"/>
        <v>0.52175450000000001</v>
      </c>
      <c r="BV139" s="8">
        <f t="shared" si="165"/>
        <v>0</v>
      </c>
      <c r="BW139" s="69">
        <f t="shared" si="166"/>
        <v>0</v>
      </c>
      <c r="BX139" s="8">
        <f t="shared" si="167"/>
        <v>0</v>
      </c>
      <c r="BY139" s="8">
        <f t="shared" si="168"/>
        <v>0</v>
      </c>
      <c r="BZ139" s="8">
        <f t="shared" si="169"/>
        <v>0</v>
      </c>
      <c r="CA139" s="8">
        <f t="shared" si="170"/>
        <v>0</v>
      </c>
      <c r="CB139" s="8">
        <f t="shared" si="171"/>
        <v>0</v>
      </c>
      <c r="CC139" s="15">
        <f t="shared" si="172"/>
        <v>0</v>
      </c>
      <c r="CD139" s="8">
        <f t="shared" si="173"/>
        <v>3.8743911103547255</v>
      </c>
      <c r="CE139" s="68"/>
      <c r="CF139" s="60">
        <v>0</v>
      </c>
      <c r="CG139" s="8">
        <f t="shared" si="174"/>
        <v>0.52175450000000001</v>
      </c>
      <c r="CH139" s="8">
        <f t="shared" si="175"/>
        <v>0</v>
      </c>
      <c r="CI139" s="69">
        <f t="shared" si="176"/>
        <v>0</v>
      </c>
      <c r="CJ139" s="8">
        <f t="shared" si="177"/>
        <v>0</v>
      </c>
      <c r="CK139" s="8">
        <f t="shared" si="178"/>
        <v>0</v>
      </c>
      <c r="CL139" s="8">
        <f t="shared" si="179"/>
        <v>0</v>
      </c>
      <c r="CM139" s="8">
        <f t="shared" si="180"/>
        <v>0</v>
      </c>
      <c r="CN139" s="8">
        <f t="shared" si="181"/>
        <v>0</v>
      </c>
      <c r="CO139" s="15">
        <f t="shared" si="182"/>
        <v>0</v>
      </c>
      <c r="CP139" s="8">
        <f t="shared" si="183"/>
        <v>3.8743911103547255</v>
      </c>
      <c r="CQ139" s="27"/>
      <c r="CR139">
        <f t="shared" si="108"/>
        <v>2</v>
      </c>
      <c r="CS139">
        <f t="shared" si="109"/>
        <v>0</v>
      </c>
      <c r="CT139">
        <f t="shared" si="110"/>
        <v>0</v>
      </c>
      <c r="CU139">
        <f t="shared" si="111"/>
        <v>0</v>
      </c>
      <c r="CV139">
        <f t="shared" si="112"/>
        <v>0</v>
      </c>
      <c r="CW139">
        <f t="shared" si="113"/>
        <v>0</v>
      </c>
      <c r="CX139">
        <f t="shared" si="114"/>
        <v>0</v>
      </c>
      <c r="CY139">
        <f t="shared" si="115"/>
        <v>2</v>
      </c>
      <c r="CZ139" s="8">
        <f t="shared" si="116"/>
        <v>2</v>
      </c>
    </row>
    <row r="140" spans="1:104" hidden="1" outlineLevel="1" x14ac:dyDescent="0.4">
      <c r="A140" t="str">
        <f>'Accounts Active'!A98</f>
        <v>DL and SJ Habner Family Trust</v>
      </c>
      <c r="B140">
        <f t="shared" si="99"/>
        <v>50</v>
      </c>
      <c r="C140">
        <f t="shared" si="98"/>
        <v>50</v>
      </c>
      <c r="D140">
        <f t="shared" si="100"/>
        <v>0</v>
      </c>
      <c r="E140">
        <f t="shared" si="101"/>
        <v>2.5</v>
      </c>
      <c r="F140" s="15">
        <f t="shared" si="117"/>
        <v>0.60517234072325943</v>
      </c>
      <c r="G140" s="14">
        <f t="shared" si="102"/>
        <v>1</v>
      </c>
      <c r="H140" s="54">
        <f t="shared" si="118"/>
        <v>19.74138296383703</v>
      </c>
      <c r="I140" s="58">
        <v>6.1071787565789597</v>
      </c>
      <c r="J140" s="58">
        <f t="shared" si="103"/>
        <v>43.892821243421039</v>
      </c>
      <c r="K140" s="10"/>
      <c r="L140">
        <v>0</v>
      </c>
      <c r="M140" s="8">
        <f t="shared" si="119"/>
        <v>2.5</v>
      </c>
      <c r="N140" s="8">
        <f t="shared" si="120"/>
        <v>43.892821243421039</v>
      </c>
      <c r="O140" s="58">
        <f t="shared" si="104"/>
        <v>2.2191783272452614</v>
      </c>
      <c r="P140" s="8">
        <f t="shared" si="105"/>
        <v>0</v>
      </c>
      <c r="Q140" s="8">
        <f t="shared" si="121"/>
        <v>43.892821243421039</v>
      </c>
      <c r="R140" s="8">
        <f t="shared" si="106"/>
        <v>1.4343595871550066</v>
      </c>
      <c r="S140" s="8">
        <f t="shared" si="122"/>
        <v>1.4343595871550066</v>
      </c>
      <c r="T140" s="8">
        <f t="shared" si="123"/>
        <v>3.653537914400268</v>
      </c>
      <c r="U140" s="15">
        <f t="shared" si="184"/>
        <v>7.3070758288005355E-2</v>
      </c>
      <c r="V140" s="8">
        <f t="shared" si="107"/>
        <v>40.239283329020772</v>
      </c>
      <c r="W140" s="68"/>
      <c r="X140" s="58">
        <v>0</v>
      </c>
      <c r="Y140" s="8">
        <f t="shared" si="124"/>
        <v>2.5</v>
      </c>
      <c r="Z140" s="8">
        <f t="shared" si="125"/>
        <v>40.239283329020772</v>
      </c>
      <c r="AA140" s="60">
        <f t="shared" si="126"/>
        <v>3.8880004293336983</v>
      </c>
      <c r="AB140" s="8">
        <f t="shared" si="127"/>
        <v>0</v>
      </c>
      <c r="AC140" s="8">
        <f t="shared" si="128"/>
        <v>40.239283329020772</v>
      </c>
      <c r="AD140" s="8">
        <f t="shared" si="129"/>
        <v>7.1998446201030646</v>
      </c>
      <c r="AE140" s="8">
        <f t="shared" si="130"/>
        <v>7.1998446201030646</v>
      </c>
      <c r="AF140" s="8">
        <f t="shared" si="131"/>
        <v>11.087845049436762</v>
      </c>
      <c r="AG140" s="15">
        <f t="shared" si="132"/>
        <v>0.22175690098873524</v>
      </c>
      <c r="AH140" s="8">
        <f t="shared" si="133"/>
        <v>29.15143827958401</v>
      </c>
      <c r="AI140" s="68"/>
      <c r="AJ140" s="58">
        <v>0</v>
      </c>
      <c r="AK140" s="8">
        <f t="shared" si="134"/>
        <v>2.5</v>
      </c>
      <c r="AL140" s="8">
        <f t="shared" si="135"/>
        <v>0</v>
      </c>
      <c r="AM140" s="69">
        <f t="shared" si="136"/>
        <v>0</v>
      </c>
      <c r="AN140" s="8">
        <f t="shared" si="137"/>
        <v>2.5</v>
      </c>
      <c r="AO140" s="8">
        <f t="shared" si="138"/>
        <v>0</v>
      </c>
      <c r="AP140" s="8">
        <f t="shared" si="139"/>
        <v>0</v>
      </c>
      <c r="AQ140" s="8">
        <f t="shared" si="140"/>
        <v>0</v>
      </c>
      <c r="AR140" s="8">
        <f t="shared" si="141"/>
        <v>2.5</v>
      </c>
      <c r="AS140" s="15">
        <f t="shared" si="142"/>
        <v>0.05</v>
      </c>
      <c r="AT140" s="8">
        <f t="shared" si="143"/>
        <v>26.65143827958401</v>
      </c>
      <c r="AU140" s="68"/>
      <c r="AV140" s="60">
        <v>0</v>
      </c>
      <c r="AW140" s="8">
        <f t="shared" si="144"/>
        <v>2.5</v>
      </c>
      <c r="AX140" s="8">
        <f t="shared" si="145"/>
        <v>0</v>
      </c>
      <c r="AY140" s="69">
        <f t="shared" si="146"/>
        <v>0</v>
      </c>
      <c r="AZ140" s="8">
        <f t="shared" si="147"/>
        <v>2.5</v>
      </c>
      <c r="BA140" s="8">
        <f t="shared" si="148"/>
        <v>0</v>
      </c>
      <c r="BB140" s="8">
        <f t="shared" si="149"/>
        <v>0</v>
      </c>
      <c r="BC140" s="8">
        <f t="shared" si="150"/>
        <v>0</v>
      </c>
      <c r="BD140" s="8">
        <f t="shared" si="151"/>
        <v>2.5</v>
      </c>
      <c r="BE140" s="15">
        <f t="shared" si="152"/>
        <v>0.05</v>
      </c>
      <c r="BF140" s="8">
        <f t="shared" si="153"/>
        <v>24.15143827958401</v>
      </c>
      <c r="BG140" s="68"/>
      <c r="BH140" s="60">
        <v>0</v>
      </c>
      <c r="BI140" s="8">
        <f t="shared" si="154"/>
        <v>2.5</v>
      </c>
      <c r="BJ140" s="8">
        <f t="shared" si="155"/>
        <v>0</v>
      </c>
      <c r="BK140" s="69">
        <f t="shared" si="156"/>
        <v>0</v>
      </c>
      <c r="BL140" s="8">
        <f t="shared" si="157"/>
        <v>0</v>
      </c>
      <c r="BM140" s="8">
        <f t="shared" si="158"/>
        <v>0</v>
      </c>
      <c r="BN140" s="8">
        <f t="shared" si="159"/>
        <v>0</v>
      </c>
      <c r="BO140" s="8">
        <f t="shared" si="160"/>
        <v>0</v>
      </c>
      <c r="BP140" s="8">
        <f t="shared" si="161"/>
        <v>0</v>
      </c>
      <c r="BQ140" s="15">
        <f t="shared" si="162"/>
        <v>0</v>
      </c>
      <c r="BR140" s="8">
        <f t="shared" si="163"/>
        <v>24.15143827958401</v>
      </c>
      <c r="BS140" s="68"/>
      <c r="BT140" s="60">
        <v>0</v>
      </c>
      <c r="BU140" s="8">
        <f t="shared" si="164"/>
        <v>2.5</v>
      </c>
      <c r="BV140" s="8">
        <f t="shared" si="165"/>
        <v>0</v>
      </c>
      <c r="BW140" s="69">
        <f t="shared" si="166"/>
        <v>0</v>
      </c>
      <c r="BX140" s="8">
        <f t="shared" si="167"/>
        <v>0</v>
      </c>
      <c r="BY140" s="8">
        <f t="shared" si="168"/>
        <v>0</v>
      </c>
      <c r="BZ140" s="8">
        <f t="shared" si="169"/>
        <v>0</v>
      </c>
      <c r="CA140" s="8">
        <f t="shared" si="170"/>
        <v>0</v>
      </c>
      <c r="CB140" s="8">
        <f t="shared" si="171"/>
        <v>0</v>
      </c>
      <c r="CC140" s="15">
        <f t="shared" si="172"/>
        <v>0</v>
      </c>
      <c r="CD140" s="8">
        <f t="shared" si="173"/>
        <v>24.15143827958401</v>
      </c>
      <c r="CE140" s="68"/>
      <c r="CF140" s="60">
        <v>0</v>
      </c>
      <c r="CG140" s="8">
        <f t="shared" si="174"/>
        <v>2.5</v>
      </c>
      <c r="CH140" s="8">
        <f t="shared" si="175"/>
        <v>0</v>
      </c>
      <c r="CI140" s="69">
        <f t="shared" si="176"/>
        <v>0</v>
      </c>
      <c r="CJ140" s="8">
        <f t="shared" si="177"/>
        <v>0</v>
      </c>
      <c r="CK140" s="8">
        <f t="shared" si="178"/>
        <v>0</v>
      </c>
      <c r="CL140" s="8">
        <f t="shared" si="179"/>
        <v>0</v>
      </c>
      <c r="CM140" s="8">
        <f t="shared" si="180"/>
        <v>0</v>
      </c>
      <c r="CN140" s="8">
        <f t="shared" si="181"/>
        <v>0</v>
      </c>
      <c r="CO140" s="15">
        <f t="shared" si="182"/>
        <v>0</v>
      </c>
      <c r="CP140" s="8">
        <f t="shared" si="183"/>
        <v>24.15143827958401</v>
      </c>
      <c r="CQ140" s="27"/>
      <c r="CR140">
        <f t="shared" si="108"/>
        <v>0</v>
      </c>
      <c r="CS140">
        <f t="shared" si="109"/>
        <v>0</v>
      </c>
      <c r="CT140">
        <f t="shared" si="110"/>
        <v>0</v>
      </c>
      <c r="CU140">
        <f t="shared" si="111"/>
        <v>0</v>
      </c>
      <c r="CV140">
        <f t="shared" si="112"/>
        <v>0</v>
      </c>
      <c r="CW140">
        <f t="shared" si="113"/>
        <v>0</v>
      </c>
      <c r="CX140">
        <f t="shared" si="114"/>
        <v>0</v>
      </c>
      <c r="CY140">
        <f t="shared" si="115"/>
        <v>0</v>
      </c>
      <c r="CZ140" s="8">
        <f t="shared" si="116"/>
        <v>0</v>
      </c>
    </row>
    <row r="141" spans="1:104" hidden="1" outlineLevel="1" x14ac:dyDescent="0.4">
      <c r="A141" t="str">
        <f>'Accounts Active'!A99</f>
        <v>Domingo Alvarez</v>
      </c>
      <c r="B141">
        <f t="shared" si="99"/>
        <v>6.5481759999999998</v>
      </c>
      <c r="C141">
        <f t="shared" si="98"/>
        <v>2.3351359999999999</v>
      </c>
      <c r="D141">
        <f t="shared" si="100"/>
        <v>2</v>
      </c>
      <c r="E141">
        <f t="shared" si="101"/>
        <v>0.3274088</v>
      </c>
      <c r="F141" s="15">
        <f t="shared" si="117"/>
        <v>0.31701748443839889</v>
      </c>
      <c r="G141" s="14">
        <f t="shared" si="102"/>
        <v>1</v>
      </c>
      <c r="H141" s="54">
        <f t="shared" si="118"/>
        <v>1.5948570594584552</v>
      </c>
      <c r="I141" s="58">
        <v>0.28522185945845535</v>
      </c>
      <c r="J141" s="58">
        <f t="shared" si="103"/>
        <v>2.0499141405415449</v>
      </c>
      <c r="K141" s="10"/>
      <c r="L141">
        <v>0</v>
      </c>
      <c r="M141" s="8">
        <f t="shared" si="119"/>
        <v>0.3274088</v>
      </c>
      <c r="N141" s="8">
        <f t="shared" si="120"/>
        <v>2.0499141405415449</v>
      </c>
      <c r="O141" s="58">
        <f t="shared" si="104"/>
        <v>0.10364166404740383</v>
      </c>
      <c r="P141" s="8">
        <f t="shared" si="105"/>
        <v>0.3274088</v>
      </c>
      <c r="Q141" s="8">
        <f t="shared" si="121"/>
        <v>0</v>
      </c>
      <c r="R141" s="8">
        <f t="shared" si="106"/>
        <v>0</v>
      </c>
      <c r="S141" s="8">
        <f t="shared" si="122"/>
        <v>0</v>
      </c>
      <c r="T141" s="8">
        <f t="shared" si="123"/>
        <v>0.43105046404740383</v>
      </c>
      <c r="U141" s="15">
        <f t="shared" si="184"/>
        <v>6.5827562369643669E-2</v>
      </c>
      <c r="V141" s="8">
        <f t="shared" si="107"/>
        <v>1.6188636764941411</v>
      </c>
      <c r="W141" s="68"/>
      <c r="X141" s="58">
        <v>0</v>
      </c>
      <c r="Y141" s="8">
        <f t="shared" si="124"/>
        <v>0.3274088</v>
      </c>
      <c r="Z141" s="8">
        <f t="shared" si="125"/>
        <v>1.6188636764941411</v>
      </c>
      <c r="AA141" s="60">
        <f t="shared" si="126"/>
        <v>0.18158019541105153</v>
      </c>
      <c r="AB141" s="8">
        <f t="shared" si="127"/>
        <v>0.3274088</v>
      </c>
      <c r="AC141" s="8">
        <f t="shared" si="128"/>
        <v>0</v>
      </c>
      <c r="AD141" s="8">
        <f t="shared" si="129"/>
        <v>0</v>
      </c>
      <c r="AE141" s="8">
        <f t="shared" si="130"/>
        <v>0</v>
      </c>
      <c r="AF141" s="8">
        <f t="shared" si="131"/>
        <v>0.50898899541105158</v>
      </c>
      <c r="AG141" s="15">
        <f t="shared" si="132"/>
        <v>7.7729889271615726E-2</v>
      </c>
      <c r="AH141" s="8">
        <f t="shared" si="133"/>
        <v>1.1098746810830895</v>
      </c>
      <c r="AI141" s="68"/>
      <c r="AJ141" s="58">
        <v>0</v>
      </c>
      <c r="AK141" s="8">
        <f t="shared" si="134"/>
        <v>0.3274088</v>
      </c>
      <c r="AL141" s="8">
        <f t="shared" si="135"/>
        <v>0</v>
      </c>
      <c r="AM141" s="69">
        <f t="shared" si="136"/>
        <v>0</v>
      </c>
      <c r="AN141" s="8">
        <f t="shared" si="137"/>
        <v>0.3274088</v>
      </c>
      <c r="AO141" s="8">
        <f t="shared" si="138"/>
        <v>0</v>
      </c>
      <c r="AP141" s="8">
        <f t="shared" si="139"/>
        <v>0</v>
      </c>
      <c r="AQ141" s="8">
        <f t="shared" si="140"/>
        <v>0</v>
      </c>
      <c r="AR141" s="8">
        <f t="shared" si="141"/>
        <v>0.3274088</v>
      </c>
      <c r="AS141" s="15">
        <f t="shared" si="142"/>
        <v>0.05</v>
      </c>
      <c r="AT141" s="8">
        <f t="shared" si="143"/>
        <v>0.78246588108308956</v>
      </c>
      <c r="AU141" s="68"/>
      <c r="AV141" s="60">
        <v>0</v>
      </c>
      <c r="AW141" s="8">
        <f t="shared" si="144"/>
        <v>0.3274088</v>
      </c>
      <c r="AX141" s="8">
        <f t="shared" si="145"/>
        <v>0</v>
      </c>
      <c r="AY141" s="69">
        <f t="shared" si="146"/>
        <v>0</v>
      </c>
      <c r="AZ141" s="8">
        <f t="shared" si="147"/>
        <v>0.3274088</v>
      </c>
      <c r="BA141" s="8">
        <f t="shared" si="148"/>
        <v>0</v>
      </c>
      <c r="BB141" s="8">
        <f t="shared" si="149"/>
        <v>0</v>
      </c>
      <c r="BC141" s="8">
        <f t="shared" si="150"/>
        <v>0</v>
      </c>
      <c r="BD141" s="8">
        <f t="shared" si="151"/>
        <v>0.3274088</v>
      </c>
      <c r="BE141" s="15">
        <f t="shared" si="152"/>
        <v>0.05</v>
      </c>
      <c r="BF141" s="8">
        <f t="shared" si="153"/>
        <v>0.45505708108308957</v>
      </c>
      <c r="BG141" s="68"/>
      <c r="BH141" s="60">
        <v>0</v>
      </c>
      <c r="BI141" s="8">
        <f t="shared" si="154"/>
        <v>0.3274088</v>
      </c>
      <c r="BJ141" s="8">
        <f t="shared" si="155"/>
        <v>0</v>
      </c>
      <c r="BK141" s="69">
        <f t="shared" si="156"/>
        <v>0</v>
      </c>
      <c r="BL141" s="8">
        <f t="shared" si="157"/>
        <v>0</v>
      </c>
      <c r="BM141" s="8">
        <f t="shared" si="158"/>
        <v>0</v>
      </c>
      <c r="BN141" s="8">
        <f t="shared" si="159"/>
        <v>0</v>
      </c>
      <c r="BO141" s="8">
        <f t="shared" si="160"/>
        <v>0</v>
      </c>
      <c r="BP141" s="8">
        <f t="shared" si="161"/>
        <v>0</v>
      </c>
      <c r="BQ141" s="15">
        <f t="shared" si="162"/>
        <v>0</v>
      </c>
      <c r="BR141" s="8">
        <f t="shared" si="163"/>
        <v>0.45505708108308957</v>
      </c>
      <c r="BS141" s="68"/>
      <c r="BT141" s="60">
        <v>0</v>
      </c>
      <c r="BU141" s="8">
        <f t="shared" si="164"/>
        <v>0.3274088</v>
      </c>
      <c r="BV141" s="8">
        <f t="shared" si="165"/>
        <v>0</v>
      </c>
      <c r="BW141" s="69">
        <f t="shared" si="166"/>
        <v>0</v>
      </c>
      <c r="BX141" s="8">
        <f t="shared" si="167"/>
        <v>0</v>
      </c>
      <c r="BY141" s="8">
        <f t="shared" si="168"/>
        <v>0</v>
      </c>
      <c r="BZ141" s="8">
        <f t="shared" si="169"/>
        <v>0</v>
      </c>
      <c r="CA141" s="8">
        <f t="shared" si="170"/>
        <v>0</v>
      </c>
      <c r="CB141" s="8">
        <f t="shared" si="171"/>
        <v>0</v>
      </c>
      <c r="CC141" s="15">
        <f t="shared" si="172"/>
        <v>0</v>
      </c>
      <c r="CD141" s="8">
        <f t="shared" si="173"/>
        <v>0.45505708108308957</v>
      </c>
      <c r="CE141" s="68"/>
      <c r="CF141" s="60">
        <v>0</v>
      </c>
      <c r="CG141" s="8">
        <f t="shared" si="174"/>
        <v>0.3274088</v>
      </c>
      <c r="CH141" s="8">
        <f t="shared" si="175"/>
        <v>0</v>
      </c>
      <c r="CI141" s="69">
        <f t="shared" si="176"/>
        <v>0</v>
      </c>
      <c r="CJ141" s="8">
        <f t="shared" si="177"/>
        <v>0</v>
      </c>
      <c r="CK141" s="8">
        <f t="shared" si="178"/>
        <v>0</v>
      </c>
      <c r="CL141" s="8">
        <f t="shared" si="179"/>
        <v>0</v>
      </c>
      <c r="CM141" s="8">
        <f t="shared" si="180"/>
        <v>0</v>
      </c>
      <c r="CN141" s="8">
        <f t="shared" si="181"/>
        <v>0</v>
      </c>
      <c r="CO141" s="15">
        <f t="shared" si="182"/>
        <v>0</v>
      </c>
      <c r="CP141" s="8">
        <f t="shared" si="183"/>
        <v>0.45505708108308957</v>
      </c>
      <c r="CQ141" s="27"/>
      <c r="CR141">
        <f t="shared" si="108"/>
        <v>4.2130399999999995</v>
      </c>
      <c r="CS141">
        <f t="shared" si="109"/>
        <v>0</v>
      </c>
      <c r="CT141">
        <f t="shared" si="110"/>
        <v>0</v>
      </c>
      <c r="CU141">
        <f t="shared" si="111"/>
        <v>0</v>
      </c>
      <c r="CV141">
        <f t="shared" si="112"/>
        <v>2.2130399999999999</v>
      </c>
      <c r="CW141">
        <f t="shared" si="113"/>
        <v>0</v>
      </c>
      <c r="CX141">
        <f t="shared" si="114"/>
        <v>0</v>
      </c>
      <c r="CY141">
        <f t="shared" si="115"/>
        <v>2</v>
      </c>
      <c r="CZ141" s="8">
        <f t="shared" si="116"/>
        <v>2</v>
      </c>
    </row>
    <row r="142" spans="1:104" hidden="1" outlineLevel="1" x14ac:dyDescent="0.4">
      <c r="A142" t="str">
        <f>'Accounts Active'!A100</f>
        <v>Donald Robert Davis</v>
      </c>
      <c r="B142">
        <f t="shared" si="99"/>
        <v>0</v>
      </c>
      <c r="C142">
        <f t="shared" si="98"/>
        <v>0</v>
      </c>
      <c r="D142">
        <f t="shared" si="100"/>
        <v>0</v>
      </c>
      <c r="E142">
        <f t="shared" si="101"/>
        <v>0</v>
      </c>
      <c r="F142" s="15">
        <f t="shared" si="117"/>
        <v>0</v>
      </c>
      <c r="G142" s="14">
        <f t="shared" si="102"/>
        <v>1</v>
      </c>
      <c r="H142" s="54">
        <f t="shared" si="118"/>
        <v>0</v>
      </c>
      <c r="I142" s="58">
        <v>0</v>
      </c>
      <c r="J142" s="58">
        <f t="shared" si="103"/>
        <v>0</v>
      </c>
      <c r="K142" s="10"/>
      <c r="L142">
        <v>0</v>
      </c>
      <c r="M142" s="8">
        <f t="shared" si="119"/>
        <v>0</v>
      </c>
      <c r="N142" s="8">
        <f t="shared" si="120"/>
        <v>0</v>
      </c>
      <c r="O142" s="58">
        <f t="shared" si="104"/>
        <v>0</v>
      </c>
      <c r="P142" s="8">
        <f t="shared" si="105"/>
        <v>0</v>
      </c>
      <c r="Q142" s="8">
        <f t="shared" si="121"/>
        <v>0</v>
      </c>
      <c r="R142" s="8">
        <f t="shared" si="106"/>
        <v>0</v>
      </c>
      <c r="S142" s="8">
        <f t="shared" si="122"/>
        <v>0</v>
      </c>
      <c r="T142" s="8">
        <f t="shared" si="123"/>
        <v>0</v>
      </c>
      <c r="U142" s="15">
        <f t="shared" si="184"/>
        <v>0</v>
      </c>
      <c r="V142" s="8">
        <f t="shared" si="107"/>
        <v>0</v>
      </c>
      <c r="W142" s="68"/>
      <c r="X142" s="58">
        <v>0</v>
      </c>
      <c r="Y142" s="8">
        <f t="shared" si="124"/>
        <v>0</v>
      </c>
      <c r="Z142" s="8">
        <f t="shared" si="125"/>
        <v>0</v>
      </c>
      <c r="AA142" s="60">
        <f t="shared" si="126"/>
        <v>0</v>
      </c>
      <c r="AB142" s="8">
        <f t="shared" si="127"/>
        <v>0</v>
      </c>
      <c r="AC142" s="8">
        <f t="shared" si="128"/>
        <v>0</v>
      </c>
      <c r="AD142" s="8">
        <f t="shared" si="129"/>
        <v>0</v>
      </c>
      <c r="AE142" s="8">
        <f t="shared" si="130"/>
        <v>0</v>
      </c>
      <c r="AF142" s="8">
        <f t="shared" si="131"/>
        <v>0</v>
      </c>
      <c r="AG142" s="15">
        <f t="shared" si="132"/>
        <v>0</v>
      </c>
      <c r="AH142" s="8">
        <f t="shared" si="133"/>
        <v>0</v>
      </c>
      <c r="AI142" s="68"/>
      <c r="AJ142" s="58">
        <v>0</v>
      </c>
      <c r="AK142" s="8">
        <f t="shared" si="134"/>
        <v>0</v>
      </c>
      <c r="AL142" s="8">
        <f t="shared" si="135"/>
        <v>0</v>
      </c>
      <c r="AM142" s="69">
        <f t="shared" si="136"/>
        <v>0</v>
      </c>
      <c r="AN142" s="8">
        <f t="shared" si="137"/>
        <v>0</v>
      </c>
      <c r="AO142" s="8">
        <f t="shared" si="138"/>
        <v>0</v>
      </c>
      <c r="AP142" s="8">
        <f t="shared" si="139"/>
        <v>0</v>
      </c>
      <c r="AQ142" s="8">
        <f t="shared" si="140"/>
        <v>0</v>
      </c>
      <c r="AR142" s="8">
        <f t="shared" si="141"/>
        <v>0</v>
      </c>
      <c r="AS142" s="15">
        <f t="shared" si="142"/>
        <v>0</v>
      </c>
      <c r="AT142" s="8">
        <f t="shared" si="143"/>
        <v>0</v>
      </c>
      <c r="AU142" s="68"/>
      <c r="AV142" s="60">
        <v>0</v>
      </c>
      <c r="AW142" s="8">
        <f t="shared" si="144"/>
        <v>0</v>
      </c>
      <c r="AX142" s="8">
        <f t="shared" si="145"/>
        <v>0</v>
      </c>
      <c r="AY142" s="69">
        <f t="shared" si="146"/>
        <v>0</v>
      </c>
      <c r="AZ142" s="8">
        <f t="shared" si="147"/>
        <v>0</v>
      </c>
      <c r="BA142" s="8">
        <f t="shared" si="148"/>
        <v>0</v>
      </c>
      <c r="BB142" s="8">
        <f t="shared" si="149"/>
        <v>0</v>
      </c>
      <c r="BC142" s="8">
        <f t="shared" si="150"/>
        <v>0</v>
      </c>
      <c r="BD142" s="8">
        <f t="shared" si="151"/>
        <v>0</v>
      </c>
      <c r="BE142" s="15">
        <f t="shared" si="152"/>
        <v>0</v>
      </c>
      <c r="BF142" s="8">
        <f t="shared" si="153"/>
        <v>0</v>
      </c>
      <c r="BG142" s="68"/>
      <c r="BH142" s="60">
        <v>0</v>
      </c>
      <c r="BI142" s="8">
        <f t="shared" si="154"/>
        <v>0</v>
      </c>
      <c r="BJ142" s="8">
        <f t="shared" si="155"/>
        <v>0</v>
      </c>
      <c r="BK142" s="69">
        <f t="shared" si="156"/>
        <v>0</v>
      </c>
      <c r="BL142" s="8">
        <f t="shared" si="157"/>
        <v>0</v>
      </c>
      <c r="BM142" s="8">
        <f t="shared" si="158"/>
        <v>0</v>
      </c>
      <c r="BN142" s="8">
        <f t="shared" si="159"/>
        <v>0</v>
      </c>
      <c r="BO142" s="8">
        <f t="shared" si="160"/>
        <v>0</v>
      </c>
      <c r="BP142" s="8">
        <f t="shared" si="161"/>
        <v>0</v>
      </c>
      <c r="BQ142" s="15">
        <f t="shared" si="162"/>
        <v>0</v>
      </c>
      <c r="BR142" s="8">
        <f t="shared" si="163"/>
        <v>0</v>
      </c>
      <c r="BS142" s="68"/>
      <c r="BT142" s="60">
        <v>0</v>
      </c>
      <c r="BU142" s="8">
        <f t="shared" si="164"/>
        <v>0</v>
      </c>
      <c r="BV142" s="8">
        <f t="shared" si="165"/>
        <v>0</v>
      </c>
      <c r="BW142" s="69">
        <f t="shared" si="166"/>
        <v>0</v>
      </c>
      <c r="BX142" s="8">
        <f t="shared" si="167"/>
        <v>0</v>
      </c>
      <c r="BY142" s="8">
        <f t="shared" si="168"/>
        <v>0</v>
      </c>
      <c r="BZ142" s="8">
        <f t="shared" si="169"/>
        <v>0</v>
      </c>
      <c r="CA142" s="8">
        <f t="shared" si="170"/>
        <v>0</v>
      </c>
      <c r="CB142" s="8">
        <f t="shared" si="171"/>
        <v>0</v>
      </c>
      <c r="CC142" s="15">
        <f t="shared" si="172"/>
        <v>0</v>
      </c>
      <c r="CD142" s="8">
        <f t="shared" si="173"/>
        <v>0</v>
      </c>
      <c r="CE142" s="68"/>
      <c r="CF142" s="60">
        <v>0</v>
      </c>
      <c r="CG142" s="8">
        <f t="shared" si="174"/>
        <v>0</v>
      </c>
      <c r="CH142" s="8">
        <f t="shared" si="175"/>
        <v>0</v>
      </c>
      <c r="CI142" s="69">
        <f t="shared" si="176"/>
        <v>0</v>
      </c>
      <c r="CJ142" s="8">
        <f t="shared" si="177"/>
        <v>0</v>
      </c>
      <c r="CK142" s="8">
        <f t="shared" si="178"/>
        <v>0</v>
      </c>
      <c r="CL142" s="8">
        <f t="shared" si="179"/>
        <v>0</v>
      </c>
      <c r="CM142" s="8">
        <f t="shared" si="180"/>
        <v>0</v>
      </c>
      <c r="CN142" s="8">
        <f t="shared" si="181"/>
        <v>0</v>
      </c>
      <c r="CO142" s="15">
        <f t="shared" si="182"/>
        <v>0</v>
      </c>
      <c r="CP142" s="8">
        <f t="shared" si="183"/>
        <v>0</v>
      </c>
      <c r="CQ142" s="27"/>
      <c r="CR142">
        <f t="shared" si="108"/>
        <v>0</v>
      </c>
      <c r="CS142">
        <f t="shared" si="109"/>
        <v>0</v>
      </c>
      <c r="CT142">
        <f t="shared" si="110"/>
        <v>0</v>
      </c>
      <c r="CU142">
        <f t="shared" si="111"/>
        <v>0</v>
      </c>
      <c r="CV142">
        <f t="shared" si="112"/>
        <v>0</v>
      </c>
      <c r="CW142">
        <f t="shared" si="113"/>
        <v>0</v>
      </c>
      <c r="CX142">
        <f t="shared" si="114"/>
        <v>0</v>
      </c>
      <c r="CY142">
        <f t="shared" si="115"/>
        <v>0</v>
      </c>
      <c r="CZ142" s="8">
        <f t="shared" si="116"/>
        <v>0</v>
      </c>
    </row>
    <row r="143" spans="1:104" hidden="1" outlineLevel="1" x14ac:dyDescent="0.4">
      <c r="A143" t="str">
        <f>'Accounts Active'!A101</f>
        <v>Doug Russell</v>
      </c>
      <c r="B143">
        <f t="shared" si="99"/>
        <v>10.411011999999999</v>
      </c>
      <c r="C143">
        <f t="shared" si="98"/>
        <v>6.6251959999999999</v>
      </c>
      <c r="D143">
        <f t="shared" si="100"/>
        <v>0</v>
      </c>
      <c r="E143">
        <f t="shared" si="101"/>
        <v>0.52055059999999997</v>
      </c>
      <c r="F143" s="15">
        <f t="shared" si="117"/>
        <v>0.54802963883187383</v>
      </c>
      <c r="G143" s="14">
        <f t="shared" si="102"/>
        <v>1</v>
      </c>
      <c r="H143" s="54">
        <f t="shared" si="118"/>
        <v>2.9943922289296245</v>
      </c>
      <c r="I143" s="58">
        <v>0.80922512538743796</v>
      </c>
      <c r="J143" s="58">
        <f t="shared" si="103"/>
        <v>5.815970874612562</v>
      </c>
      <c r="K143" s="10"/>
      <c r="L143">
        <v>0</v>
      </c>
      <c r="M143" s="8">
        <f t="shared" si="119"/>
        <v>0.52055059999999997</v>
      </c>
      <c r="N143" s="8">
        <f t="shared" si="120"/>
        <v>5.815970874612562</v>
      </c>
      <c r="O143" s="58">
        <f t="shared" si="104"/>
        <v>0.29404982753903997</v>
      </c>
      <c r="P143" s="8">
        <f t="shared" si="105"/>
        <v>0</v>
      </c>
      <c r="Q143" s="8">
        <f t="shared" si="121"/>
        <v>5.815970874612562</v>
      </c>
      <c r="R143" s="8">
        <f t="shared" si="106"/>
        <v>0.19005826798762004</v>
      </c>
      <c r="S143" s="8">
        <f t="shared" si="122"/>
        <v>0.19005826798762004</v>
      </c>
      <c r="T143" s="8">
        <f t="shared" si="123"/>
        <v>0.48410809552666001</v>
      </c>
      <c r="U143" s="15">
        <f t="shared" si="184"/>
        <v>4.6499619395949217E-2</v>
      </c>
      <c r="V143" s="8">
        <f t="shared" si="107"/>
        <v>5.3318627790859017</v>
      </c>
      <c r="W143" s="68"/>
      <c r="X143" s="58">
        <v>0</v>
      </c>
      <c r="Y143" s="8">
        <f t="shared" si="124"/>
        <v>0.52055059999999997</v>
      </c>
      <c r="Z143" s="8">
        <f t="shared" si="125"/>
        <v>5.3318627790859017</v>
      </c>
      <c r="AA143" s="60">
        <f t="shared" si="126"/>
        <v>0.515175297848398</v>
      </c>
      <c r="AB143" s="8">
        <f t="shared" si="127"/>
        <v>0</v>
      </c>
      <c r="AC143" s="8">
        <f t="shared" si="128"/>
        <v>5.3318627790859017</v>
      </c>
      <c r="AD143" s="8">
        <f t="shared" si="129"/>
        <v>0.9540076355545668</v>
      </c>
      <c r="AE143" s="8">
        <f t="shared" si="130"/>
        <v>0.9540076355545668</v>
      </c>
      <c r="AF143" s="8">
        <f t="shared" si="131"/>
        <v>1.4691829334029647</v>
      </c>
      <c r="AG143" s="15">
        <f t="shared" si="132"/>
        <v>0.14111816732157881</v>
      </c>
      <c r="AH143" s="8">
        <f t="shared" si="133"/>
        <v>3.862679845682937</v>
      </c>
      <c r="AI143" s="68"/>
      <c r="AJ143" s="58">
        <v>0</v>
      </c>
      <c r="AK143" s="8">
        <f t="shared" si="134"/>
        <v>0.52055059999999997</v>
      </c>
      <c r="AL143" s="8">
        <f t="shared" si="135"/>
        <v>0</v>
      </c>
      <c r="AM143" s="69">
        <f t="shared" si="136"/>
        <v>0</v>
      </c>
      <c r="AN143" s="8">
        <f t="shared" si="137"/>
        <v>0.52055059999999997</v>
      </c>
      <c r="AO143" s="8">
        <f t="shared" si="138"/>
        <v>0</v>
      </c>
      <c r="AP143" s="8">
        <f t="shared" si="139"/>
        <v>0</v>
      </c>
      <c r="AQ143" s="8">
        <f t="shared" si="140"/>
        <v>0</v>
      </c>
      <c r="AR143" s="8">
        <f t="shared" si="141"/>
        <v>0.52055059999999997</v>
      </c>
      <c r="AS143" s="15">
        <f t="shared" si="142"/>
        <v>0.05</v>
      </c>
      <c r="AT143" s="8">
        <f t="shared" si="143"/>
        <v>3.342129245682937</v>
      </c>
      <c r="AU143" s="68"/>
      <c r="AV143" s="60">
        <v>0</v>
      </c>
      <c r="AW143" s="8">
        <f t="shared" si="144"/>
        <v>0.52055059999999997</v>
      </c>
      <c r="AX143" s="8">
        <f t="shared" si="145"/>
        <v>0</v>
      </c>
      <c r="AY143" s="69">
        <f t="shared" si="146"/>
        <v>0</v>
      </c>
      <c r="AZ143" s="8">
        <f t="shared" si="147"/>
        <v>0.52055059999999997</v>
      </c>
      <c r="BA143" s="8">
        <f t="shared" si="148"/>
        <v>0</v>
      </c>
      <c r="BB143" s="8">
        <f t="shared" si="149"/>
        <v>0</v>
      </c>
      <c r="BC143" s="8">
        <f t="shared" si="150"/>
        <v>0</v>
      </c>
      <c r="BD143" s="8">
        <f t="shared" si="151"/>
        <v>0.52055059999999997</v>
      </c>
      <c r="BE143" s="15">
        <f t="shared" si="152"/>
        <v>0.05</v>
      </c>
      <c r="BF143" s="8">
        <f t="shared" si="153"/>
        <v>2.821578645682937</v>
      </c>
      <c r="BG143" s="68"/>
      <c r="BH143" s="60">
        <v>0</v>
      </c>
      <c r="BI143" s="8">
        <f t="shared" si="154"/>
        <v>0.52055059999999997</v>
      </c>
      <c r="BJ143" s="8">
        <f t="shared" si="155"/>
        <v>0</v>
      </c>
      <c r="BK143" s="69">
        <f t="shared" si="156"/>
        <v>0</v>
      </c>
      <c r="BL143" s="8">
        <f t="shared" si="157"/>
        <v>0</v>
      </c>
      <c r="BM143" s="8">
        <f t="shared" si="158"/>
        <v>0</v>
      </c>
      <c r="BN143" s="8">
        <f t="shared" si="159"/>
        <v>0</v>
      </c>
      <c r="BO143" s="8">
        <f t="shared" si="160"/>
        <v>0</v>
      </c>
      <c r="BP143" s="8">
        <f t="shared" si="161"/>
        <v>0</v>
      </c>
      <c r="BQ143" s="15">
        <f t="shared" si="162"/>
        <v>0</v>
      </c>
      <c r="BR143" s="8">
        <f t="shared" si="163"/>
        <v>2.821578645682937</v>
      </c>
      <c r="BS143" s="68"/>
      <c r="BT143" s="60">
        <v>0</v>
      </c>
      <c r="BU143" s="8">
        <f t="shared" si="164"/>
        <v>0.52055059999999997</v>
      </c>
      <c r="BV143" s="8">
        <f t="shared" si="165"/>
        <v>0</v>
      </c>
      <c r="BW143" s="69">
        <f t="shared" si="166"/>
        <v>0</v>
      </c>
      <c r="BX143" s="8">
        <f t="shared" si="167"/>
        <v>0</v>
      </c>
      <c r="BY143" s="8">
        <f t="shared" si="168"/>
        <v>0</v>
      </c>
      <c r="BZ143" s="8">
        <f t="shared" si="169"/>
        <v>0</v>
      </c>
      <c r="CA143" s="8">
        <f t="shared" si="170"/>
        <v>0</v>
      </c>
      <c r="CB143" s="8">
        <f t="shared" si="171"/>
        <v>0</v>
      </c>
      <c r="CC143" s="15">
        <f t="shared" si="172"/>
        <v>0</v>
      </c>
      <c r="CD143" s="8">
        <f t="shared" si="173"/>
        <v>2.821578645682937</v>
      </c>
      <c r="CE143" s="68"/>
      <c r="CF143" s="60">
        <v>0</v>
      </c>
      <c r="CG143" s="8">
        <f t="shared" si="174"/>
        <v>0.52055059999999997</v>
      </c>
      <c r="CH143" s="8">
        <f t="shared" si="175"/>
        <v>0</v>
      </c>
      <c r="CI143" s="69">
        <f t="shared" si="176"/>
        <v>0</v>
      </c>
      <c r="CJ143" s="8">
        <f t="shared" si="177"/>
        <v>0</v>
      </c>
      <c r="CK143" s="8">
        <f t="shared" si="178"/>
        <v>0</v>
      </c>
      <c r="CL143" s="8">
        <f t="shared" si="179"/>
        <v>0</v>
      </c>
      <c r="CM143" s="8">
        <f t="shared" si="180"/>
        <v>0</v>
      </c>
      <c r="CN143" s="8">
        <f t="shared" si="181"/>
        <v>0</v>
      </c>
      <c r="CO143" s="15">
        <f t="shared" si="182"/>
        <v>0</v>
      </c>
      <c r="CP143" s="8">
        <f t="shared" si="183"/>
        <v>2.821578645682937</v>
      </c>
      <c r="CQ143" s="27"/>
      <c r="CR143">
        <f t="shared" si="108"/>
        <v>3.7858160000000001</v>
      </c>
      <c r="CS143">
        <f t="shared" si="109"/>
        <v>0</v>
      </c>
      <c r="CT143">
        <f t="shared" si="110"/>
        <v>0</v>
      </c>
      <c r="CU143">
        <f t="shared" si="111"/>
        <v>0</v>
      </c>
      <c r="CV143">
        <f t="shared" si="112"/>
        <v>0</v>
      </c>
      <c r="CW143">
        <f t="shared" si="113"/>
        <v>3.7858160000000001</v>
      </c>
      <c r="CX143">
        <f t="shared" si="114"/>
        <v>0</v>
      </c>
      <c r="CY143">
        <f t="shared" si="115"/>
        <v>0</v>
      </c>
      <c r="CZ143" s="8">
        <f t="shared" si="116"/>
        <v>0</v>
      </c>
    </row>
    <row r="144" spans="1:104" hidden="1" outlineLevel="1" x14ac:dyDescent="0.4">
      <c r="A144" t="str">
        <f>'Accounts Active'!A102</f>
        <v>Dr Marcus Matthews and Dr Chunyan Liao</v>
      </c>
      <c r="B144">
        <f t="shared" si="99"/>
        <v>56.235595000000004</v>
      </c>
      <c r="C144">
        <f t="shared" si="98"/>
        <v>41.779302999999999</v>
      </c>
      <c r="D144">
        <f t="shared" si="100"/>
        <v>4.4562920000000004</v>
      </c>
      <c r="E144">
        <f t="shared" si="101"/>
        <v>2.8117797500000004</v>
      </c>
      <c r="F144" s="15">
        <f t="shared" si="117"/>
        <v>0.57057077736065376</v>
      </c>
      <c r="G144" s="14">
        <f t="shared" si="102"/>
        <v>1</v>
      </c>
      <c r="H144" s="54">
        <f t="shared" si="118"/>
        <v>17.941253609703708</v>
      </c>
      <c r="I144" s="58">
        <v>5.1030734349255118</v>
      </c>
      <c r="J144" s="58">
        <f t="shared" si="103"/>
        <v>36.676229565074486</v>
      </c>
      <c r="K144" s="10"/>
      <c r="L144">
        <v>0</v>
      </c>
      <c r="M144" s="8">
        <f t="shared" si="119"/>
        <v>2.8117797500000004</v>
      </c>
      <c r="N144" s="8">
        <f t="shared" si="120"/>
        <v>36.676229565074486</v>
      </c>
      <c r="O144" s="58">
        <f t="shared" si="104"/>
        <v>1.8543144749002585</v>
      </c>
      <c r="P144" s="8">
        <f t="shared" si="105"/>
        <v>0</v>
      </c>
      <c r="Q144" s="8">
        <f t="shared" si="121"/>
        <v>36.676229565074486</v>
      </c>
      <c r="R144" s="8">
        <f t="shared" si="106"/>
        <v>1.1985308760540785</v>
      </c>
      <c r="S144" s="8">
        <f t="shared" si="122"/>
        <v>1.1985308760540785</v>
      </c>
      <c r="T144" s="8">
        <f t="shared" si="123"/>
        <v>3.0528453509543372</v>
      </c>
      <c r="U144" s="15">
        <f t="shared" si="184"/>
        <v>5.4286708462039694E-2</v>
      </c>
      <c r="V144" s="8">
        <f t="shared" si="107"/>
        <v>33.623384214120151</v>
      </c>
      <c r="W144" s="68"/>
      <c r="X144" s="58">
        <v>0</v>
      </c>
      <c r="Y144" s="8">
        <f t="shared" si="124"/>
        <v>2.8117797500000004</v>
      </c>
      <c r="Z144" s="8">
        <f t="shared" si="125"/>
        <v>33.623384214120151</v>
      </c>
      <c r="AA144" s="60">
        <f t="shared" si="126"/>
        <v>3.2487589600252531</v>
      </c>
      <c r="AB144" s="8">
        <f t="shared" si="127"/>
        <v>0</v>
      </c>
      <c r="AC144" s="8">
        <f t="shared" si="128"/>
        <v>33.623384214120151</v>
      </c>
      <c r="AD144" s="8">
        <f t="shared" si="129"/>
        <v>6.0160897987241162</v>
      </c>
      <c r="AE144" s="8">
        <f t="shared" si="130"/>
        <v>6.0160897987241162</v>
      </c>
      <c r="AF144" s="8">
        <f t="shared" si="131"/>
        <v>9.2648487587493698</v>
      </c>
      <c r="AG144" s="15">
        <f t="shared" si="132"/>
        <v>0.16475061317923939</v>
      </c>
      <c r="AH144" s="8">
        <f t="shared" si="133"/>
        <v>24.358535455370781</v>
      </c>
      <c r="AI144" s="68"/>
      <c r="AJ144" s="58">
        <v>0</v>
      </c>
      <c r="AK144" s="8">
        <f t="shared" si="134"/>
        <v>2.8117797500000004</v>
      </c>
      <c r="AL144" s="8">
        <f t="shared" si="135"/>
        <v>0</v>
      </c>
      <c r="AM144" s="69">
        <f t="shared" si="136"/>
        <v>0</v>
      </c>
      <c r="AN144" s="8">
        <f t="shared" si="137"/>
        <v>2.8117797500000004</v>
      </c>
      <c r="AO144" s="8">
        <f t="shared" si="138"/>
        <v>0</v>
      </c>
      <c r="AP144" s="8">
        <f t="shared" si="139"/>
        <v>0</v>
      </c>
      <c r="AQ144" s="8">
        <f t="shared" si="140"/>
        <v>0</v>
      </c>
      <c r="AR144" s="8">
        <f t="shared" si="141"/>
        <v>2.8117797500000004</v>
      </c>
      <c r="AS144" s="15">
        <f t="shared" si="142"/>
        <v>0.05</v>
      </c>
      <c r="AT144" s="8">
        <f t="shared" si="143"/>
        <v>21.546755705370781</v>
      </c>
      <c r="AU144" s="68"/>
      <c r="AV144" s="60">
        <v>0</v>
      </c>
      <c r="AW144" s="8">
        <f t="shared" si="144"/>
        <v>2.8117797500000004</v>
      </c>
      <c r="AX144" s="8">
        <f t="shared" si="145"/>
        <v>0</v>
      </c>
      <c r="AY144" s="69">
        <f t="shared" si="146"/>
        <v>0</v>
      </c>
      <c r="AZ144" s="8">
        <f t="shared" si="147"/>
        <v>2.8117797500000004</v>
      </c>
      <c r="BA144" s="8">
        <f t="shared" si="148"/>
        <v>0</v>
      </c>
      <c r="BB144" s="8">
        <f t="shared" si="149"/>
        <v>0</v>
      </c>
      <c r="BC144" s="8">
        <f t="shared" si="150"/>
        <v>0</v>
      </c>
      <c r="BD144" s="8">
        <f t="shared" si="151"/>
        <v>2.8117797500000004</v>
      </c>
      <c r="BE144" s="15">
        <f t="shared" si="152"/>
        <v>0.05</v>
      </c>
      <c r="BF144" s="8">
        <f t="shared" si="153"/>
        <v>18.734975955370782</v>
      </c>
      <c r="BG144" s="68"/>
      <c r="BH144" s="60">
        <v>0</v>
      </c>
      <c r="BI144" s="8">
        <f t="shared" si="154"/>
        <v>2.8117797500000004</v>
      </c>
      <c r="BJ144" s="8">
        <f t="shared" si="155"/>
        <v>0</v>
      </c>
      <c r="BK144" s="69">
        <f t="shared" si="156"/>
        <v>0</v>
      </c>
      <c r="BL144" s="8">
        <f t="shared" si="157"/>
        <v>0</v>
      </c>
      <c r="BM144" s="8">
        <f t="shared" si="158"/>
        <v>0</v>
      </c>
      <c r="BN144" s="8">
        <f t="shared" si="159"/>
        <v>0</v>
      </c>
      <c r="BO144" s="8">
        <f t="shared" si="160"/>
        <v>0</v>
      </c>
      <c r="BP144" s="8">
        <f t="shared" si="161"/>
        <v>0</v>
      </c>
      <c r="BQ144" s="15">
        <f t="shared" si="162"/>
        <v>0</v>
      </c>
      <c r="BR144" s="8">
        <f t="shared" si="163"/>
        <v>18.734975955370782</v>
      </c>
      <c r="BS144" s="68"/>
      <c r="BT144" s="60">
        <v>0</v>
      </c>
      <c r="BU144" s="8">
        <f t="shared" si="164"/>
        <v>2.8117797500000004</v>
      </c>
      <c r="BV144" s="8">
        <f t="shared" si="165"/>
        <v>0</v>
      </c>
      <c r="BW144" s="69">
        <f t="shared" si="166"/>
        <v>0</v>
      </c>
      <c r="BX144" s="8">
        <f t="shared" si="167"/>
        <v>0</v>
      </c>
      <c r="BY144" s="8">
        <f t="shared" si="168"/>
        <v>0</v>
      </c>
      <c r="BZ144" s="8">
        <f t="shared" si="169"/>
        <v>0</v>
      </c>
      <c r="CA144" s="8">
        <f t="shared" si="170"/>
        <v>0</v>
      </c>
      <c r="CB144" s="8">
        <f t="shared" si="171"/>
        <v>0</v>
      </c>
      <c r="CC144" s="15">
        <f t="shared" si="172"/>
        <v>0</v>
      </c>
      <c r="CD144" s="8">
        <f t="shared" si="173"/>
        <v>18.734975955370782</v>
      </c>
      <c r="CE144" s="68"/>
      <c r="CF144" s="60">
        <v>0</v>
      </c>
      <c r="CG144" s="8">
        <f t="shared" si="174"/>
        <v>2.8117797500000004</v>
      </c>
      <c r="CH144" s="8">
        <f t="shared" si="175"/>
        <v>0</v>
      </c>
      <c r="CI144" s="69">
        <f t="shared" si="176"/>
        <v>0</v>
      </c>
      <c r="CJ144" s="8">
        <f t="shared" si="177"/>
        <v>0</v>
      </c>
      <c r="CK144" s="8">
        <f t="shared" si="178"/>
        <v>0</v>
      </c>
      <c r="CL144" s="8">
        <f t="shared" si="179"/>
        <v>0</v>
      </c>
      <c r="CM144" s="8">
        <f t="shared" si="180"/>
        <v>0</v>
      </c>
      <c r="CN144" s="8">
        <f t="shared" si="181"/>
        <v>0</v>
      </c>
      <c r="CO144" s="15">
        <f t="shared" si="182"/>
        <v>0</v>
      </c>
      <c r="CP144" s="8">
        <f t="shared" si="183"/>
        <v>18.734975955370782</v>
      </c>
      <c r="CQ144" s="27"/>
      <c r="CR144">
        <f t="shared" si="108"/>
        <v>14.456292000000001</v>
      </c>
      <c r="CS144">
        <f t="shared" si="109"/>
        <v>0</v>
      </c>
      <c r="CT144">
        <f t="shared" si="110"/>
        <v>0</v>
      </c>
      <c r="CU144">
        <f t="shared" si="111"/>
        <v>0</v>
      </c>
      <c r="CV144">
        <f t="shared" si="112"/>
        <v>0</v>
      </c>
      <c r="CW144">
        <f t="shared" si="113"/>
        <v>10</v>
      </c>
      <c r="CX144">
        <f t="shared" si="114"/>
        <v>4.4562920000000004</v>
      </c>
      <c r="CY144">
        <f t="shared" si="115"/>
        <v>0</v>
      </c>
      <c r="CZ144" s="8">
        <f t="shared" si="116"/>
        <v>4.4562920000000004</v>
      </c>
    </row>
    <row r="145" spans="1:104" hidden="1" outlineLevel="1" x14ac:dyDescent="0.4">
      <c r="A145" t="str">
        <f>'Accounts Active'!A103</f>
        <v>Edmond J. Daugherty and Akiko Daugherty</v>
      </c>
      <c r="B145">
        <f t="shared" si="99"/>
        <v>9.2557930000000006</v>
      </c>
      <c r="C145">
        <f t="shared" si="98"/>
        <v>1.9999999999999999E-6</v>
      </c>
      <c r="D145">
        <f t="shared" si="100"/>
        <v>0</v>
      </c>
      <c r="E145">
        <f t="shared" si="101"/>
        <v>0.46278965000000005</v>
      </c>
      <c r="F145" s="15">
        <f t="shared" si="117"/>
        <v>1</v>
      </c>
      <c r="G145" s="14">
        <f t="shared" si="102"/>
        <v>1</v>
      </c>
      <c r="H145" s="54">
        <f t="shared" si="118"/>
        <v>0</v>
      </c>
      <c r="I145" s="58">
        <v>1.9999999999999999E-6</v>
      </c>
      <c r="J145" s="58">
        <f t="shared" si="103"/>
        <v>0</v>
      </c>
      <c r="K145" s="10"/>
      <c r="L145">
        <v>0</v>
      </c>
      <c r="M145" s="8">
        <f t="shared" si="119"/>
        <v>0</v>
      </c>
      <c r="N145" s="8">
        <f t="shared" si="120"/>
        <v>0</v>
      </c>
      <c r="O145" s="58">
        <f t="shared" si="104"/>
        <v>7.2674418604651158E-7</v>
      </c>
      <c r="P145" s="8">
        <f t="shared" si="105"/>
        <v>0</v>
      </c>
      <c r="Q145" s="8">
        <f t="shared" si="121"/>
        <v>0</v>
      </c>
      <c r="R145" s="8">
        <f t="shared" si="106"/>
        <v>0</v>
      </c>
      <c r="S145" s="8">
        <f t="shared" si="122"/>
        <v>0</v>
      </c>
      <c r="T145" s="8">
        <f t="shared" si="123"/>
        <v>7.2674418604651158E-7</v>
      </c>
      <c r="U145" s="15">
        <f t="shared" si="184"/>
        <v>7.8517765689715791E-8</v>
      </c>
      <c r="V145" s="8">
        <f t="shared" si="107"/>
        <v>-7.2674418604651158E-7</v>
      </c>
      <c r="W145" s="68"/>
      <c r="X145" s="58">
        <v>0</v>
      </c>
      <c r="Y145" s="8">
        <f t="shared" si="124"/>
        <v>-7.2674418604651158E-7</v>
      </c>
      <c r="Z145" s="8">
        <f t="shared" si="125"/>
        <v>-7.2674418604651158E-7</v>
      </c>
      <c r="AA145" s="60">
        <f t="shared" si="126"/>
        <v>1.2732558139534883E-6</v>
      </c>
      <c r="AB145" s="8">
        <f t="shared" si="127"/>
        <v>-7.2674418604651158E-7</v>
      </c>
      <c r="AC145" s="8">
        <f t="shared" si="128"/>
        <v>0</v>
      </c>
      <c r="AD145" s="8">
        <f t="shared" si="129"/>
        <v>0</v>
      </c>
      <c r="AE145" s="8">
        <f t="shared" si="130"/>
        <v>0</v>
      </c>
      <c r="AF145" s="8">
        <f t="shared" si="131"/>
        <v>5.4651162790697674E-7</v>
      </c>
      <c r="AG145" s="15">
        <f t="shared" si="132"/>
        <v>5.9045359798666276E-8</v>
      </c>
      <c r="AH145" s="8">
        <f t="shared" si="133"/>
        <v>-1.2732558139534883E-6</v>
      </c>
      <c r="AI145" s="68"/>
      <c r="AJ145" s="58">
        <v>0</v>
      </c>
      <c r="AK145" s="8">
        <f t="shared" si="134"/>
        <v>-1.2732558139534883E-6</v>
      </c>
      <c r="AL145" s="8">
        <f t="shared" si="135"/>
        <v>-1.2732558139534883E-6</v>
      </c>
      <c r="AM145" s="69">
        <f t="shared" si="136"/>
        <v>0</v>
      </c>
      <c r="AN145" s="8">
        <f t="shared" si="137"/>
        <v>-1.2732558139534883E-6</v>
      </c>
      <c r="AO145" s="8">
        <f t="shared" si="138"/>
        <v>0</v>
      </c>
      <c r="AP145" s="8">
        <f t="shared" si="139"/>
        <v>0</v>
      </c>
      <c r="AQ145" s="8">
        <f t="shared" si="140"/>
        <v>0</v>
      </c>
      <c r="AR145" s="8">
        <f t="shared" si="141"/>
        <v>-1.2732558139534883E-6</v>
      </c>
      <c r="AS145" s="15">
        <f t="shared" si="142"/>
        <v>-1.3756312548838205E-7</v>
      </c>
      <c r="AT145" s="8">
        <f t="shared" si="143"/>
        <v>0</v>
      </c>
      <c r="AU145" s="68"/>
      <c r="AV145" s="60">
        <v>0</v>
      </c>
      <c r="AW145" s="8">
        <f t="shared" si="144"/>
        <v>0</v>
      </c>
      <c r="AX145" s="8">
        <f t="shared" si="145"/>
        <v>0</v>
      </c>
      <c r="AY145" s="69">
        <f t="shared" si="146"/>
        <v>0</v>
      </c>
      <c r="AZ145" s="8">
        <f t="shared" si="147"/>
        <v>0</v>
      </c>
      <c r="BA145" s="8">
        <f t="shared" si="148"/>
        <v>0</v>
      </c>
      <c r="BB145" s="8">
        <f t="shared" si="149"/>
        <v>0</v>
      </c>
      <c r="BC145" s="8">
        <f t="shared" si="150"/>
        <v>0</v>
      </c>
      <c r="BD145" s="8">
        <f t="shared" si="151"/>
        <v>0</v>
      </c>
      <c r="BE145" s="15">
        <f t="shared" si="152"/>
        <v>0</v>
      </c>
      <c r="BF145" s="8">
        <f t="shared" si="153"/>
        <v>0</v>
      </c>
      <c r="BG145" s="68"/>
      <c r="BH145" s="60">
        <v>0</v>
      </c>
      <c r="BI145" s="8">
        <f t="shared" si="154"/>
        <v>0</v>
      </c>
      <c r="BJ145" s="8">
        <f t="shared" si="155"/>
        <v>0</v>
      </c>
      <c r="BK145" s="69">
        <f t="shared" si="156"/>
        <v>0</v>
      </c>
      <c r="BL145" s="8">
        <f t="shared" si="157"/>
        <v>0</v>
      </c>
      <c r="BM145" s="8">
        <f t="shared" si="158"/>
        <v>0</v>
      </c>
      <c r="BN145" s="8">
        <f t="shared" si="159"/>
        <v>0</v>
      </c>
      <c r="BO145" s="8">
        <f t="shared" si="160"/>
        <v>0</v>
      </c>
      <c r="BP145" s="8">
        <f t="shared" si="161"/>
        <v>0</v>
      </c>
      <c r="BQ145" s="15">
        <f t="shared" si="162"/>
        <v>0</v>
      </c>
      <c r="BR145" s="8">
        <f t="shared" si="163"/>
        <v>0</v>
      </c>
      <c r="BS145" s="68"/>
      <c r="BT145" s="60">
        <v>0</v>
      </c>
      <c r="BU145" s="8">
        <f t="shared" si="164"/>
        <v>0</v>
      </c>
      <c r="BV145" s="8">
        <f t="shared" si="165"/>
        <v>0</v>
      </c>
      <c r="BW145" s="69">
        <f t="shared" si="166"/>
        <v>0</v>
      </c>
      <c r="BX145" s="8">
        <f t="shared" si="167"/>
        <v>0</v>
      </c>
      <c r="BY145" s="8">
        <f t="shared" si="168"/>
        <v>0</v>
      </c>
      <c r="BZ145" s="8">
        <f t="shared" si="169"/>
        <v>0</v>
      </c>
      <c r="CA145" s="8">
        <f t="shared" si="170"/>
        <v>0</v>
      </c>
      <c r="CB145" s="8">
        <f t="shared" si="171"/>
        <v>0</v>
      </c>
      <c r="CC145" s="15">
        <f t="shared" si="172"/>
        <v>0</v>
      </c>
      <c r="CD145" s="8">
        <f t="shared" si="173"/>
        <v>0</v>
      </c>
      <c r="CE145" s="68"/>
      <c r="CF145" s="60">
        <v>0</v>
      </c>
      <c r="CG145" s="8">
        <f t="shared" si="174"/>
        <v>0</v>
      </c>
      <c r="CH145" s="8">
        <f t="shared" si="175"/>
        <v>0</v>
      </c>
      <c r="CI145" s="69">
        <f t="shared" si="176"/>
        <v>0</v>
      </c>
      <c r="CJ145" s="8">
        <f t="shared" si="177"/>
        <v>0</v>
      </c>
      <c r="CK145" s="8">
        <f t="shared" si="178"/>
        <v>0</v>
      </c>
      <c r="CL145" s="8">
        <f t="shared" si="179"/>
        <v>0</v>
      </c>
      <c r="CM145" s="8">
        <f t="shared" si="180"/>
        <v>0</v>
      </c>
      <c r="CN145" s="8">
        <f t="shared" si="181"/>
        <v>0</v>
      </c>
      <c r="CO145" s="15">
        <f t="shared" si="182"/>
        <v>0</v>
      </c>
      <c r="CP145" s="8">
        <f t="shared" si="183"/>
        <v>0</v>
      </c>
      <c r="CQ145" s="27"/>
      <c r="CR145">
        <f t="shared" si="108"/>
        <v>9.2557910000000003</v>
      </c>
      <c r="CS145">
        <f t="shared" si="109"/>
        <v>0</v>
      </c>
      <c r="CT145">
        <f t="shared" si="110"/>
        <v>0</v>
      </c>
      <c r="CU145">
        <f t="shared" si="111"/>
        <v>0</v>
      </c>
      <c r="CV145">
        <f t="shared" si="112"/>
        <v>4.4260809999999999</v>
      </c>
      <c r="CW145">
        <f t="shared" si="113"/>
        <v>4.8297100000000004</v>
      </c>
      <c r="CX145">
        <f t="shared" si="114"/>
        <v>0</v>
      </c>
      <c r="CY145">
        <f t="shared" si="115"/>
        <v>0</v>
      </c>
      <c r="CZ145" s="8">
        <f t="shared" si="116"/>
        <v>0</v>
      </c>
    </row>
    <row r="146" spans="1:104" hidden="1" outlineLevel="1" x14ac:dyDescent="0.4">
      <c r="A146" t="str">
        <f>'Accounts Active'!A104</f>
        <v>Edward Sablan</v>
      </c>
      <c r="B146">
        <f t="shared" si="99"/>
        <v>2.2506249999999999</v>
      </c>
      <c r="C146">
        <f t="shared" si="98"/>
        <v>1.5299999999999999E-2</v>
      </c>
      <c r="D146">
        <f t="shared" si="100"/>
        <v>0.52790800000000004</v>
      </c>
      <c r="E146">
        <f t="shared" si="101"/>
        <v>0.11253125</v>
      </c>
      <c r="F146" s="15">
        <f t="shared" si="117"/>
        <v>1</v>
      </c>
      <c r="G146" s="14">
        <f t="shared" si="102"/>
        <v>1</v>
      </c>
      <c r="H146" s="54">
        <f t="shared" si="118"/>
        <v>0</v>
      </c>
      <c r="I146" s="58">
        <v>1.529999999999998E-2</v>
      </c>
      <c r="J146" s="58">
        <f t="shared" si="103"/>
        <v>0</v>
      </c>
      <c r="K146" s="10"/>
      <c r="L146">
        <v>0</v>
      </c>
      <c r="M146" s="8">
        <f t="shared" si="119"/>
        <v>0</v>
      </c>
      <c r="N146" s="8">
        <f t="shared" si="120"/>
        <v>0</v>
      </c>
      <c r="O146" s="58">
        <f t="shared" si="104"/>
        <v>5.5595930232558068E-3</v>
      </c>
      <c r="P146" s="8">
        <f t="shared" si="105"/>
        <v>0</v>
      </c>
      <c r="Q146" s="8">
        <f t="shared" si="121"/>
        <v>0</v>
      </c>
      <c r="R146" s="8">
        <f t="shared" si="106"/>
        <v>0</v>
      </c>
      <c r="S146" s="8">
        <f t="shared" si="122"/>
        <v>0</v>
      </c>
      <c r="T146" s="8">
        <f t="shared" si="123"/>
        <v>5.5595930232558068E-3</v>
      </c>
      <c r="U146" s="15">
        <f t="shared" si="184"/>
        <v>2.4702440536543435E-3</v>
      </c>
      <c r="V146" s="8">
        <f t="shared" si="107"/>
        <v>-5.5595930232558068E-3</v>
      </c>
      <c r="W146" s="68"/>
      <c r="X146" s="58">
        <v>0</v>
      </c>
      <c r="Y146" s="8">
        <f t="shared" si="124"/>
        <v>-5.5595930232558068E-3</v>
      </c>
      <c r="Z146" s="8">
        <f t="shared" si="125"/>
        <v>-5.5595930232558068E-3</v>
      </c>
      <c r="AA146" s="60">
        <f t="shared" si="126"/>
        <v>9.7404069767441735E-3</v>
      </c>
      <c r="AB146" s="8">
        <f t="shared" si="127"/>
        <v>-5.5595930232558068E-3</v>
      </c>
      <c r="AC146" s="8">
        <f t="shared" si="128"/>
        <v>0</v>
      </c>
      <c r="AD146" s="8">
        <f t="shared" si="129"/>
        <v>0</v>
      </c>
      <c r="AE146" s="8">
        <f t="shared" si="130"/>
        <v>0</v>
      </c>
      <c r="AF146" s="8">
        <f t="shared" si="131"/>
        <v>4.1808139534883666E-3</v>
      </c>
      <c r="AG146" s="15">
        <f t="shared" si="132"/>
        <v>1.8576235283480663E-3</v>
      </c>
      <c r="AH146" s="8">
        <f t="shared" si="133"/>
        <v>-9.7404069767441735E-3</v>
      </c>
      <c r="AI146" s="68"/>
      <c r="AJ146" s="58">
        <v>0</v>
      </c>
      <c r="AK146" s="8">
        <f t="shared" si="134"/>
        <v>-9.7404069767441735E-3</v>
      </c>
      <c r="AL146" s="8">
        <f t="shared" si="135"/>
        <v>-9.7404069767441735E-3</v>
      </c>
      <c r="AM146" s="69">
        <f t="shared" si="136"/>
        <v>0</v>
      </c>
      <c r="AN146" s="8">
        <f t="shared" si="137"/>
        <v>-9.7404069767441735E-3</v>
      </c>
      <c r="AO146" s="8">
        <f t="shared" si="138"/>
        <v>0</v>
      </c>
      <c r="AP146" s="8">
        <f t="shared" si="139"/>
        <v>0</v>
      </c>
      <c r="AQ146" s="8">
        <f t="shared" si="140"/>
        <v>0</v>
      </c>
      <c r="AR146" s="8">
        <f t="shared" si="141"/>
        <v>-9.7404069767441735E-3</v>
      </c>
      <c r="AS146" s="15">
        <f t="shared" si="142"/>
        <v>-4.3278675820024098E-3</v>
      </c>
      <c r="AT146" s="8">
        <f t="shared" si="143"/>
        <v>0</v>
      </c>
      <c r="AU146" s="68"/>
      <c r="AV146" s="60">
        <v>0</v>
      </c>
      <c r="AW146" s="8">
        <f t="shared" si="144"/>
        <v>0</v>
      </c>
      <c r="AX146" s="8">
        <f t="shared" si="145"/>
        <v>0</v>
      </c>
      <c r="AY146" s="69">
        <f t="shared" si="146"/>
        <v>0</v>
      </c>
      <c r="AZ146" s="8">
        <f t="shared" si="147"/>
        <v>0</v>
      </c>
      <c r="BA146" s="8">
        <f t="shared" si="148"/>
        <v>0</v>
      </c>
      <c r="BB146" s="8">
        <f t="shared" si="149"/>
        <v>0</v>
      </c>
      <c r="BC146" s="8">
        <f t="shared" si="150"/>
        <v>0</v>
      </c>
      <c r="BD146" s="8">
        <f t="shared" si="151"/>
        <v>0</v>
      </c>
      <c r="BE146" s="15">
        <f t="shared" si="152"/>
        <v>0</v>
      </c>
      <c r="BF146" s="8">
        <f t="shared" si="153"/>
        <v>0</v>
      </c>
      <c r="BG146" s="68"/>
      <c r="BH146" s="60">
        <v>0</v>
      </c>
      <c r="BI146" s="8">
        <f t="shared" si="154"/>
        <v>0</v>
      </c>
      <c r="BJ146" s="8">
        <f t="shared" si="155"/>
        <v>0</v>
      </c>
      <c r="BK146" s="69">
        <f t="shared" si="156"/>
        <v>0</v>
      </c>
      <c r="BL146" s="8">
        <f t="shared" si="157"/>
        <v>0</v>
      </c>
      <c r="BM146" s="8">
        <f t="shared" si="158"/>
        <v>0</v>
      </c>
      <c r="BN146" s="8">
        <f t="shared" si="159"/>
        <v>0</v>
      </c>
      <c r="BO146" s="8">
        <f t="shared" si="160"/>
        <v>0</v>
      </c>
      <c r="BP146" s="8">
        <f t="shared" si="161"/>
        <v>0</v>
      </c>
      <c r="BQ146" s="15">
        <f t="shared" si="162"/>
        <v>0</v>
      </c>
      <c r="BR146" s="8">
        <f t="shared" si="163"/>
        <v>0</v>
      </c>
      <c r="BS146" s="68"/>
      <c r="BT146" s="60">
        <v>0</v>
      </c>
      <c r="BU146" s="8">
        <f t="shared" si="164"/>
        <v>0</v>
      </c>
      <c r="BV146" s="8">
        <f t="shared" si="165"/>
        <v>0</v>
      </c>
      <c r="BW146" s="69">
        <f t="shared" si="166"/>
        <v>0</v>
      </c>
      <c r="BX146" s="8">
        <f t="shared" si="167"/>
        <v>0</v>
      </c>
      <c r="BY146" s="8">
        <f t="shared" si="168"/>
        <v>0</v>
      </c>
      <c r="BZ146" s="8">
        <f t="shared" si="169"/>
        <v>0</v>
      </c>
      <c r="CA146" s="8">
        <f t="shared" si="170"/>
        <v>0</v>
      </c>
      <c r="CB146" s="8">
        <f t="shared" si="171"/>
        <v>0</v>
      </c>
      <c r="CC146" s="15">
        <f t="shared" si="172"/>
        <v>0</v>
      </c>
      <c r="CD146" s="8">
        <f t="shared" si="173"/>
        <v>0</v>
      </c>
      <c r="CE146" s="68"/>
      <c r="CF146" s="60">
        <v>0</v>
      </c>
      <c r="CG146" s="8">
        <f t="shared" si="174"/>
        <v>0</v>
      </c>
      <c r="CH146" s="8">
        <f t="shared" si="175"/>
        <v>0</v>
      </c>
      <c r="CI146" s="69">
        <f t="shared" si="176"/>
        <v>0</v>
      </c>
      <c r="CJ146" s="8">
        <f t="shared" si="177"/>
        <v>0</v>
      </c>
      <c r="CK146" s="8">
        <f t="shared" si="178"/>
        <v>0</v>
      </c>
      <c r="CL146" s="8">
        <f t="shared" si="179"/>
        <v>0</v>
      </c>
      <c r="CM146" s="8">
        <f t="shared" si="180"/>
        <v>0</v>
      </c>
      <c r="CN146" s="8">
        <f t="shared" si="181"/>
        <v>0</v>
      </c>
      <c r="CO146" s="15">
        <f t="shared" si="182"/>
        <v>0</v>
      </c>
      <c r="CP146" s="8">
        <f t="shared" si="183"/>
        <v>0</v>
      </c>
      <c r="CQ146" s="27"/>
      <c r="CR146">
        <f t="shared" si="108"/>
        <v>2.235325</v>
      </c>
      <c r="CS146">
        <f t="shared" si="109"/>
        <v>0</v>
      </c>
      <c r="CT146">
        <f t="shared" si="110"/>
        <v>0.48978100000000002</v>
      </c>
      <c r="CU146">
        <f t="shared" si="111"/>
        <v>0</v>
      </c>
      <c r="CV146">
        <f t="shared" si="112"/>
        <v>0</v>
      </c>
      <c r="CW146">
        <f t="shared" si="113"/>
        <v>1.2176359999999999</v>
      </c>
      <c r="CX146">
        <f t="shared" si="114"/>
        <v>0</v>
      </c>
      <c r="CY146">
        <f t="shared" si="115"/>
        <v>0.52790800000000004</v>
      </c>
      <c r="CZ146" s="8">
        <f t="shared" si="116"/>
        <v>0.52790800000000004</v>
      </c>
    </row>
    <row r="147" spans="1:104" hidden="1" outlineLevel="1" x14ac:dyDescent="0.4">
      <c r="A147" t="str">
        <f>'Accounts Active'!A105</f>
        <v>Eric Bendjouya</v>
      </c>
      <c r="B147">
        <f t="shared" si="99"/>
        <v>10.435791999999999</v>
      </c>
      <c r="C147">
        <f t="shared" si="98"/>
        <v>5.8659920000000003</v>
      </c>
      <c r="D147">
        <f t="shared" si="100"/>
        <v>0</v>
      </c>
      <c r="E147">
        <f t="shared" si="101"/>
        <v>0.52178959999999996</v>
      </c>
      <c r="F147" s="15">
        <f t="shared" si="117"/>
        <v>0.67126595606664075</v>
      </c>
      <c r="G147" s="14">
        <f t="shared" si="102"/>
        <v>1</v>
      </c>
      <c r="H147" s="54">
        <f t="shared" si="118"/>
        <v>1.9283512718407338</v>
      </c>
      <c r="I147" s="58">
        <v>0.71649323457324254</v>
      </c>
      <c r="J147" s="58">
        <f t="shared" si="103"/>
        <v>5.1494987654267579</v>
      </c>
      <c r="K147" s="10"/>
      <c r="L147">
        <v>0</v>
      </c>
      <c r="M147" s="8">
        <f t="shared" si="119"/>
        <v>0.52178959999999996</v>
      </c>
      <c r="N147" s="8">
        <f t="shared" si="120"/>
        <v>5.1494987654267579</v>
      </c>
      <c r="O147" s="58">
        <f t="shared" si="104"/>
        <v>0.26035364628388175</v>
      </c>
      <c r="P147" s="8">
        <f t="shared" si="105"/>
        <v>0</v>
      </c>
      <c r="Q147" s="8">
        <f t="shared" si="121"/>
        <v>5.1494987654267579</v>
      </c>
      <c r="R147" s="8">
        <f t="shared" si="106"/>
        <v>0.16827883726749146</v>
      </c>
      <c r="S147" s="8">
        <f t="shared" si="122"/>
        <v>0.16827883726749146</v>
      </c>
      <c r="T147" s="8">
        <f t="shared" si="123"/>
        <v>0.42863248355137318</v>
      </c>
      <c r="U147" s="15">
        <f t="shared" si="184"/>
        <v>4.1073306515822972E-2</v>
      </c>
      <c r="V147" s="8">
        <f t="shared" si="107"/>
        <v>4.7208662818753844</v>
      </c>
      <c r="W147" s="68"/>
      <c r="X147" s="58">
        <v>1</v>
      </c>
      <c r="Y147" s="8">
        <f t="shared" si="124"/>
        <v>0</v>
      </c>
      <c r="Z147" s="8">
        <f t="shared" si="125"/>
        <v>0</v>
      </c>
      <c r="AA147" s="60">
        <f t="shared" si="126"/>
        <v>0.4561395882893608</v>
      </c>
      <c r="AB147" s="8">
        <f t="shared" si="127"/>
        <v>0</v>
      </c>
      <c r="AC147" s="8">
        <f t="shared" si="128"/>
        <v>0</v>
      </c>
      <c r="AD147" s="8">
        <f t="shared" si="129"/>
        <v>0</v>
      </c>
      <c r="AE147" s="8">
        <f t="shared" si="130"/>
        <v>0</v>
      </c>
      <c r="AF147" s="8">
        <f t="shared" si="131"/>
        <v>0.4561395882893608</v>
      </c>
      <c r="AG147" s="15">
        <f t="shared" si="132"/>
        <v>4.3709149079376133E-2</v>
      </c>
      <c r="AH147" s="8">
        <f t="shared" si="133"/>
        <v>4.2647266935860237</v>
      </c>
      <c r="AI147" s="68"/>
      <c r="AJ147" s="58">
        <v>0</v>
      </c>
      <c r="AK147" s="8">
        <f t="shared" si="134"/>
        <v>0.52178959999999996</v>
      </c>
      <c r="AL147" s="8">
        <f t="shared" si="135"/>
        <v>0</v>
      </c>
      <c r="AM147" s="69">
        <f t="shared" si="136"/>
        <v>0</v>
      </c>
      <c r="AN147" s="8">
        <f t="shared" si="137"/>
        <v>0.52178959999999996</v>
      </c>
      <c r="AO147" s="8">
        <f t="shared" si="138"/>
        <v>0</v>
      </c>
      <c r="AP147" s="8">
        <f t="shared" si="139"/>
        <v>0</v>
      </c>
      <c r="AQ147" s="8">
        <f t="shared" si="140"/>
        <v>0</v>
      </c>
      <c r="AR147" s="8">
        <f t="shared" si="141"/>
        <v>0.52178959999999996</v>
      </c>
      <c r="AS147" s="15">
        <f t="shared" si="142"/>
        <v>0.05</v>
      </c>
      <c r="AT147" s="8">
        <f t="shared" si="143"/>
        <v>3.7429370935860238</v>
      </c>
      <c r="AU147" s="68"/>
      <c r="AV147" s="60">
        <v>0</v>
      </c>
      <c r="AW147" s="8">
        <f t="shared" si="144"/>
        <v>0.52178959999999996</v>
      </c>
      <c r="AX147" s="8">
        <f t="shared" si="145"/>
        <v>0</v>
      </c>
      <c r="AY147" s="69">
        <f t="shared" si="146"/>
        <v>0</v>
      </c>
      <c r="AZ147" s="8">
        <f t="shared" si="147"/>
        <v>0.52178959999999996</v>
      </c>
      <c r="BA147" s="8">
        <f t="shared" si="148"/>
        <v>0</v>
      </c>
      <c r="BB147" s="8">
        <f t="shared" si="149"/>
        <v>0</v>
      </c>
      <c r="BC147" s="8">
        <f t="shared" si="150"/>
        <v>0</v>
      </c>
      <c r="BD147" s="8">
        <f t="shared" si="151"/>
        <v>0.52178959999999996</v>
      </c>
      <c r="BE147" s="15">
        <f t="shared" si="152"/>
        <v>0.05</v>
      </c>
      <c r="BF147" s="8">
        <f t="shared" si="153"/>
        <v>3.2211474935860238</v>
      </c>
      <c r="BG147" s="68"/>
      <c r="BH147" s="60">
        <v>0</v>
      </c>
      <c r="BI147" s="8">
        <f t="shared" si="154"/>
        <v>0.52178959999999996</v>
      </c>
      <c r="BJ147" s="8">
        <f t="shared" si="155"/>
        <v>0</v>
      </c>
      <c r="BK147" s="69">
        <f t="shared" si="156"/>
        <v>0</v>
      </c>
      <c r="BL147" s="8">
        <f t="shared" si="157"/>
        <v>0</v>
      </c>
      <c r="BM147" s="8">
        <f t="shared" si="158"/>
        <v>0</v>
      </c>
      <c r="BN147" s="8">
        <f t="shared" si="159"/>
        <v>0</v>
      </c>
      <c r="BO147" s="8">
        <f t="shared" si="160"/>
        <v>0</v>
      </c>
      <c r="BP147" s="8">
        <f t="shared" si="161"/>
        <v>0</v>
      </c>
      <c r="BQ147" s="15">
        <f t="shared" si="162"/>
        <v>0</v>
      </c>
      <c r="BR147" s="8">
        <f t="shared" si="163"/>
        <v>3.2211474935860238</v>
      </c>
      <c r="BS147" s="68"/>
      <c r="BT147" s="60">
        <v>0</v>
      </c>
      <c r="BU147" s="8">
        <f t="shared" si="164"/>
        <v>0.52178959999999996</v>
      </c>
      <c r="BV147" s="8">
        <f t="shared" si="165"/>
        <v>0</v>
      </c>
      <c r="BW147" s="69">
        <f t="shared" si="166"/>
        <v>0</v>
      </c>
      <c r="BX147" s="8">
        <f t="shared" si="167"/>
        <v>0</v>
      </c>
      <c r="BY147" s="8">
        <f t="shared" si="168"/>
        <v>0</v>
      </c>
      <c r="BZ147" s="8">
        <f t="shared" si="169"/>
        <v>0</v>
      </c>
      <c r="CA147" s="8">
        <f t="shared" si="170"/>
        <v>0</v>
      </c>
      <c r="CB147" s="8">
        <f t="shared" si="171"/>
        <v>0</v>
      </c>
      <c r="CC147" s="15">
        <f t="shared" si="172"/>
        <v>0</v>
      </c>
      <c r="CD147" s="8">
        <f t="shared" si="173"/>
        <v>3.2211474935860238</v>
      </c>
      <c r="CE147" s="68"/>
      <c r="CF147" s="60">
        <v>0</v>
      </c>
      <c r="CG147" s="8">
        <f t="shared" si="174"/>
        <v>0.52178959999999996</v>
      </c>
      <c r="CH147" s="8">
        <f t="shared" si="175"/>
        <v>0</v>
      </c>
      <c r="CI147" s="69">
        <f t="shared" si="176"/>
        <v>0</v>
      </c>
      <c r="CJ147" s="8">
        <f t="shared" si="177"/>
        <v>0</v>
      </c>
      <c r="CK147" s="8">
        <f t="shared" si="178"/>
        <v>0</v>
      </c>
      <c r="CL147" s="8">
        <f t="shared" si="179"/>
        <v>0</v>
      </c>
      <c r="CM147" s="8">
        <f t="shared" si="180"/>
        <v>0</v>
      </c>
      <c r="CN147" s="8">
        <f t="shared" si="181"/>
        <v>0</v>
      </c>
      <c r="CO147" s="15">
        <f t="shared" si="182"/>
        <v>0</v>
      </c>
      <c r="CP147" s="8">
        <f t="shared" si="183"/>
        <v>3.2211474935860238</v>
      </c>
      <c r="CQ147" s="27"/>
      <c r="CR147">
        <f t="shared" si="108"/>
        <v>4.5697999999999999</v>
      </c>
      <c r="CS147">
        <f t="shared" si="109"/>
        <v>0.35676000000000002</v>
      </c>
      <c r="CT147">
        <f t="shared" si="110"/>
        <v>0</v>
      </c>
      <c r="CU147">
        <f t="shared" si="111"/>
        <v>0</v>
      </c>
      <c r="CV147">
        <f t="shared" si="112"/>
        <v>2.2130399999999999</v>
      </c>
      <c r="CW147">
        <f t="shared" si="113"/>
        <v>2</v>
      </c>
      <c r="CX147">
        <f t="shared" si="114"/>
        <v>0</v>
      </c>
      <c r="CY147">
        <f t="shared" si="115"/>
        <v>0</v>
      </c>
      <c r="CZ147" s="8">
        <f t="shared" si="116"/>
        <v>0</v>
      </c>
    </row>
    <row r="148" spans="1:104" hidden="1" outlineLevel="1" x14ac:dyDescent="0.4">
      <c r="A148" t="str">
        <f>'Accounts Active'!A106</f>
        <v>Eric Kachorek</v>
      </c>
      <c r="B148">
        <f t="shared" si="99"/>
        <v>46.982903</v>
      </c>
      <c r="C148">
        <f t="shared" si="98"/>
        <v>14.068084000000001</v>
      </c>
      <c r="D148">
        <f t="shared" si="100"/>
        <v>7.5291090000000001</v>
      </c>
      <c r="E148">
        <f t="shared" si="101"/>
        <v>2.34914515</v>
      </c>
      <c r="F148" s="15">
        <f t="shared" si="117"/>
        <v>0.31113754177656744</v>
      </c>
      <c r="G148" s="14">
        <f t="shared" si="102"/>
        <v>1</v>
      </c>
      <c r="H148" s="54">
        <f t="shared" si="118"/>
        <v>9.3965806000000001</v>
      </c>
      <c r="I148" s="58">
        <v>2.34914515</v>
      </c>
      <c r="J148" s="58">
        <f t="shared" si="103"/>
        <v>11.291575850000001</v>
      </c>
      <c r="K148" s="10"/>
      <c r="L148">
        <v>0</v>
      </c>
      <c r="M148" s="8">
        <f t="shared" si="119"/>
        <v>2.34914515</v>
      </c>
      <c r="N148" s="8">
        <f t="shared" si="120"/>
        <v>11.291575850000001</v>
      </c>
      <c r="O148" s="58">
        <f t="shared" si="104"/>
        <v>0.85361378997093018</v>
      </c>
      <c r="P148" s="8">
        <f t="shared" si="105"/>
        <v>2.34914515</v>
      </c>
      <c r="Q148" s="8">
        <f t="shared" si="121"/>
        <v>0</v>
      </c>
      <c r="R148" s="8">
        <f t="shared" si="106"/>
        <v>0</v>
      </c>
      <c r="S148" s="8">
        <f t="shared" si="122"/>
        <v>0</v>
      </c>
      <c r="T148" s="8">
        <f t="shared" si="123"/>
        <v>3.2027589399709302</v>
      </c>
      <c r="U148" s="15">
        <f t="shared" si="184"/>
        <v>6.8168604651162784E-2</v>
      </c>
      <c r="V148" s="8">
        <f t="shared" si="107"/>
        <v>8.0888169100290703</v>
      </c>
      <c r="W148" s="68"/>
      <c r="X148" s="58">
        <v>0</v>
      </c>
      <c r="Y148" s="8">
        <f t="shared" si="124"/>
        <v>2.34914515</v>
      </c>
      <c r="Z148" s="8">
        <f t="shared" si="125"/>
        <v>8.0888169100290703</v>
      </c>
      <c r="AA148" s="60">
        <f t="shared" si="126"/>
        <v>1.4955313600290698</v>
      </c>
      <c r="AB148" s="8">
        <f t="shared" si="127"/>
        <v>2.34914515</v>
      </c>
      <c r="AC148" s="8">
        <f t="shared" si="128"/>
        <v>0</v>
      </c>
      <c r="AD148" s="8">
        <f t="shared" si="129"/>
        <v>0</v>
      </c>
      <c r="AE148" s="8">
        <f t="shared" si="130"/>
        <v>0</v>
      </c>
      <c r="AF148" s="8">
        <f t="shared" si="131"/>
        <v>3.8446765100290698</v>
      </c>
      <c r="AG148" s="15">
        <f t="shared" si="132"/>
        <v>8.183139534883721E-2</v>
      </c>
      <c r="AH148" s="8">
        <f t="shared" si="133"/>
        <v>4.2441404000000009</v>
      </c>
      <c r="AI148" s="68"/>
      <c r="AJ148" s="58">
        <v>1</v>
      </c>
      <c r="AK148" s="8">
        <f t="shared" si="134"/>
        <v>0</v>
      </c>
      <c r="AL148" s="8">
        <f t="shared" si="135"/>
        <v>0</v>
      </c>
      <c r="AM148" s="69">
        <f t="shared" si="136"/>
        <v>0</v>
      </c>
      <c r="AN148" s="8">
        <f t="shared" si="137"/>
        <v>0</v>
      </c>
      <c r="AO148" s="8">
        <f t="shared" si="138"/>
        <v>0</v>
      </c>
      <c r="AP148" s="8">
        <f t="shared" si="139"/>
        <v>0</v>
      </c>
      <c r="AQ148" s="8">
        <f t="shared" si="140"/>
        <v>0</v>
      </c>
      <c r="AR148" s="8">
        <f t="shared" si="141"/>
        <v>0</v>
      </c>
      <c r="AS148" s="15">
        <f t="shared" si="142"/>
        <v>0</v>
      </c>
      <c r="AT148" s="8">
        <f t="shared" si="143"/>
        <v>4.2441404000000009</v>
      </c>
      <c r="AU148" s="68"/>
      <c r="AV148" s="60">
        <v>0</v>
      </c>
      <c r="AW148" s="8">
        <f t="shared" si="144"/>
        <v>2.34914515</v>
      </c>
      <c r="AX148" s="8">
        <f t="shared" si="145"/>
        <v>0</v>
      </c>
      <c r="AY148" s="69">
        <f t="shared" si="146"/>
        <v>0</v>
      </c>
      <c r="AZ148" s="8">
        <f t="shared" si="147"/>
        <v>2.34914515</v>
      </c>
      <c r="BA148" s="8">
        <f t="shared" si="148"/>
        <v>0</v>
      </c>
      <c r="BB148" s="8">
        <f t="shared" si="149"/>
        <v>0</v>
      </c>
      <c r="BC148" s="8">
        <f t="shared" si="150"/>
        <v>0</v>
      </c>
      <c r="BD148" s="8">
        <f t="shared" si="151"/>
        <v>2.34914515</v>
      </c>
      <c r="BE148" s="15">
        <f t="shared" si="152"/>
        <v>0.05</v>
      </c>
      <c r="BF148" s="8">
        <f t="shared" si="153"/>
        <v>1.8949952500000009</v>
      </c>
      <c r="BG148" s="68"/>
      <c r="BH148" s="60">
        <v>0</v>
      </c>
      <c r="BI148" s="8">
        <f t="shared" si="154"/>
        <v>1.8949952500000009</v>
      </c>
      <c r="BJ148" s="8">
        <f t="shared" si="155"/>
        <v>0</v>
      </c>
      <c r="BK148" s="69">
        <f t="shared" si="156"/>
        <v>0</v>
      </c>
      <c r="BL148" s="8">
        <f t="shared" si="157"/>
        <v>0</v>
      </c>
      <c r="BM148" s="8">
        <f t="shared" si="158"/>
        <v>0</v>
      </c>
      <c r="BN148" s="8">
        <f t="shared" si="159"/>
        <v>0</v>
      </c>
      <c r="BO148" s="8">
        <f t="shared" si="160"/>
        <v>0</v>
      </c>
      <c r="BP148" s="8">
        <f t="shared" si="161"/>
        <v>0</v>
      </c>
      <c r="BQ148" s="15">
        <f t="shared" si="162"/>
        <v>0</v>
      </c>
      <c r="BR148" s="8">
        <f t="shared" si="163"/>
        <v>1.8949952500000009</v>
      </c>
      <c r="BS148" s="68"/>
      <c r="BT148" s="60">
        <v>0</v>
      </c>
      <c r="BU148" s="8">
        <f t="shared" si="164"/>
        <v>1.8949952500000009</v>
      </c>
      <c r="BV148" s="8">
        <f t="shared" si="165"/>
        <v>0</v>
      </c>
      <c r="BW148" s="69">
        <f t="shared" si="166"/>
        <v>0</v>
      </c>
      <c r="BX148" s="8">
        <f t="shared" si="167"/>
        <v>0</v>
      </c>
      <c r="BY148" s="8">
        <f t="shared" si="168"/>
        <v>0</v>
      </c>
      <c r="BZ148" s="8">
        <f t="shared" si="169"/>
        <v>0</v>
      </c>
      <c r="CA148" s="8">
        <f t="shared" si="170"/>
        <v>0</v>
      </c>
      <c r="CB148" s="8">
        <f t="shared" si="171"/>
        <v>0</v>
      </c>
      <c r="CC148" s="15">
        <f t="shared" si="172"/>
        <v>0</v>
      </c>
      <c r="CD148" s="8">
        <f t="shared" si="173"/>
        <v>1.8949952500000009</v>
      </c>
      <c r="CE148" s="68"/>
      <c r="CF148" s="60">
        <v>0</v>
      </c>
      <c r="CG148" s="8">
        <f t="shared" si="174"/>
        <v>1.8949952500000009</v>
      </c>
      <c r="CH148" s="8">
        <f t="shared" si="175"/>
        <v>0</v>
      </c>
      <c r="CI148" s="69">
        <f t="shared" si="176"/>
        <v>0</v>
      </c>
      <c r="CJ148" s="8">
        <f t="shared" si="177"/>
        <v>0</v>
      </c>
      <c r="CK148" s="8">
        <f t="shared" si="178"/>
        <v>0</v>
      </c>
      <c r="CL148" s="8">
        <f t="shared" si="179"/>
        <v>0</v>
      </c>
      <c r="CM148" s="8">
        <f t="shared" si="180"/>
        <v>0</v>
      </c>
      <c r="CN148" s="8">
        <f t="shared" si="181"/>
        <v>0</v>
      </c>
      <c r="CO148" s="15">
        <f t="shared" si="182"/>
        <v>0</v>
      </c>
      <c r="CP148" s="8">
        <f t="shared" si="183"/>
        <v>1.8949952500000009</v>
      </c>
      <c r="CQ148" s="27"/>
      <c r="CR148">
        <f t="shared" si="108"/>
        <v>32.914819000000001</v>
      </c>
      <c r="CS148">
        <f t="shared" si="109"/>
        <v>1.1373800000000001</v>
      </c>
      <c r="CT148">
        <f t="shared" si="110"/>
        <v>4.2483300000000002</v>
      </c>
      <c r="CU148">
        <f t="shared" si="111"/>
        <v>0</v>
      </c>
      <c r="CV148">
        <f t="shared" si="112"/>
        <v>10</v>
      </c>
      <c r="CW148">
        <f t="shared" si="113"/>
        <v>10</v>
      </c>
      <c r="CX148">
        <f t="shared" si="114"/>
        <v>6.6463700000000001</v>
      </c>
      <c r="CY148">
        <f t="shared" si="115"/>
        <v>0.88273900000000005</v>
      </c>
      <c r="CZ148" s="8">
        <f t="shared" si="116"/>
        <v>7.9564719999999998</v>
      </c>
    </row>
    <row r="149" spans="1:104" hidden="1" outlineLevel="1" x14ac:dyDescent="0.4">
      <c r="A149" t="str">
        <f>'Accounts Active'!A107</f>
        <v>Eric Martin</v>
      </c>
      <c r="B149">
        <f t="shared" si="99"/>
        <v>5.0638629999999996</v>
      </c>
      <c r="C149">
        <f t="shared" si="98"/>
        <v>5.0638629999999996</v>
      </c>
      <c r="D149">
        <f t="shared" si="100"/>
        <v>0</v>
      </c>
      <c r="E149">
        <f t="shared" si="101"/>
        <v>0.25319314999999998</v>
      </c>
      <c r="F149" s="15">
        <f t="shared" si="117"/>
        <v>0.60517234072325932</v>
      </c>
      <c r="G149" s="14">
        <f t="shared" si="102"/>
        <v>1</v>
      </c>
      <c r="H149" s="54">
        <f t="shared" si="118"/>
        <v>1.9993531751880935</v>
      </c>
      <c r="I149" s="58">
        <v>0.61851833079652396</v>
      </c>
      <c r="J149" s="58">
        <f t="shared" si="103"/>
        <v>4.4453446692034753</v>
      </c>
      <c r="K149" s="10"/>
      <c r="L149">
        <v>0</v>
      </c>
      <c r="M149" s="8">
        <f t="shared" si="119"/>
        <v>0.25319314999999998</v>
      </c>
      <c r="N149" s="8">
        <f t="shared" si="120"/>
        <v>4.4453446692034753</v>
      </c>
      <c r="O149" s="58">
        <f t="shared" si="104"/>
        <v>0.22475230043478339</v>
      </c>
      <c r="P149" s="8">
        <f t="shared" si="105"/>
        <v>0</v>
      </c>
      <c r="Q149" s="8">
        <f t="shared" si="121"/>
        <v>4.4453446692034753</v>
      </c>
      <c r="R149" s="8">
        <f t="shared" si="106"/>
        <v>0.14526800884179025</v>
      </c>
      <c r="S149" s="8">
        <f t="shared" si="122"/>
        <v>0.14526800884179025</v>
      </c>
      <c r="T149" s="8">
        <f t="shared" si="123"/>
        <v>0.37002030927657364</v>
      </c>
      <c r="U149" s="15">
        <f t="shared" si="184"/>
        <v>7.3070758288005355E-2</v>
      </c>
      <c r="V149" s="8">
        <f t="shared" si="107"/>
        <v>4.0753243599269018</v>
      </c>
      <c r="W149" s="68"/>
      <c r="X149" s="58">
        <v>0</v>
      </c>
      <c r="Y149" s="8">
        <f t="shared" si="124"/>
        <v>0.25319314999999998</v>
      </c>
      <c r="Z149" s="8">
        <f t="shared" si="125"/>
        <v>4.0753243599269018</v>
      </c>
      <c r="AA149" s="60">
        <f t="shared" si="126"/>
        <v>0.39376603036174057</v>
      </c>
      <c r="AB149" s="8">
        <f t="shared" si="127"/>
        <v>0</v>
      </c>
      <c r="AC149" s="8">
        <f t="shared" si="128"/>
        <v>4.0753243599269018</v>
      </c>
      <c r="AD149" s="8">
        <f t="shared" si="129"/>
        <v>0.72918053554977924</v>
      </c>
      <c r="AE149" s="8">
        <f t="shared" si="130"/>
        <v>0.72918053554977924</v>
      </c>
      <c r="AF149" s="8">
        <f t="shared" si="131"/>
        <v>1.1229465659115199</v>
      </c>
      <c r="AG149" s="15">
        <f t="shared" si="132"/>
        <v>0.22175690098873527</v>
      </c>
      <c r="AH149" s="8">
        <f t="shared" si="133"/>
        <v>2.9523777940153817</v>
      </c>
      <c r="AI149" s="68"/>
      <c r="AJ149" s="58">
        <v>0</v>
      </c>
      <c r="AK149" s="8">
        <f t="shared" si="134"/>
        <v>0.25319314999999998</v>
      </c>
      <c r="AL149" s="8">
        <f t="shared" si="135"/>
        <v>0</v>
      </c>
      <c r="AM149" s="69">
        <f t="shared" si="136"/>
        <v>0</v>
      </c>
      <c r="AN149" s="8">
        <f t="shared" si="137"/>
        <v>0.25319314999999998</v>
      </c>
      <c r="AO149" s="8">
        <f t="shared" si="138"/>
        <v>0</v>
      </c>
      <c r="AP149" s="8">
        <f t="shared" si="139"/>
        <v>0</v>
      </c>
      <c r="AQ149" s="8">
        <f t="shared" si="140"/>
        <v>0</v>
      </c>
      <c r="AR149" s="8">
        <f t="shared" si="141"/>
        <v>0.25319314999999998</v>
      </c>
      <c r="AS149" s="15">
        <f t="shared" si="142"/>
        <v>0.05</v>
      </c>
      <c r="AT149" s="8">
        <f t="shared" si="143"/>
        <v>2.6991846440153817</v>
      </c>
      <c r="AU149" s="68"/>
      <c r="AV149" s="60">
        <v>0</v>
      </c>
      <c r="AW149" s="8">
        <f t="shared" si="144"/>
        <v>0.25319314999999998</v>
      </c>
      <c r="AX149" s="8">
        <f t="shared" si="145"/>
        <v>0</v>
      </c>
      <c r="AY149" s="69">
        <f t="shared" si="146"/>
        <v>0</v>
      </c>
      <c r="AZ149" s="8">
        <f t="shared" si="147"/>
        <v>0.25319314999999998</v>
      </c>
      <c r="BA149" s="8">
        <f t="shared" si="148"/>
        <v>0</v>
      </c>
      <c r="BB149" s="8">
        <f t="shared" si="149"/>
        <v>0</v>
      </c>
      <c r="BC149" s="8">
        <f t="shared" si="150"/>
        <v>0</v>
      </c>
      <c r="BD149" s="8">
        <f t="shared" si="151"/>
        <v>0.25319314999999998</v>
      </c>
      <c r="BE149" s="15">
        <f t="shared" si="152"/>
        <v>0.05</v>
      </c>
      <c r="BF149" s="8">
        <f t="shared" si="153"/>
        <v>2.4459914940153817</v>
      </c>
      <c r="BG149" s="68"/>
      <c r="BH149" s="60">
        <v>0</v>
      </c>
      <c r="BI149" s="8">
        <f t="shared" si="154"/>
        <v>0.25319314999999998</v>
      </c>
      <c r="BJ149" s="8">
        <f t="shared" si="155"/>
        <v>0</v>
      </c>
      <c r="BK149" s="69">
        <f t="shared" si="156"/>
        <v>0</v>
      </c>
      <c r="BL149" s="8">
        <f t="shared" si="157"/>
        <v>0</v>
      </c>
      <c r="BM149" s="8">
        <f t="shared" si="158"/>
        <v>0</v>
      </c>
      <c r="BN149" s="8">
        <f t="shared" si="159"/>
        <v>0</v>
      </c>
      <c r="BO149" s="8">
        <f t="shared" si="160"/>
        <v>0</v>
      </c>
      <c r="BP149" s="8">
        <f t="shared" si="161"/>
        <v>0</v>
      </c>
      <c r="BQ149" s="15">
        <f t="shared" si="162"/>
        <v>0</v>
      </c>
      <c r="BR149" s="8">
        <f t="shared" si="163"/>
        <v>2.4459914940153817</v>
      </c>
      <c r="BS149" s="68"/>
      <c r="BT149" s="60">
        <v>0</v>
      </c>
      <c r="BU149" s="8">
        <f t="shared" si="164"/>
        <v>0.25319314999999998</v>
      </c>
      <c r="BV149" s="8">
        <f t="shared" si="165"/>
        <v>0</v>
      </c>
      <c r="BW149" s="69">
        <f t="shared" si="166"/>
        <v>0</v>
      </c>
      <c r="BX149" s="8">
        <f t="shared" si="167"/>
        <v>0</v>
      </c>
      <c r="BY149" s="8">
        <f t="shared" si="168"/>
        <v>0</v>
      </c>
      <c r="BZ149" s="8">
        <f t="shared" si="169"/>
        <v>0</v>
      </c>
      <c r="CA149" s="8">
        <f t="shared" si="170"/>
        <v>0</v>
      </c>
      <c r="CB149" s="8">
        <f t="shared" si="171"/>
        <v>0</v>
      </c>
      <c r="CC149" s="15">
        <f t="shared" si="172"/>
        <v>0</v>
      </c>
      <c r="CD149" s="8">
        <f t="shared" si="173"/>
        <v>2.4459914940153817</v>
      </c>
      <c r="CE149" s="68"/>
      <c r="CF149" s="60">
        <v>0</v>
      </c>
      <c r="CG149" s="8">
        <f t="shared" si="174"/>
        <v>0.25319314999999998</v>
      </c>
      <c r="CH149" s="8">
        <f t="shared" si="175"/>
        <v>0</v>
      </c>
      <c r="CI149" s="69">
        <f t="shared" si="176"/>
        <v>0</v>
      </c>
      <c r="CJ149" s="8">
        <f t="shared" si="177"/>
        <v>0</v>
      </c>
      <c r="CK149" s="8">
        <f t="shared" si="178"/>
        <v>0</v>
      </c>
      <c r="CL149" s="8">
        <f t="shared" si="179"/>
        <v>0</v>
      </c>
      <c r="CM149" s="8">
        <f t="shared" si="180"/>
        <v>0</v>
      </c>
      <c r="CN149" s="8">
        <f t="shared" si="181"/>
        <v>0</v>
      </c>
      <c r="CO149" s="15">
        <f t="shared" si="182"/>
        <v>0</v>
      </c>
      <c r="CP149" s="8">
        <f t="shared" si="183"/>
        <v>2.4459914940153817</v>
      </c>
      <c r="CQ149" s="27"/>
      <c r="CR149">
        <f t="shared" si="108"/>
        <v>0</v>
      </c>
      <c r="CS149">
        <f t="shared" si="109"/>
        <v>0</v>
      </c>
      <c r="CT149">
        <f t="shared" si="110"/>
        <v>0</v>
      </c>
      <c r="CU149">
        <f t="shared" si="111"/>
        <v>0</v>
      </c>
      <c r="CV149">
        <f t="shared" si="112"/>
        <v>0</v>
      </c>
      <c r="CW149">
        <f t="shared" si="113"/>
        <v>0</v>
      </c>
      <c r="CX149">
        <f t="shared" si="114"/>
        <v>0</v>
      </c>
      <c r="CY149">
        <f t="shared" si="115"/>
        <v>0</v>
      </c>
      <c r="CZ149" s="8">
        <f t="shared" si="116"/>
        <v>0</v>
      </c>
    </row>
    <row r="150" spans="1:104" hidden="1" outlineLevel="1" x14ac:dyDescent="0.4">
      <c r="A150" t="str">
        <f>'Accounts Active'!A108</f>
        <v>Eric Schechter Trust</v>
      </c>
      <c r="B150">
        <f t="shared" si="99"/>
        <v>26.916900000000002</v>
      </c>
      <c r="C150">
        <f t="shared" si="98"/>
        <v>7.1062580000000004</v>
      </c>
      <c r="D150">
        <f t="shared" si="100"/>
        <v>4.5558110000000003</v>
      </c>
      <c r="E150">
        <f t="shared" si="101"/>
        <v>1.3458450000000002</v>
      </c>
      <c r="F150" s="15">
        <f t="shared" si="117"/>
        <v>0.24244518000894416</v>
      </c>
      <c r="G150" s="14">
        <f t="shared" si="102"/>
        <v>1</v>
      </c>
      <c r="H150" s="54">
        <f t="shared" si="118"/>
        <v>5.3833800000000007</v>
      </c>
      <c r="I150" s="58">
        <v>1.3458450000000002</v>
      </c>
      <c r="J150" s="58">
        <f t="shared" si="103"/>
        <v>5.7604129999999998</v>
      </c>
      <c r="K150" s="10"/>
      <c r="L150">
        <v>0</v>
      </c>
      <c r="M150" s="8">
        <f t="shared" si="119"/>
        <v>1.3458450000000002</v>
      </c>
      <c r="N150" s="8">
        <f t="shared" si="120"/>
        <v>5.7604129999999998</v>
      </c>
      <c r="O150" s="58">
        <f t="shared" si="104"/>
        <v>0.48904251453488373</v>
      </c>
      <c r="P150" s="8">
        <f t="shared" si="105"/>
        <v>1.3458450000000002</v>
      </c>
      <c r="Q150" s="8">
        <f t="shared" si="121"/>
        <v>0</v>
      </c>
      <c r="R150" s="8">
        <f t="shared" si="106"/>
        <v>0</v>
      </c>
      <c r="S150" s="8">
        <f t="shared" si="122"/>
        <v>0</v>
      </c>
      <c r="T150" s="8">
        <f t="shared" si="123"/>
        <v>1.834887514534884</v>
      </c>
      <c r="U150" s="15">
        <f t="shared" si="184"/>
        <v>6.8168604651162798E-2</v>
      </c>
      <c r="V150" s="8">
        <f t="shared" si="107"/>
        <v>3.9255254854651156</v>
      </c>
      <c r="W150" s="68"/>
      <c r="X150" s="58">
        <v>0</v>
      </c>
      <c r="Y150" s="8">
        <f t="shared" si="124"/>
        <v>1.3458450000000002</v>
      </c>
      <c r="Z150" s="8">
        <f t="shared" si="125"/>
        <v>3.9255254854651156</v>
      </c>
      <c r="AA150" s="60">
        <f t="shared" si="126"/>
        <v>0.85680248546511639</v>
      </c>
      <c r="AB150" s="8">
        <f t="shared" si="127"/>
        <v>1.3458450000000002</v>
      </c>
      <c r="AC150" s="8">
        <f t="shared" si="128"/>
        <v>0</v>
      </c>
      <c r="AD150" s="8">
        <f t="shared" si="129"/>
        <v>0</v>
      </c>
      <c r="AE150" s="8">
        <f t="shared" si="130"/>
        <v>0</v>
      </c>
      <c r="AF150" s="8">
        <f t="shared" si="131"/>
        <v>2.2026474854651168</v>
      </c>
      <c r="AG150" s="15">
        <f t="shared" si="132"/>
        <v>8.1831395348837224E-2</v>
      </c>
      <c r="AH150" s="8">
        <f t="shared" si="133"/>
        <v>1.7228779999999988</v>
      </c>
      <c r="AI150" s="68"/>
      <c r="AJ150" s="58">
        <v>1</v>
      </c>
      <c r="AK150" s="8">
        <f t="shared" si="134"/>
        <v>0</v>
      </c>
      <c r="AL150" s="8">
        <f t="shared" si="135"/>
        <v>0</v>
      </c>
      <c r="AM150" s="69">
        <f t="shared" si="136"/>
        <v>0</v>
      </c>
      <c r="AN150" s="8">
        <f t="shared" si="137"/>
        <v>0</v>
      </c>
      <c r="AO150" s="8">
        <f t="shared" si="138"/>
        <v>0</v>
      </c>
      <c r="AP150" s="8">
        <f t="shared" si="139"/>
        <v>0</v>
      </c>
      <c r="AQ150" s="8">
        <f t="shared" si="140"/>
        <v>0</v>
      </c>
      <c r="AR150" s="8">
        <f t="shared" si="141"/>
        <v>0</v>
      </c>
      <c r="AS150" s="15">
        <f t="shared" si="142"/>
        <v>0</v>
      </c>
      <c r="AT150" s="8">
        <f t="shared" si="143"/>
        <v>1.7228779999999988</v>
      </c>
      <c r="AU150" s="68"/>
      <c r="AV150" s="60">
        <v>0</v>
      </c>
      <c r="AW150" s="8">
        <f t="shared" si="144"/>
        <v>1.3458450000000002</v>
      </c>
      <c r="AX150" s="8">
        <f t="shared" si="145"/>
        <v>0</v>
      </c>
      <c r="AY150" s="69">
        <f t="shared" si="146"/>
        <v>0</v>
      </c>
      <c r="AZ150" s="8">
        <f t="shared" si="147"/>
        <v>1.3458450000000002</v>
      </c>
      <c r="BA150" s="8">
        <f t="shared" si="148"/>
        <v>0</v>
      </c>
      <c r="BB150" s="8">
        <f t="shared" si="149"/>
        <v>0</v>
      </c>
      <c r="BC150" s="8">
        <f t="shared" si="150"/>
        <v>0</v>
      </c>
      <c r="BD150" s="8">
        <f t="shared" si="151"/>
        <v>1.3458450000000002</v>
      </c>
      <c r="BE150" s="15">
        <f t="shared" si="152"/>
        <v>0.05</v>
      </c>
      <c r="BF150" s="8">
        <f t="shared" si="153"/>
        <v>0.37703299999999862</v>
      </c>
      <c r="BG150" s="68"/>
      <c r="BH150" s="60">
        <v>0</v>
      </c>
      <c r="BI150" s="8">
        <f t="shared" si="154"/>
        <v>0.37703299999999862</v>
      </c>
      <c r="BJ150" s="8">
        <f t="shared" si="155"/>
        <v>0</v>
      </c>
      <c r="BK150" s="69">
        <f t="shared" si="156"/>
        <v>0</v>
      </c>
      <c r="BL150" s="8">
        <f t="shared" si="157"/>
        <v>0</v>
      </c>
      <c r="BM150" s="8">
        <f t="shared" si="158"/>
        <v>0</v>
      </c>
      <c r="BN150" s="8">
        <f t="shared" si="159"/>
        <v>0</v>
      </c>
      <c r="BO150" s="8">
        <f t="shared" si="160"/>
        <v>0</v>
      </c>
      <c r="BP150" s="8">
        <f t="shared" si="161"/>
        <v>0</v>
      </c>
      <c r="BQ150" s="15">
        <f t="shared" si="162"/>
        <v>0</v>
      </c>
      <c r="BR150" s="8">
        <f t="shared" si="163"/>
        <v>0.37703299999999862</v>
      </c>
      <c r="BS150" s="68"/>
      <c r="BT150" s="60">
        <v>0</v>
      </c>
      <c r="BU150" s="8">
        <f t="shared" si="164"/>
        <v>0.37703299999999862</v>
      </c>
      <c r="BV150" s="8">
        <f t="shared" si="165"/>
        <v>0</v>
      </c>
      <c r="BW150" s="69">
        <f t="shared" si="166"/>
        <v>0</v>
      </c>
      <c r="BX150" s="8">
        <f t="shared" si="167"/>
        <v>0</v>
      </c>
      <c r="BY150" s="8">
        <f t="shared" si="168"/>
        <v>0</v>
      </c>
      <c r="BZ150" s="8">
        <f t="shared" si="169"/>
        <v>0</v>
      </c>
      <c r="CA150" s="8">
        <f t="shared" si="170"/>
        <v>0</v>
      </c>
      <c r="CB150" s="8">
        <f t="shared" si="171"/>
        <v>0</v>
      </c>
      <c r="CC150" s="15">
        <f t="shared" si="172"/>
        <v>0</v>
      </c>
      <c r="CD150" s="8">
        <f t="shared" si="173"/>
        <v>0.37703299999999862</v>
      </c>
      <c r="CE150" s="68"/>
      <c r="CF150" s="60">
        <v>0</v>
      </c>
      <c r="CG150" s="8">
        <f t="shared" si="174"/>
        <v>0.37703299999999862</v>
      </c>
      <c r="CH150" s="8">
        <f t="shared" si="175"/>
        <v>0</v>
      </c>
      <c r="CI150" s="69">
        <f t="shared" si="176"/>
        <v>0</v>
      </c>
      <c r="CJ150" s="8">
        <f t="shared" si="177"/>
        <v>0</v>
      </c>
      <c r="CK150" s="8">
        <f t="shared" si="178"/>
        <v>0</v>
      </c>
      <c r="CL150" s="8">
        <f t="shared" si="179"/>
        <v>0</v>
      </c>
      <c r="CM150" s="8">
        <f t="shared" si="180"/>
        <v>0</v>
      </c>
      <c r="CN150" s="8">
        <f t="shared" si="181"/>
        <v>0</v>
      </c>
      <c r="CO150" s="15">
        <f t="shared" si="182"/>
        <v>0</v>
      </c>
      <c r="CP150" s="8">
        <f t="shared" si="183"/>
        <v>0.37703299999999862</v>
      </c>
      <c r="CQ150" s="27"/>
      <c r="CR150">
        <f t="shared" si="108"/>
        <v>19.810642000000001</v>
      </c>
      <c r="CS150">
        <f t="shared" si="109"/>
        <v>0</v>
      </c>
      <c r="CT150">
        <f t="shared" si="110"/>
        <v>0</v>
      </c>
      <c r="CU150">
        <f t="shared" si="111"/>
        <v>0</v>
      </c>
      <c r="CV150">
        <f t="shared" si="112"/>
        <v>6.2089930000000004</v>
      </c>
      <c r="CW150">
        <f t="shared" si="113"/>
        <v>9.0458379999999998</v>
      </c>
      <c r="CX150">
        <f t="shared" si="114"/>
        <v>0</v>
      </c>
      <c r="CY150">
        <f t="shared" si="115"/>
        <v>4.5558110000000003</v>
      </c>
      <c r="CZ150" s="8">
        <f t="shared" si="116"/>
        <v>4.5558110000000003</v>
      </c>
    </row>
    <row r="151" spans="1:104" hidden="1" outlineLevel="1" x14ac:dyDescent="0.4">
      <c r="A151" t="str">
        <f>'Accounts Active'!A109</f>
        <v>Erik Oswald</v>
      </c>
      <c r="B151">
        <f t="shared" si="99"/>
        <v>5.7918259999999995</v>
      </c>
      <c r="C151">
        <f t="shared" si="98"/>
        <v>0.23737800000000001</v>
      </c>
      <c r="D151">
        <f t="shared" si="100"/>
        <v>0</v>
      </c>
      <c r="E151">
        <f t="shared" si="101"/>
        <v>0.2895913</v>
      </c>
      <c r="F151" s="15">
        <f t="shared" si="117"/>
        <v>1</v>
      </c>
      <c r="G151" s="14">
        <f t="shared" si="102"/>
        <v>1</v>
      </c>
      <c r="H151" s="54">
        <f t="shared" si="118"/>
        <v>0</v>
      </c>
      <c r="I151" s="58">
        <v>0.23737800000000001</v>
      </c>
      <c r="J151" s="58">
        <f t="shared" si="103"/>
        <v>0</v>
      </c>
      <c r="K151" s="10"/>
      <c r="L151">
        <v>0</v>
      </c>
      <c r="M151" s="8">
        <f t="shared" si="119"/>
        <v>0</v>
      </c>
      <c r="N151" s="8">
        <f t="shared" si="120"/>
        <v>0</v>
      </c>
      <c r="O151" s="58">
        <f t="shared" si="104"/>
        <v>8.6256540697674411E-2</v>
      </c>
      <c r="P151" s="8">
        <f t="shared" si="105"/>
        <v>0</v>
      </c>
      <c r="Q151" s="8">
        <f t="shared" si="121"/>
        <v>0</v>
      </c>
      <c r="R151" s="8">
        <f t="shared" si="106"/>
        <v>0</v>
      </c>
      <c r="S151" s="8">
        <f t="shared" si="122"/>
        <v>0</v>
      </c>
      <c r="T151" s="8">
        <f t="shared" si="123"/>
        <v>8.6256540697674411E-2</v>
      </c>
      <c r="U151" s="15">
        <f t="shared" si="184"/>
        <v>1.4892805947152836E-2</v>
      </c>
      <c r="V151" s="8">
        <f t="shared" si="107"/>
        <v>-8.6256540697674411E-2</v>
      </c>
      <c r="W151" s="68"/>
      <c r="X151" s="58">
        <v>0</v>
      </c>
      <c r="Y151" s="8">
        <f t="shared" si="124"/>
        <v>-8.6256540697674411E-2</v>
      </c>
      <c r="Z151" s="8">
        <f t="shared" si="125"/>
        <v>-8.6256540697674411E-2</v>
      </c>
      <c r="AA151" s="60">
        <f t="shared" si="126"/>
        <v>0.15112145930232559</v>
      </c>
      <c r="AB151" s="8">
        <f t="shared" si="127"/>
        <v>-8.6256540697674411E-2</v>
      </c>
      <c r="AC151" s="8">
        <f t="shared" si="128"/>
        <v>0</v>
      </c>
      <c r="AD151" s="8">
        <f t="shared" si="129"/>
        <v>0</v>
      </c>
      <c r="AE151" s="8">
        <f t="shared" si="130"/>
        <v>0</v>
      </c>
      <c r="AF151" s="8">
        <f t="shared" si="131"/>
        <v>6.4864918604651184E-2</v>
      </c>
      <c r="AG151" s="15">
        <f t="shared" si="132"/>
        <v>1.1199390072258937E-2</v>
      </c>
      <c r="AH151" s="8">
        <f t="shared" si="133"/>
        <v>-0.15112145930232559</v>
      </c>
      <c r="AI151" s="68"/>
      <c r="AJ151" s="58">
        <v>1</v>
      </c>
      <c r="AK151" s="8">
        <f t="shared" si="134"/>
        <v>0</v>
      </c>
      <c r="AL151" s="8">
        <f t="shared" si="135"/>
        <v>0</v>
      </c>
      <c r="AM151" s="69">
        <f t="shared" si="136"/>
        <v>0</v>
      </c>
      <c r="AN151" s="8">
        <f t="shared" si="137"/>
        <v>0</v>
      </c>
      <c r="AO151" s="8">
        <f t="shared" si="138"/>
        <v>0</v>
      </c>
      <c r="AP151" s="8">
        <f t="shared" si="139"/>
        <v>0</v>
      </c>
      <c r="AQ151" s="8">
        <f t="shared" si="140"/>
        <v>0</v>
      </c>
      <c r="AR151" s="8">
        <f t="shared" si="141"/>
        <v>0</v>
      </c>
      <c r="AS151" s="15">
        <f t="shared" si="142"/>
        <v>0</v>
      </c>
      <c r="AT151" s="8">
        <f t="shared" si="143"/>
        <v>-0.15112145930232559</v>
      </c>
      <c r="AU151" s="68"/>
      <c r="AV151" s="60">
        <v>0</v>
      </c>
      <c r="AW151" s="8">
        <f t="shared" si="144"/>
        <v>-0.15112145930232559</v>
      </c>
      <c r="AX151" s="8">
        <f t="shared" si="145"/>
        <v>-0.15112145930232559</v>
      </c>
      <c r="AY151" s="69">
        <f t="shared" si="146"/>
        <v>0</v>
      </c>
      <c r="AZ151" s="8">
        <f t="shared" si="147"/>
        <v>-0.15112145930232559</v>
      </c>
      <c r="BA151" s="8">
        <f t="shared" si="148"/>
        <v>0</v>
      </c>
      <c r="BB151" s="8">
        <f t="shared" si="149"/>
        <v>0</v>
      </c>
      <c r="BC151" s="8">
        <f t="shared" si="150"/>
        <v>0</v>
      </c>
      <c r="BD151" s="8">
        <f t="shared" si="151"/>
        <v>-0.15112145930232559</v>
      </c>
      <c r="BE151" s="15">
        <f t="shared" si="152"/>
        <v>-2.6092196019411772E-2</v>
      </c>
      <c r="BF151" s="8">
        <f t="shared" si="153"/>
        <v>0</v>
      </c>
      <c r="BG151" s="68"/>
      <c r="BH151" s="60">
        <v>0</v>
      </c>
      <c r="BI151" s="8">
        <f t="shared" si="154"/>
        <v>0</v>
      </c>
      <c r="BJ151" s="8">
        <f t="shared" si="155"/>
        <v>0</v>
      </c>
      <c r="BK151" s="69">
        <f t="shared" si="156"/>
        <v>0</v>
      </c>
      <c r="BL151" s="8">
        <f t="shared" si="157"/>
        <v>0</v>
      </c>
      <c r="BM151" s="8">
        <f t="shared" si="158"/>
        <v>0</v>
      </c>
      <c r="BN151" s="8">
        <f t="shared" si="159"/>
        <v>0</v>
      </c>
      <c r="BO151" s="8">
        <f t="shared" si="160"/>
        <v>0</v>
      </c>
      <c r="BP151" s="8">
        <f t="shared" si="161"/>
        <v>0</v>
      </c>
      <c r="BQ151" s="15">
        <f t="shared" si="162"/>
        <v>0</v>
      </c>
      <c r="BR151" s="8">
        <f t="shared" si="163"/>
        <v>0</v>
      </c>
      <c r="BS151" s="68"/>
      <c r="BT151" s="60">
        <v>0</v>
      </c>
      <c r="BU151" s="8">
        <f t="shared" si="164"/>
        <v>0</v>
      </c>
      <c r="BV151" s="8">
        <f t="shared" si="165"/>
        <v>0</v>
      </c>
      <c r="BW151" s="69">
        <f t="shared" si="166"/>
        <v>0</v>
      </c>
      <c r="BX151" s="8">
        <f t="shared" si="167"/>
        <v>0</v>
      </c>
      <c r="BY151" s="8">
        <f t="shared" si="168"/>
        <v>0</v>
      </c>
      <c r="BZ151" s="8">
        <f t="shared" si="169"/>
        <v>0</v>
      </c>
      <c r="CA151" s="8">
        <f t="shared" si="170"/>
        <v>0</v>
      </c>
      <c r="CB151" s="8">
        <f t="shared" si="171"/>
        <v>0</v>
      </c>
      <c r="CC151" s="15">
        <f t="shared" si="172"/>
        <v>0</v>
      </c>
      <c r="CD151" s="8">
        <f t="shared" si="173"/>
        <v>0</v>
      </c>
      <c r="CE151" s="68"/>
      <c r="CF151" s="60">
        <v>0</v>
      </c>
      <c r="CG151" s="8">
        <f t="shared" si="174"/>
        <v>0</v>
      </c>
      <c r="CH151" s="8">
        <f t="shared" si="175"/>
        <v>0</v>
      </c>
      <c r="CI151" s="69">
        <f t="shared" si="176"/>
        <v>0</v>
      </c>
      <c r="CJ151" s="8">
        <f t="shared" si="177"/>
        <v>0</v>
      </c>
      <c r="CK151" s="8">
        <f t="shared" si="178"/>
        <v>0</v>
      </c>
      <c r="CL151" s="8">
        <f t="shared" si="179"/>
        <v>0</v>
      </c>
      <c r="CM151" s="8">
        <f t="shared" si="180"/>
        <v>0</v>
      </c>
      <c r="CN151" s="8">
        <f t="shared" si="181"/>
        <v>0</v>
      </c>
      <c r="CO151" s="15">
        <f t="shared" si="182"/>
        <v>0</v>
      </c>
      <c r="CP151" s="8">
        <f t="shared" si="183"/>
        <v>0</v>
      </c>
      <c r="CQ151" s="27"/>
      <c r="CR151">
        <f t="shared" si="108"/>
        <v>5.5544479999999998</v>
      </c>
      <c r="CS151">
        <f t="shared" si="109"/>
        <v>0.48047899999999999</v>
      </c>
      <c r="CT151">
        <f t="shared" si="110"/>
        <v>0</v>
      </c>
      <c r="CU151">
        <f t="shared" si="111"/>
        <v>0</v>
      </c>
      <c r="CV151">
        <f t="shared" si="112"/>
        <v>3.073969</v>
      </c>
      <c r="CW151">
        <f t="shared" si="113"/>
        <v>2</v>
      </c>
      <c r="CX151">
        <f t="shared" si="114"/>
        <v>0</v>
      </c>
      <c r="CY151">
        <f t="shared" si="115"/>
        <v>0</v>
      </c>
      <c r="CZ151" s="8">
        <f t="shared" si="116"/>
        <v>0</v>
      </c>
    </row>
    <row r="152" spans="1:104" hidden="1" outlineLevel="1" x14ac:dyDescent="0.4">
      <c r="A152" t="str">
        <f>'Accounts Active'!A110</f>
        <v>Euan Anderson</v>
      </c>
      <c r="B152">
        <f t="shared" si="99"/>
        <v>23.769389999999998</v>
      </c>
      <c r="C152">
        <f t="shared" si="98"/>
        <v>19.081565999999999</v>
      </c>
      <c r="D152">
        <f t="shared" si="100"/>
        <v>4.687824</v>
      </c>
      <c r="E152">
        <f t="shared" si="101"/>
        <v>1.1884694999999998</v>
      </c>
      <c r="F152" s="15">
        <f t="shared" si="117"/>
        <v>0.58060504891922182</v>
      </c>
      <c r="G152" s="14">
        <f t="shared" si="102"/>
        <v>1</v>
      </c>
      <c r="H152" s="54">
        <f t="shared" si="118"/>
        <v>8.0027124391146387</v>
      </c>
      <c r="I152" s="58">
        <v>2.3306906903491869</v>
      </c>
      <c r="J152" s="58">
        <f t="shared" si="103"/>
        <v>16.750875309650812</v>
      </c>
      <c r="K152" s="10"/>
      <c r="L152">
        <v>0</v>
      </c>
      <c r="M152" s="8">
        <f t="shared" si="119"/>
        <v>1.1884694999999998</v>
      </c>
      <c r="N152" s="8">
        <f t="shared" si="120"/>
        <v>16.750875309650812</v>
      </c>
      <c r="O152" s="58">
        <f t="shared" si="104"/>
        <v>0.84690795434200095</v>
      </c>
      <c r="P152" s="8">
        <f t="shared" si="105"/>
        <v>0</v>
      </c>
      <c r="Q152" s="8">
        <f t="shared" si="121"/>
        <v>16.750875309650812</v>
      </c>
      <c r="R152" s="8">
        <f t="shared" si="106"/>
        <v>0.54739654260062021</v>
      </c>
      <c r="S152" s="8">
        <f t="shared" si="122"/>
        <v>0.54739654260062021</v>
      </c>
      <c r="T152" s="8">
        <f t="shared" si="123"/>
        <v>1.3943044969426213</v>
      </c>
      <c r="U152" s="15">
        <f t="shared" si="184"/>
        <v>5.8659666779106293E-2</v>
      </c>
      <c r="V152" s="8">
        <f t="shared" si="107"/>
        <v>15.356570812708192</v>
      </c>
      <c r="W152" s="68"/>
      <c r="X152" s="58">
        <v>0</v>
      </c>
      <c r="Y152" s="8">
        <f t="shared" si="124"/>
        <v>1.1884694999999998</v>
      </c>
      <c r="Z152" s="8">
        <f t="shared" si="125"/>
        <v>15.356570812708192</v>
      </c>
      <c r="AA152" s="60">
        <f t="shared" si="126"/>
        <v>1.4837827360071858</v>
      </c>
      <c r="AB152" s="8">
        <f t="shared" si="127"/>
        <v>0</v>
      </c>
      <c r="AC152" s="8">
        <f t="shared" si="128"/>
        <v>15.356570812708192</v>
      </c>
      <c r="AD152" s="8">
        <f t="shared" si="129"/>
        <v>2.7476862061648313</v>
      </c>
      <c r="AE152" s="8">
        <f t="shared" si="130"/>
        <v>2.7476862061648313</v>
      </c>
      <c r="AF152" s="8">
        <f t="shared" si="131"/>
        <v>4.2314689421720173</v>
      </c>
      <c r="AG152" s="15">
        <f t="shared" si="132"/>
        <v>0.17802177263160804</v>
      </c>
      <c r="AH152" s="8">
        <f t="shared" si="133"/>
        <v>11.125101870536174</v>
      </c>
      <c r="AI152" s="68"/>
      <c r="AJ152" s="58">
        <v>0</v>
      </c>
      <c r="AK152" s="8">
        <f t="shared" si="134"/>
        <v>1.1884694999999998</v>
      </c>
      <c r="AL152" s="8">
        <f t="shared" si="135"/>
        <v>0</v>
      </c>
      <c r="AM152" s="69">
        <f t="shared" si="136"/>
        <v>0</v>
      </c>
      <c r="AN152" s="8">
        <f t="shared" si="137"/>
        <v>1.1884694999999998</v>
      </c>
      <c r="AO152" s="8">
        <f t="shared" si="138"/>
        <v>0</v>
      </c>
      <c r="AP152" s="8">
        <f t="shared" si="139"/>
        <v>0</v>
      </c>
      <c r="AQ152" s="8">
        <f t="shared" si="140"/>
        <v>0</v>
      </c>
      <c r="AR152" s="8">
        <f t="shared" si="141"/>
        <v>1.1884694999999998</v>
      </c>
      <c r="AS152" s="15">
        <f t="shared" si="142"/>
        <v>4.9999999999999996E-2</v>
      </c>
      <c r="AT152" s="8">
        <f t="shared" si="143"/>
        <v>9.9366323705361737</v>
      </c>
      <c r="AU152" s="68"/>
      <c r="AV152" s="60">
        <v>0</v>
      </c>
      <c r="AW152" s="8">
        <f t="shared" si="144"/>
        <v>1.1884694999999998</v>
      </c>
      <c r="AX152" s="8">
        <f t="shared" si="145"/>
        <v>0</v>
      </c>
      <c r="AY152" s="69">
        <f t="shared" si="146"/>
        <v>0</v>
      </c>
      <c r="AZ152" s="8">
        <f t="shared" si="147"/>
        <v>1.1884694999999998</v>
      </c>
      <c r="BA152" s="8">
        <f t="shared" si="148"/>
        <v>0</v>
      </c>
      <c r="BB152" s="8">
        <f t="shared" si="149"/>
        <v>0</v>
      </c>
      <c r="BC152" s="8">
        <f t="shared" si="150"/>
        <v>0</v>
      </c>
      <c r="BD152" s="8">
        <f t="shared" si="151"/>
        <v>1.1884694999999998</v>
      </c>
      <c r="BE152" s="15">
        <f t="shared" si="152"/>
        <v>4.9999999999999996E-2</v>
      </c>
      <c r="BF152" s="8">
        <f t="shared" si="153"/>
        <v>8.7481628705361736</v>
      </c>
      <c r="BG152" s="68"/>
      <c r="BH152" s="60">
        <v>0</v>
      </c>
      <c r="BI152" s="8">
        <f t="shared" si="154"/>
        <v>1.1884694999999998</v>
      </c>
      <c r="BJ152" s="8">
        <f t="shared" si="155"/>
        <v>0</v>
      </c>
      <c r="BK152" s="69">
        <f t="shared" si="156"/>
        <v>0</v>
      </c>
      <c r="BL152" s="8">
        <f t="shared" si="157"/>
        <v>0</v>
      </c>
      <c r="BM152" s="8">
        <f t="shared" si="158"/>
        <v>0</v>
      </c>
      <c r="BN152" s="8">
        <f t="shared" si="159"/>
        <v>0</v>
      </c>
      <c r="BO152" s="8">
        <f t="shared" si="160"/>
        <v>0</v>
      </c>
      <c r="BP152" s="8">
        <f t="shared" si="161"/>
        <v>0</v>
      </c>
      <c r="BQ152" s="15">
        <f t="shared" si="162"/>
        <v>0</v>
      </c>
      <c r="BR152" s="8">
        <f t="shared" si="163"/>
        <v>8.7481628705361736</v>
      </c>
      <c r="BS152" s="68"/>
      <c r="BT152" s="60">
        <v>0</v>
      </c>
      <c r="BU152" s="8">
        <f t="shared" si="164"/>
        <v>1.1884694999999998</v>
      </c>
      <c r="BV152" s="8">
        <f t="shared" si="165"/>
        <v>0</v>
      </c>
      <c r="BW152" s="69">
        <f t="shared" si="166"/>
        <v>0</v>
      </c>
      <c r="BX152" s="8">
        <f t="shared" si="167"/>
        <v>0</v>
      </c>
      <c r="BY152" s="8">
        <f t="shared" si="168"/>
        <v>0</v>
      </c>
      <c r="BZ152" s="8">
        <f t="shared" si="169"/>
        <v>0</v>
      </c>
      <c r="CA152" s="8">
        <f t="shared" si="170"/>
        <v>0</v>
      </c>
      <c r="CB152" s="8">
        <f t="shared" si="171"/>
        <v>0</v>
      </c>
      <c r="CC152" s="15">
        <f t="shared" si="172"/>
        <v>0</v>
      </c>
      <c r="CD152" s="8">
        <f t="shared" si="173"/>
        <v>8.7481628705361736</v>
      </c>
      <c r="CE152" s="68"/>
      <c r="CF152" s="60">
        <v>0</v>
      </c>
      <c r="CG152" s="8">
        <f t="shared" si="174"/>
        <v>1.1884694999999998</v>
      </c>
      <c r="CH152" s="8">
        <f t="shared" si="175"/>
        <v>0</v>
      </c>
      <c r="CI152" s="69">
        <f t="shared" si="176"/>
        <v>0</v>
      </c>
      <c r="CJ152" s="8">
        <f t="shared" si="177"/>
        <v>0</v>
      </c>
      <c r="CK152" s="8">
        <f t="shared" si="178"/>
        <v>0</v>
      </c>
      <c r="CL152" s="8">
        <f t="shared" si="179"/>
        <v>0</v>
      </c>
      <c r="CM152" s="8">
        <f t="shared" si="180"/>
        <v>0</v>
      </c>
      <c r="CN152" s="8">
        <f t="shared" si="181"/>
        <v>0</v>
      </c>
      <c r="CO152" s="15">
        <f t="shared" si="182"/>
        <v>0</v>
      </c>
      <c r="CP152" s="8">
        <f t="shared" si="183"/>
        <v>8.7481628705361736</v>
      </c>
      <c r="CQ152" s="27"/>
      <c r="CR152">
        <f t="shared" si="108"/>
        <v>4.687824</v>
      </c>
      <c r="CS152">
        <f t="shared" si="109"/>
        <v>0</v>
      </c>
      <c r="CT152">
        <f t="shared" si="110"/>
        <v>0</v>
      </c>
      <c r="CU152">
        <f t="shared" si="111"/>
        <v>0</v>
      </c>
      <c r="CV152">
        <f t="shared" si="112"/>
        <v>0</v>
      </c>
      <c r="CW152">
        <f t="shared" si="113"/>
        <v>0</v>
      </c>
      <c r="CX152">
        <f t="shared" si="114"/>
        <v>0</v>
      </c>
      <c r="CY152">
        <f t="shared" si="115"/>
        <v>4.687824</v>
      </c>
      <c r="CZ152" s="8">
        <f t="shared" si="116"/>
        <v>4.687824</v>
      </c>
    </row>
    <row r="153" spans="1:104" hidden="1" outlineLevel="1" x14ac:dyDescent="0.4">
      <c r="A153" t="str">
        <f>'Accounts Active'!A111</f>
        <v>Eugene and Carolyn Neyer</v>
      </c>
      <c r="B153">
        <f t="shared" si="99"/>
        <v>56.885777000000004</v>
      </c>
      <c r="C153">
        <f t="shared" si="98"/>
        <v>0</v>
      </c>
      <c r="D153">
        <f t="shared" si="100"/>
        <v>0</v>
      </c>
      <c r="E153">
        <f t="shared" si="101"/>
        <v>2.8442888500000003</v>
      </c>
      <c r="F153" s="15">
        <f t="shared" si="117"/>
        <v>0</v>
      </c>
      <c r="G153" s="14">
        <f t="shared" si="102"/>
        <v>1</v>
      </c>
      <c r="H153" s="54">
        <f t="shared" si="118"/>
        <v>0</v>
      </c>
      <c r="I153" s="58">
        <v>0</v>
      </c>
      <c r="J153" s="58">
        <f t="shared" si="103"/>
        <v>0</v>
      </c>
      <c r="K153" s="10"/>
      <c r="L153">
        <v>0</v>
      </c>
      <c r="M153" s="8">
        <f t="shared" si="119"/>
        <v>0</v>
      </c>
      <c r="N153" s="8">
        <f t="shared" si="120"/>
        <v>0</v>
      </c>
      <c r="O153" s="58">
        <f t="shared" si="104"/>
        <v>0</v>
      </c>
      <c r="P153" s="8">
        <f t="shared" si="105"/>
        <v>0</v>
      </c>
      <c r="Q153" s="8">
        <f t="shared" si="121"/>
        <v>0</v>
      </c>
      <c r="R153" s="8">
        <f t="shared" si="106"/>
        <v>0</v>
      </c>
      <c r="S153" s="8">
        <f t="shared" si="122"/>
        <v>0</v>
      </c>
      <c r="T153" s="8">
        <f t="shared" si="123"/>
        <v>0</v>
      </c>
      <c r="U153" s="15">
        <f t="shared" si="184"/>
        <v>0</v>
      </c>
      <c r="V153" s="8">
        <f t="shared" si="107"/>
        <v>0</v>
      </c>
      <c r="W153" s="68"/>
      <c r="X153" s="58">
        <v>0</v>
      </c>
      <c r="Y153" s="8">
        <f t="shared" si="124"/>
        <v>0</v>
      </c>
      <c r="Z153" s="8">
        <f t="shared" si="125"/>
        <v>0</v>
      </c>
      <c r="AA153" s="60">
        <f t="shared" si="126"/>
        <v>0</v>
      </c>
      <c r="AB153" s="8">
        <f t="shared" si="127"/>
        <v>0</v>
      </c>
      <c r="AC153" s="8">
        <f t="shared" si="128"/>
        <v>0</v>
      </c>
      <c r="AD153" s="8">
        <f t="shared" si="129"/>
        <v>0</v>
      </c>
      <c r="AE153" s="8">
        <f t="shared" si="130"/>
        <v>0</v>
      </c>
      <c r="AF153" s="8">
        <f t="shared" si="131"/>
        <v>0</v>
      </c>
      <c r="AG153" s="15">
        <f t="shared" si="132"/>
        <v>0</v>
      </c>
      <c r="AH153" s="8">
        <f t="shared" si="133"/>
        <v>0</v>
      </c>
      <c r="AI153" s="68"/>
      <c r="AJ153" s="58">
        <v>0</v>
      </c>
      <c r="AK153" s="8">
        <f t="shared" si="134"/>
        <v>0</v>
      </c>
      <c r="AL153" s="8">
        <f t="shared" si="135"/>
        <v>0</v>
      </c>
      <c r="AM153" s="69">
        <f t="shared" si="136"/>
        <v>0</v>
      </c>
      <c r="AN153" s="8">
        <f t="shared" si="137"/>
        <v>0</v>
      </c>
      <c r="AO153" s="8">
        <f t="shared" si="138"/>
        <v>0</v>
      </c>
      <c r="AP153" s="8">
        <f t="shared" si="139"/>
        <v>0</v>
      </c>
      <c r="AQ153" s="8">
        <f t="shared" si="140"/>
        <v>0</v>
      </c>
      <c r="AR153" s="8">
        <f t="shared" si="141"/>
        <v>0</v>
      </c>
      <c r="AS153" s="15">
        <f t="shared" si="142"/>
        <v>0</v>
      </c>
      <c r="AT153" s="8">
        <f t="shared" si="143"/>
        <v>0</v>
      </c>
      <c r="AU153" s="68"/>
      <c r="AV153" s="60">
        <v>0</v>
      </c>
      <c r="AW153" s="8">
        <f t="shared" si="144"/>
        <v>0</v>
      </c>
      <c r="AX153" s="8">
        <f t="shared" si="145"/>
        <v>0</v>
      </c>
      <c r="AY153" s="69">
        <f t="shared" si="146"/>
        <v>0</v>
      </c>
      <c r="AZ153" s="8">
        <f t="shared" si="147"/>
        <v>0</v>
      </c>
      <c r="BA153" s="8">
        <f t="shared" si="148"/>
        <v>0</v>
      </c>
      <c r="BB153" s="8">
        <f t="shared" si="149"/>
        <v>0</v>
      </c>
      <c r="BC153" s="8">
        <f t="shared" si="150"/>
        <v>0</v>
      </c>
      <c r="BD153" s="8">
        <f t="shared" si="151"/>
        <v>0</v>
      </c>
      <c r="BE153" s="15">
        <f t="shared" si="152"/>
        <v>0</v>
      </c>
      <c r="BF153" s="8">
        <f t="shared" si="153"/>
        <v>0</v>
      </c>
      <c r="BG153" s="68"/>
      <c r="BH153" s="60">
        <v>0</v>
      </c>
      <c r="BI153" s="8">
        <f t="shared" si="154"/>
        <v>0</v>
      </c>
      <c r="BJ153" s="8">
        <f t="shared" si="155"/>
        <v>0</v>
      </c>
      <c r="BK153" s="69">
        <f t="shared" si="156"/>
        <v>0</v>
      </c>
      <c r="BL153" s="8">
        <f t="shared" si="157"/>
        <v>0</v>
      </c>
      <c r="BM153" s="8">
        <f t="shared" si="158"/>
        <v>0</v>
      </c>
      <c r="BN153" s="8">
        <f t="shared" si="159"/>
        <v>0</v>
      </c>
      <c r="BO153" s="8">
        <f t="shared" si="160"/>
        <v>0</v>
      </c>
      <c r="BP153" s="8">
        <f t="shared" si="161"/>
        <v>0</v>
      </c>
      <c r="BQ153" s="15">
        <f t="shared" si="162"/>
        <v>0</v>
      </c>
      <c r="BR153" s="8">
        <f t="shared" si="163"/>
        <v>0</v>
      </c>
      <c r="BS153" s="68"/>
      <c r="BT153" s="60">
        <v>0</v>
      </c>
      <c r="BU153" s="8">
        <f t="shared" si="164"/>
        <v>0</v>
      </c>
      <c r="BV153" s="8">
        <f t="shared" si="165"/>
        <v>0</v>
      </c>
      <c r="BW153" s="69">
        <f t="shared" si="166"/>
        <v>0</v>
      </c>
      <c r="BX153" s="8">
        <f t="shared" si="167"/>
        <v>0</v>
      </c>
      <c r="BY153" s="8">
        <f t="shared" si="168"/>
        <v>0</v>
      </c>
      <c r="BZ153" s="8">
        <f t="shared" si="169"/>
        <v>0</v>
      </c>
      <c r="CA153" s="8">
        <f t="shared" si="170"/>
        <v>0</v>
      </c>
      <c r="CB153" s="8">
        <f t="shared" si="171"/>
        <v>0</v>
      </c>
      <c r="CC153" s="15">
        <f t="shared" si="172"/>
        <v>0</v>
      </c>
      <c r="CD153" s="8">
        <f t="shared" si="173"/>
        <v>0</v>
      </c>
      <c r="CE153" s="68"/>
      <c r="CF153" s="60">
        <v>0</v>
      </c>
      <c r="CG153" s="8">
        <f t="shared" si="174"/>
        <v>0</v>
      </c>
      <c r="CH153" s="8">
        <f t="shared" si="175"/>
        <v>0</v>
      </c>
      <c r="CI153" s="69">
        <f t="shared" si="176"/>
        <v>0</v>
      </c>
      <c r="CJ153" s="8">
        <f t="shared" si="177"/>
        <v>0</v>
      </c>
      <c r="CK153" s="8">
        <f t="shared" si="178"/>
        <v>0</v>
      </c>
      <c r="CL153" s="8">
        <f t="shared" si="179"/>
        <v>0</v>
      </c>
      <c r="CM153" s="8">
        <f t="shared" si="180"/>
        <v>0</v>
      </c>
      <c r="CN153" s="8">
        <f t="shared" si="181"/>
        <v>0</v>
      </c>
      <c r="CO153" s="15">
        <f t="shared" si="182"/>
        <v>0</v>
      </c>
      <c r="CP153" s="8">
        <f t="shared" si="183"/>
        <v>0</v>
      </c>
      <c r="CQ153" s="27"/>
      <c r="CR153">
        <f t="shared" si="108"/>
        <v>56.885777000000004</v>
      </c>
      <c r="CS153">
        <f t="shared" si="109"/>
        <v>5.2965929999999997</v>
      </c>
      <c r="CT153">
        <f t="shared" si="110"/>
        <v>0</v>
      </c>
      <c r="CU153">
        <f t="shared" si="111"/>
        <v>0</v>
      </c>
      <c r="CV153">
        <f t="shared" si="112"/>
        <v>20</v>
      </c>
      <c r="CW153">
        <f t="shared" si="113"/>
        <v>31.589183999999999</v>
      </c>
      <c r="CX153">
        <f t="shared" si="114"/>
        <v>0</v>
      </c>
      <c r="CY153">
        <f t="shared" si="115"/>
        <v>0</v>
      </c>
      <c r="CZ153" s="8">
        <f t="shared" si="116"/>
        <v>0</v>
      </c>
    </row>
    <row r="154" spans="1:104" hidden="1" outlineLevel="1" x14ac:dyDescent="0.4">
      <c r="A154" t="str">
        <f>'Accounts Active'!A112</f>
        <v>Eurymedon Holdings Ltd.</v>
      </c>
      <c r="B154">
        <f t="shared" si="99"/>
        <v>305.63695900000005</v>
      </c>
      <c r="C154">
        <f t="shared" si="98"/>
        <v>145.92380900000001</v>
      </c>
      <c r="D154">
        <f t="shared" si="100"/>
        <v>4.7450890000000001</v>
      </c>
      <c r="E154">
        <f t="shared" si="101"/>
        <v>15.281847950000003</v>
      </c>
      <c r="F154" s="15">
        <f t="shared" si="117"/>
        <v>0.43329009923839473</v>
      </c>
      <c r="G154" s="14">
        <f t="shared" si="102"/>
        <v>1</v>
      </c>
      <c r="H154" s="54">
        <f t="shared" si="118"/>
        <v>82.696467317145448</v>
      </c>
      <c r="I154" s="58">
        <v>17.823655728077714</v>
      </c>
      <c r="J154" s="58">
        <f t="shared" si="103"/>
        <v>128.1001532719223</v>
      </c>
      <c r="K154" s="10"/>
      <c r="L154">
        <v>0</v>
      </c>
      <c r="M154" s="8">
        <f t="shared" si="119"/>
        <v>15.281847950000003</v>
      </c>
      <c r="N154" s="8">
        <f t="shared" si="120"/>
        <v>128.1001532719223</v>
      </c>
      <c r="O154" s="58">
        <f t="shared" si="104"/>
        <v>6.4766190872375411</v>
      </c>
      <c r="P154" s="8">
        <f t="shared" si="105"/>
        <v>15.281847950000003</v>
      </c>
      <c r="Q154" s="8">
        <f t="shared" si="121"/>
        <v>0</v>
      </c>
      <c r="R154" s="8">
        <f t="shared" si="106"/>
        <v>0</v>
      </c>
      <c r="S154" s="8">
        <f t="shared" si="122"/>
        <v>0</v>
      </c>
      <c r="T154" s="8">
        <f t="shared" si="123"/>
        <v>21.758467037237544</v>
      </c>
      <c r="U154" s="15">
        <f t="shared" si="184"/>
        <v>7.1190562517138317E-2</v>
      </c>
      <c r="V154" s="8">
        <f t="shared" si="107"/>
        <v>106.34168623468474</v>
      </c>
      <c r="W154" s="68"/>
      <c r="X154" s="58">
        <v>0</v>
      </c>
      <c r="Y154" s="8">
        <f t="shared" si="124"/>
        <v>15.281847950000003</v>
      </c>
      <c r="Z154" s="8">
        <f t="shared" si="125"/>
        <v>106.34168623468474</v>
      </c>
      <c r="AA154" s="60">
        <f t="shared" si="126"/>
        <v>11.347036640840173</v>
      </c>
      <c r="AB154" s="8">
        <f t="shared" si="127"/>
        <v>0</v>
      </c>
      <c r="AC154" s="8">
        <f t="shared" si="128"/>
        <v>106.34168623468474</v>
      </c>
      <c r="AD154" s="8">
        <f t="shared" si="129"/>
        <v>19.027267739067735</v>
      </c>
      <c r="AE154" s="8">
        <f t="shared" si="130"/>
        <v>19.027267739067735</v>
      </c>
      <c r="AF154" s="8">
        <f t="shared" si="131"/>
        <v>30.374304379907908</v>
      </c>
      <c r="AG154" s="15">
        <f t="shared" si="132"/>
        <v>9.9380338291835651E-2</v>
      </c>
      <c r="AH154" s="8">
        <f t="shared" si="133"/>
        <v>75.967381854776832</v>
      </c>
      <c r="AI154" s="68"/>
      <c r="AJ154" s="58">
        <v>0</v>
      </c>
      <c r="AK154" s="8">
        <f t="shared" si="134"/>
        <v>15.281847950000003</v>
      </c>
      <c r="AL154" s="8">
        <f t="shared" si="135"/>
        <v>0</v>
      </c>
      <c r="AM154" s="69">
        <f t="shared" si="136"/>
        <v>0</v>
      </c>
      <c r="AN154" s="8">
        <f t="shared" si="137"/>
        <v>15.281847950000003</v>
      </c>
      <c r="AO154" s="8">
        <f t="shared" si="138"/>
        <v>0</v>
      </c>
      <c r="AP154" s="8">
        <f t="shared" si="139"/>
        <v>0</v>
      </c>
      <c r="AQ154" s="8">
        <f t="shared" si="140"/>
        <v>0</v>
      </c>
      <c r="AR154" s="8">
        <f t="shared" si="141"/>
        <v>15.281847950000003</v>
      </c>
      <c r="AS154" s="15">
        <f t="shared" si="142"/>
        <v>0.05</v>
      </c>
      <c r="AT154" s="8">
        <f t="shared" si="143"/>
        <v>60.685533904776833</v>
      </c>
      <c r="AU154" s="68"/>
      <c r="AV154" s="60">
        <v>0</v>
      </c>
      <c r="AW154" s="8">
        <f t="shared" si="144"/>
        <v>15.281847950000003</v>
      </c>
      <c r="AX154" s="8">
        <f t="shared" si="145"/>
        <v>0</v>
      </c>
      <c r="AY154" s="69">
        <f t="shared" si="146"/>
        <v>0</v>
      </c>
      <c r="AZ154" s="8">
        <f t="shared" si="147"/>
        <v>15.281847950000003</v>
      </c>
      <c r="BA154" s="8">
        <f t="shared" si="148"/>
        <v>0</v>
      </c>
      <c r="BB154" s="8">
        <f t="shared" si="149"/>
        <v>0</v>
      </c>
      <c r="BC154" s="8">
        <f t="shared" si="150"/>
        <v>0</v>
      </c>
      <c r="BD154" s="8">
        <f t="shared" si="151"/>
        <v>15.281847950000003</v>
      </c>
      <c r="BE154" s="15">
        <f t="shared" si="152"/>
        <v>0.05</v>
      </c>
      <c r="BF154" s="8">
        <f t="shared" si="153"/>
        <v>45.403685954776833</v>
      </c>
      <c r="BG154" s="68"/>
      <c r="BH154" s="60">
        <v>0</v>
      </c>
      <c r="BI154" s="8">
        <f t="shared" si="154"/>
        <v>15.281847950000003</v>
      </c>
      <c r="BJ154" s="8">
        <f t="shared" si="155"/>
        <v>0</v>
      </c>
      <c r="BK154" s="69">
        <f t="shared" si="156"/>
        <v>0</v>
      </c>
      <c r="BL154" s="8">
        <f t="shared" si="157"/>
        <v>0</v>
      </c>
      <c r="BM154" s="8">
        <f t="shared" si="158"/>
        <v>0</v>
      </c>
      <c r="BN154" s="8">
        <f t="shared" si="159"/>
        <v>0</v>
      </c>
      <c r="BO154" s="8">
        <f t="shared" si="160"/>
        <v>0</v>
      </c>
      <c r="BP154" s="8">
        <f t="shared" si="161"/>
        <v>0</v>
      </c>
      <c r="BQ154" s="15">
        <f t="shared" si="162"/>
        <v>0</v>
      </c>
      <c r="BR154" s="8">
        <f t="shared" si="163"/>
        <v>45.403685954776833</v>
      </c>
      <c r="BS154" s="68"/>
      <c r="BT154" s="60">
        <v>0</v>
      </c>
      <c r="BU154" s="8">
        <f t="shared" si="164"/>
        <v>15.281847950000003</v>
      </c>
      <c r="BV154" s="8">
        <f t="shared" si="165"/>
        <v>0</v>
      </c>
      <c r="BW154" s="69">
        <f t="shared" si="166"/>
        <v>0</v>
      </c>
      <c r="BX154" s="8">
        <f t="shared" si="167"/>
        <v>0</v>
      </c>
      <c r="BY154" s="8">
        <f t="shared" si="168"/>
        <v>0</v>
      </c>
      <c r="BZ154" s="8">
        <f t="shared" si="169"/>
        <v>0</v>
      </c>
      <c r="CA154" s="8">
        <f t="shared" si="170"/>
        <v>0</v>
      </c>
      <c r="CB154" s="8">
        <f t="shared" si="171"/>
        <v>0</v>
      </c>
      <c r="CC154" s="15">
        <f t="shared" si="172"/>
        <v>0</v>
      </c>
      <c r="CD154" s="8">
        <f t="shared" si="173"/>
        <v>45.403685954776833</v>
      </c>
      <c r="CE154" s="68"/>
      <c r="CF154" s="60">
        <v>0</v>
      </c>
      <c r="CG154" s="8">
        <f t="shared" si="174"/>
        <v>15.281847950000003</v>
      </c>
      <c r="CH154" s="8">
        <f t="shared" si="175"/>
        <v>0</v>
      </c>
      <c r="CI154" s="69">
        <f t="shared" si="176"/>
        <v>0</v>
      </c>
      <c r="CJ154" s="8">
        <f t="shared" si="177"/>
        <v>0</v>
      </c>
      <c r="CK154" s="8">
        <f t="shared" si="178"/>
        <v>0</v>
      </c>
      <c r="CL154" s="8">
        <f t="shared" si="179"/>
        <v>0</v>
      </c>
      <c r="CM154" s="8">
        <f t="shared" si="180"/>
        <v>0</v>
      </c>
      <c r="CN154" s="8">
        <f t="shared" si="181"/>
        <v>0</v>
      </c>
      <c r="CO154" s="15">
        <f t="shared" si="182"/>
        <v>0</v>
      </c>
      <c r="CP154" s="8">
        <f t="shared" si="183"/>
        <v>45.403685954776833</v>
      </c>
      <c r="CQ154" s="27"/>
      <c r="CR154">
        <f t="shared" si="108"/>
        <v>159.71315000000001</v>
      </c>
      <c r="CS154">
        <f t="shared" si="109"/>
        <v>6.5937299999999999</v>
      </c>
      <c r="CT154">
        <f t="shared" si="110"/>
        <v>2.0943589999999999</v>
      </c>
      <c r="CU154">
        <f t="shared" si="111"/>
        <v>0</v>
      </c>
      <c r="CV154">
        <f t="shared" si="112"/>
        <v>45.442182000000003</v>
      </c>
      <c r="CW154">
        <f t="shared" si="113"/>
        <v>100.83779</v>
      </c>
      <c r="CX154">
        <f t="shared" si="114"/>
        <v>4.7450890000000001</v>
      </c>
      <c r="CY154">
        <f t="shared" si="115"/>
        <v>0</v>
      </c>
      <c r="CZ154" s="8">
        <f t="shared" si="116"/>
        <v>4.7450890000000001</v>
      </c>
    </row>
    <row r="155" spans="1:104" hidden="1" outlineLevel="1" x14ac:dyDescent="0.4">
      <c r="A155" t="str">
        <f>'Accounts Active'!A113</f>
        <v>Ezekiel and Sachiko Baye</v>
      </c>
      <c r="B155">
        <f t="shared" si="99"/>
        <v>11.00238</v>
      </c>
      <c r="C155">
        <f t="shared" si="98"/>
        <v>9.0023800000000005</v>
      </c>
      <c r="D155">
        <f t="shared" si="100"/>
        <v>0</v>
      </c>
      <c r="E155">
        <f t="shared" si="101"/>
        <v>0.55011900000000002</v>
      </c>
      <c r="F155" s="15">
        <f t="shared" si="117"/>
        <v>0.58295599349063876</v>
      </c>
      <c r="G155" s="14">
        <f t="shared" si="102"/>
        <v>1</v>
      </c>
      <c r="H155" s="54">
        <f t="shared" si="118"/>
        <v>3.7543886233197439</v>
      </c>
      <c r="I155" s="58">
        <v>1.0995828778930259</v>
      </c>
      <c r="J155" s="58">
        <f t="shared" si="103"/>
        <v>7.9027971221069748</v>
      </c>
      <c r="K155" s="10"/>
      <c r="L155">
        <v>0</v>
      </c>
      <c r="M155" s="8">
        <f t="shared" si="119"/>
        <v>0.55011900000000002</v>
      </c>
      <c r="N155" s="8">
        <f t="shared" si="120"/>
        <v>7.9027971221069748</v>
      </c>
      <c r="O155" s="58">
        <f t="shared" si="104"/>
        <v>0.39955773179252391</v>
      </c>
      <c r="P155" s="8">
        <f t="shared" si="105"/>
        <v>0</v>
      </c>
      <c r="Q155" s="8">
        <f t="shared" si="121"/>
        <v>7.9027971221069748</v>
      </c>
      <c r="R155" s="8">
        <f t="shared" si="106"/>
        <v>0.25825300120424982</v>
      </c>
      <c r="S155" s="8">
        <f t="shared" si="122"/>
        <v>0.25825300120424982</v>
      </c>
      <c r="T155" s="8">
        <f t="shared" si="123"/>
        <v>0.65781073299677373</v>
      </c>
      <c r="U155" s="15">
        <f t="shared" si="184"/>
        <v>5.9788039769283888E-2</v>
      </c>
      <c r="V155" s="8">
        <f t="shared" si="107"/>
        <v>7.2449863891102009</v>
      </c>
      <c r="W155" s="68"/>
      <c r="X155" s="58">
        <v>0</v>
      </c>
      <c r="Y155" s="8">
        <f t="shared" si="124"/>
        <v>0.55011900000000002</v>
      </c>
      <c r="Z155" s="8">
        <f t="shared" si="125"/>
        <v>7.2449863891102009</v>
      </c>
      <c r="AA155" s="60">
        <f t="shared" si="126"/>
        <v>0.70002514610050193</v>
      </c>
      <c r="AB155" s="8">
        <f t="shared" si="127"/>
        <v>0</v>
      </c>
      <c r="AC155" s="8">
        <f t="shared" si="128"/>
        <v>7.2449863891102009</v>
      </c>
      <c r="AD155" s="8">
        <f t="shared" si="129"/>
        <v>1.2963147442224685</v>
      </c>
      <c r="AE155" s="8">
        <f t="shared" si="130"/>
        <v>1.2963147442224685</v>
      </c>
      <c r="AF155" s="8">
        <f t="shared" si="131"/>
        <v>1.9963398903229703</v>
      </c>
      <c r="AG155" s="15">
        <f t="shared" si="132"/>
        <v>0.181446186218161</v>
      </c>
      <c r="AH155" s="8">
        <f t="shared" si="133"/>
        <v>5.248646498787231</v>
      </c>
      <c r="AI155" s="68"/>
      <c r="AJ155" s="58">
        <v>0</v>
      </c>
      <c r="AK155" s="8">
        <f t="shared" si="134"/>
        <v>0.55011900000000002</v>
      </c>
      <c r="AL155" s="8">
        <f t="shared" si="135"/>
        <v>0</v>
      </c>
      <c r="AM155" s="69">
        <f t="shared" si="136"/>
        <v>0</v>
      </c>
      <c r="AN155" s="8">
        <f t="shared" si="137"/>
        <v>0.55011900000000002</v>
      </c>
      <c r="AO155" s="8">
        <f t="shared" si="138"/>
        <v>0</v>
      </c>
      <c r="AP155" s="8">
        <f t="shared" si="139"/>
        <v>0</v>
      </c>
      <c r="AQ155" s="8">
        <f t="shared" si="140"/>
        <v>0</v>
      </c>
      <c r="AR155" s="8">
        <f t="shared" si="141"/>
        <v>0.55011900000000002</v>
      </c>
      <c r="AS155" s="15">
        <f t="shared" si="142"/>
        <v>0.05</v>
      </c>
      <c r="AT155" s="8">
        <f t="shared" si="143"/>
        <v>4.6985274987872305</v>
      </c>
      <c r="AU155" s="68"/>
      <c r="AV155" s="60">
        <v>0</v>
      </c>
      <c r="AW155" s="8">
        <f t="shared" si="144"/>
        <v>0.55011900000000002</v>
      </c>
      <c r="AX155" s="8">
        <f t="shared" si="145"/>
        <v>0</v>
      </c>
      <c r="AY155" s="69">
        <f t="shared" si="146"/>
        <v>0</v>
      </c>
      <c r="AZ155" s="8">
        <f t="shared" si="147"/>
        <v>0.55011900000000002</v>
      </c>
      <c r="BA155" s="8">
        <f t="shared" si="148"/>
        <v>0</v>
      </c>
      <c r="BB155" s="8">
        <f t="shared" si="149"/>
        <v>0</v>
      </c>
      <c r="BC155" s="8">
        <f t="shared" si="150"/>
        <v>0</v>
      </c>
      <c r="BD155" s="8">
        <f t="shared" si="151"/>
        <v>0.55011900000000002</v>
      </c>
      <c r="BE155" s="15">
        <f t="shared" si="152"/>
        <v>0.05</v>
      </c>
      <c r="BF155" s="8">
        <f t="shared" si="153"/>
        <v>4.1484084987872301</v>
      </c>
      <c r="BG155" s="68"/>
      <c r="BH155" s="60">
        <v>0</v>
      </c>
      <c r="BI155" s="8">
        <f t="shared" si="154"/>
        <v>0.55011900000000002</v>
      </c>
      <c r="BJ155" s="8">
        <f t="shared" si="155"/>
        <v>0</v>
      </c>
      <c r="BK155" s="69">
        <f t="shared" si="156"/>
        <v>0</v>
      </c>
      <c r="BL155" s="8">
        <f t="shared" si="157"/>
        <v>0</v>
      </c>
      <c r="BM155" s="8">
        <f t="shared" si="158"/>
        <v>0</v>
      </c>
      <c r="BN155" s="8">
        <f t="shared" si="159"/>
        <v>0</v>
      </c>
      <c r="BO155" s="8">
        <f t="shared" si="160"/>
        <v>0</v>
      </c>
      <c r="BP155" s="8">
        <f t="shared" si="161"/>
        <v>0</v>
      </c>
      <c r="BQ155" s="15">
        <f t="shared" si="162"/>
        <v>0</v>
      </c>
      <c r="BR155" s="8">
        <f t="shared" si="163"/>
        <v>4.1484084987872301</v>
      </c>
      <c r="BS155" s="68"/>
      <c r="BT155" s="60">
        <v>0</v>
      </c>
      <c r="BU155" s="8">
        <f t="shared" si="164"/>
        <v>0.55011900000000002</v>
      </c>
      <c r="BV155" s="8">
        <f t="shared" si="165"/>
        <v>0</v>
      </c>
      <c r="BW155" s="69">
        <f t="shared" si="166"/>
        <v>0</v>
      </c>
      <c r="BX155" s="8">
        <f t="shared" si="167"/>
        <v>0</v>
      </c>
      <c r="BY155" s="8">
        <f t="shared" si="168"/>
        <v>0</v>
      </c>
      <c r="BZ155" s="8">
        <f t="shared" si="169"/>
        <v>0</v>
      </c>
      <c r="CA155" s="8">
        <f t="shared" si="170"/>
        <v>0</v>
      </c>
      <c r="CB155" s="8">
        <f t="shared" si="171"/>
        <v>0</v>
      </c>
      <c r="CC155" s="15">
        <f t="shared" si="172"/>
        <v>0</v>
      </c>
      <c r="CD155" s="8">
        <f t="shared" si="173"/>
        <v>4.1484084987872301</v>
      </c>
      <c r="CE155" s="68"/>
      <c r="CF155" s="60">
        <v>0</v>
      </c>
      <c r="CG155" s="8">
        <f t="shared" si="174"/>
        <v>0.55011900000000002</v>
      </c>
      <c r="CH155" s="8">
        <f t="shared" si="175"/>
        <v>0</v>
      </c>
      <c r="CI155" s="69">
        <f t="shared" si="176"/>
        <v>0</v>
      </c>
      <c r="CJ155" s="8">
        <f t="shared" si="177"/>
        <v>0</v>
      </c>
      <c r="CK155" s="8">
        <f t="shared" si="178"/>
        <v>0</v>
      </c>
      <c r="CL155" s="8">
        <f t="shared" si="179"/>
        <v>0</v>
      </c>
      <c r="CM155" s="8">
        <f t="shared" si="180"/>
        <v>0</v>
      </c>
      <c r="CN155" s="8">
        <f t="shared" si="181"/>
        <v>0</v>
      </c>
      <c r="CO155" s="15">
        <f t="shared" si="182"/>
        <v>0</v>
      </c>
      <c r="CP155" s="8">
        <f t="shared" si="183"/>
        <v>4.1484084987872301</v>
      </c>
      <c r="CQ155" s="27"/>
      <c r="CR155">
        <f t="shared" si="108"/>
        <v>2</v>
      </c>
      <c r="CS155">
        <f t="shared" si="109"/>
        <v>0</v>
      </c>
      <c r="CT155">
        <f t="shared" si="110"/>
        <v>0</v>
      </c>
      <c r="CU155">
        <f t="shared" si="111"/>
        <v>0</v>
      </c>
      <c r="CV155">
        <f t="shared" si="112"/>
        <v>0</v>
      </c>
      <c r="CW155">
        <f t="shared" si="113"/>
        <v>2</v>
      </c>
      <c r="CX155">
        <f t="shared" si="114"/>
        <v>0</v>
      </c>
      <c r="CY155">
        <f t="shared" si="115"/>
        <v>0</v>
      </c>
      <c r="CZ155" s="8">
        <f t="shared" si="116"/>
        <v>0</v>
      </c>
    </row>
    <row r="156" spans="1:104" hidden="1" outlineLevel="1" x14ac:dyDescent="0.4">
      <c r="A156" t="str">
        <f>'Accounts Active'!A114</f>
        <v>Farid Sayad</v>
      </c>
      <c r="B156">
        <f t="shared" si="99"/>
        <v>51.330542999999999</v>
      </c>
      <c r="C156">
        <f t="shared" si="98"/>
        <v>0.37303500000000001</v>
      </c>
      <c r="D156">
        <f t="shared" si="100"/>
        <v>2</v>
      </c>
      <c r="E156">
        <f t="shared" si="101"/>
        <v>2.5665271500000002</v>
      </c>
      <c r="F156" s="15">
        <f t="shared" si="117"/>
        <v>1</v>
      </c>
      <c r="G156" s="14">
        <f t="shared" si="102"/>
        <v>1</v>
      </c>
      <c r="H156" s="54">
        <f t="shared" si="118"/>
        <v>0</v>
      </c>
      <c r="I156" s="58">
        <v>0.37303499999999978</v>
      </c>
      <c r="J156" s="58">
        <f t="shared" si="103"/>
        <v>0</v>
      </c>
      <c r="K156" s="10"/>
      <c r="L156">
        <v>0</v>
      </c>
      <c r="M156" s="8">
        <f t="shared" si="119"/>
        <v>0</v>
      </c>
      <c r="N156" s="8">
        <f t="shared" si="120"/>
        <v>0</v>
      </c>
      <c r="O156" s="58">
        <f t="shared" si="104"/>
        <v>0.13555050872093014</v>
      </c>
      <c r="P156" s="8">
        <f t="shared" si="105"/>
        <v>0</v>
      </c>
      <c r="Q156" s="8">
        <f t="shared" si="121"/>
        <v>0</v>
      </c>
      <c r="R156" s="8">
        <f t="shared" si="106"/>
        <v>0</v>
      </c>
      <c r="S156" s="8">
        <f t="shared" si="122"/>
        <v>0</v>
      </c>
      <c r="T156" s="8">
        <f t="shared" si="123"/>
        <v>0.13555050872093014</v>
      </c>
      <c r="U156" s="15">
        <f t="shared" si="184"/>
        <v>2.6407378686979822E-3</v>
      </c>
      <c r="V156" s="8">
        <f t="shared" si="107"/>
        <v>-0.13555050872093014</v>
      </c>
      <c r="W156" s="68"/>
      <c r="X156" s="58">
        <v>0</v>
      </c>
      <c r="Y156" s="8">
        <f t="shared" si="124"/>
        <v>-0.13555050872093014</v>
      </c>
      <c r="Z156" s="8">
        <f t="shared" si="125"/>
        <v>-0.13555050872093014</v>
      </c>
      <c r="AA156" s="60">
        <f t="shared" si="126"/>
        <v>0.23748449127906965</v>
      </c>
      <c r="AB156" s="8">
        <f t="shared" si="127"/>
        <v>-0.13555050872093014</v>
      </c>
      <c r="AC156" s="8">
        <f t="shared" si="128"/>
        <v>0</v>
      </c>
      <c r="AD156" s="8">
        <f t="shared" si="129"/>
        <v>0</v>
      </c>
      <c r="AE156" s="8">
        <f t="shared" si="130"/>
        <v>0</v>
      </c>
      <c r="AF156" s="8">
        <f t="shared" si="131"/>
        <v>0.10193398255813951</v>
      </c>
      <c r="AG156" s="15">
        <f t="shared" si="132"/>
        <v>1.9858348772608839E-3</v>
      </c>
      <c r="AH156" s="8">
        <f t="shared" si="133"/>
        <v>-0.23748449127906965</v>
      </c>
      <c r="AI156" s="68"/>
      <c r="AJ156" s="58">
        <v>0</v>
      </c>
      <c r="AK156" s="8">
        <f t="shared" si="134"/>
        <v>-0.23748449127906965</v>
      </c>
      <c r="AL156" s="8">
        <f t="shared" si="135"/>
        <v>-0.23748449127906965</v>
      </c>
      <c r="AM156" s="69">
        <f t="shared" si="136"/>
        <v>0</v>
      </c>
      <c r="AN156" s="8">
        <f t="shared" si="137"/>
        <v>-0.23748449127906965</v>
      </c>
      <c r="AO156" s="8">
        <f t="shared" si="138"/>
        <v>0</v>
      </c>
      <c r="AP156" s="8">
        <f t="shared" si="139"/>
        <v>0</v>
      </c>
      <c r="AQ156" s="8">
        <f t="shared" si="140"/>
        <v>0</v>
      </c>
      <c r="AR156" s="8">
        <f t="shared" si="141"/>
        <v>-0.23748449127906965</v>
      </c>
      <c r="AS156" s="15">
        <f t="shared" si="142"/>
        <v>-4.6265727459588665E-3</v>
      </c>
      <c r="AT156" s="8">
        <f t="shared" si="143"/>
        <v>0</v>
      </c>
      <c r="AU156" s="68"/>
      <c r="AV156" s="60">
        <v>0</v>
      </c>
      <c r="AW156" s="8">
        <f t="shared" si="144"/>
        <v>0</v>
      </c>
      <c r="AX156" s="8">
        <f t="shared" si="145"/>
        <v>0</v>
      </c>
      <c r="AY156" s="69">
        <f t="shared" si="146"/>
        <v>0</v>
      </c>
      <c r="AZ156" s="8">
        <f t="shared" si="147"/>
        <v>0</v>
      </c>
      <c r="BA156" s="8">
        <f t="shared" si="148"/>
        <v>0</v>
      </c>
      <c r="BB156" s="8">
        <f t="shared" si="149"/>
        <v>0</v>
      </c>
      <c r="BC156" s="8">
        <f t="shared" si="150"/>
        <v>0</v>
      </c>
      <c r="BD156" s="8">
        <f t="shared" si="151"/>
        <v>0</v>
      </c>
      <c r="BE156" s="15">
        <f t="shared" si="152"/>
        <v>0</v>
      </c>
      <c r="BF156" s="8">
        <f t="shared" si="153"/>
        <v>0</v>
      </c>
      <c r="BG156" s="68"/>
      <c r="BH156" s="60">
        <v>0</v>
      </c>
      <c r="BI156" s="8">
        <f t="shared" si="154"/>
        <v>0</v>
      </c>
      <c r="BJ156" s="8">
        <f t="shared" si="155"/>
        <v>0</v>
      </c>
      <c r="BK156" s="69">
        <f t="shared" si="156"/>
        <v>0</v>
      </c>
      <c r="BL156" s="8">
        <f t="shared" si="157"/>
        <v>0</v>
      </c>
      <c r="BM156" s="8">
        <f t="shared" si="158"/>
        <v>0</v>
      </c>
      <c r="BN156" s="8">
        <f t="shared" si="159"/>
        <v>0</v>
      </c>
      <c r="BO156" s="8">
        <f t="shared" si="160"/>
        <v>0</v>
      </c>
      <c r="BP156" s="8">
        <f t="shared" si="161"/>
        <v>0</v>
      </c>
      <c r="BQ156" s="15">
        <f t="shared" si="162"/>
        <v>0</v>
      </c>
      <c r="BR156" s="8">
        <f t="shared" si="163"/>
        <v>0</v>
      </c>
      <c r="BS156" s="68"/>
      <c r="BT156" s="60">
        <v>0</v>
      </c>
      <c r="BU156" s="8">
        <f t="shared" si="164"/>
        <v>0</v>
      </c>
      <c r="BV156" s="8">
        <f t="shared" si="165"/>
        <v>0</v>
      </c>
      <c r="BW156" s="69">
        <f t="shared" si="166"/>
        <v>0</v>
      </c>
      <c r="BX156" s="8">
        <f t="shared" si="167"/>
        <v>0</v>
      </c>
      <c r="BY156" s="8">
        <f t="shared" si="168"/>
        <v>0</v>
      </c>
      <c r="BZ156" s="8">
        <f t="shared" si="169"/>
        <v>0</v>
      </c>
      <c r="CA156" s="8">
        <f t="shared" si="170"/>
        <v>0</v>
      </c>
      <c r="CB156" s="8">
        <f t="shared" si="171"/>
        <v>0</v>
      </c>
      <c r="CC156" s="15">
        <f t="shared" si="172"/>
        <v>0</v>
      </c>
      <c r="CD156" s="8">
        <f t="shared" si="173"/>
        <v>0</v>
      </c>
      <c r="CE156" s="68"/>
      <c r="CF156" s="60">
        <v>0</v>
      </c>
      <c r="CG156" s="8">
        <f t="shared" si="174"/>
        <v>0</v>
      </c>
      <c r="CH156" s="8">
        <f t="shared" si="175"/>
        <v>0</v>
      </c>
      <c r="CI156" s="69">
        <f t="shared" si="176"/>
        <v>0</v>
      </c>
      <c r="CJ156" s="8">
        <f t="shared" si="177"/>
        <v>0</v>
      </c>
      <c r="CK156" s="8">
        <f t="shared" si="178"/>
        <v>0</v>
      </c>
      <c r="CL156" s="8">
        <f t="shared" si="179"/>
        <v>0</v>
      </c>
      <c r="CM156" s="8">
        <f t="shared" si="180"/>
        <v>0</v>
      </c>
      <c r="CN156" s="8">
        <f t="shared" si="181"/>
        <v>0</v>
      </c>
      <c r="CO156" s="15">
        <f t="shared" si="182"/>
        <v>0</v>
      </c>
      <c r="CP156" s="8">
        <f t="shared" si="183"/>
        <v>0</v>
      </c>
      <c r="CQ156" s="27"/>
      <c r="CR156">
        <f t="shared" si="108"/>
        <v>50.957507999999997</v>
      </c>
      <c r="CS156">
        <f t="shared" si="109"/>
        <v>1.6135189999999999</v>
      </c>
      <c r="CT156">
        <f t="shared" si="110"/>
        <v>0</v>
      </c>
      <c r="CU156">
        <f t="shared" si="111"/>
        <v>0</v>
      </c>
      <c r="CV156">
        <f t="shared" si="112"/>
        <v>41.988373000000003</v>
      </c>
      <c r="CW156">
        <f t="shared" si="113"/>
        <v>5.3556160000000004</v>
      </c>
      <c r="CX156">
        <f t="shared" si="114"/>
        <v>0</v>
      </c>
      <c r="CY156">
        <f t="shared" si="115"/>
        <v>2</v>
      </c>
      <c r="CZ156" s="8">
        <f t="shared" si="116"/>
        <v>2</v>
      </c>
    </row>
    <row r="157" spans="1:104" hidden="1" outlineLevel="1" x14ac:dyDescent="0.4">
      <c r="A157" t="str">
        <f>'Accounts Active'!A115</f>
        <v>Focus 42 401K Trust</v>
      </c>
      <c r="B157">
        <f t="shared" si="99"/>
        <v>20.796066</v>
      </c>
      <c r="C157">
        <f t="shared" si="98"/>
        <v>1.960869</v>
      </c>
      <c r="D157">
        <f t="shared" si="100"/>
        <v>2.5264379999999997</v>
      </c>
      <c r="E157">
        <f t="shared" si="101"/>
        <v>1.0398033</v>
      </c>
      <c r="F157" s="15">
        <f t="shared" si="117"/>
        <v>0.60949675938436232</v>
      </c>
      <c r="G157" s="14">
        <f t="shared" si="102"/>
        <v>1</v>
      </c>
      <c r="H157" s="54">
        <f t="shared" si="118"/>
        <v>0.66619969999999962</v>
      </c>
      <c r="I157" s="58">
        <v>1.0398033</v>
      </c>
      <c r="J157" s="58">
        <f t="shared" si="103"/>
        <v>0.66619969999999951</v>
      </c>
      <c r="K157" s="10"/>
      <c r="L157">
        <v>0</v>
      </c>
      <c r="M157" s="8">
        <f t="shared" si="119"/>
        <v>0.66619969999999951</v>
      </c>
      <c r="N157" s="8">
        <f t="shared" si="120"/>
        <v>0.66619969999999951</v>
      </c>
      <c r="O157" s="58">
        <f t="shared" si="104"/>
        <v>0.37783550145348832</v>
      </c>
      <c r="P157" s="8">
        <f t="shared" si="105"/>
        <v>0.66619969999999951</v>
      </c>
      <c r="Q157" s="8">
        <f t="shared" si="121"/>
        <v>0</v>
      </c>
      <c r="R157" s="8">
        <f t="shared" si="106"/>
        <v>0</v>
      </c>
      <c r="S157" s="8">
        <f t="shared" si="122"/>
        <v>0</v>
      </c>
      <c r="T157" s="8">
        <f t="shared" si="123"/>
        <v>1.0440352014534877</v>
      </c>
      <c r="U157" s="15">
        <f t="shared" si="184"/>
        <v>5.0203495288651603E-2</v>
      </c>
      <c r="V157" s="8">
        <f t="shared" si="107"/>
        <v>-0.37783550145348821</v>
      </c>
      <c r="W157" s="68"/>
      <c r="X157" s="58">
        <v>0</v>
      </c>
      <c r="Y157" s="8">
        <f t="shared" si="124"/>
        <v>-0.37783550145348821</v>
      </c>
      <c r="Z157" s="8">
        <f t="shared" si="125"/>
        <v>-0.37783550145348821</v>
      </c>
      <c r="AA157" s="60">
        <f t="shared" si="126"/>
        <v>0.66196779854651167</v>
      </c>
      <c r="AB157" s="8">
        <f t="shared" si="127"/>
        <v>-0.37783550145348821</v>
      </c>
      <c r="AC157" s="8">
        <f t="shared" si="128"/>
        <v>0</v>
      </c>
      <c r="AD157" s="8">
        <f t="shared" si="129"/>
        <v>0</v>
      </c>
      <c r="AE157" s="8">
        <f t="shared" si="130"/>
        <v>0</v>
      </c>
      <c r="AF157" s="8">
        <f t="shared" si="131"/>
        <v>0.28413229709302346</v>
      </c>
      <c r="AG157" s="15">
        <f t="shared" si="132"/>
        <v>1.3662790697674428E-2</v>
      </c>
      <c r="AH157" s="8">
        <f t="shared" si="133"/>
        <v>-0.66196779854651167</v>
      </c>
      <c r="AI157" s="68"/>
      <c r="AJ157" s="58">
        <v>1</v>
      </c>
      <c r="AK157" s="8">
        <f t="shared" si="134"/>
        <v>0</v>
      </c>
      <c r="AL157" s="8">
        <f t="shared" si="135"/>
        <v>0</v>
      </c>
      <c r="AM157" s="69">
        <f t="shared" si="136"/>
        <v>0</v>
      </c>
      <c r="AN157" s="8">
        <f t="shared" si="137"/>
        <v>0</v>
      </c>
      <c r="AO157" s="8">
        <f t="shared" si="138"/>
        <v>0</v>
      </c>
      <c r="AP157" s="8">
        <f t="shared" si="139"/>
        <v>0</v>
      </c>
      <c r="AQ157" s="8">
        <f t="shared" si="140"/>
        <v>0</v>
      </c>
      <c r="AR157" s="8">
        <f t="shared" si="141"/>
        <v>0</v>
      </c>
      <c r="AS157" s="15">
        <f t="shared" si="142"/>
        <v>0</v>
      </c>
      <c r="AT157" s="8">
        <f t="shared" si="143"/>
        <v>-0.66196779854651167</v>
      </c>
      <c r="AU157" s="68"/>
      <c r="AV157" s="60">
        <v>0</v>
      </c>
      <c r="AW157" s="8">
        <f t="shared" si="144"/>
        <v>-0.66196779854651167</v>
      </c>
      <c r="AX157" s="8">
        <f t="shared" si="145"/>
        <v>-0.66196779854651167</v>
      </c>
      <c r="AY157" s="69">
        <f t="shared" si="146"/>
        <v>0</v>
      </c>
      <c r="AZ157" s="8">
        <f t="shared" si="147"/>
        <v>-0.66196779854651167</v>
      </c>
      <c r="BA157" s="8">
        <f t="shared" si="148"/>
        <v>0</v>
      </c>
      <c r="BB157" s="8">
        <f t="shared" si="149"/>
        <v>0</v>
      </c>
      <c r="BC157" s="8">
        <f t="shared" si="150"/>
        <v>0</v>
      </c>
      <c r="BD157" s="8">
        <f t="shared" si="151"/>
        <v>-0.66196779854651167</v>
      </c>
      <c r="BE157" s="15">
        <f t="shared" si="152"/>
        <v>-3.1831395348837214E-2</v>
      </c>
      <c r="BF157" s="8">
        <f t="shared" si="153"/>
        <v>0</v>
      </c>
      <c r="BG157" s="68"/>
      <c r="BH157" s="60">
        <v>0</v>
      </c>
      <c r="BI157" s="8">
        <f t="shared" si="154"/>
        <v>0</v>
      </c>
      <c r="BJ157" s="8">
        <f t="shared" si="155"/>
        <v>0</v>
      </c>
      <c r="BK157" s="69">
        <f t="shared" si="156"/>
        <v>0</v>
      </c>
      <c r="BL157" s="8">
        <f t="shared" si="157"/>
        <v>0</v>
      </c>
      <c r="BM157" s="8">
        <f t="shared" si="158"/>
        <v>0</v>
      </c>
      <c r="BN157" s="8">
        <f t="shared" si="159"/>
        <v>0</v>
      </c>
      <c r="BO157" s="8">
        <f t="shared" si="160"/>
        <v>0</v>
      </c>
      <c r="BP157" s="8">
        <f t="shared" si="161"/>
        <v>0</v>
      </c>
      <c r="BQ157" s="15">
        <f t="shared" si="162"/>
        <v>0</v>
      </c>
      <c r="BR157" s="8">
        <f t="shared" si="163"/>
        <v>0</v>
      </c>
      <c r="BS157" s="68"/>
      <c r="BT157" s="60">
        <v>0</v>
      </c>
      <c r="BU157" s="8">
        <f t="shared" si="164"/>
        <v>0</v>
      </c>
      <c r="BV157" s="8">
        <f t="shared" si="165"/>
        <v>0</v>
      </c>
      <c r="BW157" s="69">
        <f t="shared" si="166"/>
        <v>0</v>
      </c>
      <c r="BX157" s="8">
        <f t="shared" si="167"/>
        <v>0</v>
      </c>
      <c r="BY157" s="8">
        <f t="shared" si="168"/>
        <v>0</v>
      </c>
      <c r="BZ157" s="8">
        <f t="shared" si="169"/>
        <v>0</v>
      </c>
      <c r="CA157" s="8">
        <f t="shared" si="170"/>
        <v>0</v>
      </c>
      <c r="CB157" s="8">
        <f t="shared" si="171"/>
        <v>0</v>
      </c>
      <c r="CC157" s="15">
        <f t="shared" si="172"/>
        <v>0</v>
      </c>
      <c r="CD157" s="8">
        <f t="shared" si="173"/>
        <v>0</v>
      </c>
      <c r="CE157" s="68"/>
      <c r="CF157" s="60">
        <v>0</v>
      </c>
      <c r="CG157" s="8">
        <f t="shared" si="174"/>
        <v>0</v>
      </c>
      <c r="CH157" s="8">
        <f t="shared" si="175"/>
        <v>0</v>
      </c>
      <c r="CI157" s="69">
        <f t="shared" si="176"/>
        <v>0</v>
      </c>
      <c r="CJ157" s="8">
        <f t="shared" si="177"/>
        <v>0</v>
      </c>
      <c r="CK157" s="8">
        <f t="shared" si="178"/>
        <v>0</v>
      </c>
      <c r="CL157" s="8">
        <f t="shared" si="179"/>
        <v>0</v>
      </c>
      <c r="CM157" s="8">
        <f t="shared" si="180"/>
        <v>0</v>
      </c>
      <c r="CN157" s="8">
        <f t="shared" si="181"/>
        <v>0</v>
      </c>
      <c r="CO157" s="15">
        <f t="shared" si="182"/>
        <v>0</v>
      </c>
      <c r="CP157" s="8">
        <f t="shared" si="183"/>
        <v>0</v>
      </c>
      <c r="CQ157" s="27"/>
      <c r="CR157">
        <f t="shared" si="108"/>
        <v>18.835197000000001</v>
      </c>
      <c r="CS157">
        <f t="shared" si="109"/>
        <v>0.36835899999999999</v>
      </c>
      <c r="CT157">
        <f t="shared" si="110"/>
        <v>1.770769</v>
      </c>
      <c r="CU157">
        <f t="shared" si="111"/>
        <v>0</v>
      </c>
      <c r="CV157">
        <f t="shared" si="112"/>
        <v>11.508107000000001</v>
      </c>
      <c r="CW157">
        <f t="shared" si="113"/>
        <v>2.661524</v>
      </c>
      <c r="CX157">
        <f t="shared" si="114"/>
        <v>2</v>
      </c>
      <c r="CY157">
        <f t="shared" si="115"/>
        <v>0.52643799999999996</v>
      </c>
      <c r="CZ157" s="8">
        <f t="shared" si="116"/>
        <v>2.781304</v>
      </c>
    </row>
    <row r="158" spans="1:104" hidden="1" outlineLevel="1" x14ac:dyDescent="0.4">
      <c r="A158" t="str">
        <f>'Accounts Active'!A116</f>
        <v>Francis Nelson Henderson</v>
      </c>
      <c r="B158">
        <f t="shared" si="99"/>
        <v>0</v>
      </c>
      <c r="C158">
        <f t="shared" si="98"/>
        <v>0</v>
      </c>
      <c r="D158">
        <f t="shared" si="100"/>
        <v>0</v>
      </c>
      <c r="E158">
        <f t="shared" si="101"/>
        <v>0</v>
      </c>
      <c r="F158" s="15">
        <f t="shared" si="117"/>
        <v>0</v>
      </c>
      <c r="G158" s="14">
        <f t="shared" si="102"/>
        <v>1</v>
      </c>
      <c r="H158" s="54">
        <f t="shared" si="118"/>
        <v>0</v>
      </c>
      <c r="I158" s="58">
        <v>0</v>
      </c>
      <c r="J158" s="58">
        <f t="shared" si="103"/>
        <v>0</v>
      </c>
      <c r="K158" s="10"/>
      <c r="L158">
        <v>0</v>
      </c>
      <c r="M158" s="8">
        <f t="shared" si="119"/>
        <v>0</v>
      </c>
      <c r="N158" s="8">
        <f t="shared" si="120"/>
        <v>0</v>
      </c>
      <c r="O158" s="58">
        <f t="shared" si="104"/>
        <v>0</v>
      </c>
      <c r="P158" s="8">
        <f t="shared" si="105"/>
        <v>0</v>
      </c>
      <c r="Q158" s="8">
        <f t="shared" si="121"/>
        <v>0</v>
      </c>
      <c r="R158" s="8">
        <f t="shared" si="106"/>
        <v>0</v>
      </c>
      <c r="S158" s="8">
        <f t="shared" si="122"/>
        <v>0</v>
      </c>
      <c r="T158" s="8">
        <f t="shared" si="123"/>
        <v>0</v>
      </c>
      <c r="U158" s="15">
        <f t="shared" si="184"/>
        <v>0</v>
      </c>
      <c r="V158" s="8">
        <f t="shared" si="107"/>
        <v>0</v>
      </c>
      <c r="W158" s="68"/>
      <c r="X158" s="58">
        <v>0</v>
      </c>
      <c r="Y158" s="8">
        <f t="shared" si="124"/>
        <v>0</v>
      </c>
      <c r="Z158" s="8">
        <f t="shared" si="125"/>
        <v>0</v>
      </c>
      <c r="AA158" s="60">
        <f t="shared" si="126"/>
        <v>0</v>
      </c>
      <c r="AB158" s="8">
        <f t="shared" si="127"/>
        <v>0</v>
      </c>
      <c r="AC158" s="8">
        <f t="shared" si="128"/>
        <v>0</v>
      </c>
      <c r="AD158" s="8">
        <f t="shared" si="129"/>
        <v>0</v>
      </c>
      <c r="AE158" s="8">
        <f t="shared" si="130"/>
        <v>0</v>
      </c>
      <c r="AF158" s="8">
        <f t="shared" si="131"/>
        <v>0</v>
      </c>
      <c r="AG158" s="15">
        <f t="shared" si="132"/>
        <v>0</v>
      </c>
      <c r="AH158" s="8">
        <f t="shared" si="133"/>
        <v>0</v>
      </c>
      <c r="AI158" s="68"/>
      <c r="AJ158" s="58">
        <v>0</v>
      </c>
      <c r="AK158" s="8">
        <f t="shared" si="134"/>
        <v>0</v>
      </c>
      <c r="AL158" s="8">
        <f t="shared" si="135"/>
        <v>0</v>
      </c>
      <c r="AM158" s="69">
        <f t="shared" si="136"/>
        <v>0</v>
      </c>
      <c r="AN158" s="8">
        <f t="shared" si="137"/>
        <v>0</v>
      </c>
      <c r="AO158" s="8">
        <f t="shared" si="138"/>
        <v>0</v>
      </c>
      <c r="AP158" s="8">
        <f t="shared" si="139"/>
        <v>0</v>
      </c>
      <c r="AQ158" s="8">
        <f t="shared" si="140"/>
        <v>0</v>
      </c>
      <c r="AR158" s="8">
        <f t="shared" si="141"/>
        <v>0</v>
      </c>
      <c r="AS158" s="15">
        <f t="shared" si="142"/>
        <v>0</v>
      </c>
      <c r="AT158" s="8">
        <f t="shared" si="143"/>
        <v>0</v>
      </c>
      <c r="AU158" s="68"/>
      <c r="AV158" s="60">
        <v>0</v>
      </c>
      <c r="AW158" s="8">
        <f t="shared" si="144"/>
        <v>0</v>
      </c>
      <c r="AX158" s="8">
        <f t="shared" si="145"/>
        <v>0</v>
      </c>
      <c r="AY158" s="69">
        <f t="shared" si="146"/>
        <v>0</v>
      </c>
      <c r="AZ158" s="8">
        <f t="shared" si="147"/>
        <v>0</v>
      </c>
      <c r="BA158" s="8">
        <f t="shared" si="148"/>
        <v>0</v>
      </c>
      <c r="BB158" s="8">
        <f t="shared" si="149"/>
        <v>0</v>
      </c>
      <c r="BC158" s="8">
        <f t="shared" si="150"/>
        <v>0</v>
      </c>
      <c r="BD158" s="8">
        <f t="shared" si="151"/>
        <v>0</v>
      </c>
      <c r="BE158" s="15">
        <f t="shared" si="152"/>
        <v>0</v>
      </c>
      <c r="BF158" s="8">
        <f t="shared" si="153"/>
        <v>0</v>
      </c>
      <c r="BG158" s="68"/>
      <c r="BH158" s="60">
        <v>0</v>
      </c>
      <c r="BI158" s="8">
        <f t="shared" si="154"/>
        <v>0</v>
      </c>
      <c r="BJ158" s="8">
        <f t="shared" si="155"/>
        <v>0</v>
      </c>
      <c r="BK158" s="69">
        <f t="shared" si="156"/>
        <v>0</v>
      </c>
      <c r="BL158" s="8">
        <f t="shared" si="157"/>
        <v>0</v>
      </c>
      <c r="BM158" s="8">
        <f t="shared" si="158"/>
        <v>0</v>
      </c>
      <c r="BN158" s="8">
        <f t="shared" si="159"/>
        <v>0</v>
      </c>
      <c r="BO158" s="8">
        <f t="shared" si="160"/>
        <v>0</v>
      </c>
      <c r="BP158" s="8">
        <f t="shared" si="161"/>
        <v>0</v>
      </c>
      <c r="BQ158" s="15">
        <f t="shared" si="162"/>
        <v>0</v>
      </c>
      <c r="BR158" s="8">
        <f t="shared" si="163"/>
        <v>0</v>
      </c>
      <c r="BS158" s="68"/>
      <c r="BT158" s="60">
        <v>0</v>
      </c>
      <c r="BU158" s="8">
        <f t="shared" si="164"/>
        <v>0</v>
      </c>
      <c r="BV158" s="8">
        <f t="shared" si="165"/>
        <v>0</v>
      </c>
      <c r="BW158" s="69">
        <f t="shared" si="166"/>
        <v>0</v>
      </c>
      <c r="BX158" s="8">
        <f t="shared" si="167"/>
        <v>0</v>
      </c>
      <c r="BY158" s="8">
        <f t="shared" si="168"/>
        <v>0</v>
      </c>
      <c r="BZ158" s="8">
        <f t="shared" si="169"/>
        <v>0</v>
      </c>
      <c r="CA158" s="8">
        <f t="shared" si="170"/>
        <v>0</v>
      </c>
      <c r="CB158" s="8">
        <f t="shared" si="171"/>
        <v>0</v>
      </c>
      <c r="CC158" s="15">
        <f t="shared" si="172"/>
        <v>0</v>
      </c>
      <c r="CD158" s="8">
        <f t="shared" si="173"/>
        <v>0</v>
      </c>
      <c r="CE158" s="68"/>
      <c r="CF158" s="60">
        <v>0</v>
      </c>
      <c r="CG158" s="8">
        <f t="shared" si="174"/>
        <v>0</v>
      </c>
      <c r="CH158" s="8">
        <f t="shared" si="175"/>
        <v>0</v>
      </c>
      <c r="CI158" s="69">
        <f t="shared" si="176"/>
        <v>0</v>
      </c>
      <c r="CJ158" s="8">
        <f t="shared" si="177"/>
        <v>0</v>
      </c>
      <c r="CK158" s="8">
        <f t="shared" si="178"/>
        <v>0</v>
      </c>
      <c r="CL158" s="8">
        <f t="shared" si="179"/>
        <v>0</v>
      </c>
      <c r="CM158" s="8">
        <f t="shared" si="180"/>
        <v>0</v>
      </c>
      <c r="CN158" s="8">
        <f t="shared" si="181"/>
        <v>0</v>
      </c>
      <c r="CO158" s="15">
        <f t="shared" si="182"/>
        <v>0</v>
      </c>
      <c r="CP158" s="8">
        <f t="shared" si="183"/>
        <v>0</v>
      </c>
      <c r="CQ158" s="27"/>
      <c r="CR158">
        <f t="shared" si="108"/>
        <v>0</v>
      </c>
      <c r="CS158">
        <f t="shared" si="109"/>
        <v>0</v>
      </c>
      <c r="CT158">
        <f t="shared" si="110"/>
        <v>0</v>
      </c>
      <c r="CU158">
        <f t="shared" si="111"/>
        <v>0</v>
      </c>
      <c r="CV158">
        <f t="shared" si="112"/>
        <v>0</v>
      </c>
      <c r="CW158">
        <f t="shared" si="113"/>
        <v>0</v>
      </c>
      <c r="CX158">
        <f t="shared" si="114"/>
        <v>0</v>
      </c>
      <c r="CY158">
        <f t="shared" si="115"/>
        <v>0</v>
      </c>
      <c r="CZ158" s="8">
        <f t="shared" si="116"/>
        <v>0</v>
      </c>
    </row>
    <row r="159" spans="1:104" hidden="1" outlineLevel="1" x14ac:dyDescent="0.4">
      <c r="A159" t="str">
        <f>'Accounts Active'!A117</f>
        <v>Frederick C. Gibson and Johanna Canaday</v>
      </c>
      <c r="B159">
        <f t="shared" si="99"/>
        <v>53.578724000000001</v>
      </c>
      <c r="C159">
        <f t="shared" si="98"/>
        <v>37.824851000000002</v>
      </c>
      <c r="D159">
        <f t="shared" si="100"/>
        <v>0</v>
      </c>
      <c r="E159">
        <f t="shared" si="101"/>
        <v>2.6789362000000003</v>
      </c>
      <c r="F159" s="15">
        <f t="shared" si="117"/>
        <v>0.70751970223886718</v>
      </c>
      <c r="G159" s="14">
        <f t="shared" si="102"/>
        <v>1</v>
      </c>
      <c r="H159" s="54">
        <f t="shared" si="118"/>
        <v>11.063023683250483</v>
      </c>
      <c r="I159" s="58">
        <v>4.6200625299592888</v>
      </c>
      <c r="J159" s="58">
        <f t="shared" si="103"/>
        <v>33.204788470040711</v>
      </c>
      <c r="K159" s="10"/>
      <c r="L159">
        <v>0</v>
      </c>
      <c r="M159" s="8">
        <f t="shared" si="119"/>
        <v>2.6789362000000003</v>
      </c>
      <c r="N159" s="8">
        <f t="shared" si="120"/>
        <v>33.204788470040711</v>
      </c>
      <c r="O159" s="58">
        <f t="shared" si="104"/>
        <v>1.6788017914096252</v>
      </c>
      <c r="P159" s="8">
        <f t="shared" si="105"/>
        <v>0</v>
      </c>
      <c r="Q159" s="8">
        <f t="shared" si="121"/>
        <v>33.204788470040711</v>
      </c>
      <c r="R159" s="8">
        <f t="shared" si="106"/>
        <v>1.0850887532911928</v>
      </c>
      <c r="S159" s="8">
        <f t="shared" si="122"/>
        <v>1.0850887532911928</v>
      </c>
      <c r="T159" s="8">
        <f t="shared" si="123"/>
        <v>2.7638905447008177</v>
      </c>
      <c r="U159" s="15">
        <f t="shared" si="184"/>
        <v>5.1585598505496655E-2</v>
      </c>
      <c r="V159" s="8">
        <f t="shared" si="107"/>
        <v>30.440897925339893</v>
      </c>
      <c r="W159" s="68"/>
      <c r="X159" s="58">
        <v>1</v>
      </c>
      <c r="Y159" s="8">
        <f t="shared" si="124"/>
        <v>0</v>
      </c>
      <c r="Z159" s="8">
        <f t="shared" si="125"/>
        <v>0</v>
      </c>
      <c r="AA159" s="60">
        <f t="shared" si="126"/>
        <v>2.9412607385496634</v>
      </c>
      <c r="AB159" s="8">
        <f t="shared" si="127"/>
        <v>0</v>
      </c>
      <c r="AC159" s="8">
        <f t="shared" si="128"/>
        <v>0</v>
      </c>
      <c r="AD159" s="8">
        <f t="shared" si="129"/>
        <v>0</v>
      </c>
      <c r="AE159" s="8">
        <f t="shared" si="130"/>
        <v>0</v>
      </c>
      <c r="AF159" s="8">
        <f t="shared" si="131"/>
        <v>2.9412607385496634</v>
      </c>
      <c r="AG159" s="15">
        <f t="shared" si="132"/>
        <v>5.4896057967891571E-2</v>
      </c>
      <c r="AH159" s="8">
        <f t="shared" si="133"/>
        <v>27.499637186790231</v>
      </c>
      <c r="AI159" s="68"/>
      <c r="AJ159" s="58">
        <v>0</v>
      </c>
      <c r="AK159" s="8">
        <f t="shared" si="134"/>
        <v>2.6789362000000003</v>
      </c>
      <c r="AL159" s="8">
        <f t="shared" si="135"/>
        <v>0</v>
      </c>
      <c r="AM159" s="69">
        <f t="shared" si="136"/>
        <v>0</v>
      </c>
      <c r="AN159" s="8">
        <f t="shared" si="137"/>
        <v>2.6789362000000003</v>
      </c>
      <c r="AO159" s="8">
        <f t="shared" si="138"/>
        <v>0</v>
      </c>
      <c r="AP159" s="8">
        <f t="shared" si="139"/>
        <v>0</v>
      </c>
      <c r="AQ159" s="8">
        <f t="shared" si="140"/>
        <v>0</v>
      </c>
      <c r="AR159" s="8">
        <f t="shared" si="141"/>
        <v>2.6789362000000003</v>
      </c>
      <c r="AS159" s="15">
        <f t="shared" si="142"/>
        <v>0.05</v>
      </c>
      <c r="AT159" s="8">
        <f t="shared" si="143"/>
        <v>24.820700986790232</v>
      </c>
      <c r="AU159" s="68"/>
      <c r="AV159" s="60">
        <v>0</v>
      </c>
      <c r="AW159" s="8">
        <f t="shared" si="144"/>
        <v>2.6789362000000003</v>
      </c>
      <c r="AX159" s="8">
        <f t="shared" si="145"/>
        <v>0</v>
      </c>
      <c r="AY159" s="69">
        <f t="shared" si="146"/>
        <v>0</v>
      </c>
      <c r="AZ159" s="8">
        <f t="shared" si="147"/>
        <v>2.6789362000000003</v>
      </c>
      <c r="BA159" s="8">
        <f t="shared" si="148"/>
        <v>0</v>
      </c>
      <c r="BB159" s="8">
        <f t="shared" si="149"/>
        <v>0</v>
      </c>
      <c r="BC159" s="8">
        <f t="shared" si="150"/>
        <v>0</v>
      </c>
      <c r="BD159" s="8">
        <f t="shared" si="151"/>
        <v>2.6789362000000003</v>
      </c>
      <c r="BE159" s="15">
        <f t="shared" si="152"/>
        <v>0.05</v>
      </c>
      <c r="BF159" s="8">
        <f t="shared" si="153"/>
        <v>22.141764786790233</v>
      </c>
      <c r="BG159" s="68"/>
      <c r="BH159" s="60">
        <v>0</v>
      </c>
      <c r="BI159" s="8">
        <f t="shared" si="154"/>
        <v>2.6789362000000003</v>
      </c>
      <c r="BJ159" s="8">
        <f t="shared" si="155"/>
        <v>0</v>
      </c>
      <c r="BK159" s="69">
        <f t="shared" si="156"/>
        <v>0</v>
      </c>
      <c r="BL159" s="8">
        <f t="shared" si="157"/>
        <v>0</v>
      </c>
      <c r="BM159" s="8">
        <f t="shared" si="158"/>
        <v>0</v>
      </c>
      <c r="BN159" s="8">
        <f t="shared" si="159"/>
        <v>0</v>
      </c>
      <c r="BO159" s="8">
        <f t="shared" si="160"/>
        <v>0</v>
      </c>
      <c r="BP159" s="8">
        <f t="shared" si="161"/>
        <v>0</v>
      </c>
      <c r="BQ159" s="15">
        <f t="shared" si="162"/>
        <v>0</v>
      </c>
      <c r="BR159" s="8">
        <f t="shared" si="163"/>
        <v>22.141764786790233</v>
      </c>
      <c r="BS159" s="68"/>
      <c r="BT159" s="60">
        <v>0</v>
      </c>
      <c r="BU159" s="8">
        <f t="shared" si="164"/>
        <v>2.6789362000000003</v>
      </c>
      <c r="BV159" s="8">
        <f t="shared" si="165"/>
        <v>0</v>
      </c>
      <c r="BW159" s="69">
        <f t="shared" si="166"/>
        <v>0</v>
      </c>
      <c r="BX159" s="8">
        <f t="shared" si="167"/>
        <v>0</v>
      </c>
      <c r="BY159" s="8">
        <f t="shared" si="168"/>
        <v>0</v>
      </c>
      <c r="BZ159" s="8">
        <f t="shared" si="169"/>
        <v>0</v>
      </c>
      <c r="CA159" s="8">
        <f t="shared" si="170"/>
        <v>0</v>
      </c>
      <c r="CB159" s="8">
        <f t="shared" si="171"/>
        <v>0</v>
      </c>
      <c r="CC159" s="15">
        <f t="shared" si="172"/>
        <v>0</v>
      </c>
      <c r="CD159" s="8">
        <f t="shared" si="173"/>
        <v>22.141764786790233</v>
      </c>
      <c r="CE159" s="68"/>
      <c r="CF159" s="60">
        <v>0</v>
      </c>
      <c r="CG159" s="8">
        <f t="shared" si="174"/>
        <v>2.6789362000000003</v>
      </c>
      <c r="CH159" s="8">
        <f t="shared" si="175"/>
        <v>0</v>
      </c>
      <c r="CI159" s="69">
        <f t="shared" si="176"/>
        <v>0</v>
      </c>
      <c r="CJ159" s="8">
        <f t="shared" si="177"/>
        <v>0</v>
      </c>
      <c r="CK159" s="8">
        <f t="shared" si="178"/>
        <v>0</v>
      </c>
      <c r="CL159" s="8">
        <f t="shared" si="179"/>
        <v>0</v>
      </c>
      <c r="CM159" s="8">
        <f t="shared" si="180"/>
        <v>0</v>
      </c>
      <c r="CN159" s="8">
        <f t="shared" si="181"/>
        <v>0</v>
      </c>
      <c r="CO159" s="15">
        <f t="shared" si="182"/>
        <v>0</v>
      </c>
      <c r="CP159" s="8">
        <f t="shared" si="183"/>
        <v>22.141764786790233</v>
      </c>
      <c r="CQ159" s="27"/>
      <c r="CR159">
        <f t="shared" si="108"/>
        <v>15.753873</v>
      </c>
      <c r="CS159">
        <f t="shared" si="109"/>
        <v>3.5674600000000001</v>
      </c>
      <c r="CT159">
        <f t="shared" si="110"/>
        <v>0</v>
      </c>
      <c r="CU159">
        <f t="shared" si="111"/>
        <v>0</v>
      </c>
      <c r="CV159">
        <f t="shared" si="112"/>
        <v>5.5326009999999997</v>
      </c>
      <c r="CW159">
        <f t="shared" si="113"/>
        <v>6.6538120000000003</v>
      </c>
      <c r="CX159">
        <f t="shared" si="114"/>
        <v>0</v>
      </c>
      <c r="CY159">
        <f t="shared" si="115"/>
        <v>0</v>
      </c>
      <c r="CZ159" s="8">
        <f t="shared" si="116"/>
        <v>0</v>
      </c>
    </row>
    <row r="160" spans="1:104" hidden="1" outlineLevel="1" x14ac:dyDescent="0.4">
      <c r="A160" t="str">
        <f>'Accounts Active'!A118</f>
        <v>George Ojdrovich</v>
      </c>
      <c r="B160">
        <f t="shared" si="99"/>
        <v>62.5</v>
      </c>
      <c r="C160">
        <f t="shared" si="98"/>
        <v>62.5</v>
      </c>
      <c r="D160">
        <f t="shared" si="100"/>
        <v>0</v>
      </c>
      <c r="E160">
        <f t="shared" si="101"/>
        <v>3.125</v>
      </c>
      <c r="F160" s="15">
        <f t="shared" si="117"/>
        <v>0.60517234072325932</v>
      </c>
      <c r="G160" s="14">
        <f t="shared" si="102"/>
        <v>1</v>
      </c>
      <c r="H160" s="54">
        <f t="shared" si="118"/>
        <v>24.67672870479629</v>
      </c>
      <c r="I160" s="58">
        <v>7.6339734457236998</v>
      </c>
      <c r="J160" s="58">
        <f t="shared" si="103"/>
        <v>54.866026554276303</v>
      </c>
      <c r="K160" s="10"/>
      <c r="L160">
        <v>0</v>
      </c>
      <c r="M160" s="8">
        <f t="shared" si="119"/>
        <v>3.125</v>
      </c>
      <c r="N160" s="8">
        <f t="shared" si="120"/>
        <v>54.866026554276303</v>
      </c>
      <c r="O160" s="58">
        <f t="shared" si="104"/>
        <v>2.7739729090565768</v>
      </c>
      <c r="P160" s="8">
        <f t="shared" si="105"/>
        <v>0</v>
      </c>
      <c r="Q160" s="8">
        <f t="shared" si="121"/>
        <v>54.866026554276303</v>
      </c>
      <c r="R160" s="8">
        <f t="shared" si="106"/>
        <v>1.7929494839437585</v>
      </c>
      <c r="S160" s="8">
        <f t="shared" si="122"/>
        <v>1.7929494839437585</v>
      </c>
      <c r="T160" s="8">
        <f t="shared" si="123"/>
        <v>4.5669223930003353</v>
      </c>
      <c r="U160" s="15">
        <f t="shared" si="184"/>
        <v>7.3070758288005369E-2</v>
      </c>
      <c r="V160" s="8">
        <f t="shared" si="107"/>
        <v>50.29910416127597</v>
      </c>
      <c r="W160" s="68"/>
      <c r="X160" s="58">
        <v>0</v>
      </c>
      <c r="Y160" s="8">
        <f t="shared" si="124"/>
        <v>3.125</v>
      </c>
      <c r="Z160" s="8">
        <f t="shared" si="125"/>
        <v>50.29910416127597</v>
      </c>
      <c r="AA160" s="60">
        <f t="shared" si="126"/>
        <v>4.8600005366671226</v>
      </c>
      <c r="AB160" s="8">
        <f t="shared" si="127"/>
        <v>0</v>
      </c>
      <c r="AC160" s="8">
        <f t="shared" si="128"/>
        <v>50.29910416127597</v>
      </c>
      <c r="AD160" s="8">
        <f t="shared" si="129"/>
        <v>8.9998057751288307</v>
      </c>
      <c r="AE160" s="8">
        <f t="shared" si="130"/>
        <v>8.9998057751288307</v>
      </c>
      <c r="AF160" s="8">
        <f t="shared" si="131"/>
        <v>13.859806311795953</v>
      </c>
      <c r="AG160" s="15">
        <f t="shared" si="132"/>
        <v>0.22175690098873527</v>
      </c>
      <c r="AH160" s="8">
        <f t="shared" si="133"/>
        <v>36.439297849480013</v>
      </c>
      <c r="AI160" s="68"/>
      <c r="AJ160" s="58">
        <v>0</v>
      </c>
      <c r="AK160" s="8">
        <f t="shared" si="134"/>
        <v>3.125</v>
      </c>
      <c r="AL160" s="8">
        <f t="shared" si="135"/>
        <v>0</v>
      </c>
      <c r="AM160" s="69">
        <f t="shared" si="136"/>
        <v>0</v>
      </c>
      <c r="AN160" s="8">
        <f t="shared" si="137"/>
        <v>3.125</v>
      </c>
      <c r="AO160" s="8">
        <f t="shared" si="138"/>
        <v>0</v>
      </c>
      <c r="AP160" s="8">
        <f t="shared" si="139"/>
        <v>0</v>
      </c>
      <c r="AQ160" s="8">
        <f t="shared" si="140"/>
        <v>0</v>
      </c>
      <c r="AR160" s="8">
        <f t="shared" si="141"/>
        <v>3.125</v>
      </c>
      <c r="AS160" s="15">
        <f t="shared" si="142"/>
        <v>0.05</v>
      </c>
      <c r="AT160" s="8">
        <f t="shared" si="143"/>
        <v>33.314297849480013</v>
      </c>
      <c r="AU160" s="68"/>
      <c r="AV160" s="60">
        <v>0</v>
      </c>
      <c r="AW160" s="8">
        <f t="shared" si="144"/>
        <v>3.125</v>
      </c>
      <c r="AX160" s="8">
        <f t="shared" si="145"/>
        <v>0</v>
      </c>
      <c r="AY160" s="69">
        <f t="shared" si="146"/>
        <v>0</v>
      </c>
      <c r="AZ160" s="8">
        <f t="shared" si="147"/>
        <v>3.125</v>
      </c>
      <c r="BA160" s="8">
        <f t="shared" si="148"/>
        <v>0</v>
      </c>
      <c r="BB160" s="8">
        <f t="shared" si="149"/>
        <v>0</v>
      </c>
      <c r="BC160" s="8">
        <f t="shared" si="150"/>
        <v>0</v>
      </c>
      <c r="BD160" s="8">
        <f t="shared" si="151"/>
        <v>3.125</v>
      </c>
      <c r="BE160" s="15">
        <f t="shared" si="152"/>
        <v>0.05</v>
      </c>
      <c r="BF160" s="8">
        <f t="shared" si="153"/>
        <v>30.189297849480013</v>
      </c>
      <c r="BG160" s="68"/>
      <c r="BH160" s="60">
        <v>0</v>
      </c>
      <c r="BI160" s="8">
        <f t="shared" si="154"/>
        <v>3.125</v>
      </c>
      <c r="BJ160" s="8">
        <f t="shared" si="155"/>
        <v>0</v>
      </c>
      <c r="BK160" s="69">
        <f t="shared" si="156"/>
        <v>0</v>
      </c>
      <c r="BL160" s="8">
        <f t="shared" si="157"/>
        <v>0</v>
      </c>
      <c r="BM160" s="8">
        <f t="shared" si="158"/>
        <v>0</v>
      </c>
      <c r="BN160" s="8">
        <f t="shared" si="159"/>
        <v>0</v>
      </c>
      <c r="BO160" s="8">
        <f t="shared" si="160"/>
        <v>0</v>
      </c>
      <c r="BP160" s="8">
        <f t="shared" si="161"/>
        <v>0</v>
      </c>
      <c r="BQ160" s="15">
        <f t="shared" si="162"/>
        <v>0</v>
      </c>
      <c r="BR160" s="8">
        <f t="shared" si="163"/>
        <v>30.189297849480013</v>
      </c>
      <c r="BS160" s="68"/>
      <c r="BT160" s="60">
        <v>0</v>
      </c>
      <c r="BU160" s="8">
        <f t="shared" si="164"/>
        <v>3.125</v>
      </c>
      <c r="BV160" s="8">
        <f t="shared" si="165"/>
        <v>0</v>
      </c>
      <c r="BW160" s="69">
        <f t="shared" si="166"/>
        <v>0</v>
      </c>
      <c r="BX160" s="8">
        <f t="shared" si="167"/>
        <v>0</v>
      </c>
      <c r="BY160" s="8">
        <f t="shared" si="168"/>
        <v>0</v>
      </c>
      <c r="BZ160" s="8">
        <f t="shared" si="169"/>
        <v>0</v>
      </c>
      <c r="CA160" s="8">
        <f t="shared" si="170"/>
        <v>0</v>
      </c>
      <c r="CB160" s="8">
        <f t="shared" si="171"/>
        <v>0</v>
      </c>
      <c r="CC160" s="15">
        <f t="shared" si="172"/>
        <v>0</v>
      </c>
      <c r="CD160" s="8">
        <f t="shared" si="173"/>
        <v>30.189297849480013</v>
      </c>
      <c r="CE160" s="68"/>
      <c r="CF160" s="60">
        <v>0</v>
      </c>
      <c r="CG160" s="8">
        <f t="shared" si="174"/>
        <v>3.125</v>
      </c>
      <c r="CH160" s="8">
        <f t="shared" si="175"/>
        <v>0</v>
      </c>
      <c r="CI160" s="69">
        <f t="shared" si="176"/>
        <v>0</v>
      </c>
      <c r="CJ160" s="8">
        <f t="shared" si="177"/>
        <v>0</v>
      </c>
      <c r="CK160" s="8">
        <f t="shared" si="178"/>
        <v>0</v>
      </c>
      <c r="CL160" s="8">
        <f t="shared" si="179"/>
        <v>0</v>
      </c>
      <c r="CM160" s="8">
        <f t="shared" si="180"/>
        <v>0</v>
      </c>
      <c r="CN160" s="8">
        <f t="shared" si="181"/>
        <v>0</v>
      </c>
      <c r="CO160" s="15">
        <f t="shared" si="182"/>
        <v>0</v>
      </c>
      <c r="CP160" s="8">
        <f t="shared" si="183"/>
        <v>30.189297849480013</v>
      </c>
      <c r="CQ160" s="27"/>
      <c r="CR160">
        <f t="shared" si="108"/>
        <v>0</v>
      </c>
      <c r="CS160">
        <f t="shared" si="109"/>
        <v>0</v>
      </c>
      <c r="CT160">
        <f t="shared" si="110"/>
        <v>0</v>
      </c>
      <c r="CU160">
        <f t="shared" si="111"/>
        <v>0</v>
      </c>
      <c r="CV160">
        <f t="shared" si="112"/>
        <v>0</v>
      </c>
      <c r="CW160">
        <f t="shared" si="113"/>
        <v>0</v>
      </c>
      <c r="CX160">
        <f t="shared" si="114"/>
        <v>0</v>
      </c>
      <c r="CY160">
        <f t="shared" si="115"/>
        <v>0</v>
      </c>
      <c r="CZ160" s="8">
        <f t="shared" si="116"/>
        <v>0</v>
      </c>
    </row>
    <row r="161" spans="1:104" hidden="1" outlineLevel="1" x14ac:dyDescent="0.4">
      <c r="A161" t="str">
        <f>'Accounts Active'!A119</f>
        <v>Georgia Balbin and Mary Ellen Hopkins</v>
      </c>
      <c r="B161">
        <f t="shared" si="99"/>
        <v>15.597465999999999</v>
      </c>
      <c r="C161">
        <f t="shared" si="98"/>
        <v>3.5967280000000001</v>
      </c>
      <c r="D161">
        <f t="shared" si="100"/>
        <v>7.3889960000000006</v>
      </c>
      <c r="E161">
        <f t="shared" si="101"/>
        <v>0.77987329999999999</v>
      </c>
      <c r="F161" s="15">
        <f t="shared" si="117"/>
        <v>0.19729399526395155</v>
      </c>
      <c r="G161" s="14">
        <f t="shared" si="102"/>
        <v>1</v>
      </c>
      <c r="H161" s="54">
        <f t="shared" si="118"/>
        <v>2.3396198999999998</v>
      </c>
      <c r="I161" s="58">
        <v>0.77987329999999999</v>
      </c>
      <c r="J161" s="58">
        <f t="shared" si="103"/>
        <v>2.1347927000000002</v>
      </c>
      <c r="K161" s="10"/>
      <c r="L161">
        <v>0</v>
      </c>
      <c r="M161" s="8">
        <f t="shared" si="119"/>
        <v>0.77987329999999999</v>
      </c>
      <c r="N161" s="8">
        <f t="shared" si="120"/>
        <v>2.1347927000000002</v>
      </c>
      <c r="O161" s="58">
        <f t="shared" si="104"/>
        <v>0.28338419331395348</v>
      </c>
      <c r="P161" s="8">
        <f t="shared" si="105"/>
        <v>0.77987329999999999</v>
      </c>
      <c r="Q161" s="8">
        <f t="shared" si="121"/>
        <v>0</v>
      </c>
      <c r="R161" s="8">
        <f t="shared" si="106"/>
        <v>0</v>
      </c>
      <c r="S161" s="8">
        <f t="shared" si="122"/>
        <v>0</v>
      </c>
      <c r="T161" s="8">
        <f t="shared" si="123"/>
        <v>1.0632574933139534</v>
      </c>
      <c r="U161" s="15">
        <f t="shared" si="184"/>
        <v>6.8168604651162784E-2</v>
      </c>
      <c r="V161" s="8">
        <f t="shared" si="107"/>
        <v>1.0715352066860468</v>
      </c>
      <c r="W161" s="68"/>
      <c r="X161" s="58">
        <v>0</v>
      </c>
      <c r="Y161" s="8">
        <f t="shared" si="124"/>
        <v>0.77987329999999999</v>
      </c>
      <c r="Z161" s="8">
        <f t="shared" si="125"/>
        <v>1.0715352066860468</v>
      </c>
      <c r="AA161" s="60">
        <f t="shared" si="126"/>
        <v>0.49648910668604651</v>
      </c>
      <c r="AB161" s="8">
        <f t="shared" si="127"/>
        <v>0.77987329999999999</v>
      </c>
      <c r="AC161" s="8">
        <f t="shared" si="128"/>
        <v>0</v>
      </c>
      <c r="AD161" s="8">
        <f t="shared" si="129"/>
        <v>0</v>
      </c>
      <c r="AE161" s="8">
        <f t="shared" si="130"/>
        <v>0</v>
      </c>
      <c r="AF161" s="8">
        <f t="shared" si="131"/>
        <v>1.2763624066860464</v>
      </c>
      <c r="AG161" s="15">
        <f t="shared" si="132"/>
        <v>8.183139534883721E-2</v>
      </c>
      <c r="AH161" s="8">
        <f t="shared" si="133"/>
        <v>-0.20482719999999954</v>
      </c>
      <c r="AI161" s="68"/>
      <c r="AJ161" s="58">
        <v>1</v>
      </c>
      <c r="AK161" s="8">
        <f t="shared" si="134"/>
        <v>0</v>
      </c>
      <c r="AL161" s="8">
        <f t="shared" si="135"/>
        <v>0</v>
      </c>
      <c r="AM161" s="69">
        <f t="shared" si="136"/>
        <v>0</v>
      </c>
      <c r="AN161" s="8">
        <f t="shared" si="137"/>
        <v>0</v>
      </c>
      <c r="AO161" s="8">
        <f t="shared" si="138"/>
        <v>0</v>
      </c>
      <c r="AP161" s="8">
        <f t="shared" si="139"/>
        <v>0</v>
      </c>
      <c r="AQ161" s="8">
        <f t="shared" si="140"/>
        <v>0</v>
      </c>
      <c r="AR161" s="8">
        <f t="shared" si="141"/>
        <v>0</v>
      </c>
      <c r="AS161" s="15">
        <f t="shared" si="142"/>
        <v>0</v>
      </c>
      <c r="AT161" s="8">
        <f t="shared" si="143"/>
        <v>-0.20482719999999954</v>
      </c>
      <c r="AU161" s="68"/>
      <c r="AV161" s="60">
        <v>1</v>
      </c>
      <c r="AW161" s="8">
        <f t="shared" si="144"/>
        <v>0</v>
      </c>
      <c r="AX161" s="8">
        <f t="shared" si="145"/>
        <v>0</v>
      </c>
      <c r="AY161" s="69">
        <f t="shared" si="146"/>
        <v>0</v>
      </c>
      <c r="AZ161" s="8">
        <f t="shared" si="147"/>
        <v>0</v>
      </c>
      <c r="BA161" s="8">
        <f t="shared" si="148"/>
        <v>0</v>
      </c>
      <c r="BB161" s="8">
        <f t="shared" si="149"/>
        <v>0</v>
      </c>
      <c r="BC161" s="8">
        <f t="shared" si="150"/>
        <v>0</v>
      </c>
      <c r="BD161" s="8">
        <f t="shared" si="151"/>
        <v>0</v>
      </c>
      <c r="BE161" s="15">
        <f t="shared" si="152"/>
        <v>0</v>
      </c>
      <c r="BF161" s="8">
        <f t="shared" si="153"/>
        <v>-0.20482719999999954</v>
      </c>
      <c r="BG161" s="68"/>
      <c r="BH161" s="60">
        <v>1</v>
      </c>
      <c r="BI161" s="8">
        <f t="shared" si="154"/>
        <v>0</v>
      </c>
      <c r="BJ161" s="8">
        <f t="shared" si="155"/>
        <v>0</v>
      </c>
      <c r="BK161" s="69">
        <f t="shared" si="156"/>
        <v>0</v>
      </c>
      <c r="BL161" s="8">
        <f t="shared" si="157"/>
        <v>0</v>
      </c>
      <c r="BM161" s="8">
        <f t="shared" si="158"/>
        <v>0</v>
      </c>
      <c r="BN161" s="8">
        <f t="shared" si="159"/>
        <v>0</v>
      </c>
      <c r="BO161" s="8">
        <f t="shared" si="160"/>
        <v>0</v>
      </c>
      <c r="BP161" s="8">
        <f t="shared" si="161"/>
        <v>0</v>
      </c>
      <c r="BQ161" s="15">
        <f t="shared" si="162"/>
        <v>0</v>
      </c>
      <c r="BR161" s="8">
        <f t="shared" si="163"/>
        <v>-0.20482719999999954</v>
      </c>
      <c r="BS161" s="68"/>
      <c r="BT161" s="60">
        <v>1</v>
      </c>
      <c r="BU161" s="8">
        <f t="shared" si="164"/>
        <v>0</v>
      </c>
      <c r="BV161" s="8">
        <f t="shared" si="165"/>
        <v>0</v>
      </c>
      <c r="BW161" s="69">
        <f t="shared" si="166"/>
        <v>0</v>
      </c>
      <c r="BX161" s="8">
        <f t="shared" si="167"/>
        <v>0</v>
      </c>
      <c r="BY161" s="8">
        <f t="shared" si="168"/>
        <v>0</v>
      </c>
      <c r="BZ161" s="8">
        <f t="shared" si="169"/>
        <v>0</v>
      </c>
      <c r="CA161" s="8">
        <f t="shared" si="170"/>
        <v>0</v>
      </c>
      <c r="CB161" s="8">
        <f t="shared" si="171"/>
        <v>0</v>
      </c>
      <c r="CC161" s="15">
        <f t="shared" si="172"/>
        <v>0</v>
      </c>
      <c r="CD161" s="8">
        <f t="shared" si="173"/>
        <v>-0.20482719999999954</v>
      </c>
      <c r="CE161" s="68"/>
      <c r="CF161" s="60">
        <v>1</v>
      </c>
      <c r="CG161" s="8">
        <f t="shared" si="174"/>
        <v>0</v>
      </c>
      <c r="CH161" s="8">
        <f t="shared" si="175"/>
        <v>0</v>
      </c>
      <c r="CI161" s="69">
        <f t="shared" si="176"/>
        <v>0</v>
      </c>
      <c r="CJ161" s="8">
        <f t="shared" si="177"/>
        <v>0</v>
      </c>
      <c r="CK161" s="8">
        <f t="shared" si="178"/>
        <v>0</v>
      </c>
      <c r="CL161" s="8">
        <f t="shared" si="179"/>
        <v>0</v>
      </c>
      <c r="CM161" s="8">
        <f t="shared" si="180"/>
        <v>0</v>
      </c>
      <c r="CN161" s="8">
        <f t="shared" si="181"/>
        <v>0</v>
      </c>
      <c r="CO161" s="15">
        <f t="shared" si="182"/>
        <v>0</v>
      </c>
      <c r="CP161" s="8">
        <f t="shared" si="183"/>
        <v>-0.20482719999999954</v>
      </c>
      <c r="CQ161" s="27"/>
      <c r="CR161">
        <f t="shared" si="108"/>
        <v>12.000737999999998</v>
      </c>
      <c r="CS161">
        <f t="shared" si="109"/>
        <v>0</v>
      </c>
      <c r="CT161">
        <f t="shared" si="110"/>
        <v>2.036829</v>
      </c>
      <c r="CU161">
        <f t="shared" si="111"/>
        <v>0</v>
      </c>
      <c r="CV161">
        <f t="shared" si="112"/>
        <v>0</v>
      </c>
      <c r="CW161">
        <f t="shared" si="113"/>
        <v>2.574913</v>
      </c>
      <c r="CX161">
        <f t="shared" si="114"/>
        <v>5.9801650000000004</v>
      </c>
      <c r="CY161">
        <f t="shared" si="115"/>
        <v>1.4088309999999999</v>
      </c>
      <c r="CZ161" s="8">
        <f t="shared" si="116"/>
        <v>8.0710580000000007</v>
      </c>
    </row>
    <row r="162" spans="1:104" hidden="1" outlineLevel="1" x14ac:dyDescent="0.4">
      <c r="A162" t="str">
        <f>'Accounts Active'!A120</f>
        <v>Gordon Marshall Garretson, Jr.</v>
      </c>
      <c r="B162">
        <f t="shared" si="99"/>
        <v>57.463729999999998</v>
      </c>
      <c r="C162">
        <f t="shared" si="98"/>
        <v>53.557209999999998</v>
      </c>
      <c r="D162">
        <f t="shared" si="100"/>
        <v>3.90652</v>
      </c>
      <c r="E162">
        <f t="shared" si="101"/>
        <v>2.8731865000000001</v>
      </c>
      <c r="F162" s="15">
        <f t="shared" si="117"/>
        <v>0.74187512650550225</v>
      </c>
      <c r="G162" s="14">
        <f t="shared" si="102"/>
        <v>1</v>
      </c>
      <c r="H162" s="54">
        <f t="shared" si="118"/>
        <v>13.824448055968244</v>
      </c>
      <c r="I162" s="58">
        <v>6.5416691034727643</v>
      </c>
      <c r="J162" s="58">
        <f t="shared" si="103"/>
        <v>47.015540896527234</v>
      </c>
      <c r="K162" s="10"/>
      <c r="L162">
        <v>0</v>
      </c>
      <c r="M162" s="8">
        <f t="shared" si="119"/>
        <v>2.8731865000000001</v>
      </c>
      <c r="N162" s="8">
        <f t="shared" si="120"/>
        <v>47.015540896527234</v>
      </c>
      <c r="O162" s="58">
        <f t="shared" si="104"/>
        <v>2.3770599939944637</v>
      </c>
      <c r="P162" s="8">
        <f t="shared" si="105"/>
        <v>0</v>
      </c>
      <c r="Q162" s="8">
        <f t="shared" si="121"/>
        <v>47.015540896527234</v>
      </c>
      <c r="R162" s="8">
        <f t="shared" si="106"/>
        <v>1.5364059524954798</v>
      </c>
      <c r="S162" s="8">
        <f t="shared" si="122"/>
        <v>1.5364059524954798</v>
      </c>
      <c r="T162" s="8">
        <f t="shared" si="123"/>
        <v>3.9134659464899437</v>
      </c>
      <c r="U162" s="15">
        <f t="shared" si="184"/>
        <v>6.810323566691448E-2</v>
      </c>
      <c r="V162" s="8">
        <f t="shared" si="107"/>
        <v>43.102074950037292</v>
      </c>
      <c r="W162" s="68"/>
      <c r="X162" s="58">
        <v>1</v>
      </c>
      <c r="Y162" s="8">
        <f t="shared" si="124"/>
        <v>0</v>
      </c>
      <c r="Z162" s="8">
        <f t="shared" si="125"/>
        <v>0</v>
      </c>
      <c r="AA162" s="60">
        <f t="shared" si="126"/>
        <v>4.1646091094783007</v>
      </c>
      <c r="AB162" s="8">
        <f t="shared" si="127"/>
        <v>0</v>
      </c>
      <c r="AC162" s="8">
        <f t="shared" si="128"/>
        <v>0</v>
      </c>
      <c r="AD162" s="8">
        <f t="shared" si="129"/>
        <v>0</v>
      </c>
      <c r="AE162" s="8">
        <f t="shared" si="130"/>
        <v>0</v>
      </c>
      <c r="AF162" s="8">
        <f t="shared" si="131"/>
        <v>4.1646091094783007</v>
      </c>
      <c r="AG162" s="15">
        <f t="shared" si="132"/>
        <v>7.2473699662000721E-2</v>
      </c>
      <c r="AH162" s="8">
        <f t="shared" si="133"/>
        <v>38.937465840558993</v>
      </c>
      <c r="AI162" s="68"/>
      <c r="AJ162" s="58">
        <v>0</v>
      </c>
      <c r="AK162" s="8">
        <f t="shared" si="134"/>
        <v>2.8731865000000001</v>
      </c>
      <c r="AL162" s="8">
        <f t="shared" si="135"/>
        <v>0</v>
      </c>
      <c r="AM162" s="69">
        <f t="shared" si="136"/>
        <v>0</v>
      </c>
      <c r="AN162" s="8">
        <f t="shared" si="137"/>
        <v>2.8731865000000001</v>
      </c>
      <c r="AO162" s="8">
        <f t="shared" si="138"/>
        <v>0</v>
      </c>
      <c r="AP162" s="8">
        <f t="shared" si="139"/>
        <v>0</v>
      </c>
      <c r="AQ162" s="8">
        <f t="shared" si="140"/>
        <v>0</v>
      </c>
      <c r="AR162" s="8">
        <f t="shared" si="141"/>
        <v>2.8731865000000001</v>
      </c>
      <c r="AS162" s="15">
        <f t="shared" si="142"/>
        <v>0.05</v>
      </c>
      <c r="AT162" s="8">
        <f t="shared" si="143"/>
        <v>36.06427934055899</v>
      </c>
      <c r="AU162" s="68"/>
      <c r="AV162" s="60">
        <v>0</v>
      </c>
      <c r="AW162" s="8">
        <f t="shared" si="144"/>
        <v>2.8731865000000001</v>
      </c>
      <c r="AX162" s="8">
        <f t="shared" si="145"/>
        <v>0</v>
      </c>
      <c r="AY162" s="69">
        <f t="shared" si="146"/>
        <v>0</v>
      </c>
      <c r="AZ162" s="8">
        <f t="shared" si="147"/>
        <v>2.8731865000000001</v>
      </c>
      <c r="BA162" s="8">
        <f t="shared" si="148"/>
        <v>0</v>
      </c>
      <c r="BB162" s="8">
        <f t="shared" si="149"/>
        <v>0</v>
      </c>
      <c r="BC162" s="8">
        <f t="shared" si="150"/>
        <v>0</v>
      </c>
      <c r="BD162" s="8">
        <f t="shared" si="151"/>
        <v>2.8731865000000001</v>
      </c>
      <c r="BE162" s="15">
        <f t="shared" si="152"/>
        <v>0.05</v>
      </c>
      <c r="BF162" s="8">
        <f t="shared" si="153"/>
        <v>33.191092840558987</v>
      </c>
      <c r="BG162" s="68"/>
      <c r="BH162" s="60">
        <v>0</v>
      </c>
      <c r="BI162" s="8">
        <f t="shared" si="154"/>
        <v>2.8731865000000001</v>
      </c>
      <c r="BJ162" s="8">
        <f t="shared" si="155"/>
        <v>0</v>
      </c>
      <c r="BK162" s="69">
        <f t="shared" si="156"/>
        <v>0</v>
      </c>
      <c r="BL162" s="8">
        <f t="shared" si="157"/>
        <v>0</v>
      </c>
      <c r="BM162" s="8">
        <f t="shared" si="158"/>
        <v>0</v>
      </c>
      <c r="BN162" s="8">
        <f t="shared" si="159"/>
        <v>0</v>
      </c>
      <c r="BO162" s="8">
        <f t="shared" si="160"/>
        <v>0</v>
      </c>
      <c r="BP162" s="8">
        <f t="shared" si="161"/>
        <v>0</v>
      </c>
      <c r="BQ162" s="15">
        <f t="shared" si="162"/>
        <v>0</v>
      </c>
      <c r="BR162" s="8">
        <f t="shared" si="163"/>
        <v>33.191092840558987</v>
      </c>
      <c r="BS162" s="68"/>
      <c r="BT162" s="60">
        <v>0</v>
      </c>
      <c r="BU162" s="8">
        <f t="shared" si="164"/>
        <v>2.8731865000000001</v>
      </c>
      <c r="BV162" s="8">
        <f t="shared" si="165"/>
        <v>0</v>
      </c>
      <c r="BW162" s="69">
        <f t="shared" si="166"/>
        <v>0</v>
      </c>
      <c r="BX162" s="8">
        <f t="shared" si="167"/>
        <v>0</v>
      </c>
      <c r="BY162" s="8">
        <f t="shared" si="168"/>
        <v>0</v>
      </c>
      <c r="BZ162" s="8">
        <f t="shared" si="169"/>
        <v>0</v>
      </c>
      <c r="CA162" s="8">
        <f t="shared" si="170"/>
        <v>0</v>
      </c>
      <c r="CB162" s="8">
        <f t="shared" si="171"/>
        <v>0</v>
      </c>
      <c r="CC162" s="15">
        <f t="shared" si="172"/>
        <v>0</v>
      </c>
      <c r="CD162" s="8">
        <f t="shared" si="173"/>
        <v>33.191092840558987</v>
      </c>
      <c r="CE162" s="68"/>
      <c r="CF162" s="60">
        <v>0</v>
      </c>
      <c r="CG162" s="8">
        <f t="shared" si="174"/>
        <v>2.8731865000000001</v>
      </c>
      <c r="CH162" s="8">
        <f t="shared" si="175"/>
        <v>0</v>
      </c>
      <c r="CI162" s="69">
        <f t="shared" si="176"/>
        <v>0</v>
      </c>
      <c r="CJ162" s="8">
        <f t="shared" si="177"/>
        <v>0</v>
      </c>
      <c r="CK162" s="8">
        <f t="shared" si="178"/>
        <v>0</v>
      </c>
      <c r="CL162" s="8">
        <f t="shared" si="179"/>
        <v>0</v>
      </c>
      <c r="CM162" s="8">
        <f t="shared" si="180"/>
        <v>0</v>
      </c>
      <c r="CN162" s="8">
        <f t="shared" si="181"/>
        <v>0</v>
      </c>
      <c r="CO162" s="15">
        <f t="shared" si="182"/>
        <v>0</v>
      </c>
      <c r="CP162" s="8">
        <f t="shared" si="183"/>
        <v>33.191092840558987</v>
      </c>
      <c r="CQ162" s="27"/>
      <c r="CR162">
        <f t="shared" si="108"/>
        <v>3.90652</v>
      </c>
      <c r="CS162">
        <f t="shared" si="109"/>
        <v>0</v>
      </c>
      <c r="CT162">
        <f t="shared" si="110"/>
        <v>0</v>
      </c>
      <c r="CU162">
        <f t="shared" si="111"/>
        <v>0</v>
      </c>
      <c r="CV162">
        <f t="shared" si="112"/>
        <v>0</v>
      </c>
      <c r="CW162">
        <f t="shared" si="113"/>
        <v>0</v>
      </c>
      <c r="CX162">
        <f t="shared" si="114"/>
        <v>0</v>
      </c>
      <c r="CY162">
        <f t="shared" si="115"/>
        <v>3.90652</v>
      </c>
      <c r="CZ162" s="8">
        <f t="shared" si="116"/>
        <v>3.90652</v>
      </c>
    </row>
    <row r="163" spans="1:104" hidden="1" outlineLevel="1" x14ac:dyDescent="0.4">
      <c r="A163" t="str">
        <f>'Accounts Active'!A121</f>
        <v>Greg and Lisa Rains</v>
      </c>
      <c r="B163">
        <f t="shared" si="99"/>
        <v>10.267327999999999</v>
      </c>
      <c r="C163">
        <f t="shared" si="98"/>
        <v>3.42788</v>
      </c>
      <c r="D163">
        <f t="shared" si="100"/>
        <v>4.7450890000000001</v>
      </c>
      <c r="E163">
        <f t="shared" si="101"/>
        <v>0.5133664</v>
      </c>
      <c r="F163" s="15">
        <f t="shared" si="117"/>
        <v>0.57954690399396314</v>
      </c>
      <c r="G163" s="14">
        <f t="shared" si="102"/>
        <v>1</v>
      </c>
      <c r="H163" s="54">
        <f t="shared" si="118"/>
        <v>3.4363501196113635</v>
      </c>
      <c r="I163" s="58">
        <v>0.99827565309956767</v>
      </c>
      <c r="J163" s="58">
        <f t="shared" si="103"/>
        <v>7.1746933469004324</v>
      </c>
      <c r="K163" s="10"/>
      <c r="L163">
        <v>0</v>
      </c>
      <c r="M163" s="8">
        <f t="shared" si="119"/>
        <v>0.5133664</v>
      </c>
      <c r="N163" s="8">
        <f t="shared" si="120"/>
        <v>7.1746933469004324</v>
      </c>
      <c r="O163" s="58">
        <f t="shared" si="104"/>
        <v>0.36274551348094752</v>
      </c>
      <c r="P163" s="8">
        <f t="shared" si="105"/>
        <v>0</v>
      </c>
      <c r="Q163" s="8">
        <f t="shared" si="121"/>
        <v>7.1746933469004324</v>
      </c>
      <c r="R163" s="8">
        <f t="shared" si="106"/>
        <v>0.23445952881341336</v>
      </c>
      <c r="S163" s="8">
        <f t="shared" si="122"/>
        <v>0.23445952881341336</v>
      </c>
      <c r="T163" s="8">
        <f t="shared" si="123"/>
        <v>0.59720504229436089</v>
      </c>
      <c r="U163" s="15">
        <f t="shared" si="184"/>
        <v>5.8165575531858041E-2</v>
      </c>
      <c r="V163" s="8">
        <f t="shared" si="107"/>
        <v>6.5774883046060717</v>
      </c>
      <c r="W163" s="68"/>
      <c r="X163" s="58">
        <v>0</v>
      </c>
      <c r="Y163" s="8">
        <f t="shared" si="124"/>
        <v>0.5133664</v>
      </c>
      <c r="Z163" s="8">
        <f t="shared" si="125"/>
        <v>6.5774883046060717</v>
      </c>
      <c r="AA163" s="60">
        <f t="shared" si="126"/>
        <v>0.63553013961862015</v>
      </c>
      <c r="AB163" s="8">
        <f t="shared" si="127"/>
        <v>0</v>
      </c>
      <c r="AC163" s="8">
        <f t="shared" si="128"/>
        <v>6.5774883046060717</v>
      </c>
      <c r="AD163" s="8">
        <f t="shared" si="129"/>
        <v>1.1768821376983825</v>
      </c>
      <c r="AE163" s="8">
        <f t="shared" si="130"/>
        <v>1.1768821376983825</v>
      </c>
      <c r="AF163" s="8">
        <f t="shared" si="131"/>
        <v>1.8124122773170026</v>
      </c>
      <c r="AG163" s="15">
        <f t="shared" si="132"/>
        <v>0.17652229258839328</v>
      </c>
      <c r="AH163" s="8">
        <f t="shared" si="133"/>
        <v>4.7650760272890693</v>
      </c>
      <c r="AI163" s="68"/>
      <c r="AJ163" s="58">
        <v>0</v>
      </c>
      <c r="AK163" s="8">
        <f t="shared" si="134"/>
        <v>0.5133664</v>
      </c>
      <c r="AL163" s="8">
        <f t="shared" si="135"/>
        <v>0</v>
      </c>
      <c r="AM163" s="69">
        <f t="shared" si="136"/>
        <v>0</v>
      </c>
      <c r="AN163" s="8">
        <f t="shared" si="137"/>
        <v>0.5133664</v>
      </c>
      <c r="AO163" s="8">
        <f t="shared" si="138"/>
        <v>0</v>
      </c>
      <c r="AP163" s="8">
        <f t="shared" si="139"/>
        <v>0</v>
      </c>
      <c r="AQ163" s="8">
        <f t="shared" si="140"/>
        <v>0</v>
      </c>
      <c r="AR163" s="8">
        <f t="shared" si="141"/>
        <v>0.5133664</v>
      </c>
      <c r="AS163" s="15">
        <f t="shared" si="142"/>
        <v>0.05</v>
      </c>
      <c r="AT163" s="8">
        <f t="shared" si="143"/>
        <v>4.2517096272890695</v>
      </c>
      <c r="AU163" s="68"/>
      <c r="AV163" s="60">
        <v>0</v>
      </c>
      <c r="AW163" s="8">
        <f t="shared" si="144"/>
        <v>0.5133664</v>
      </c>
      <c r="AX163" s="8">
        <f t="shared" si="145"/>
        <v>0</v>
      </c>
      <c r="AY163" s="69">
        <f t="shared" si="146"/>
        <v>0</v>
      </c>
      <c r="AZ163" s="8">
        <f t="shared" si="147"/>
        <v>0.5133664</v>
      </c>
      <c r="BA163" s="8">
        <f t="shared" si="148"/>
        <v>0</v>
      </c>
      <c r="BB163" s="8">
        <f t="shared" si="149"/>
        <v>0</v>
      </c>
      <c r="BC163" s="8">
        <f t="shared" si="150"/>
        <v>0</v>
      </c>
      <c r="BD163" s="8">
        <f t="shared" si="151"/>
        <v>0.5133664</v>
      </c>
      <c r="BE163" s="15">
        <f t="shared" si="152"/>
        <v>0.05</v>
      </c>
      <c r="BF163" s="8">
        <f t="shared" si="153"/>
        <v>3.7383432272890698</v>
      </c>
      <c r="BG163" s="68"/>
      <c r="BH163" s="60">
        <v>0</v>
      </c>
      <c r="BI163" s="8">
        <f t="shared" si="154"/>
        <v>0.5133664</v>
      </c>
      <c r="BJ163" s="8">
        <f t="shared" si="155"/>
        <v>0</v>
      </c>
      <c r="BK163" s="69">
        <f t="shared" si="156"/>
        <v>0</v>
      </c>
      <c r="BL163" s="8">
        <f t="shared" si="157"/>
        <v>0</v>
      </c>
      <c r="BM163" s="8">
        <f t="shared" si="158"/>
        <v>0</v>
      </c>
      <c r="BN163" s="8">
        <f t="shared" si="159"/>
        <v>0</v>
      </c>
      <c r="BO163" s="8">
        <f t="shared" si="160"/>
        <v>0</v>
      </c>
      <c r="BP163" s="8">
        <f t="shared" si="161"/>
        <v>0</v>
      </c>
      <c r="BQ163" s="15">
        <f t="shared" si="162"/>
        <v>0</v>
      </c>
      <c r="BR163" s="8">
        <f t="shared" si="163"/>
        <v>3.7383432272890698</v>
      </c>
      <c r="BS163" s="68"/>
      <c r="BT163" s="60">
        <v>0</v>
      </c>
      <c r="BU163" s="8">
        <f t="shared" si="164"/>
        <v>0.5133664</v>
      </c>
      <c r="BV163" s="8">
        <f t="shared" si="165"/>
        <v>0</v>
      </c>
      <c r="BW163" s="69">
        <f t="shared" si="166"/>
        <v>0</v>
      </c>
      <c r="BX163" s="8">
        <f t="shared" si="167"/>
        <v>0</v>
      </c>
      <c r="BY163" s="8">
        <f t="shared" si="168"/>
        <v>0</v>
      </c>
      <c r="BZ163" s="8">
        <f t="shared" si="169"/>
        <v>0</v>
      </c>
      <c r="CA163" s="8">
        <f t="shared" si="170"/>
        <v>0</v>
      </c>
      <c r="CB163" s="8">
        <f t="shared" si="171"/>
        <v>0</v>
      </c>
      <c r="CC163" s="15">
        <f t="shared" si="172"/>
        <v>0</v>
      </c>
      <c r="CD163" s="8">
        <f t="shared" si="173"/>
        <v>3.7383432272890698</v>
      </c>
      <c r="CE163" s="68"/>
      <c r="CF163" s="60">
        <v>0</v>
      </c>
      <c r="CG163" s="8">
        <f t="shared" si="174"/>
        <v>0.5133664</v>
      </c>
      <c r="CH163" s="8">
        <f t="shared" si="175"/>
        <v>0</v>
      </c>
      <c r="CI163" s="69">
        <f t="shared" si="176"/>
        <v>0</v>
      </c>
      <c r="CJ163" s="8">
        <f t="shared" si="177"/>
        <v>0</v>
      </c>
      <c r="CK163" s="8">
        <f t="shared" si="178"/>
        <v>0</v>
      </c>
      <c r="CL163" s="8">
        <f t="shared" si="179"/>
        <v>0</v>
      </c>
      <c r="CM163" s="8">
        <f t="shared" si="180"/>
        <v>0</v>
      </c>
      <c r="CN163" s="8">
        <f t="shared" si="181"/>
        <v>0</v>
      </c>
      <c r="CO163" s="15">
        <f t="shared" si="182"/>
        <v>0</v>
      </c>
      <c r="CP163" s="8">
        <f t="shared" si="183"/>
        <v>3.7383432272890698</v>
      </c>
      <c r="CQ163" s="27"/>
      <c r="CR163">
        <f t="shared" si="108"/>
        <v>6.839448</v>
      </c>
      <c r="CS163">
        <f t="shared" si="109"/>
        <v>0</v>
      </c>
      <c r="CT163">
        <f t="shared" si="110"/>
        <v>2.0943589999999999</v>
      </c>
      <c r="CU163">
        <f t="shared" si="111"/>
        <v>0</v>
      </c>
      <c r="CV163">
        <f t="shared" si="112"/>
        <v>0</v>
      </c>
      <c r="CW163">
        <f t="shared" si="113"/>
        <v>0</v>
      </c>
      <c r="CX163">
        <f t="shared" si="114"/>
        <v>4.7450890000000001</v>
      </c>
      <c r="CY163">
        <f t="shared" si="115"/>
        <v>0</v>
      </c>
      <c r="CZ163" s="8">
        <f t="shared" si="116"/>
        <v>0</v>
      </c>
    </row>
    <row r="164" spans="1:104" hidden="1" outlineLevel="1" x14ac:dyDescent="0.4">
      <c r="A164" t="str">
        <f>'Accounts Active'!A122</f>
        <v>Greg Bilbro</v>
      </c>
      <c r="B164">
        <f t="shared" si="99"/>
        <v>0</v>
      </c>
      <c r="C164">
        <f t="shared" si="98"/>
        <v>0</v>
      </c>
      <c r="D164">
        <f t="shared" si="100"/>
        <v>0</v>
      </c>
      <c r="E164">
        <f t="shared" si="101"/>
        <v>0</v>
      </c>
      <c r="F164" s="15">
        <f t="shared" si="117"/>
        <v>0</v>
      </c>
      <c r="G164" s="14">
        <f t="shared" si="102"/>
        <v>1</v>
      </c>
      <c r="H164" s="54">
        <f t="shared" si="118"/>
        <v>0</v>
      </c>
      <c r="I164" s="58">
        <v>0</v>
      </c>
      <c r="J164" s="58">
        <f t="shared" si="103"/>
        <v>0</v>
      </c>
      <c r="K164" s="10"/>
      <c r="L164">
        <v>0</v>
      </c>
      <c r="M164" s="8">
        <f t="shared" si="119"/>
        <v>0</v>
      </c>
      <c r="N164" s="8">
        <f t="shared" si="120"/>
        <v>0</v>
      </c>
      <c r="O164" s="58">
        <f t="shared" si="104"/>
        <v>0</v>
      </c>
      <c r="P164" s="8">
        <f t="shared" si="105"/>
        <v>0</v>
      </c>
      <c r="Q164" s="8">
        <f t="shared" si="121"/>
        <v>0</v>
      </c>
      <c r="R164" s="8">
        <f t="shared" si="106"/>
        <v>0</v>
      </c>
      <c r="S164" s="8">
        <f t="shared" si="122"/>
        <v>0</v>
      </c>
      <c r="T164" s="8">
        <f t="shared" si="123"/>
        <v>0</v>
      </c>
      <c r="U164" s="15">
        <f t="shared" si="184"/>
        <v>0</v>
      </c>
      <c r="V164" s="8">
        <f t="shared" si="107"/>
        <v>0</v>
      </c>
      <c r="W164" s="68"/>
      <c r="X164" s="58">
        <v>0</v>
      </c>
      <c r="Y164" s="8">
        <f t="shared" si="124"/>
        <v>0</v>
      </c>
      <c r="Z164" s="8">
        <f t="shared" si="125"/>
        <v>0</v>
      </c>
      <c r="AA164" s="60">
        <f t="shared" si="126"/>
        <v>0</v>
      </c>
      <c r="AB164" s="8">
        <f t="shared" si="127"/>
        <v>0</v>
      </c>
      <c r="AC164" s="8">
        <f t="shared" si="128"/>
        <v>0</v>
      </c>
      <c r="AD164" s="8">
        <f t="shared" si="129"/>
        <v>0</v>
      </c>
      <c r="AE164" s="8">
        <f t="shared" si="130"/>
        <v>0</v>
      </c>
      <c r="AF164" s="8">
        <f t="shared" si="131"/>
        <v>0</v>
      </c>
      <c r="AG164" s="15">
        <f t="shared" si="132"/>
        <v>0</v>
      </c>
      <c r="AH164" s="8">
        <f t="shared" si="133"/>
        <v>0</v>
      </c>
      <c r="AI164" s="68"/>
      <c r="AJ164" s="58">
        <v>0</v>
      </c>
      <c r="AK164" s="8">
        <f t="shared" si="134"/>
        <v>0</v>
      </c>
      <c r="AL164" s="8">
        <f t="shared" si="135"/>
        <v>0</v>
      </c>
      <c r="AM164" s="69">
        <f t="shared" si="136"/>
        <v>0</v>
      </c>
      <c r="AN164" s="8">
        <f t="shared" si="137"/>
        <v>0</v>
      </c>
      <c r="AO164" s="8">
        <f t="shared" si="138"/>
        <v>0</v>
      </c>
      <c r="AP164" s="8">
        <f t="shared" si="139"/>
        <v>0</v>
      </c>
      <c r="AQ164" s="8">
        <f t="shared" si="140"/>
        <v>0</v>
      </c>
      <c r="AR164" s="8">
        <f t="shared" si="141"/>
        <v>0</v>
      </c>
      <c r="AS164" s="15">
        <f t="shared" si="142"/>
        <v>0</v>
      </c>
      <c r="AT164" s="8">
        <f t="shared" si="143"/>
        <v>0</v>
      </c>
      <c r="AU164" s="68"/>
      <c r="AV164" s="60">
        <v>0</v>
      </c>
      <c r="AW164" s="8">
        <f t="shared" si="144"/>
        <v>0</v>
      </c>
      <c r="AX164" s="8">
        <f t="shared" si="145"/>
        <v>0</v>
      </c>
      <c r="AY164" s="69">
        <f t="shared" si="146"/>
        <v>0</v>
      </c>
      <c r="AZ164" s="8">
        <f t="shared" si="147"/>
        <v>0</v>
      </c>
      <c r="BA164" s="8">
        <f t="shared" si="148"/>
        <v>0</v>
      </c>
      <c r="BB164" s="8">
        <f t="shared" si="149"/>
        <v>0</v>
      </c>
      <c r="BC164" s="8">
        <f t="shared" si="150"/>
        <v>0</v>
      </c>
      <c r="BD164" s="8">
        <f t="shared" si="151"/>
        <v>0</v>
      </c>
      <c r="BE164" s="15">
        <f t="shared" si="152"/>
        <v>0</v>
      </c>
      <c r="BF164" s="8">
        <f t="shared" si="153"/>
        <v>0</v>
      </c>
      <c r="BG164" s="68"/>
      <c r="BH164" s="60">
        <v>0</v>
      </c>
      <c r="BI164" s="8">
        <f t="shared" si="154"/>
        <v>0</v>
      </c>
      <c r="BJ164" s="8">
        <f t="shared" si="155"/>
        <v>0</v>
      </c>
      <c r="BK164" s="69">
        <f t="shared" si="156"/>
        <v>0</v>
      </c>
      <c r="BL164" s="8">
        <f t="shared" si="157"/>
        <v>0</v>
      </c>
      <c r="BM164" s="8">
        <f t="shared" si="158"/>
        <v>0</v>
      </c>
      <c r="BN164" s="8">
        <f t="shared" si="159"/>
        <v>0</v>
      </c>
      <c r="BO164" s="8">
        <f t="shared" si="160"/>
        <v>0</v>
      </c>
      <c r="BP164" s="8">
        <f t="shared" si="161"/>
        <v>0</v>
      </c>
      <c r="BQ164" s="15">
        <f t="shared" si="162"/>
        <v>0</v>
      </c>
      <c r="BR164" s="8">
        <f t="shared" si="163"/>
        <v>0</v>
      </c>
      <c r="BS164" s="68"/>
      <c r="BT164" s="60">
        <v>0</v>
      </c>
      <c r="BU164" s="8">
        <f t="shared" si="164"/>
        <v>0</v>
      </c>
      <c r="BV164" s="8">
        <f t="shared" si="165"/>
        <v>0</v>
      </c>
      <c r="BW164" s="69">
        <f t="shared" si="166"/>
        <v>0</v>
      </c>
      <c r="BX164" s="8">
        <f t="shared" si="167"/>
        <v>0</v>
      </c>
      <c r="BY164" s="8">
        <f t="shared" si="168"/>
        <v>0</v>
      </c>
      <c r="BZ164" s="8">
        <f t="shared" si="169"/>
        <v>0</v>
      </c>
      <c r="CA164" s="8">
        <f t="shared" si="170"/>
        <v>0</v>
      </c>
      <c r="CB164" s="8">
        <f t="shared" si="171"/>
        <v>0</v>
      </c>
      <c r="CC164" s="15">
        <f t="shared" si="172"/>
        <v>0</v>
      </c>
      <c r="CD164" s="8">
        <f t="shared" si="173"/>
        <v>0</v>
      </c>
      <c r="CE164" s="68"/>
      <c r="CF164" s="60">
        <v>0</v>
      </c>
      <c r="CG164" s="8">
        <f t="shared" si="174"/>
        <v>0</v>
      </c>
      <c r="CH164" s="8">
        <f t="shared" si="175"/>
        <v>0</v>
      </c>
      <c r="CI164" s="69">
        <f t="shared" si="176"/>
        <v>0</v>
      </c>
      <c r="CJ164" s="8">
        <f t="shared" si="177"/>
        <v>0</v>
      </c>
      <c r="CK164" s="8">
        <f t="shared" si="178"/>
        <v>0</v>
      </c>
      <c r="CL164" s="8">
        <f t="shared" si="179"/>
        <v>0</v>
      </c>
      <c r="CM164" s="8">
        <f t="shared" si="180"/>
        <v>0</v>
      </c>
      <c r="CN164" s="8">
        <f t="shared" si="181"/>
        <v>0</v>
      </c>
      <c r="CO164" s="15">
        <f t="shared" si="182"/>
        <v>0</v>
      </c>
      <c r="CP164" s="8">
        <f t="shared" si="183"/>
        <v>0</v>
      </c>
      <c r="CQ164" s="27"/>
      <c r="CR164">
        <f t="shared" si="108"/>
        <v>0</v>
      </c>
      <c r="CS164">
        <f t="shared" si="109"/>
        <v>0</v>
      </c>
      <c r="CT164">
        <f t="shared" si="110"/>
        <v>0</v>
      </c>
      <c r="CU164">
        <f t="shared" si="111"/>
        <v>0</v>
      </c>
      <c r="CV164">
        <f t="shared" si="112"/>
        <v>0</v>
      </c>
      <c r="CW164">
        <f t="shared" si="113"/>
        <v>0</v>
      </c>
      <c r="CX164">
        <f t="shared" si="114"/>
        <v>0</v>
      </c>
      <c r="CY164">
        <f t="shared" si="115"/>
        <v>0</v>
      </c>
      <c r="CZ164" s="8">
        <f t="shared" si="116"/>
        <v>0</v>
      </c>
    </row>
    <row r="165" spans="1:104" hidden="1" outlineLevel="1" x14ac:dyDescent="0.4">
      <c r="A165" t="str">
        <f>'Accounts Active'!A123</f>
        <v>Greyson and Oksana Geiler</v>
      </c>
      <c r="B165">
        <f t="shared" si="99"/>
        <v>156.67599799999999</v>
      </c>
      <c r="C165">
        <f t="shared" si="98"/>
        <v>55.562251000000003</v>
      </c>
      <c r="D165">
        <f t="shared" si="100"/>
        <v>22.387376</v>
      </c>
      <c r="E165">
        <f t="shared" si="101"/>
        <v>7.8337998999999998</v>
      </c>
      <c r="F165" s="15">
        <f t="shared" si="117"/>
        <v>0.43759687116348556</v>
      </c>
      <c r="G165" s="14">
        <f t="shared" si="102"/>
        <v>1</v>
      </c>
      <c r="H165" s="54">
        <f t="shared" si="118"/>
        <v>30.021519378943026</v>
      </c>
      <c r="I165" s="58">
        <v>6.5201196789430265</v>
      </c>
      <c r="J165" s="58">
        <f t="shared" si="103"/>
        <v>46.860663321056983</v>
      </c>
      <c r="K165" s="10"/>
      <c r="L165">
        <v>0</v>
      </c>
      <c r="M165" s="8">
        <f t="shared" si="119"/>
        <v>7.8337998999999998</v>
      </c>
      <c r="N165" s="8">
        <f t="shared" si="120"/>
        <v>46.860663321056983</v>
      </c>
      <c r="O165" s="58">
        <f t="shared" si="104"/>
        <v>2.3692295344996461</v>
      </c>
      <c r="P165" s="8">
        <f t="shared" si="105"/>
        <v>7.8337998999999998</v>
      </c>
      <c r="Q165" s="8">
        <f t="shared" si="121"/>
        <v>0</v>
      </c>
      <c r="R165" s="8">
        <f t="shared" si="106"/>
        <v>0</v>
      </c>
      <c r="S165" s="8">
        <f t="shared" si="122"/>
        <v>0</v>
      </c>
      <c r="T165" s="8">
        <f t="shared" si="123"/>
        <v>10.203029434499646</v>
      </c>
      <c r="U165" s="15">
        <f t="shared" si="184"/>
        <v>6.5121841026981334E-2</v>
      </c>
      <c r="V165" s="8">
        <f t="shared" si="107"/>
        <v>36.657633886557335</v>
      </c>
      <c r="W165" s="68"/>
      <c r="X165" s="58">
        <v>1</v>
      </c>
      <c r="Y165" s="8">
        <f t="shared" si="124"/>
        <v>0</v>
      </c>
      <c r="Z165" s="8">
        <f t="shared" si="125"/>
        <v>0</v>
      </c>
      <c r="AA165" s="60">
        <f t="shared" si="126"/>
        <v>4.1508901444433803</v>
      </c>
      <c r="AB165" s="8">
        <f t="shared" si="127"/>
        <v>0</v>
      </c>
      <c r="AC165" s="8">
        <f t="shared" si="128"/>
        <v>0</v>
      </c>
      <c r="AD165" s="8">
        <f t="shared" si="129"/>
        <v>0</v>
      </c>
      <c r="AE165" s="8">
        <f t="shared" si="130"/>
        <v>0</v>
      </c>
      <c r="AF165" s="8">
        <f t="shared" si="131"/>
        <v>4.1508901444433803</v>
      </c>
      <c r="AG165" s="15">
        <f t="shared" si="132"/>
        <v>2.6493465479271307E-2</v>
      </c>
      <c r="AH165" s="8">
        <f t="shared" si="133"/>
        <v>32.506743742113954</v>
      </c>
      <c r="AI165" s="68"/>
      <c r="AJ165" s="58">
        <v>0</v>
      </c>
      <c r="AK165" s="8">
        <f t="shared" si="134"/>
        <v>7.8337998999999998</v>
      </c>
      <c r="AL165" s="8">
        <f t="shared" si="135"/>
        <v>0</v>
      </c>
      <c r="AM165" s="69">
        <f t="shared" si="136"/>
        <v>0</v>
      </c>
      <c r="AN165" s="8">
        <f t="shared" si="137"/>
        <v>7.8337998999999998</v>
      </c>
      <c r="AO165" s="8">
        <f t="shared" si="138"/>
        <v>0</v>
      </c>
      <c r="AP165" s="8">
        <f t="shared" si="139"/>
        <v>0</v>
      </c>
      <c r="AQ165" s="8">
        <f t="shared" si="140"/>
        <v>0</v>
      </c>
      <c r="AR165" s="8">
        <f t="shared" si="141"/>
        <v>7.8337998999999998</v>
      </c>
      <c r="AS165" s="15">
        <f t="shared" si="142"/>
        <v>0.05</v>
      </c>
      <c r="AT165" s="8">
        <f t="shared" si="143"/>
        <v>24.672943842113956</v>
      </c>
      <c r="AU165" s="68"/>
      <c r="AV165" s="60">
        <v>0</v>
      </c>
      <c r="AW165" s="8">
        <f t="shared" si="144"/>
        <v>7.8337998999999998</v>
      </c>
      <c r="AX165" s="8">
        <f t="shared" si="145"/>
        <v>0</v>
      </c>
      <c r="AY165" s="69">
        <f t="shared" si="146"/>
        <v>0</v>
      </c>
      <c r="AZ165" s="8">
        <f t="shared" si="147"/>
        <v>7.8337998999999998</v>
      </c>
      <c r="BA165" s="8">
        <f t="shared" si="148"/>
        <v>0</v>
      </c>
      <c r="BB165" s="8">
        <f t="shared" si="149"/>
        <v>0</v>
      </c>
      <c r="BC165" s="8">
        <f t="shared" si="150"/>
        <v>0</v>
      </c>
      <c r="BD165" s="8">
        <f t="shared" si="151"/>
        <v>7.8337998999999998</v>
      </c>
      <c r="BE165" s="15">
        <f t="shared" si="152"/>
        <v>0.05</v>
      </c>
      <c r="BF165" s="8">
        <f t="shared" si="153"/>
        <v>16.839143942113957</v>
      </c>
      <c r="BG165" s="68"/>
      <c r="BH165" s="60">
        <v>0</v>
      </c>
      <c r="BI165" s="8">
        <f t="shared" si="154"/>
        <v>7.8337998999999998</v>
      </c>
      <c r="BJ165" s="8">
        <f t="shared" si="155"/>
        <v>0</v>
      </c>
      <c r="BK165" s="69">
        <f t="shared" si="156"/>
        <v>0</v>
      </c>
      <c r="BL165" s="8">
        <f t="shared" si="157"/>
        <v>0</v>
      </c>
      <c r="BM165" s="8">
        <f t="shared" si="158"/>
        <v>0</v>
      </c>
      <c r="BN165" s="8">
        <f t="shared" si="159"/>
        <v>0</v>
      </c>
      <c r="BO165" s="8">
        <f t="shared" si="160"/>
        <v>0</v>
      </c>
      <c r="BP165" s="8">
        <f t="shared" si="161"/>
        <v>0</v>
      </c>
      <c r="BQ165" s="15">
        <f t="shared" si="162"/>
        <v>0</v>
      </c>
      <c r="BR165" s="8">
        <f t="shared" si="163"/>
        <v>16.839143942113957</v>
      </c>
      <c r="BS165" s="68"/>
      <c r="BT165" s="60">
        <v>0</v>
      </c>
      <c r="BU165" s="8">
        <f t="shared" si="164"/>
        <v>7.8337998999999998</v>
      </c>
      <c r="BV165" s="8">
        <f t="shared" si="165"/>
        <v>0</v>
      </c>
      <c r="BW165" s="69">
        <f t="shared" si="166"/>
        <v>0</v>
      </c>
      <c r="BX165" s="8">
        <f t="shared" si="167"/>
        <v>0</v>
      </c>
      <c r="BY165" s="8">
        <f t="shared" si="168"/>
        <v>0</v>
      </c>
      <c r="BZ165" s="8">
        <f t="shared" si="169"/>
        <v>0</v>
      </c>
      <c r="CA165" s="8">
        <f t="shared" si="170"/>
        <v>0</v>
      </c>
      <c r="CB165" s="8">
        <f t="shared" si="171"/>
        <v>0</v>
      </c>
      <c r="CC165" s="15">
        <f t="shared" si="172"/>
        <v>0</v>
      </c>
      <c r="CD165" s="8">
        <f t="shared" si="173"/>
        <v>16.839143942113957</v>
      </c>
      <c r="CE165" s="68"/>
      <c r="CF165" s="60">
        <v>0</v>
      </c>
      <c r="CG165" s="8">
        <f t="shared" si="174"/>
        <v>7.8337998999999998</v>
      </c>
      <c r="CH165" s="8">
        <f t="shared" si="175"/>
        <v>0</v>
      </c>
      <c r="CI165" s="69">
        <f t="shared" si="176"/>
        <v>0</v>
      </c>
      <c r="CJ165" s="8">
        <f t="shared" si="177"/>
        <v>0</v>
      </c>
      <c r="CK165" s="8">
        <f t="shared" si="178"/>
        <v>0</v>
      </c>
      <c r="CL165" s="8">
        <f t="shared" si="179"/>
        <v>0</v>
      </c>
      <c r="CM165" s="8">
        <f t="shared" si="180"/>
        <v>0</v>
      </c>
      <c r="CN165" s="8">
        <f t="shared" si="181"/>
        <v>0</v>
      </c>
      <c r="CO165" s="15">
        <f t="shared" si="182"/>
        <v>0</v>
      </c>
      <c r="CP165" s="8">
        <f t="shared" si="183"/>
        <v>16.839143942113957</v>
      </c>
      <c r="CQ165" s="27"/>
      <c r="CR165">
        <f t="shared" si="108"/>
        <v>101.113747</v>
      </c>
      <c r="CS165">
        <f t="shared" si="109"/>
        <v>0</v>
      </c>
      <c r="CT165">
        <f t="shared" si="110"/>
        <v>0</v>
      </c>
      <c r="CU165">
        <f t="shared" si="111"/>
        <v>0</v>
      </c>
      <c r="CV165">
        <f t="shared" si="112"/>
        <v>42.130405000000003</v>
      </c>
      <c r="CW165">
        <f t="shared" si="113"/>
        <v>36.595965999999997</v>
      </c>
      <c r="CX165">
        <f t="shared" si="114"/>
        <v>17.881446</v>
      </c>
      <c r="CY165">
        <f t="shared" si="115"/>
        <v>4.5059300000000002</v>
      </c>
      <c r="CZ165" s="8">
        <f t="shared" si="116"/>
        <v>24.568843999999999</v>
      </c>
    </row>
    <row r="166" spans="1:104" hidden="1" outlineLevel="1" x14ac:dyDescent="0.4">
      <c r="A166" t="str">
        <f>'Accounts Active'!A124</f>
        <v>H and L Kinahan Super Fund</v>
      </c>
      <c r="B166">
        <f t="shared" si="99"/>
        <v>8.0611720000000009</v>
      </c>
      <c r="C166">
        <f t="shared" si="98"/>
        <v>1.222675</v>
      </c>
      <c r="D166">
        <f t="shared" si="100"/>
        <v>0</v>
      </c>
      <c r="E166">
        <f t="shared" si="101"/>
        <v>0.40305860000000004</v>
      </c>
      <c r="F166" s="15">
        <f t="shared" si="117"/>
        <v>0.32965309669372495</v>
      </c>
      <c r="G166" s="14">
        <f t="shared" si="102"/>
        <v>1</v>
      </c>
      <c r="H166" s="54">
        <f t="shared" si="118"/>
        <v>0.8196163999999998</v>
      </c>
      <c r="I166" s="58">
        <v>0.40305860000000004</v>
      </c>
      <c r="J166" s="58">
        <f t="shared" si="103"/>
        <v>0.81961639999999991</v>
      </c>
      <c r="K166" s="10"/>
      <c r="L166">
        <v>0</v>
      </c>
      <c r="M166" s="8">
        <f t="shared" si="119"/>
        <v>0.40305860000000004</v>
      </c>
      <c r="N166" s="8">
        <f t="shared" si="120"/>
        <v>0.81961639999999991</v>
      </c>
      <c r="O166" s="58">
        <f t="shared" si="104"/>
        <v>0.14646024709302327</v>
      </c>
      <c r="P166" s="8">
        <f t="shared" si="105"/>
        <v>0.40305860000000004</v>
      </c>
      <c r="Q166" s="8">
        <f t="shared" si="121"/>
        <v>0</v>
      </c>
      <c r="R166" s="8">
        <f t="shared" si="106"/>
        <v>0</v>
      </c>
      <c r="S166" s="8">
        <f t="shared" si="122"/>
        <v>0</v>
      </c>
      <c r="T166" s="8">
        <f t="shared" si="123"/>
        <v>0.54951884709302334</v>
      </c>
      <c r="U166" s="15">
        <f t="shared" si="184"/>
        <v>6.8168604651162798E-2</v>
      </c>
      <c r="V166" s="8">
        <f t="shared" si="107"/>
        <v>0.27009755290697657</v>
      </c>
      <c r="W166" s="68"/>
      <c r="X166" s="58">
        <v>0</v>
      </c>
      <c r="Y166" s="8">
        <f t="shared" si="124"/>
        <v>0.27009755290697657</v>
      </c>
      <c r="Z166" s="8">
        <f t="shared" si="125"/>
        <v>0.27009755290697657</v>
      </c>
      <c r="AA166" s="60">
        <f t="shared" si="126"/>
        <v>0.2565983529069768</v>
      </c>
      <c r="AB166" s="8">
        <f t="shared" si="127"/>
        <v>0.27009755290697657</v>
      </c>
      <c r="AC166" s="8">
        <f t="shared" si="128"/>
        <v>0</v>
      </c>
      <c r="AD166" s="8">
        <f t="shared" si="129"/>
        <v>0</v>
      </c>
      <c r="AE166" s="8">
        <f t="shared" si="130"/>
        <v>0</v>
      </c>
      <c r="AF166" s="8">
        <f t="shared" si="131"/>
        <v>0.52669590581395331</v>
      </c>
      <c r="AG166" s="15">
        <f t="shared" si="132"/>
        <v>6.5337385905418377E-2</v>
      </c>
      <c r="AH166" s="8">
        <f t="shared" si="133"/>
        <v>-0.25659835290697675</v>
      </c>
      <c r="AI166" s="68"/>
      <c r="AJ166" s="58">
        <v>0</v>
      </c>
      <c r="AK166" s="8">
        <f t="shared" si="134"/>
        <v>-0.25659835290697675</v>
      </c>
      <c r="AL166" s="8">
        <f t="shared" si="135"/>
        <v>-0.25659835290697675</v>
      </c>
      <c r="AM166" s="69">
        <f t="shared" si="136"/>
        <v>0</v>
      </c>
      <c r="AN166" s="8">
        <f t="shared" si="137"/>
        <v>-0.25659835290697675</v>
      </c>
      <c r="AO166" s="8">
        <f t="shared" si="138"/>
        <v>0</v>
      </c>
      <c r="AP166" s="8">
        <f t="shared" si="139"/>
        <v>0</v>
      </c>
      <c r="AQ166" s="8">
        <f t="shared" si="140"/>
        <v>0</v>
      </c>
      <c r="AR166" s="8">
        <f t="shared" si="141"/>
        <v>-0.25659835290697675</v>
      </c>
      <c r="AS166" s="15">
        <f t="shared" si="142"/>
        <v>-3.1831395348837208E-2</v>
      </c>
      <c r="AT166" s="8">
        <f t="shared" si="143"/>
        <v>0</v>
      </c>
      <c r="AU166" s="68"/>
      <c r="AV166" s="60">
        <v>0</v>
      </c>
      <c r="AW166" s="8">
        <f t="shared" si="144"/>
        <v>0</v>
      </c>
      <c r="AX166" s="8">
        <f t="shared" si="145"/>
        <v>0</v>
      </c>
      <c r="AY166" s="69">
        <f t="shared" si="146"/>
        <v>0</v>
      </c>
      <c r="AZ166" s="8">
        <f t="shared" si="147"/>
        <v>0</v>
      </c>
      <c r="BA166" s="8">
        <f t="shared" si="148"/>
        <v>0</v>
      </c>
      <c r="BB166" s="8">
        <f t="shared" si="149"/>
        <v>0</v>
      </c>
      <c r="BC166" s="8">
        <f t="shared" si="150"/>
        <v>0</v>
      </c>
      <c r="BD166" s="8">
        <f t="shared" si="151"/>
        <v>0</v>
      </c>
      <c r="BE166" s="15">
        <f t="shared" si="152"/>
        <v>0</v>
      </c>
      <c r="BF166" s="8">
        <f t="shared" si="153"/>
        <v>0</v>
      </c>
      <c r="BG166" s="68"/>
      <c r="BH166" s="60">
        <v>0</v>
      </c>
      <c r="BI166" s="8">
        <f t="shared" si="154"/>
        <v>0</v>
      </c>
      <c r="BJ166" s="8">
        <f t="shared" si="155"/>
        <v>0</v>
      </c>
      <c r="BK166" s="69">
        <f t="shared" si="156"/>
        <v>0</v>
      </c>
      <c r="BL166" s="8">
        <f t="shared" si="157"/>
        <v>0</v>
      </c>
      <c r="BM166" s="8">
        <f t="shared" si="158"/>
        <v>0</v>
      </c>
      <c r="BN166" s="8">
        <f t="shared" si="159"/>
        <v>0</v>
      </c>
      <c r="BO166" s="8">
        <f t="shared" si="160"/>
        <v>0</v>
      </c>
      <c r="BP166" s="8">
        <f t="shared" si="161"/>
        <v>0</v>
      </c>
      <c r="BQ166" s="15">
        <f t="shared" si="162"/>
        <v>0</v>
      </c>
      <c r="BR166" s="8">
        <f t="shared" si="163"/>
        <v>0</v>
      </c>
      <c r="BS166" s="68"/>
      <c r="BT166" s="60">
        <v>0</v>
      </c>
      <c r="BU166" s="8">
        <f t="shared" si="164"/>
        <v>0</v>
      </c>
      <c r="BV166" s="8">
        <f t="shared" si="165"/>
        <v>0</v>
      </c>
      <c r="BW166" s="69">
        <f t="shared" si="166"/>
        <v>0</v>
      </c>
      <c r="BX166" s="8">
        <f t="shared" si="167"/>
        <v>0</v>
      </c>
      <c r="BY166" s="8">
        <f t="shared" si="168"/>
        <v>0</v>
      </c>
      <c r="BZ166" s="8">
        <f t="shared" si="169"/>
        <v>0</v>
      </c>
      <c r="CA166" s="8">
        <f t="shared" si="170"/>
        <v>0</v>
      </c>
      <c r="CB166" s="8">
        <f t="shared" si="171"/>
        <v>0</v>
      </c>
      <c r="CC166" s="15">
        <f t="shared" si="172"/>
        <v>0</v>
      </c>
      <c r="CD166" s="8">
        <f t="shared" si="173"/>
        <v>0</v>
      </c>
      <c r="CE166" s="68"/>
      <c r="CF166" s="60">
        <v>0</v>
      </c>
      <c r="CG166" s="8">
        <f t="shared" si="174"/>
        <v>0</v>
      </c>
      <c r="CH166" s="8">
        <f t="shared" si="175"/>
        <v>0</v>
      </c>
      <c r="CI166" s="69">
        <f t="shared" si="176"/>
        <v>0</v>
      </c>
      <c r="CJ166" s="8">
        <f t="shared" si="177"/>
        <v>0</v>
      </c>
      <c r="CK166" s="8">
        <f t="shared" si="178"/>
        <v>0</v>
      </c>
      <c r="CL166" s="8">
        <f t="shared" si="179"/>
        <v>0</v>
      </c>
      <c r="CM166" s="8">
        <f t="shared" si="180"/>
        <v>0</v>
      </c>
      <c r="CN166" s="8">
        <f t="shared" si="181"/>
        <v>0</v>
      </c>
      <c r="CO166" s="15">
        <f t="shared" si="182"/>
        <v>0</v>
      </c>
      <c r="CP166" s="8">
        <f t="shared" si="183"/>
        <v>0</v>
      </c>
      <c r="CQ166" s="27"/>
      <c r="CR166">
        <f t="shared" si="108"/>
        <v>6.8384970000000003</v>
      </c>
      <c r="CS166">
        <f t="shared" si="109"/>
        <v>0</v>
      </c>
      <c r="CT166">
        <f t="shared" si="110"/>
        <v>0</v>
      </c>
      <c r="CU166">
        <f t="shared" si="111"/>
        <v>0</v>
      </c>
      <c r="CV166">
        <f t="shared" si="112"/>
        <v>4.4469250000000002</v>
      </c>
      <c r="CW166">
        <f t="shared" si="113"/>
        <v>2.391572</v>
      </c>
      <c r="CX166">
        <f t="shared" si="114"/>
        <v>0</v>
      </c>
      <c r="CY166">
        <f t="shared" si="115"/>
        <v>0</v>
      </c>
      <c r="CZ166" s="8">
        <f t="shared" si="116"/>
        <v>0</v>
      </c>
    </row>
    <row r="167" spans="1:104" hidden="1" outlineLevel="1" x14ac:dyDescent="0.4">
      <c r="A167" t="str">
        <f>'Accounts Active'!A125</f>
        <v>Harrison Schoenau</v>
      </c>
      <c r="B167">
        <f t="shared" si="99"/>
        <v>95.654224999999997</v>
      </c>
      <c r="C167">
        <f t="shared" si="98"/>
        <v>95.654224999999997</v>
      </c>
      <c r="D167">
        <f t="shared" si="100"/>
        <v>0</v>
      </c>
      <c r="E167">
        <f t="shared" si="101"/>
        <v>4.7827112500000002</v>
      </c>
      <c r="F167" s="15">
        <f t="shared" si="117"/>
        <v>0.74916923312532058</v>
      </c>
      <c r="G167" s="14">
        <f t="shared" si="102"/>
        <v>1</v>
      </c>
      <c r="H167" s="54">
        <f t="shared" si="118"/>
        <v>23.993022611553123</v>
      </c>
      <c r="I167" s="58">
        <v>11.68354901794048</v>
      </c>
      <c r="J167" s="58">
        <f t="shared" si="103"/>
        <v>83.970675982059518</v>
      </c>
      <c r="K167" s="10"/>
      <c r="L167">
        <v>0</v>
      </c>
      <c r="M167" s="8">
        <f t="shared" si="119"/>
        <v>4.7827112500000002</v>
      </c>
      <c r="N167" s="8">
        <f t="shared" si="120"/>
        <v>83.970675982059518</v>
      </c>
      <c r="O167" s="58">
        <f t="shared" si="104"/>
        <v>4.2454756605888369</v>
      </c>
      <c r="P167" s="8">
        <f t="shared" si="105"/>
        <v>0</v>
      </c>
      <c r="Q167" s="8">
        <f t="shared" si="121"/>
        <v>83.970675982059518</v>
      </c>
      <c r="R167" s="8">
        <f t="shared" si="106"/>
        <v>2.7440510936126423</v>
      </c>
      <c r="S167" s="8">
        <f t="shared" si="122"/>
        <v>2.7440510936126423</v>
      </c>
      <c r="T167" s="8">
        <f t="shared" si="123"/>
        <v>6.9895267542014796</v>
      </c>
      <c r="U167" s="15">
        <f t="shared" si="184"/>
        <v>7.3070758288005369E-2</v>
      </c>
      <c r="V167" s="8">
        <f t="shared" si="107"/>
        <v>76.98114922785804</v>
      </c>
      <c r="W167" s="68"/>
      <c r="X167" s="58">
        <v>1</v>
      </c>
      <c r="Y167" s="8">
        <f t="shared" si="124"/>
        <v>0</v>
      </c>
      <c r="Z167" s="8">
        <f t="shared" si="125"/>
        <v>0</v>
      </c>
      <c r="AA167" s="60">
        <f t="shared" si="126"/>
        <v>7.4380733573516435</v>
      </c>
      <c r="AB167" s="8">
        <f t="shared" si="127"/>
        <v>0</v>
      </c>
      <c r="AC167" s="8">
        <f t="shared" si="128"/>
        <v>0</v>
      </c>
      <c r="AD167" s="8">
        <f t="shared" si="129"/>
        <v>0</v>
      </c>
      <c r="AE167" s="8">
        <f t="shared" si="130"/>
        <v>0</v>
      </c>
      <c r="AF167" s="8">
        <f t="shared" si="131"/>
        <v>7.4380733573516435</v>
      </c>
      <c r="AG167" s="15">
        <f t="shared" si="132"/>
        <v>7.7760008586673965E-2</v>
      </c>
      <c r="AH167" s="8">
        <f t="shared" si="133"/>
        <v>69.543075870506399</v>
      </c>
      <c r="AI167" s="68"/>
      <c r="AJ167" s="58">
        <v>0</v>
      </c>
      <c r="AK167" s="8">
        <f t="shared" si="134"/>
        <v>4.7827112500000002</v>
      </c>
      <c r="AL167" s="8">
        <f t="shared" si="135"/>
        <v>0</v>
      </c>
      <c r="AM167" s="69">
        <f t="shared" si="136"/>
        <v>0</v>
      </c>
      <c r="AN167" s="8">
        <f t="shared" si="137"/>
        <v>4.7827112500000002</v>
      </c>
      <c r="AO167" s="8">
        <f t="shared" si="138"/>
        <v>0</v>
      </c>
      <c r="AP167" s="8">
        <f t="shared" si="139"/>
        <v>0</v>
      </c>
      <c r="AQ167" s="8">
        <f t="shared" si="140"/>
        <v>0</v>
      </c>
      <c r="AR167" s="8">
        <f t="shared" si="141"/>
        <v>4.7827112500000002</v>
      </c>
      <c r="AS167" s="15">
        <f t="shared" si="142"/>
        <v>0.05</v>
      </c>
      <c r="AT167" s="8">
        <f t="shared" si="143"/>
        <v>64.760364620506394</v>
      </c>
      <c r="AU167" s="68"/>
      <c r="AV167" s="60">
        <v>0</v>
      </c>
      <c r="AW167" s="8">
        <f t="shared" si="144"/>
        <v>4.7827112500000002</v>
      </c>
      <c r="AX167" s="8">
        <f t="shared" si="145"/>
        <v>0</v>
      </c>
      <c r="AY167" s="69">
        <f t="shared" si="146"/>
        <v>0</v>
      </c>
      <c r="AZ167" s="8">
        <f t="shared" si="147"/>
        <v>4.7827112500000002</v>
      </c>
      <c r="BA167" s="8">
        <f t="shared" si="148"/>
        <v>0</v>
      </c>
      <c r="BB167" s="8">
        <f t="shared" si="149"/>
        <v>0</v>
      </c>
      <c r="BC167" s="8">
        <f t="shared" si="150"/>
        <v>0</v>
      </c>
      <c r="BD167" s="8">
        <f t="shared" si="151"/>
        <v>4.7827112500000002</v>
      </c>
      <c r="BE167" s="15">
        <f t="shared" si="152"/>
        <v>0.05</v>
      </c>
      <c r="BF167" s="8">
        <f t="shared" si="153"/>
        <v>59.977653370506395</v>
      </c>
      <c r="BG167" s="68"/>
      <c r="BH167" s="60">
        <v>0</v>
      </c>
      <c r="BI167" s="8">
        <f t="shared" si="154"/>
        <v>4.7827112500000002</v>
      </c>
      <c r="BJ167" s="8">
        <f t="shared" si="155"/>
        <v>0</v>
      </c>
      <c r="BK167" s="69">
        <f t="shared" si="156"/>
        <v>0</v>
      </c>
      <c r="BL167" s="8">
        <f t="shared" si="157"/>
        <v>0</v>
      </c>
      <c r="BM167" s="8">
        <f t="shared" si="158"/>
        <v>0</v>
      </c>
      <c r="BN167" s="8">
        <f t="shared" si="159"/>
        <v>0</v>
      </c>
      <c r="BO167" s="8">
        <f t="shared" si="160"/>
        <v>0</v>
      </c>
      <c r="BP167" s="8">
        <f t="shared" si="161"/>
        <v>0</v>
      </c>
      <c r="BQ167" s="15">
        <f t="shared" si="162"/>
        <v>0</v>
      </c>
      <c r="BR167" s="8">
        <f t="shared" si="163"/>
        <v>59.977653370506395</v>
      </c>
      <c r="BS167" s="68"/>
      <c r="BT167" s="60">
        <v>0</v>
      </c>
      <c r="BU167" s="8">
        <f t="shared" si="164"/>
        <v>4.7827112500000002</v>
      </c>
      <c r="BV167" s="8">
        <f t="shared" si="165"/>
        <v>0</v>
      </c>
      <c r="BW167" s="69">
        <f t="shared" si="166"/>
        <v>0</v>
      </c>
      <c r="BX167" s="8">
        <f t="shared" si="167"/>
        <v>0</v>
      </c>
      <c r="BY167" s="8">
        <f t="shared" si="168"/>
        <v>0</v>
      </c>
      <c r="BZ167" s="8">
        <f t="shared" si="169"/>
        <v>0</v>
      </c>
      <c r="CA167" s="8">
        <f t="shared" si="170"/>
        <v>0</v>
      </c>
      <c r="CB167" s="8">
        <f t="shared" si="171"/>
        <v>0</v>
      </c>
      <c r="CC167" s="15">
        <f t="shared" si="172"/>
        <v>0</v>
      </c>
      <c r="CD167" s="8">
        <f t="shared" si="173"/>
        <v>59.977653370506395</v>
      </c>
      <c r="CE167" s="68"/>
      <c r="CF167" s="60">
        <v>0</v>
      </c>
      <c r="CG167" s="8">
        <f t="shared" si="174"/>
        <v>4.7827112500000002</v>
      </c>
      <c r="CH167" s="8">
        <f t="shared" si="175"/>
        <v>0</v>
      </c>
      <c r="CI167" s="69">
        <f t="shared" si="176"/>
        <v>0</v>
      </c>
      <c r="CJ167" s="8">
        <f t="shared" si="177"/>
        <v>0</v>
      </c>
      <c r="CK167" s="8">
        <f t="shared" si="178"/>
        <v>0</v>
      </c>
      <c r="CL167" s="8">
        <f t="shared" si="179"/>
        <v>0</v>
      </c>
      <c r="CM167" s="8">
        <f t="shared" si="180"/>
        <v>0</v>
      </c>
      <c r="CN167" s="8">
        <f t="shared" si="181"/>
        <v>0</v>
      </c>
      <c r="CO167" s="15">
        <f t="shared" si="182"/>
        <v>0</v>
      </c>
      <c r="CP167" s="8">
        <f t="shared" si="183"/>
        <v>59.977653370506395</v>
      </c>
      <c r="CQ167" s="27"/>
      <c r="CR167">
        <f t="shared" si="108"/>
        <v>0</v>
      </c>
      <c r="CS167">
        <f t="shared" si="109"/>
        <v>0</v>
      </c>
      <c r="CT167">
        <f t="shared" si="110"/>
        <v>0</v>
      </c>
      <c r="CU167">
        <f t="shared" si="111"/>
        <v>0</v>
      </c>
      <c r="CV167">
        <f t="shared" si="112"/>
        <v>0</v>
      </c>
      <c r="CW167">
        <f t="shared" si="113"/>
        <v>0</v>
      </c>
      <c r="CX167">
        <f t="shared" si="114"/>
        <v>0</v>
      </c>
      <c r="CY167">
        <f t="shared" si="115"/>
        <v>0</v>
      </c>
      <c r="CZ167" s="8">
        <f t="shared" si="116"/>
        <v>0</v>
      </c>
    </row>
    <row r="168" spans="1:104" hidden="1" outlineLevel="1" x14ac:dyDescent="0.4">
      <c r="A168" t="str">
        <f>'Accounts Active'!A126</f>
        <v>Heiko and Nicole Cochius</v>
      </c>
      <c r="B168">
        <f t="shared" si="99"/>
        <v>27.906863999999999</v>
      </c>
      <c r="C168">
        <f t="shared" si="98"/>
        <v>0.18499399999999999</v>
      </c>
      <c r="D168">
        <f t="shared" si="100"/>
        <v>9.5489339999999991</v>
      </c>
      <c r="E168">
        <f t="shared" si="101"/>
        <v>1.3953432000000001</v>
      </c>
      <c r="F168" s="15">
        <f t="shared" si="117"/>
        <v>1</v>
      </c>
      <c r="G168" s="14">
        <f t="shared" si="102"/>
        <v>1</v>
      </c>
      <c r="H168" s="54">
        <f t="shared" si="118"/>
        <v>0</v>
      </c>
      <c r="I168" s="58">
        <v>0.12241199999999886</v>
      </c>
      <c r="J168" s="58">
        <f t="shared" si="103"/>
        <v>0</v>
      </c>
      <c r="K168" s="10"/>
      <c r="L168">
        <v>0</v>
      </c>
      <c r="M168" s="8">
        <f t="shared" si="119"/>
        <v>0</v>
      </c>
      <c r="N168" s="8">
        <f t="shared" si="120"/>
        <v>0</v>
      </c>
      <c r="O168" s="58">
        <f t="shared" si="104"/>
        <v>4.4481104651162374E-2</v>
      </c>
      <c r="P168" s="8">
        <f t="shared" si="105"/>
        <v>0</v>
      </c>
      <c r="Q168" s="8">
        <f t="shared" si="121"/>
        <v>0</v>
      </c>
      <c r="R168" s="8">
        <f t="shared" si="106"/>
        <v>0</v>
      </c>
      <c r="S168" s="8">
        <f t="shared" si="122"/>
        <v>0</v>
      </c>
      <c r="T168" s="8">
        <f t="shared" si="123"/>
        <v>4.4481104651162374E-2</v>
      </c>
      <c r="U168" s="15">
        <f t="shared" si="184"/>
        <v>1.5939126894072503E-3</v>
      </c>
      <c r="V168" s="8">
        <f t="shared" si="107"/>
        <v>-4.4481104651162374E-2</v>
      </c>
      <c r="W168" s="68"/>
      <c r="X168" s="58">
        <v>0</v>
      </c>
      <c r="Y168" s="8">
        <f t="shared" si="124"/>
        <v>-4.4481104651162374E-2</v>
      </c>
      <c r="Z168" s="8">
        <f t="shared" si="125"/>
        <v>-4.4481104651162374E-2</v>
      </c>
      <c r="AA168" s="60">
        <f t="shared" si="126"/>
        <v>7.7930895348836488E-2</v>
      </c>
      <c r="AB168" s="8">
        <f t="shared" si="127"/>
        <v>-4.4481104651162374E-2</v>
      </c>
      <c r="AC168" s="8">
        <f t="shared" si="128"/>
        <v>0</v>
      </c>
      <c r="AD168" s="8">
        <f t="shared" si="129"/>
        <v>0</v>
      </c>
      <c r="AE168" s="8">
        <f t="shared" si="130"/>
        <v>0</v>
      </c>
      <c r="AF168" s="8">
        <f t="shared" si="131"/>
        <v>3.3449790697674113E-2</v>
      </c>
      <c r="AG168" s="15">
        <f t="shared" si="132"/>
        <v>1.1986223424342525E-3</v>
      </c>
      <c r="AH168" s="8">
        <f t="shared" si="133"/>
        <v>-7.7930895348836488E-2</v>
      </c>
      <c r="AI168" s="68"/>
      <c r="AJ168" s="58">
        <v>0</v>
      </c>
      <c r="AK168" s="8">
        <f t="shared" si="134"/>
        <v>-7.7930895348836488E-2</v>
      </c>
      <c r="AL168" s="8">
        <f t="shared" si="135"/>
        <v>-7.7930895348836488E-2</v>
      </c>
      <c r="AM168" s="69">
        <f t="shared" si="136"/>
        <v>0</v>
      </c>
      <c r="AN168" s="8">
        <f t="shared" si="137"/>
        <v>-7.7930895348836488E-2</v>
      </c>
      <c r="AO168" s="8">
        <f t="shared" si="138"/>
        <v>0</v>
      </c>
      <c r="AP168" s="8">
        <f t="shared" si="139"/>
        <v>0</v>
      </c>
      <c r="AQ168" s="8">
        <f t="shared" si="140"/>
        <v>0</v>
      </c>
      <c r="AR168" s="8">
        <f t="shared" si="141"/>
        <v>-7.7930895348836488E-2</v>
      </c>
      <c r="AS168" s="15">
        <f t="shared" si="142"/>
        <v>-2.792535031841503E-3</v>
      </c>
      <c r="AT168" s="8">
        <f t="shared" si="143"/>
        <v>0</v>
      </c>
      <c r="AU168" s="68"/>
      <c r="AV168" s="60">
        <v>0</v>
      </c>
      <c r="AW168" s="8">
        <f t="shared" si="144"/>
        <v>0</v>
      </c>
      <c r="AX168" s="8">
        <f t="shared" si="145"/>
        <v>0</v>
      </c>
      <c r="AY168" s="69">
        <f t="shared" si="146"/>
        <v>0</v>
      </c>
      <c r="AZ168" s="8">
        <f t="shared" si="147"/>
        <v>0</v>
      </c>
      <c r="BA168" s="8">
        <f t="shared" si="148"/>
        <v>0</v>
      </c>
      <c r="BB168" s="8">
        <f t="shared" si="149"/>
        <v>0</v>
      </c>
      <c r="BC168" s="8">
        <f t="shared" si="150"/>
        <v>0</v>
      </c>
      <c r="BD168" s="8">
        <f t="shared" si="151"/>
        <v>0</v>
      </c>
      <c r="BE168" s="15">
        <f t="shared" si="152"/>
        <v>0</v>
      </c>
      <c r="BF168" s="8">
        <f t="shared" si="153"/>
        <v>0</v>
      </c>
      <c r="BG168" s="68"/>
      <c r="BH168" s="60">
        <v>0</v>
      </c>
      <c r="BI168" s="8">
        <f t="shared" si="154"/>
        <v>0</v>
      </c>
      <c r="BJ168" s="8">
        <f t="shared" si="155"/>
        <v>0</v>
      </c>
      <c r="BK168" s="69">
        <f t="shared" si="156"/>
        <v>0</v>
      </c>
      <c r="BL168" s="8">
        <f t="shared" si="157"/>
        <v>0</v>
      </c>
      <c r="BM168" s="8">
        <f t="shared" si="158"/>
        <v>0</v>
      </c>
      <c r="BN168" s="8">
        <f t="shared" si="159"/>
        <v>0</v>
      </c>
      <c r="BO168" s="8">
        <f t="shared" si="160"/>
        <v>0</v>
      </c>
      <c r="BP168" s="8">
        <f t="shared" si="161"/>
        <v>0</v>
      </c>
      <c r="BQ168" s="15">
        <f t="shared" si="162"/>
        <v>0</v>
      </c>
      <c r="BR168" s="8">
        <f t="shared" si="163"/>
        <v>0</v>
      </c>
      <c r="BS168" s="68"/>
      <c r="BT168" s="60">
        <v>0</v>
      </c>
      <c r="BU168" s="8">
        <f t="shared" si="164"/>
        <v>0</v>
      </c>
      <c r="BV168" s="8">
        <f t="shared" si="165"/>
        <v>0</v>
      </c>
      <c r="BW168" s="69">
        <f t="shared" si="166"/>
        <v>0</v>
      </c>
      <c r="BX168" s="8">
        <f t="shared" si="167"/>
        <v>0</v>
      </c>
      <c r="BY168" s="8">
        <f t="shared" si="168"/>
        <v>0</v>
      </c>
      <c r="BZ168" s="8">
        <f t="shared" si="169"/>
        <v>0</v>
      </c>
      <c r="CA168" s="8">
        <f t="shared" si="170"/>
        <v>0</v>
      </c>
      <c r="CB168" s="8">
        <f t="shared" si="171"/>
        <v>0</v>
      </c>
      <c r="CC168" s="15">
        <f t="shared" si="172"/>
        <v>0</v>
      </c>
      <c r="CD168" s="8">
        <f t="shared" si="173"/>
        <v>0</v>
      </c>
      <c r="CE168" s="68"/>
      <c r="CF168" s="60">
        <v>0</v>
      </c>
      <c r="CG168" s="8">
        <f t="shared" si="174"/>
        <v>0</v>
      </c>
      <c r="CH168" s="8">
        <f t="shared" si="175"/>
        <v>0</v>
      </c>
      <c r="CI168" s="69">
        <f t="shared" si="176"/>
        <v>0</v>
      </c>
      <c r="CJ168" s="8">
        <f t="shared" si="177"/>
        <v>0</v>
      </c>
      <c r="CK168" s="8">
        <f t="shared" si="178"/>
        <v>0</v>
      </c>
      <c r="CL168" s="8">
        <f t="shared" si="179"/>
        <v>0</v>
      </c>
      <c r="CM168" s="8">
        <f t="shared" si="180"/>
        <v>0</v>
      </c>
      <c r="CN168" s="8">
        <f t="shared" si="181"/>
        <v>0</v>
      </c>
      <c r="CO168" s="15">
        <f t="shared" si="182"/>
        <v>0</v>
      </c>
      <c r="CP168" s="8">
        <f t="shared" si="183"/>
        <v>0</v>
      </c>
      <c r="CQ168" s="27"/>
      <c r="CR168">
        <f t="shared" si="108"/>
        <v>27.721869999999999</v>
      </c>
      <c r="CS168">
        <f t="shared" si="109"/>
        <v>0.92508999999999997</v>
      </c>
      <c r="CT168">
        <f t="shared" si="110"/>
        <v>0.87003699999999995</v>
      </c>
      <c r="CU168">
        <f t="shared" si="111"/>
        <v>0</v>
      </c>
      <c r="CV168">
        <f t="shared" si="112"/>
        <v>14.377808999999999</v>
      </c>
      <c r="CW168">
        <f t="shared" si="113"/>
        <v>2</v>
      </c>
      <c r="CX168">
        <f t="shared" si="114"/>
        <v>9.41967</v>
      </c>
      <c r="CY168">
        <f t="shared" si="115"/>
        <v>0.12926399999999999</v>
      </c>
      <c r="CZ168" s="8">
        <f t="shared" si="116"/>
        <v>9.6115159999999999</v>
      </c>
    </row>
    <row r="169" spans="1:104" hidden="1" outlineLevel="1" x14ac:dyDescent="0.4">
      <c r="A169" t="str">
        <f>'Accounts Active'!A127</f>
        <v>Helms Deep Trust</v>
      </c>
      <c r="B169">
        <f t="shared" si="99"/>
        <v>207.150687</v>
      </c>
      <c r="C169">
        <f t="shared" si="98"/>
        <v>134.09231</v>
      </c>
      <c r="D169">
        <f t="shared" si="100"/>
        <v>24.139737</v>
      </c>
      <c r="E169">
        <f t="shared" si="101"/>
        <v>10.357534350000002</v>
      </c>
      <c r="F169" s="15">
        <f t="shared" si="117"/>
        <v>0.55068869658289066</v>
      </c>
      <c r="G169" s="14">
        <f t="shared" si="102"/>
        <v>1</v>
      </c>
      <c r="H169" s="54">
        <f t="shared" si="118"/>
        <v>60.24919058431108</v>
      </c>
      <c r="I169" s="58">
        <v>16.378514141052008</v>
      </c>
      <c r="J169" s="58">
        <f t="shared" si="103"/>
        <v>117.71379585894799</v>
      </c>
      <c r="K169" s="10"/>
      <c r="L169">
        <v>0</v>
      </c>
      <c r="M169" s="8">
        <f t="shared" si="119"/>
        <v>10.357534350000002</v>
      </c>
      <c r="N169" s="8">
        <f t="shared" si="120"/>
        <v>117.71379585894799</v>
      </c>
      <c r="O169" s="58">
        <f t="shared" si="104"/>
        <v>5.951494964045061</v>
      </c>
      <c r="P169" s="8">
        <f t="shared" si="105"/>
        <v>0</v>
      </c>
      <c r="Q169" s="8">
        <f t="shared" si="121"/>
        <v>117.71379585894799</v>
      </c>
      <c r="R169" s="8">
        <f t="shared" si="106"/>
        <v>3.8467318082452233</v>
      </c>
      <c r="S169" s="8">
        <f t="shared" si="122"/>
        <v>3.8467318082452233</v>
      </c>
      <c r="T169" s="8">
        <f t="shared" si="123"/>
        <v>9.7982267722902847</v>
      </c>
      <c r="U169" s="15">
        <f t="shared" si="184"/>
        <v>4.7299996510705683E-2</v>
      </c>
      <c r="V169" s="8">
        <f t="shared" si="107"/>
        <v>107.91556908665771</v>
      </c>
      <c r="W169" s="68"/>
      <c r="X169" s="58">
        <v>0</v>
      </c>
      <c r="Y169" s="8">
        <f t="shared" si="124"/>
        <v>10.357534350000002</v>
      </c>
      <c r="Z169" s="8">
        <f t="shared" si="125"/>
        <v>107.91556908665771</v>
      </c>
      <c r="AA169" s="60">
        <f t="shared" si="126"/>
        <v>10.427019177006947</v>
      </c>
      <c r="AB169" s="8">
        <f t="shared" si="127"/>
        <v>0</v>
      </c>
      <c r="AC169" s="8">
        <f t="shared" si="128"/>
        <v>107.91556908665771</v>
      </c>
      <c r="AD169" s="8">
        <f t="shared" si="129"/>
        <v>19.308875935013848</v>
      </c>
      <c r="AE169" s="8">
        <f t="shared" si="130"/>
        <v>19.308875935013848</v>
      </c>
      <c r="AF169" s="8">
        <f t="shared" si="131"/>
        <v>29.735895112020795</v>
      </c>
      <c r="AG169" s="15">
        <f t="shared" si="132"/>
        <v>0.14354717110844434</v>
      </c>
      <c r="AH169" s="8">
        <f t="shared" si="133"/>
        <v>78.179673974636913</v>
      </c>
      <c r="AI169" s="68"/>
      <c r="AJ169" s="58">
        <v>0</v>
      </c>
      <c r="AK169" s="8">
        <f t="shared" si="134"/>
        <v>10.357534350000002</v>
      </c>
      <c r="AL169" s="8">
        <f t="shared" si="135"/>
        <v>0</v>
      </c>
      <c r="AM169" s="69">
        <f t="shared" si="136"/>
        <v>0</v>
      </c>
      <c r="AN169" s="8">
        <f t="shared" si="137"/>
        <v>10.357534350000002</v>
      </c>
      <c r="AO169" s="8">
        <f t="shared" si="138"/>
        <v>0</v>
      </c>
      <c r="AP169" s="8">
        <f t="shared" si="139"/>
        <v>0</v>
      </c>
      <c r="AQ169" s="8">
        <f t="shared" si="140"/>
        <v>0</v>
      </c>
      <c r="AR169" s="8">
        <f t="shared" si="141"/>
        <v>10.357534350000002</v>
      </c>
      <c r="AS169" s="15">
        <f t="shared" si="142"/>
        <v>5.000000000000001E-2</v>
      </c>
      <c r="AT169" s="8">
        <f t="shared" si="143"/>
        <v>67.822139624636918</v>
      </c>
      <c r="AU169" s="68"/>
      <c r="AV169" s="60">
        <v>0</v>
      </c>
      <c r="AW169" s="8">
        <f t="shared" si="144"/>
        <v>10.357534350000002</v>
      </c>
      <c r="AX169" s="8">
        <f t="shared" si="145"/>
        <v>0</v>
      </c>
      <c r="AY169" s="69">
        <f t="shared" si="146"/>
        <v>0</v>
      </c>
      <c r="AZ169" s="8">
        <f t="shared" si="147"/>
        <v>10.357534350000002</v>
      </c>
      <c r="BA169" s="8">
        <f t="shared" si="148"/>
        <v>0</v>
      </c>
      <c r="BB169" s="8">
        <f t="shared" si="149"/>
        <v>0</v>
      </c>
      <c r="BC169" s="8">
        <f t="shared" si="150"/>
        <v>0</v>
      </c>
      <c r="BD169" s="8">
        <f t="shared" si="151"/>
        <v>10.357534350000002</v>
      </c>
      <c r="BE169" s="15">
        <f t="shared" si="152"/>
        <v>5.000000000000001E-2</v>
      </c>
      <c r="BF169" s="8">
        <f t="shared" si="153"/>
        <v>57.464605274636916</v>
      </c>
      <c r="BG169" s="68"/>
      <c r="BH169" s="60">
        <v>0</v>
      </c>
      <c r="BI169" s="8">
        <f t="shared" si="154"/>
        <v>10.357534350000002</v>
      </c>
      <c r="BJ169" s="8">
        <f t="shared" si="155"/>
        <v>0</v>
      </c>
      <c r="BK169" s="69">
        <f t="shared" si="156"/>
        <v>0</v>
      </c>
      <c r="BL169" s="8">
        <f t="shared" si="157"/>
        <v>0</v>
      </c>
      <c r="BM169" s="8">
        <f t="shared" si="158"/>
        <v>0</v>
      </c>
      <c r="BN169" s="8">
        <f t="shared" si="159"/>
        <v>0</v>
      </c>
      <c r="BO169" s="8">
        <f t="shared" si="160"/>
        <v>0</v>
      </c>
      <c r="BP169" s="8">
        <f t="shared" si="161"/>
        <v>0</v>
      </c>
      <c r="BQ169" s="15">
        <f t="shared" si="162"/>
        <v>0</v>
      </c>
      <c r="BR169" s="8">
        <f t="shared" si="163"/>
        <v>57.464605274636916</v>
      </c>
      <c r="BS169" s="68"/>
      <c r="BT169" s="60">
        <v>0</v>
      </c>
      <c r="BU169" s="8">
        <f t="shared" si="164"/>
        <v>10.357534350000002</v>
      </c>
      <c r="BV169" s="8">
        <f t="shared" si="165"/>
        <v>0</v>
      </c>
      <c r="BW169" s="69">
        <f t="shared" si="166"/>
        <v>0</v>
      </c>
      <c r="BX169" s="8">
        <f t="shared" si="167"/>
        <v>0</v>
      </c>
      <c r="BY169" s="8">
        <f t="shared" si="168"/>
        <v>0</v>
      </c>
      <c r="BZ169" s="8">
        <f t="shared" si="169"/>
        <v>0</v>
      </c>
      <c r="CA169" s="8">
        <f t="shared" si="170"/>
        <v>0</v>
      </c>
      <c r="CB169" s="8">
        <f t="shared" si="171"/>
        <v>0</v>
      </c>
      <c r="CC169" s="15">
        <f t="shared" si="172"/>
        <v>0</v>
      </c>
      <c r="CD169" s="8">
        <f t="shared" si="173"/>
        <v>57.464605274636916</v>
      </c>
      <c r="CE169" s="68"/>
      <c r="CF169" s="60">
        <v>0</v>
      </c>
      <c r="CG169" s="8">
        <f t="shared" si="174"/>
        <v>10.357534350000002</v>
      </c>
      <c r="CH169" s="8">
        <f t="shared" si="175"/>
        <v>0</v>
      </c>
      <c r="CI169" s="69">
        <f t="shared" si="176"/>
        <v>0</v>
      </c>
      <c r="CJ169" s="8">
        <f t="shared" si="177"/>
        <v>0</v>
      </c>
      <c r="CK169" s="8">
        <f t="shared" si="178"/>
        <v>0</v>
      </c>
      <c r="CL169" s="8">
        <f t="shared" si="179"/>
        <v>0</v>
      </c>
      <c r="CM169" s="8">
        <f t="shared" si="180"/>
        <v>0</v>
      </c>
      <c r="CN169" s="8">
        <f t="shared" si="181"/>
        <v>0</v>
      </c>
      <c r="CO169" s="15">
        <f t="shared" si="182"/>
        <v>0</v>
      </c>
      <c r="CP169" s="8">
        <f t="shared" si="183"/>
        <v>57.464605274636916</v>
      </c>
      <c r="CQ169" s="27"/>
      <c r="CR169">
        <f t="shared" si="108"/>
        <v>73.058376999999993</v>
      </c>
      <c r="CS169">
        <f t="shared" si="109"/>
        <v>8.9186399999999999</v>
      </c>
      <c r="CT169">
        <f t="shared" si="110"/>
        <v>0</v>
      </c>
      <c r="CU169">
        <f t="shared" si="111"/>
        <v>0</v>
      </c>
      <c r="CV169">
        <f t="shared" si="112"/>
        <v>10</v>
      </c>
      <c r="CW169">
        <f t="shared" si="113"/>
        <v>30</v>
      </c>
      <c r="CX169">
        <f t="shared" si="114"/>
        <v>0</v>
      </c>
      <c r="CY169">
        <f t="shared" si="115"/>
        <v>24.139737</v>
      </c>
      <c r="CZ169" s="8">
        <f t="shared" si="116"/>
        <v>24.139737</v>
      </c>
    </row>
    <row r="170" spans="1:104" hidden="1" outlineLevel="1" x14ac:dyDescent="0.4">
      <c r="A170" t="str">
        <f>'Accounts Active'!A128</f>
        <v>Henri Pellerin</v>
      </c>
      <c r="B170">
        <f t="shared" si="99"/>
        <v>56.093066999999998</v>
      </c>
      <c r="C170">
        <f t="shared" si="98"/>
        <v>45.781095999999998</v>
      </c>
      <c r="D170">
        <f t="shared" si="100"/>
        <v>0</v>
      </c>
      <c r="E170">
        <f t="shared" si="101"/>
        <v>2.8046533500000002</v>
      </c>
      <c r="F170" s="15">
        <f t="shared" si="117"/>
        <v>0.58264782318003594</v>
      </c>
      <c r="G170" s="14">
        <f t="shared" si="102"/>
        <v>1</v>
      </c>
      <c r="H170" s="54">
        <f t="shared" si="118"/>
        <v>19.106840072803749</v>
      </c>
      <c r="I170" s="58">
        <v>5.5918667388820396</v>
      </c>
      <c r="J170" s="58">
        <f t="shared" si="103"/>
        <v>40.189229261117958</v>
      </c>
      <c r="K170" s="10"/>
      <c r="L170">
        <v>0</v>
      </c>
      <c r="M170" s="8">
        <f t="shared" si="119"/>
        <v>2.8046533500000002</v>
      </c>
      <c r="N170" s="8">
        <f t="shared" si="120"/>
        <v>40.189229261117958</v>
      </c>
      <c r="O170" s="58">
        <f t="shared" si="104"/>
        <v>2.0319283208146945</v>
      </c>
      <c r="P170" s="8">
        <f t="shared" si="105"/>
        <v>0</v>
      </c>
      <c r="Q170" s="8">
        <f t="shared" si="121"/>
        <v>40.189229261117958</v>
      </c>
      <c r="R170" s="8">
        <f t="shared" si="106"/>
        <v>1.3133310791612745</v>
      </c>
      <c r="S170" s="8">
        <f t="shared" si="122"/>
        <v>1.3133310791612745</v>
      </c>
      <c r="T170" s="8">
        <f t="shared" si="123"/>
        <v>3.3452593999759692</v>
      </c>
      <c r="U170" s="15">
        <f t="shared" si="184"/>
        <v>5.9637662529238585E-2</v>
      </c>
      <c r="V170" s="8">
        <f t="shared" si="107"/>
        <v>36.843969861141986</v>
      </c>
      <c r="W170" s="68"/>
      <c r="X170" s="58">
        <v>0</v>
      </c>
      <c r="Y170" s="8">
        <f t="shared" si="124"/>
        <v>2.8046533500000002</v>
      </c>
      <c r="Z170" s="8">
        <f t="shared" si="125"/>
        <v>36.843969861141986</v>
      </c>
      <c r="AA170" s="60">
        <f t="shared" si="126"/>
        <v>3.559938418067345</v>
      </c>
      <c r="AB170" s="8">
        <f t="shared" si="127"/>
        <v>0</v>
      </c>
      <c r="AC170" s="8">
        <f t="shared" si="128"/>
        <v>36.843969861141986</v>
      </c>
      <c r="AD170" s="8">
        <f t="shared" si="129"/>
        <v>6.5923355547604379</v>
      </c>
      <c r="AE170" s="8">
        <f t="shared" si="130"/>
        <v>6.5923355547604379</v>
      </c>
      <c r="AF170" s="8">
        <f t="shared" si="131"/>
        <v>10.152273972827782</v>
      </c>
      <c r="AG170" s="15">
        <f t="shared" si="132"/>
        <v>0.18098981774035966</v>
      </c>
      <c r="AH170" s="8">
        <f t="shared" si="133"/>
        <v>26.691695888314204</v>
      </c>
      <c r="AI170" s="68"/>
      <c r="AJ170" s="58">
        <v>0</v>
      </c>
      <c r="AK170" s="8">
        <f t="shared" si="134"/>
        <v>2.8046533500000002</v>
      </c>
      <c r="AL170" s="8">
        <f t="shared" si="135"/>
        <v>0</v>
      </c>
      <c r="AM170" s="69">
        <f t="shared" si="136"/>
        <v>0</v>
      </c>
      <c r="AN170" s="8">
        <f t="shared" si="137"/>
        <v>2.8046533500000002</v>
      </c>
      <c r="AO170" s="8">
        <f t="shared" si="138"/>
        <v>0</v>
      </c>
      <c r="AP170" s="8">
        <f t="shared" si="139"/>
        <v>0</v>
      </c>
      <c r="AQ170" s="8">
        <f t="shared" si="140"/>
        <v>0</v>
      </c>
      <c r="AR170" s="8">
        <f t="shared" si="141"/>
        <v>2.8046533500000002</v>
      </c>
      <c r="AS170" s="15">
        <f t="shared" si="142"/>
        <v>0.05</v>
      </c>
      <c r="AT170" s="8">
        <f t="shared" si="143"/>
        <v>23.887042538314205</v>
      </c>
      <c r="AU170" s="68"/>
      <c r="AV170" s="60">
        <v>0</v>
      </c>
      <c r="AW170" s="8">
        <f t="shared" si="144"/>
        <v>2.8046533500000002</v>
      </c>
      <c r="AX170" s="8">
        <f t="shared" si="145"/>
        <v>0</v>
      </c>
      <c r="AY170" s="69">
        <f t="shared" si="146"/>
        <v>0</v>
      </c>
      <c r="AZ170" s="8">
        <f t="shared" si="147"/>
        <v>2.8046533500000002</v>
      </c>
      <c r="BA170" s="8">
        <f t="shared" si="148"/>
        <v>0</v>
      </c>
      <c r="BB170" s="8">
        <f t="shared" si="149"/>
        <v>0</v>
      </c>
      <c r="BC170" s="8">
        <f t="shared" si="150"/>
        <v>0</v>
      </c>
      <c r="BD170" s="8">
        <f t="shared" si="151"/>
        <v>2.8046533500000002</v>
      </c>
      <c r="BE170" s="15">
        <f t="shared" si="152"/>
        <v>0.05</v>
      </c>
      <c r="BF170" s="8">
        <f t="shared" si="153"/>
        <v>21.082389188314206</v>
      </c>
      <c r="BG170" s="68"/>
      <c r="BH170" s="60">
        <v>0</v>
      </c>
      <c r="BI170" s="8">
        <f t="shared" si="154"/>
        <v>2.8046533500000002</v>
      </c>
      <c r="BJ170" s="8">
        <f t="shared" si="155"/>
        <v>0</v>
      </c>
      <c r="BK170" s="69">
        <f t="shared" si="156"/>
        <v>0</v>
      </c>
      <c r="BL170" s="8">
        <f t="shared" si="157"/>
        <v>0</v>
      </c>
      <c r="BM170" s="8">
        <f t="shared" si="158"/>
        <v>0</v>
      </c>
      <c r="BN170" s="8">
        <f t="shared" si="159"/>
        <v>0</v>
      </c>
      <c r="BO170" s="8">
        <f t="shared" si="160"/>
        <v>0</v>
      </c>
      <c r="BP170" s="8">
        <f t="shared" si="161"/>
        <v>0</v>
      </c>
      <c r="BQ170" s="15">
        <f t="shared" si="162"/>
        <v>0</v>
      </c>
      <c r="BR170" s="8">
        <f t="shared" si="163"/>
        <v>21.082389188314206</v>
      </c>
      <c r="BS170" s="68"/>
      <c r="BT170" s="60">
        <v>0</v>
      </c>
      <c r="BU170" s="8">
        <f t="shared" si="164"/>
        <v>2.8046533500000002</v>
      </c>
      <c r="BV170" s="8">
        <f t="shared" si="165"/>
        <v>0</v>
      </c>
      <c r="BW170" s="69">
        <f t="shared" si="166"/>
        <v>0</v>
      </c>
      <c r="BX170" s="8">
        <f t="shared" si="167"/>
        <v>0</v>
      </c>
      <c r="BY170" s="8">
        <f t="shared" si="168"/>
        <v>0</v>
      </c>
      <c r="BZ170" s="8">
        <f t="shared" si="169"/>
        <v>0</v>
      </c>
      <c r="CA170" s="8">
        <f t="shared" si="170"/>
        <v>0</v>
      </c>
      <c r="CB170" s="8">
        <f t="shared" si="171"/>
        <v>0</v>
      </c>
      <c r="CC170" s="15">
        <f t="shared" si="172"/>
        <v>0</v>
      </c>
      <c r="CD170" s="8">
        <f t="shared" si="173"/>
        <v>21.082389188314206</v>
      </c>
      <c r="CE170" s="68"/>
      <c r="CF170" s="60">
        <v>0</v>
      </c>
      <c r="CG170" s="8">
        <f t="shared" si="174"/>
        <v>2.8046533500000002</v>
      </c>
      <c r="CH170" s="8">
        <f t="shared" si="175"/>
        <v>0</v>
      </c>
      <c r="CI170" s="69">
        <f t="shared" si="176"/>
        <v>0</v>
      </c>
      <c r="CJ170" s="8">
        <f t="shared" si="177"/>
        <v>0</v>
      </c>
      <c r="CK170" s="8">
        <f t="shared" si="178"/>
        <v>0</v>
      </c>
      <c r="CL170" s="8">
        <f t="shared" si="179"/>
        <v>0</v>
      </c>
      <c r="CM170" s="8">
        <f t="shared" si="180"/>
        <v>0</v>
      </c>
      <c r="CN170" s="8">
        <f t="shared" si="181"/>
        <v>0</v>
      </c>
      <c r="CO170" s="15">
        <f t="shared" si="182"/>
        <v>0</v>
      </c>
      <c r="CP170" s="8">
        <f t="shared" si="183"/>
        <v>21.082389188314206</v>
      </c>
      <c r="CQ170" s="27"/>
      <c r="CR170">
        <f t="shared" si="108"/>
        <v>10.311971</v>
      </c>
      <c r="CS170">
        <f t="shared" si="109"/>
        <v>0.89185899999999996</v>
      </c>
      <c r="CT170">
        <f t="shared" si="110"/>
        <v>0</v>
      </c>
      <c r="CU170">
        <f t="shared" si="111"/>
        <v>0</v>
      </c>
      <c r="CV170">
        <f t="shared" si="112"/>
        <v>2.7663000000000002</v>
      </c>
      <c r="CW170">
        <f t="shared" si="113"/>
        <v>6.6538120000000003</v>
      </c>
      <c r="CX170">
        <f t="shared" si="114"/>
        <v>0</v>
      </c>
      <c r="CY170">
        <f t="shared" si="115"/>
        <v>0</v>
      </c>
      <c r="CZ170" s="8">
        <f t="shared" si="116"/>
        <v>0</v>
      </c>
    </row>
    <row r="171" spans="1:104" hidden="1" outlineLevel="1" x14ac:dyDescent="0.4">
      <c r="A171" t="str">
        <f>'Accounts Active'!A129</f>
        <v>Hirohata Survivor's Trust</v>
      </c>
      <c r="B171">
        <f t="shared" si="99"/>
        <v>51.223956000000001</v>
      </c>
      <c r="C171">
        <f t="shared" si="98"/>
        <v>28.304487000000002</v>
      </c>
      <c r="D171">
        <f t="shared" si="100"/>
        <v>8.9482859999999995</v>
      </c>
      <c r="E171">
        <f t="shared" si="101"/>
        <v>2.5611978000000004</v>
      </c>
      <c r="F171" s="15">
        <f t="shared" si="117"/>
        <v>0.45496728529869396</v>
      </c>
      <c r="G171" s="14">
        <f t="shared" si="102"/>
        <v>1</v>
      </c>
      <c r="H171" s="54">
        <f t="shared" si="118"/>
        <v>14.385044623882569</v>
      </c>
      <c r="I171" s="58">
        <v>3.2237345234427441</v>
      </c>
      <c r="J171" s="58">
        <f t="shared" si="103"/>
        <v>23.16925847655726</v>
      </c>
      <c r="K171" s="10"/>
      <c r="L171">
        <v>0</v>
      </c>
      <c r="M171" s="8">
        <f t="shared" si="119"/>
        <v>2.5611978000000004</v>
      </c>
      <c r="N171" s="8">
        <f t="shared" si="120"/>
        <v>23.16925847655726</v>
      </c>
      <c r="O171" s="58">
        <f t="shared" si="104"/>
        <v>1.1714151611347181</v>
      </c>
      <c r="P171" s="8">
        <f t="shared" si="105"/>
        <v>2.5611978000000004</v>
      </c>
      <c r="Q171" s="8">
        <f t="shared" si="121"/>
        <v>0</v>
      </c>
      <c r="R171" s="8">
        <f t="shared" si="106"/>
        <v>0</v>
      </c>
      <c r="S171" s="8">
        <f t="shared" si="122"/>
        <v>0</v>
      </c>
      <c r="T171" s="8">
        <f t="shared" si="123"/>
        <v>3.7326129611347185</v>
      </c>
      <c r="U171" s="15">
        <f t="shared" si="184"/>
        <v>7.286850240802796E-2</v>
      </c>
      <c r="V171" s="8">
        <f t="shared" si="107"/>
        <v>19.436645515422541</v>
      </c>
      <c r="W171" s="68"/>
      <c r="X171" s="58">
        <v>0</v>
      </c>
      <c r="Y171" s="8">
        <f t="shared" si="124"/>
        <v>2.5611978000000004</v>
      </c>
      <c r="Z171" s="8">
        <f t="shared" si="125"/>
        <v>19.436645515422541</v>
      </c>
      <c r="AA171" s="60">
        <f t="shared" si="126"/>
        <v>2.052319362308026</v>
      </c>
      <c r="AB171" s="8">
        <f t="shared" si="127"/>
        <v>0</v>
      </c>
      <c r="AC171" s="8">
        <f t="shared" si="128"/>
        <v>19.436645515422541</v>
      </c>
      <c r="AD171" s="8">
        <f t="shared" si="129"/>
        <v>3.4777167004398239</v>
      </c>
      <c r="AE171" s="8">
        <f t="shared" si="130"/>
        <v>3.4777167004398239</v>
      </c>
      <c r="AF171" s="8">
        <f t="shared" si="131"/>
        <v>5.5300360627478504</v>
      </c>
      <c r="AG171" s="15">
        <f t="shared" si="132"/>
        <v>0.10795800431243245</v>
      </c>
      <c r="AH171" s="8">
        <f t="shared" si="133"/>
        <v>13.90660945267469</v>
      </c>
      <c r="AI171" s="68"/>
      <c r="AJ171" s="58">
        <v>0</v>
      </c>
      <c r="AK171" s="8">
        <f t="shared" si="134"/>
        <v>2.5611978000000004</v>
      </c>
      <c r="AL171" s="8">
        <f t="shared" si="135"/>
        <v>0</v>
      </c>
      <c r="AM171" s="69">
        <f t="shared" si="136"/>
        <v>0</v>
      </c>
      <c r="AN171" s="8">
        <f t="shared" si="137"/>
        <v>2.5611978000000004</v>
      </c>
      <c r="AO171" s="8">
        <f t="shared" si="138"/>
        <v>0</v>
      </c>
      <c r="AP171" s="8">
        <f t="shared" si="139"/>
        <v>0</v>
      </c>
      <c r="AQ171" s="8">
        <f t="shared" si="140"/>
        <v>0</v>
      </c>
      <c r="AR171" s="8">
        <f t="shared" si="141"/>
        <v>2.5611978000000004</v>
      </c>
      <c r="AS171" s="15">
        <f t="shared" si="142"/>
        <v>5.000000000000001E-2</v>
      </c>
      <c r="AT171" s="8">
        <f t="shared" si="143"/>
        <v>11.34541165267469</v>
      </c>
      <c r="AU171" s="68"/>
      <c r="AV171" s="60">
        <v>0</v>
      </c>
      <c r="AW171" s="8">
        <f t="shared" si="144"/>
        <v>2.5611978000000004</v>
      </c>
      <c r="AX171" s="8">
        <f t="shared" si="145"/>
        <v>0</v>
      </c>
      <c r="AY171" s="69">
        <f t="shared" si="146"/>
        <v>0</v>
      </c>
      <c r="AZ171" s="8">
        <f t="shared" si="147"/>
        <v>2.5611978000000004</v>
      </c>
      <c r="BA171" s="8">
        <f t="shared" si="148"/>
        <v>0</v>
      </c>
      <c r="BB171" s="8">
        <f t="shared" si="149"/>
        <v>0</v>
      </c>
      <c r="BC171" s="8">
        <f t="shared" si="150"/>
        <v>0</v>
      </c>
      <c r="BD171" s="8">
        <f t="shared" si="151"/>
        <v>2.5611978000000004</v>
      </c>
      <c r="BE171" s="15">
        <f t="shared" si="152"/>
        <v>5.000000000000001E-2</v>
      </c>
      <c r="BF171" s="8">
        <f t="shared" si="153"/>
        <v>8.7842138526746893</v>
      </c>
      <c r="BG171" s="68"/>
      <c r="BH171" s="60">
        <v>0</v>
      </c>
      <c r="BI171" s="8">
        <f t="shared" si="154"/>
        <v>2.5611978000000004</v>
      </c>
      <c r="BJ171" s="8">
        <f t="shared" si="155"/>
        <v>0</v>
      </c>
      <c r="BK171" s="69">
        <f t="shared" si="156"/>
        <v>0</v>
      </c>
      <c r="BL171" s="8">
        <f t="shared" si="157"/>
        <v>0</v>
      </c>
      <c r="BM171" s="8">
        <f t="shared" si="158"/>
        <v>0</v>
      </c>
      <c r="BN171" s="8">
        <f t="shared" si="159"/>
        <v>0</v>
      </c>
      <c r="BO171" s="8">
        <f t="shared" si="160"/>
        <v>0</v>
      </c>
      <c r="BP171" s="8">
        <f t="shared" si="161"/>
        <v>0</v>
      </c>
      <c r="BQ171" s="15">
        <f t="shared" si="162"/>
        <v>0</v>
      </c>
      <c r="BR171" s="8">
        <f t="shared" si="163"/>
        <v>8.7842138526746893</v>
      </c>
      <c r="BS171" s="68"/>
      <c r="BT171" s="60">
        <v>0</v>
      </c>
      <c r="BU171" s="8">
        <f t="shared" si="164"/>
        <v>2.5611978000000004</v>
      </c>
      <c r="BV171" s="8">
        <f t="shared" si="165"/>
        <v>0</v>
      </c>
      <c r="BW171" s="69">
        <f t="shared" si="166"/>
        <v>0</v>
      </c>
      <c r="BX171" s="8">
        <f t="shared" si="167"/>
        <v>0</v>
      </c>
      <c r="BY171" s="8">
        <f t="shared" si="168"/>
        <v>0</v>
      </c>
      <c r="BZ171" s="8">
        <f t="shared" si="169"/>
        <v>0</v>
      </c>
      <c r="CA171" s="8">
        <f t="shared" si="170"/>
        <v>0</v>
      </c>
      <c r="CB171" s="8">
        <f t="shared" si="171"/>
        <v>0</v>
      </c>
      <c r="CC171" s="15">
        <f t="shared" si="172"/>
        <v>0</v>
      </c>
      <c r="CD171" s="8">
        <f t="shared" si="173"/>
        <v>8.7842138526746893</v>
      </c>
      <c r="CE171" s="68"/>
      <c r="CF171" s="60">
        <v>0</v>
      </c>
      <c r="CG171" s="8">
        <f t="shared" si="174"/>
        <v>2.5611978000000004</v>
      </c>
      <c r="CH171" s="8">
        <f t="shared" si="175"/>
        <v>0</v>
      </c>
      <c r="CI171" s="69">
        <f t="shared" si="176"/>
        <v>0</v>
      </c>
      <c r="CJ171" s="8">
        <f t="shared" si="177"/>
        <v>0</v>
      </c>
      <c r="CK171" s="8">
        <f t="shared" si="178"/>
        <v>0</v>
      </c>
      <c r="CL171" s="8">
        <f t="shared" si="179"/>
        <v>0</v>
      </c>
      <c r="CM171" s="8">
        <f t="shared" si="180"/>
        <v>0</v>
      </c>
      <c r="CN171" s="8">
        <f t="shared" si="181"/>
        <v>0</v>
      </c>
      <c r="CO171" s="15">
        <f t="shared" si="182"/>
        <v>0</v>
      </c>
      <c r="CP171" s="8">
        <f t="shared" si="183"/>
        <v>8.7842138526746893</v>
      </c>
      <c r="CQ171" s="27"/>
      <c r="CR171">
        <f t="shared" si="108"/>
        <v>22.919468999999999</v>
      </c>
      <c r="CS171">
        <f t="shared" si="109"/>
        <v>1.78477</v>
      </c>
      <c r="CT171">
        <f t="shared" si="110"/>
        <v>0</v>
      </c>
      <c r="CU171">
        <f t="shared" si="111"/>
        <v>0</v>
      </c>
      <c r="CV171">
        <f t="shared" si="112"/>
        <v>5.5326009999999997</v>
      </c>
      <c r="CW171">
        <f t="shared" si="113"/>
        <v>6.6538120000000003</v>
      </c>
      <c r="CX171">
        <f t="shared" si="114"/>
        <v>5</v>
      </c>
      <c r="CY171">
        <f t="shared" si="115"/>
        <v>3.948286</v>
      </c>
      <c r="CZ171" s="8">
        <f t="shared" si="116"/>
        <v>10.859780000000001</v>
      </c>
    </row>
    <row r="172" spans="1:104" hidden="1" outlineLevel="1" x14ac:dyDescent="0.4">
      <c r="A172" t="str">
        <f>'Accounts Active'!A130</f>
        <v>Hirschman Living Trust, dated July 31, 2007</v>
      </c>
      <c r="B172">
        <f t="shared" si="99"/>
        <v>216.97435699999997</v>
      </c>
      <c r="C172">
        <f t="shared" si="98"/>
        <v>38.697654999999997</v>
      </c>
      <c r="D172">
        <f t="shared" si="100"/>
        <v>22.793492000000001</v>
      </c>
      <c r="E172">
        <f t="shared" si="101"/>
        <v>10.84871785</v>
      </c>
      <c r="F172" s="15">
        <f t="shared" si="117"/>
        <v>0.3037016125858073</v>
      </c>
      <c r="G172" s="14">
        <f t="shared" si="102"/>
        <v>1</v>
      </c>
      <c r="H172" s="54">
        <f t="shared" si="118"/>
        <v>24.872916149999995</v>
      </c>
      <c r="I172" s="58">
        <v>10.84871785</v>
      </c>
      <c r="J172" s="58">
        <f t="shared" si="103"/>
        <v>24.872916149999995</v>
      </c>
      <c r="K172" s="10"/>
      <c r="L172">
        <v>0</v>
      </c>
      <c r="M172" s="8">
        <f t="shared" si="119"/>
        <v>10.84871785</v>
      </c>
      <c r="N172" s="8">
        <f t="shared" si="120"/>
        <v>24.872916149999995</v>
      </c>
      <c r="O172" s="58">
        <f t="shared" si="104"/>
        <v>3.9421213117732554</v>
      </c>
      <c r="P172" s="8">
        <f t="shared" si="105"/>
        <v>10.84871785</v>
      </c>
      <c r="Q172" s="8">
        <f t="shared" si="121"/>
        <v>0</v>
      </c>
      <c r="R172" s="8">
        <f t="shared" si="106"/>
        <v>0</v>
      </c>
      <c r="S172" s="8">
        <f t="shared" si="122"/>
        <v>0</v>
      </c>
      <c r="T172" s="8">
        <f t="shared" si="123"/>
        <v>14.790839161773256</v>
      </c>
      <c r="U172" s="15">
        <f t="shared" si="184"/>
        <v>6.8168604651162798E-2</v>
      </c>
      <c r="V172" s="8">
        <f t="shared" si="107"/>
        <v>10.082076988226738</v>
      </c>
      <c r="W172" s="68"/>
      <c r="X172" s="58">
        <v>0</v>
      </c>
      <c r="Y172" s="8">
        <f t="shared" si="124"/>
        <v>10.082076988226738</v>
      </c>
      <c r="Z172" s="8">
        <f t="shared" si="125"/>
        <v>10.082076988226738</v>
      </c>
      <c r="AA172" s="60">
        <f t="shared" si="126"/>
        <v>6.9065965382267445</v>
      </c>
      <c r="AB172" s="8">
        <f t="shared" si="127"/>
        <v>10.082076988226738</v>
      </c>
      <c r="AC172" s="8">
        <f t="shared" si="128"/>
        <v>0</v>
      </c>
      <c r="AD172" s="8">
        <f t="shared" si="129"/>
        <v>0</v>
      </c>
      <c r="AE172" s="8">
        <f t="shared" si="130"/>
        <v>0</v>
      </c>
      <c r="AF172" s="8">
        <f t="shared" si="131"/>
        <v>16.988673526453482</v>
      </c>
      <c r="AG172" s="15">
        <f t="shared" si="132"/>
        <v>7.8298070616950766E-2</v>
      </c>
      <c r="AH172" s="8">
        <f t="shared" si="133"/>
        <v>-6.9065965382267436</v>
      </c>
      <c r="AI172" s="68"/>
      <c r="AJ172" s="58">
        <v>0</v>
      </c>
      <c r="AK172" s="8">
        <f t="shared" si="134"/>
        <v>-6.9065965382267436</v>
      </c>
      <c r="AL172" s="8">
        <f t="shared" si="135"/>
        <v>-6.9065965382267436</v>
      </c>
      <c r="AM172" s="69">
        <f t="shared" si="136"/>
        <v>0</v>
      </c>
      <c r="AN172" s="8">
        <f t="shared" si="137"/>
        <v>-6.9065965382267436</v>
      </c>
      <c r="AO172" s="8">
        <f t="shared" si="138"/>
        <v>0</v>
      </c>
      <c r="AP172" s="8">
        <f t="shared" si="139"/>
        <v>0</v>
      </c>
      <c r="AQ172" s="8">
        <f t="shared" si="140"/>
        <v>0</v>
      </c>
      <c r="AR172" s="8">
        <f t="shared" si="141"/>
        <v>-6.9065965382267436</v>
      </c>
      <c r="AS172" s="15">
        <f t="shared" si="142"/>
        <v>-3.1831395348837208E-2</v>
      </c>
      <c r="AT172" s="8">
        <f t="shared" si="143"/>
        <v>0</v>
      </c>
      <c r="AU172" s="68"/>
      <c r="AV172" s="60">
        <v>0</v>
      </c>
      <c r="AW172" s="8">
        <f t="shared" si="144"/>
        <v>0</v>
      </c>
      <c r="AX172" s="8">
        <f t="shared" si="145"/>
        <v>0</v>
      </c>
      <c r="AY172" s="69">
        <f t="shared" si="146"/>
        <v>0</v>
      </c>
      <c r="AZ172" s="8">
        <f t="shared" si="147"/>
        <v>0</v>
      </c>
      <c r="BA172" s="8">
        <f t="shared" si="148"/>
        <v>0</v>
      </c>
      <c r="BB172" s="8">
        <f t="shared" si="149"/>
        <v>0</v>
      </c>
      <c r="BC172" s="8">
        <f t="shared" si="150"/>
        <v>0</v>
      </c>
      <c r="BD172" s="8">
        <f t="shared" si="151"/>
        <v>0</v>
      </c>
      <c r="BE172" s="15">
        <f t="shared" si="152"/>
        <v>0</v>
      </c>
      <c r="BF172" s="8">
        <f t="shared" si="153"/>
        <v>0</v>
      </c>
      <c r="BG172" s="68"/>
      <c r="BH172" s="60">
        <v>0</v>
      </c>
      <c r="BI172" s="8">
        <f t="shared" si="154"/>
        <v>0</v>
      </c>
      <c r="BJ172" s="8">
        <f t="shared" si="155"/>
        <v>0</v>
      </c>
      <c r="BK172" s="69">
        <f t="shared" si="156"/>
        <v>0</v>
      </c>
      <c r="BL172" s="8">
        <f t="shared" si="157"/>
        <v>0</v>
      </c>
      <c r="BM172" s="8">
        <f t="shared" si="158"/>
        <v>0</v>
      </c>
      <c r="BN172" s="8">
        <f t="shared" si="159"/>
        <v>0</v>
      </c>
      <c r="BO172" s="8">
        <f t="shared" si="160"/>
        <v>0</v>
      </c>
      <c r="BP172" s="8">
        <f t="shared" si="161"/>
        <v>0</v>
      </c>
      <c r="BQ172" s="15">
        <f t="shared" si="162"/>
        <v>0</v>
      </c>
      <c r="BR172" s="8">
        <f t="shared" si="163"/>
        <v>0</v>
      </c>
      <c r="BS172" s="68"/>
      <c r="BT172" s="60">
        <v>0</v>
      </c>
      <c r="BU172" s="8">
        <f t="shared" si="164"/>
        <v>0</v>
      </c>
      <c r="BV172" s="8">
        <f t="shared" si="165"/>
        <v>0</v>
      </c>
      <c r="BW172" s="69">
        <f t="shared" si="166"/>
        <v>0</v>
      </c>
      <c r="BX172" s="8">
        <f t="shared" si="167"/>
        <v>0</v>
      </c>
      <c r="BY172" s="8">
        <f t="shared" si="168"/>
        <v>0</v>
      </c>
      <c r="BZ172" s="8">
        <f t="shared" si="169"/>
        <v>0</v>
      </c>
      <c r="CA172" s="8">
        <f t="shared" si="170"/>
        <v>0</v>
      </c>
      <c r="CB172" s="8">
        <f t="shared" si="171"/>
        <v>0</v>
      </c>
      <c r="CC172" s="15">
        <f t="shared" si="172"/>
        <v>0</v>
      </c>
      <c r="CD172" s="8">
        <f t="shared" si="173"/>
        <v>0</v>
      </c>
      <c r="CE172" s="68"/>
      <c r="CF172" s="60">
        <v>0</v>
      </c>
      <c r="CG172" s="8">
        <f t="shared" si="174"/>
        <v>0</v>
      </c>
      <c r="CH172" s="8">
        <f t="shared" si="175"/>
        <v>0</v>
      </c>
      <c r="CI172" s="69">
        <f t="shared" si="176"/>
        <v>0</v>
      </c>
      <c r="CJ172" s="8">
        <f t="shared" si="177"/>
        <v>0</v>
      </c>
      <c r="CK172" s="8">
        <f t="shared" si="178"/>
        <v>0</v>
      </c>
      <c r="CL172" s="8">
        <f t="shared" si="179"/>
        <v>0</v>
      </c>
      <c r="CM172" s="8">
        <f t="shared" si="180"/>
        <v>0</v>
      </c>
      <c r="CN172" s="8">
        <f t="shared" si="181"/>
        <v>0</v>
      </c>
      <c r="CO172" s="15">
        <f t="shared" si="182"/>
        <v>0</v>
      </c>
      <c r="CP172" s="8">
        <f t="shared" si="183"/>
        <v>0</v>
      </c>
      <c r="CQ172" s="27"/>
      <c r="CR172">
        <f t="shared" si="108"/>
        <v>178.27670199999997</v>
      </c>
      <c r="CS172">
        <f t="shared" si="109"/>
        <v>12.02961</v>
      </c>
      <c r="CT172">
        <f t="shared" si="110"/>
        <v>3.1924800000000002</v>
      </c>
      <c r="CU172">
        <f t="shared" si="111"/>
        <v>0</v>
      </c>
      <c r="CV172">
        <f t="shared" si="112"/>
        <v>133.60730799999999</v>
      </c>
      <c r="CW172">
        <f t="shared" si="113"/>
        <v>6.6538120000000003</v>
      </c>
      <c r="CX172">
        <f t="shared" si="114"/>
        <v>16.646370000000001</v>
      </c>
      <c r="CY172">
        <f t="shared" si="115"/>
        <v>6.1471220000000004</v>
      </c>
      <c r="CZ172" s="8">
        <f t="shared" si="116"/>
        <v>25.769513</v>
      </c>
    </row>
    <row r="173" spans="1:104" hidden="1" outlineLevel="1" x14ac:dyDescent="0.4">
      <c r="A173" t="str">
        <f>'Accounts Active'!A131</f>
        <v>Holden Heinrich</v>
      </c>
      <c r="B173">
        <f t="shared" si="99"/>
        <v>11.988113</v>
      </c>
      <c r="C173">
        <f t="shared" si="98"/>
        <v>11.988113</v>
      </c>
      <c r="D173">
        <f t="shared" si="100"/>
        <v>0</v>
      </c>
      <c r="E173">
        <f t="shared" si="101"/>
        <v>0.59940565000000001</v>
      </c>
      <c r="F173" s="15">
        <f t="shared" si="117"/>
        <v>0.60517234072325943</v>
      </c>
      <c r="G173" s="14">
        <f t="shared" si="102"/>
        <v>1</v>
      </c>
      <c r="H173" s="54">
        <f t="shared" si="118"/>
        <v>4.7332385949350648</v>
      </c>
      <c r="I173" s="58">
        <v>1.4642709809013612</v>
      </c>
      <c r="J173" s="58">
        <f t="shared" si="103"/>
        <v>10.523842019098639</v>
      </c>
      <c r="K173" s="10"/>
      <c r="L173">
        <v>0</v>
      </c>
      <c r="M173" s="8">
        <f t="shared" si="119"/>
        <v>0.59940565000000001</v>
      </c>
      <c r="N173" s="8">
        <f t="shared" si="120"/>
        <v>10.523842019098639</v>
      </c>
      <c r="O173" s="58">
        <f t="shared" si="104"/>
        <v>0.53207521108334344</v>
      </c>
      <c r="P173" s="8">
        <f t="shared" si="105"/>
        <v>0</v>
      </c>
      <c r="Q173" s="8">
        <f t="shared" si="121"/>
        <v>10.523842019098639</v>
      </c>
      <c r="R173" s="8">
        <f t="shared" si="106"/>
        <v>0.34390529626895139</v>
      </c>
      <c r="S173" s="8">
        <f t="shared" si="122"/>
        <v>0.34390529626895139</v>
      </c>
      <c r="T173" s="8">
        <f t="shared" si="123"/>
        <v>0.87598050735229482</v>
      </c>
      <c r="U173" s="15">
        <f t="shared" si="184"/>
        <v>7.3070758288005355E-2</v>
      </c>
      <c r="V173" s="8">
        <f t="shared" si="107"/>
        <v>9.6478615117463438</v>
      </c>
      <c r="W173" s="68"/>
      <c r="X173" s="58">
        <v>0</v>
      </c>
      <c r="Y173" s="8">
        <f t="shared" si="124"/>
        <v>0.59940565000000001</v>
      </c>
      <c r="Z173" s="8">
        <f t="shared" si="125"/>
        <v>9.6478615117463438</v>
      </c>
      <c r="AA173" s="60">
        <f t="shared" si="126"/>
        <v>0.93219576981801777</v>
      </c>
      <c r="AB173" s="8">
        <f t="shared" si="127"/>
        <v>0</v>
      </c>
      <c r="AC173" s="8">
        <f t="shared" si="128"/>
        <v>9.6478615117463438</v>
      </c>
      <c r="AD173" s="8">
        <f t="shared" si="129"/>
        <v>1.7262510177647521</v>
      </c>
      <c r="AE173" s="8">
        <f t="shared" si="130"/>
        <v>1.7262510177647521</v>
      </c>
      <c r="AF173" s="8">
        <f t="shared" si="131"/>
        <v>2.6584467875827698</v>
      </c>
      <c r="AG173" s="15">
        <f t="shared" si="132"/>
        <v>0.22175690098873524</v>
      </c>
      <c r="AH173" s="8">
        <f t="shared" si="133"/>
        <v>6.9894147241635736</v>
      </c>
      <c r="AI173" s="68"/>
      <c r="AJ173" s="58">
        <v>0</v>
      </c>
      <c r="AK173" s="8">
        <f t="shared" si="134"/>
        <v>0.59940565000000001</v>
      </c>
      <c r="AL173" s="8">
        <f t="shared" si="135"/>
        <v>0</v>
      </c>
      <c r="AM173" s="69">
        <f t="shared" si="136"/>
        <v>0</v>
      </c>
      <c r="AN173" s="8">
        <f t="shared" si="137"/>
        <v>0.59940565000000001</v>
      </c>
      <c r="AO173" s="8">
        <f t="shared" si="138"/>
        <v>0</v>
      </c>
      <c r="AP173" s="8">
        <f t="shared" si="139"/>
        <v>0</v>
      </c>
      <c r="AQ173" s="8">
        <f t="shared" si="140"/>
        <v>0</v>
      </c>
      <c r="AR173" s="8">
        <f t="shared" si="141"/>
        <v>0.59940565000000001</v>
      </c>
      <c r="AS173" s="15">
        <f t="shared" si="142"/>
        <v>0.05</v>
      </c>
      <c r="AT173" s="8">
        <f t="shared" si="143"/>
        <v>6.390009074163574</v>
      </c>
      <c r="AU173" s="68"/>
      <c r="AV173" s="60">
        <v>0</v>
      </c>
      <c r="AW173" s="8">
        <f t="shared" si="144"/>
        <v>0.59940565000000001</v>
      </c>
      <c r="AX173" s="8">
        <f t="shared" si="145"/>
        <v>0</v>
      </c>
      <c r="AY173" s="69">
        <f t="shared" si="146"/>
        <v>0</v>
      </c>
      <c r="AZ173" s="8">
        <f t="shared" si="147"/>
        <v>0.59940565000000001</v>
      </c>
      <c r="BA173" s="8">
        <f t="shared" si="148"/>
        <v>0</v>
      </c>
      <c r="BB173" s="8">
        <f t="shared" si="149"/>
        <v>0</v>
      </c>
      <c r="BC173" s="8">
        <f t="shared" si="150"/>
        <v>0</v>
      </c>
      <c r="BD173" s="8">
        <f t="shared" si="151"/>
        <v>0.59940565000000001</v>
      </c>
      <c r="BE173" s="15">
        <f t="shared" si="152"/>
        <v>0.05</v>
      </c>
      <c r="BF173" s="8">
        <f t="shared" si="153"/>
        <v>5.7906034241635744</v>
      </c>
      <c r="BG173" s="68"/>
      <c r="BH173" s="60">
        <v>0</v>
      </c>
      <c r="BI173" s="8">
        <f t="shared" si="154"/>
        <v>0.59940565000000001</v>
      </c>
      <c r="BJ173" s="8">
        <f t="shared" si="155"/>
        <v>0</v>
      </c>
      <c r="BK173" s="69">
        <f t="shared" si="156"/>
        <v>0</v>
      </c>
      <c r="BL173" s="8">
        <f t="shared" si="157"/>
        <v>0</v>
      </c>
      <c r="BM173" s="8">
        <f t="shared" si="158"/>
        <v>0</v>
      </c>
      <c r="BN173" s="8">
        <f t="shared" si="159"/>
        <v>0</v>
      </c>
      <c r="BO173" s="8">
        <f t="shared" si="160"/>
        <v>0</v>
      </c>
      <c r="BP173" s="8">
        <f t="shared" si="161"/>
        <v>0</v>
      </c>
      <c r="BQ173" s="15">
        <f t="shared" si="162"/>
        <v>0</v>
      </c>
      <c r="BR173" s="8">
        <f t="shared" si="163"/>
        <v>5.7906034241635744</v>
      </c>
      <c r="BS173" s="68"/>
      <c r="BT173" s="60">
        <v>0</v>
      </c>
      <c r="BU173" s="8">
        <f t="shared" si="164"/>
        <v>0.59940565000000001</v>
      </c>
      <c r="BV173" s="8">
        <f t="shared" si="165"/>
        <v>0</v>
      </c>
      <c r="BW173" s="69">
        <f t="shared" si="166"/>
        <v>0</v>
      </c>
      <c r="BX173" s="8">
        <f t="shared" si="167"/>
        <v>0</v>
      </c>
      <c r="BY173" s="8">
        <f t="shared" si="168"/>
        <v>0</v>
      </c>
      <c r="BZ173" s="8">
        <f t="shared" si="169"/>
        <v>0</v>
      </c>
      <c r="CA173" s="8">
        <f t="shared" si="170"/>
        <v>0</v>
      </c>
      <c r="CB173" s="8">
        <f t="shared" si="171"/>
        <v>0</v>
      </c>
      <c r="CC173" s="15">
        <f t="shared" si="172"/>
        <v>0</v>
      </c>
      <c r="CD173" s="8">
        <f t="shared" si="173"/>
        <v>5.7906034241635744</v>
      </c>
      <c r="CE173" s="68"/>
      <c r="CF173" s="60">
        <v>0</v>
      </c>
      <c r="CG173" s="8">
        <f t="shared" si="174"/>
        <v>0.59940565000000001</v>
      </c>
      <c r="CH173" s="8">
        <f t="shared" si="175"/>
        <v>0</v>
      </c>
      <c r="CI173" s="69">
        <f t="shared" si="176"/>
        <v>0</v>
      </c>
      <c r="CJ173" s="8">
        <f t="shared" si="177"/>
        <v>0</v>
      </c>
      <c r="CK173" s="8">
        <f t="shared" si="178"/>
        <v>0</v>
      </c>
      <c r="CL173" s="8">
        <f t="shared" si="179"/>
        <v>0</v>
      </c>
      <c r="CM173" s="8">
        <f t="shared" si="180"/>
        <v>0</v>
      </c>
      <c r="CN173" s="8">
        <f t="shared" si="181"/>
        <v>0</v>
      </c>
      <c r="CO173" s="15">
        <f t="shared" si="182"/>
        <v>0</v>
      </c>
      <c r="CP173" s="8">
        <f t="shared" si="183"/>
        <v>5.7906034241635744</v>
      </c>
      <c r="CQ173" s="27"/>
      <c r="CR173">
        <f t="shared" si="108"/>
        <v>0</v>
      </c>
      <c r="CS173">
        <f t="shared" si="109"/>
        <v>0</v>
      </c>
      <c r="CT173">
        <f t="shared" si="110"/>
        <v>0</v>
      </c>
      <c r="CU173">
        <f t="shared" si="111"/>
        <v>0</v>
      </c>
      <c r="CV173">
        <f t="shared" si="112"/>
        <v>0</v>
      </c>
      <c r="CW173">
        <f t="shared" si="113"/>
        <v>0</v>
      </c>
      <c r="CX173">
        <f t="shared" si="114"/>
        <v>0</v>
      </c>
      <c r="CY173">
        <f t="shared" si="115"/>
        <v>0</v>
      </c>
      <c r="CZ173" s="8">
        <f t="shared" si="116"/>
        <v>0</v>
      </c>
    </row>
    <row r="174" spans="1:104" hidden="1" outlineLevel="1" x14ac:dyDescent="0.4">
      <c r="A174" t="str">
        <f>'Accounts Active'!A132</f>
        <v>Horst Moelders</v>
      </c>
      <c r="B174">
        <f t="shared" si="99"/>
        <v>70.662304000000006</v>
      </c>
      <c r="C174">
        <f t="shared" ref="C174:C237" si="185">_xlfn.IFNA(VLOOKUP(A174,GoldBal,3,FALSE),0)</f>
        <v>39.829335</v>
      </c>
      <c r="D174">
        <f t="shared" si="100"/>
        <v>8.3426100000000005</v>
      </c>
      <c r="E174">
        <f t="shared" si="101"/>
        <v>3.5331152000000006</v>
      </c>
      <c r="F174" s="15">
        <f t="shared" si="117"/>
        <v>0.70517234072325929</v>
      </c>
      <c r="G174" s="14">
        <f t="shared" si="102"/>
        <v>1</v>
      </c>
      <c r="H174" s="54">
        <f t="shared" si="118"/>
        <v>11.658274016963233</v>
      </c>
      <c r="I174" s="58">
        <v>4.8298835726225438</v>
      </c>
      <c r="J174" s="58">
        <f t="shared" si="103"/>
        <v>34.712790427377463</v>
      </c>
      <c r="K174" s="10"/>
      <c r="L174">
        <v>0</v>
      </c>
      <c r="M174" s="8">
        <f t="shared" si="119"/>
        <v>3.5331152000000006</v>
      </c>
      <c r="N174" s="8">
        <f t="shared" si="120"/>
        <v>34.712790427377463</v>
      </c>
      <c r="O174" s="58">
        <f t="shared" si="104"/>
        <v>1.7550449028424939</v>
      </c>
      <c r="P174" s="8">
        <f t="shared" si="105"/>
        <v>0</v>
      </c>
      <c r="Q174" s="8">
        <f t="shared" si="121"/>
        <v>34.712790427377463</v>
      </c>
      <c r="R174" s="8">
        <f t="shared" si="106"/>
        <v>1.1343682710729006</v>
      </c>
      <c r="S174" s="8">
        <f t="shared" si="122"/>
        <v>1.1343682710729006</v>
      </c>
      <c r="T174" s="8">
        <f t="shared" si="123"/>
        <v>2.8894131739153943</v>
      </c>
      <c r="U174" s="15">
        <f t="shared" si="184"/>
        <v>4.0890446678831675E-2</v>
      </c>
      <c r="V174" s="8">
        <f t="shared" si="107"/>
        <v>31.82337725346207</v>
      </c>
      <c r="W174" s="68"/>
      <c r="X174" s="58">
        <v>0</v>
      </c>
      <c r="Y174" s="8">
        <f t="shared" si="124"/>
        <v>3.5331152000000006</v>
      </c>
      <c r="Z174" s="8">
        <f t="shared" si="125"/>
        <v>31.82337725346207</v>
      </c>
      <c r="AA174" s="60">
        <f t="shared" si="126"/>
        <v>3.0748386697800498</v>
      </c>
      <c r="AB174" s="8">
        <f t="shared" si="127"/>
        <v>0</v>
      </c>
      <c r="AC174" s="8">
        <f t="shared" si="128"/>
        <v>31.82337725346207</v>
      </c>
      <c r="AD174" s="8">
        <f t="shared" si="129"/>
        <v>5.694022173267788</v>
      </c>
      <c r="AE174" s="8">
        <f t="shared" si="130"/>
        <v>5.694022173267788</v>
      </c>
      <c r="AF174" s="8">
        <f t="shared" si="131"/>
        <v>8.7688608430478379</v>
      </c>
      <c r="AG174" s="15">
        <f t="shared" si="132"/>
        <v>0.12409531456896505</v>
      </c>
      <c r="AH174" s="8">
        <f t="shared" si="133"/>
        <v>23.05451641041423</v>
      </c>
      <c r="AI174" s="68"/>
      <c r="AJ174" s="58">
        <v>1</v>
      </c>
      <c r="AK174" s="8">
        <f t="shared" si="134"/>
        <v>0</v>
      </c>
      <c r="AL174" s="8">
        <f t="shared" si="135"/>
        <v>0</v>
      </c>
      <c r="AM174" s="69">
        <f t="shared" si="136"/>
        <v>0</v>
      </c>
      <c r="AN174" s="8">
        <f t="shared" si="137"/>
        <v>0</v>
      </c>
      <c r="AO174" s="8">
        <f t="shared" si="138"/>
        <v>0</v>
      </c>
      <c r="AP174" s="8">
        <f t="shared" si="139"/>
        <v>0</v>
      </c>
      <c r="AQ174" s="8">
        <f t="shared" si="140"/>
        <v>0</v>
      </c>
      <c r="AR174" s="8">
        <f t="shared" si="141"/>
        <v>0</v>
      </c>
      <c r="AS174" s="15">
        <f t="shared" si="142"/>
        <v>0</v>
      </c>
      <c r="AT174" s="8">
        <f t="shared" si="143"/>
        <v>23.05451641041423</v>
      </c>
      <c r="AU174" s="68"/>
      <c r="AV174" s="60">
        <v>1</v>
      </c>
      <c r="AW174" s="8">
        <f t="shared" si="144"/>
        <v>0</v>
      </c>
      <c r="AX174" s="8">
        <f t="shared" si="145"/>
        <v>0</v>
      </c>
      <c r="AY174" s="69">
        <f t="shared" si="146"/>
        <v>0</v>
      </c>
      <c r="AZ174" s="8">
        <f t="shared" si="147"/>
        <v>0</v>
      </c>
      <c r="BA174" s="8">
        <f t="shared" si="148"/>
        <v>0</v>
      </c>
      <c r="BB174" s="8">
        <f t="shared" si="149"/>
        <v>0</v>
      </c>
      <c r="BC174" s="8">
        <f t="shared" si="150"/>
        <v>0</v>
      </c>
      <c r="BD174" s="8">
        <f t="shared" si="151"/>
        <v>0</v>
      </c>
      <c r="BE174" s="15">
        <f t="shared" si="152"/>
        <v>0</v>
      </c>
      <c r="BF174" s="8">
        <f t="shared" si="153"/>
        <v>23.05451641041423</v>
      </c>
      <c r="BG174" s="68"/>
      <c r="BH174" s="60">
        <v>1</v>
      </c>
      <c r="BI174" s="8">
        <f t="shared" si="154"/>
        <v>0</v>
      </c>
      <c r="BJ174" s="8">
        <f t="shared" si="155"/>
        <v>0</v>
      </c>
      <c r="BK174" s="69">
        <f t="shared" si="156"/>
        <v>0</v>
      </c>
      <c r="BL174" s="8">
        <f t="shared" si="157"/>
        <v>0</v>
      </c>
      <c r="BM174" s="8">
        <f t="shared" si="158"/>
        <v>0</v>
      </c>
      <c r="BN174" s="8">
        <f t="shared" si="159"/>
        <v>0</v>
      </c>
      <c r="BO174" s="8">
        <f t="shared" si="160"/>
        <v>0</v>
      </c>
      <c r="BP174" s="8">
        <f t="shared" si="161"/>
        <v>0</v>
      </c>
      <c r="BQ174" s="15">
        <f t="shared" si="162"/>
        <v>0</v>
      </c>
      <c r="BR174" s="8">
        <f t="shared" si="163"/>
        <v>23.05451641041423</v>
      </c>
      <c r="BS174" s="68"/>
      <c r="BT174" s="60">
        <v>1</v>
      </c>
      <c r="BU174" s="8">
        <f t="shared" si="164"/>
        <v>0</v>
      </c>
      <c r="BV174" s="8">
        <f t="shared" si="165"/>
        <v>0</v>
      </c>
      <c r="BW174" s="69">
        <f t="shared" si="166"/>
        <v>0</v>
      </c>
      <c r="BX174" s="8">
        <f t="shared" si="167"/>
        <v>0</v>
      </c>
      <c r="BY174" s="8">
        <f t="shared" si="168"/>
        <v>0</v>
      </c>
      <c r="BZ174" s="8">
        <f t="shared" si="169"/>
        <v>0</v>
      </c>
      <c r="CA174" s="8">
        <f t="shared" si="170"/>
        <v>0</v>
      </c>
      <c r="CB174" s="8">
        <f t="shared" si="171"/>
        <v>0</v>
      </c>
      <c r="CC174" s="15">
        <f t="shared" si="172"/>
        <v>0</v>
      </c>
      <c r="CD174" s="8">
        <f t="shared" si="173"/>
        <v>23.05451641041423</v>
      </c>
      <c r="CE174" s="68"/>
      <c r="CF174" s="60">
        <v>1</v>
      </c>
      <c r="CG174" s="8">
        <f t="shared" si="174"/>
        <v>0</v>
      </c>
      <c r="CH174" s="8">
        <f t="shared" si="175"/>
        <v>0</v>
      </c>
      <c r="CI174" s="69">
        <f t="shared" si="176"/>
        <v>0</v>
      </c>
      <c r="CJ174" s="8">
        <f t="shared" si="177"/>
        <v>0</v>
      </c>
      <c r="CK174" s="8">
        <f t="shared" si="178"/>
        <v>0</v>
      </c>
      <c r="CL174" s="8">
        <f t="shared" si="179"/>
        <v>0</v>
      </c>
      <c r="CM174" s="8">
        <f t="shared" si="180"/>
        <v>0</v>
      </c>
      <c r="CN174" s="8">
        <f t="shared" si="181"/>
        <v>0</v>
      </c>
      <c r="CO174" s="15">
        <f t="shared" si="182"/>
        <v>0</v>
      </c>
      <c r="CP174" s="8">
        <f t="shared" si="183"/>
        <v>23.05451641041423</v>
      </c>
      <c r="CQ174" s="27"/>
      <c r="CR174">
        <f t="shared" si="108"/>
        <v>30.832968999999999</v>
      </c>
      <c r="CS174">
        <f t="shared" si="109"/>
        <v>0</v>
      </c>
      <c r="CT174">
        <f t="shared" si="110"/>
        <v>0</v>
      </c>
      <c r="CU174">
        <f t="shared" si="111"/>
        <v>0</v>
      </c>
      <c r="CV174">
        <f t="shared" si="112"/>
        <v>17.5</v>
      </c>
      <c r="CW174">
        <f t="shared" si="113"/>
        <v>4.9903589999999998</v>
      </c>
      <c r="CX174">
        <f t="shared" si="114"/>
        <v>7.7504999999999997</v>
      </c>
      <c r="CY174">
        <f t="shared" si="115"/>
        <v>0.59211000000000003</v>
      </c>
      <c r="CZ174" s="8">
        <f t="shared" si="116"/>
        <v>8.6292709999999992</v>
      </c>
    </row>
    <row r="175" spans="1:104" hidden="1" outlineLevel="1" x14ac:dyDescent="0.4">
      <c r="A175" t="str">
        <f>'Accounts Active'!A133</f>
        <v>Hoss Living Trust, Dated September 21, 2018</v>
      </c>
      <c r="B175">
        <f t="shared" ref="B175:B238" si="186">C175+CR175</f>
        <v>200.68853400000003</v>
      </c>
      <c r="C175">
        <f t="shared" si="185"/>
        <v>2.1136149999999998</v>
      </c>
      <c r="D175">
        <f t="shared" ref="D175:D238" si="187">CX175+CY175</f>
        <v>2</v>
      </c>
      <c r="E175">
        <f t="shared" ref="E175:E238" si="188">B175*$C$36</f>
        <v>10.034426700000003</v>
      </c>
      <c r="F175" s="15">
        <f t="shared" si="117"/>
        <v>1</v>
      </c>
      <c r="G175" s="14">
        <f t="shared" ref="G175:G238" si="189">$C$34</f>
        <v>1</v>
      </c>
      <c r="H175" s="54">
        <f t="shared" si="118"/>
        <v>0</v>
      </c>
      <c r="I175" s="58">
        <v>2.1136149999999994</v>
      </c>
      <c r="J175" s="58">
        <f t="shared" ref="J175:J238" si="190">IF(C175+D175-CZ175-I175&lt;0,0,C175+D175-CZ175-I175)</f>
        <v>0</v>
      </c>
      <c r="K175" s="10"/>
      <c r="L175">
        <v>0</v>
      </c>
      <c r="M175" s="8">
        <f t="shared" si="119"/>
        <v>0</v>
      </c>
      <c r="N175" s="8">
        <f t="shared" si="120"/>
        <v>0</v>
      </c>
      <c r="O175" s="58">
        <f t="shared" ref="O175:O238" si="191">$I175*T$38</f>
        <v>0.76802870639534859</v>
      </c>
      <c r="P175" s="8">
        <f t="shared" ref="P175:P238" si="192">IF(N$43=0,0,IF(J175&lt;$E175,J175,IF((T$37/N$43*N175)&lt;M175,M175,0)))*IF(L175=0,1,0)</f>
        <v>0</v>
      </c>
      <c r="Q175" s="8">
        <f t="shared" si="121"/>
        <v>0</v>
      </c>
      <c r="R175" s="8">
        <f t="shared" ref="R175:R238" si="193">IF(Q$43=0,0,((T$37-P$43)/Q$43*Q175))</f>
        <v>0</v>
      </c>
      <c r="S175" s="8">
        <f t="shared" si="122"/>
        <v>0</v>
      </c>
      <c r="T175" s="8">
        <f t="shared" si="123"/>
        <v>0.76802870639534859</v>
      </c>
      <c r="U175" s="15">
        <f t="shared" si="184"/>
        <v>3.8269685421856163E-3</v>
      </c>
      <c r="V175" s="8">
        <f t="shared" ref="V175:V238" si="194">J175-T175</f>
        <v>-0.76802870639534859</v>
      </c>
      <c r="W175" s="68"/>
      <c r="X175" s="58">
        <v>0</v>
      </c>
      <c r="Y175" s="8">
        <f t="shared" si="124"/>
        <v>-0.76802870639534859</v>
      </c>
      <c r="Z175" s="8">
        <f t="shared" si="125"/>
        <v>-0.76802870639534859</v>
      </c>
      <c r="AA175" s="60">
        <f t="shared" si="126"/>
        <v>1.3455862936046508</v>
      </c>
      <c r="AB175" s="8">
        <f t="shared" si="127"/>
        <v>-0.76802870639534859</v>
      </c>
      <c r="AC175" s="8">
        <f t="shared" si="128"/>
        <v>0</v>
      </c>
      <c r="AD175" s="8">
        <f t="shared" si="129"/>
        <v>0</v>
      </c>
      <c r="AE175" s="8">
        <f t="shared" si="130"/>
        <v>0</v>
      </c>
      <c r="AF175" s="8">
        <f t="shared" si="131"/>
        <v>0.57755758720930217</v>
      </c>
      <c r="AG175" s="15">
        <f t="shared" si="132"/>
        <v>2.8778803437235836E-3</v>
      </c>
      <c r="AH175" s="8">
        <f t="shared" si="133"/>
        <v>-1.3455862936046508</v>
      </c>
      <c r="AI175" s="68"/>
      <c r="AJ175" s="58">
        <v>0</v>
      </c>
      <c r="AK175" s="8">
        <f t="shared" si="134"/>
        <v>-1.3455862936046508</v>
      </c>
      <c r="AL175" s="8">
        <f t="shared" si="135"/>
        <v>-1.3455862936046508</v>
      </c>
      <c r="AM175" s="69">
        <f t="shared" si="136"/>
        <v>0</v>
      </c>
      <c r="AN175" s="8">
        <f t="shared" si="137"/>
        <v>-1.3455862936046508</v>
      </c>
      <c r="AO175" s="8">
        <f t="shared" si="138"/>
        <v>0</v>
      </c>
      <c r="AP175" s="8">
        <f t="shared" si="139"/>
        <v>0</v>
      </c>
      <c r="AQ175" s="8">
        <f t="shared" si="140"/>
        <v>0</v>
      </c>
      <c r="AR175" s="8">
        <f t="shared" si="141"/>
        <v>-1.3455862936046508</v>
      </c>
      <c r="AS175" s="15">
        <f t="shared" si="142"/>
        <v>-6.7048488859091995E-3</v>
      </c>
      <c r="AT175" s="8">
        <f t="shared" si="143"/>
        <v>0</v>
      </c>
      <c r="AU175" s="68"/>
      <c r="AV175" s="60">
        <v>0</v>
      </c>
      <c r="AW175" s="8">
        <f t="shared" si="144"/>
        <v>0</v>
      </c>
      <c r="AX175" s="8">
        <f t="shared" si="145"/>
        <v>0</v>
      </c>
      <c r="AY175" s="69">
        <f t="shared" si="146"/>
        <v>0</v>
      </c>
      <c r="AZ175" s="8">
        <f t="shared" si="147"/>
        <v>0</v>
      </c>
      <c r="BA175" s="8">
        <f t="shared" si="148"/>
        <v>0</v>
      </c>
      <c r="BB175" s="8">
        <f t="shared" si="149"/>
        <v>0</v>
      </c>
      <c r="BC175" s="8">
        <f t="shared" si="150"/>
        <v>0</v>
      </c>
      <c r="BD175" s="8">
        <f t="shared" si="151"/>
        <v>0</v>
      </c>
      <c r="BE175" s="15">
        <f t="shared" si="152"/>
        <v>0</v>
      </c>
      <c r="BF175" s="8">
        <f t="shared" si="153"/>
        <v>0</v>
      </c>
      <c r="BG175" s="68"/>
      <c r="BH175" s="60">
        <v>0</v>
      </c>
      <c r="BI175" s="8">
        <f t="shared" si="154"/>
        <v>0</v>
      </c>
      <c r="BJ175" s="8">
        <f t="shared" si="155"/>
        <v>0</v>
      </c>
      <c r="BK175" s="69">
        <f t="shared" si="156"/>
        <v>0</v>
      </c>
      <c r="BL175" s="8">
        <f t="shared" si="157"/>
        <v>0</v>
      </c>
      <c r="BM175" s="8">
        <f t="shared" si="158"/>
        <v>0</v>
      </c>
      <c r="BN175" s="8">
        <f t="shared" si="159"/>
        <v>0</v>
      </c>
      <c r="BO175" s="8">
        <f t="shared" si="160"/>
        <v>0</v>
      </c>
      <c r="BP175" s="8">
        <f t="shared" si="161"/>
        <v>0</v>
      </c>
      <c r="BQ175" s="15">
        <f t="shared" si="162"/>
        <v>0</v>
      </c>
      <c r="BR175" s="8">
        <f t="shared" si="163"/>
        <v>0</v>
      </c>
      <c r="BS175" s="68"/>
      <c r="BT175" s="60">
        <v>0</v>
      </c>
      <c r="BU175" s="8">
        <f t="shared" si="164"/>
        <v>0</v>
      </c>
      <c r="BV175" s="8">
        <f t="shared" si="165"/>
        <v>0</v>
      </c>
      <c r="BW175" s="69">
        <f t="shared" si="166"/>
        <v>0</v>
      </c>
      <c r="BX175" s="8">
        <f t="shared" si="167"/>
        <v>0</v>
      </c>
      <c r="BY175" s="8">
        <f t="shared" si="168"/>
        <v>0</v>
      </c>
      <c r="BZ175" s="8">
        <f t="shared" si="169"/>
        <v>0</v>
      </c>
      <c r="CA175" s="8">
        <f t="shared" si="170"/>
        <v>0</v>
      </c>
      <c r="CB175" s="8">
        <f t="shared" si="171"/>
        <v>0</v>
      </c>
      <c r="CC175" s="15">
        <f t="shared" si="172"/>
        <v>0</v>
      </c>
      <c r="CD175" s="8">
        <f t="shared" si="173"/>
        <v>0</v>
      </c>
      <c r="CE175" s="68"/>
      <c r="CF175" s="60">
        <v>0</v>
      </c>
      <c r="CG175" s="8">
        <f t="shared" si="174"/>
        <v>0</v>
      </c>
      <c r="CH175" s="8">
        <f t="shared" si="175"/>
        <v>0</v>
      </c>
      <c r="CI175" s="69">
        <f t="shared" si="176"/>
        <v>0</v>
      </c>
      <c r="CJ175" s="8">
        <f t="shared" si="177"/>
        <v>0</v>
      </c>
      <c r="CK175" s="8">
        <f t="shared" si="178"/>
        <v>0</v>
      </c>
      <c r="CL175" s="8">
        <f t="shared" si="179"/>
        <v>0</v>
      </c>
      <c r="CM175" s="8">
        <f t="shared" si="180"/>
        <v>0</v>
      </c>
      <c r="CN175" s="8">
        <f t="shared" si="181"/>
        <v>0</v>
      </c>
      <c r="CO175" s="15">
        <f t="shared" si="182"/>
        <v>0</v>
      </c>
      <c r="CP175" s="8">
        <f t="shared" si="183"/>
        <v>0</v>
      </c>
      <c r="CQ175" s="27"/>
      <c r="CR175">
        <f t="shared" ref="CR175:CR238" si="195">SUM(CS175:CY175)</f>
        <v>198.57491900000002</v>
      </c>
      <c r="CS175">
        <f t="shared" ref="CS175:CS238" si="196">ROUNDDOWN(_xlfn.IFNA(VLOOKUP(A175,LeaseHistory,4,FALSE),0),6)</f>
        <v>15.937279999999999</v>
      </c>
      <c r="CT175">
        <f t="shared" ref="CT175:CT238" si="197">ROUNDDOWN(_xlfn.IFNA(VLOOKUP(A175,LeaseHistory,8,FALSE),0),6)</f>
        <v>0</v>
      </c>
      <c r="CU175">
        <f t="shared" ref="CU175:CU238" si="198">ROUNDDOWN(_xlfn.IFNA(VLOOKUP(A175,LeaseHistory,9,FALSE),0),6)</f>
        <v>0</v>
      </c>
      <c r="CV175">
        <f t="shared" ref="CV175:CV238" si="199">ROUNDDOWN(_xlfn.IFNA(VLOOKUP(A175,LeaseHistory,23,FALSE),0),6)</f>
        <v>110.652027</v>
      </c>
      <c r="CW175">
        <f t="shared" ref="CW175:CW238" si="200">ROUNDDOWN(_xlfn.IFNA(VLOOKUP(A175,LeaseHistory,36,FALSE),0),6)</f>
        <v>69.985612000000003</v>
      </c>
      <c r="CX175">
        <f t="shared" ref="CX175:CX238" si="201">ROUNDDOWN(_xlfn.IFNA(VLOOKUP(A175,LeaseHistory,16,FALSE),0),6)</f>
        <v>0</v>
      </c>
      <c r="CY175">
        <f t="shared" ref="CY175:CY238" si="202">ROUNDDOWN(_xlfn.IFNA(VLOOKUP(A175,LeaseHistory,11,FALSE),0),6)</f>
        <v>2</v>
      </c>
      <c r="CZ175" s="8">
        <f t="shared" ref="CZ175:CZ238" si="203">ROUNDDOWN(_xlfn.IFNA(VLOOKUP(A175,Mmx12Alloc,2,FALSE),0),6)</f>
        <v>2</v>
      </c>
    </row>
    <row r="176" spans="1:104" hidden="1" outlineLevel="1" x14ac:dyDescent="0.4">
      <c r="A176" t="str">
        <f>'Accounts Active'!A134</f>
        <v>Howard Danielson Jr</v>
      </c>
      <c r="B176">
        <f t="shared" si="186"/>
        <v>0</v>
      </c>
      <c r="C176">
        <f t="shared" si="185"/>
        <v>0</v>
      </c>
      <c r="D176">
        <f t="shared" si="187"/>
        <v>0</v>
      </c>
      <c r="E176">
        <f t="shared" si="188"/>
        <v>0</v>
      </c>
      <c r="F176" s="15">
        <f t="shared" ref="F176:F239" si="204">IF(J176+I176=0,0,(J176+I176-H176)/(J176+I176))</f>
        <v>0</v>
      </c>
      <c r="G176" s="14">
        <f t="shared" si="189"/>
        <v>1</v>
      </c>
      <c r="H176" s="54">
        <f t="shared" ref="H176:I239" si="205">T176+AF176+AR176+BD176+BP176+CB176+CN176</f>
        <v>0</v>
      </c>
      <c r="I176" s="58">
        <v>0</v>
      </c>
      <c r="J176" s="58">
        <f t="shared" si="190"/>
        <v>0</v>
      </c>
      <c r="K176" s="10"/>
      <c r="L176">
        <v>0</v>
      </c>
      <c r="M176" s="8">
        <f t="shared" ref="M176:M239" si="206">MIN(J176,$E176)*IF(L176=0,1,0)</f>
        <v>0</v>
      </c>
      <c r="N176" s="8">
        <f t="shared" ref="N176:N239" si="207">MIN(J176,T$33*$C$35,G176*B176)*IF(L176=0,1,0)</f>
        <v>0</v>
      </c>
      <c r="O176" s="58">
        <f t="shared" si="191"/>
        <v>0</v>
      </c>
      <c r="P176" s="8">
        <f t="shared" si="192"/>
        <v>0</v>
      </c>
      <c r="Q176" s="8">
        <f t="shared" ref="Q176:Q239" si="208">IF(P176=0,N176,0)</f>
        <v>0</v>
      </c>
      <c r="R176" s="8">
        <f t="shared" si="193"/>
        <v>0</v>
      </c>
      <c r="S176" s="8">
        <f t="shared" ref="S176:S239" si="209">IF(P$43&gt;T$37,T$37/M$43*M176,IF(AND(N$43&gt;T$37,P176=0),R176,0))</f>
        <v>0</v>
      </c>
      <c r="T176" s="8">
        <f t="shared" ref="T176:T239" si="210">IF(S176&lt;&gt;0,S176+O176,P176+O176)</f>
        <v>0</v>
      </c>
      <c r="U176" s="15">
        <f t="shared" si="184"/>
        <v>0</v>
      </c>
      <c r="V176" s="8">
        <f t="shared" si="194"/>
        <v>0</v>
      </c>
      <c r="W176" s="68"/>
      <c r="X176" s="58">
        <v>0</v>
      </c>
      <c r="Y176" s="8">
        <f t="shared" ref="Y176:Y239" si="211">MIN(V176,$E176)*IF(X176=0,1,0)</f>
        <v>0</v>
      </c>
      <c r="Z176" s="8">
        <f t="shared" ref="Z176:Z239" si="212">MIN(V176,AF$33*$C$35,$G176*$B176)*IF(X176=0,1,0)</f>
        <v>0</v>
      </c>
      <c r="AA176" s="60">
        <f t="shared" ref="AA176:AA239" si="213">$I176*AF$38</f>
        <v>0</v>
      </c>
      <c r="AB176" s="8">
        <f t="shared" ref="AB176:AB239" si="214">IF(Z$43=0,0,IF(V176&lt;$E176,V176,IF((AF$37/Z$43*Z176)&lt;Y176,Y176,0)))*IF(X176=0,1,0)</f>
        <v>0</v>
      </c>
      <c r="AC176" s="8">
        <f t="shared" ref="AC176:AC239" si="215">IF(AB176=0,Z176,0)</f>
        <v>0</v>
      </c>
      <c r="AD176" s="8">
        <f t="shared" ref="AD176:AD239" si="216">IF(AC$43=0,0,((AF$37-AB$43)/AC$43*AC176))</f>
        <v>0</v>
      </c>
      <c r="AE176" s="8">
        <f t="shared" ref="AE176:AE239" si="217">IF(AB$43&gt;AF$37,AF$37/Y$43*Y176,IF(AND(Z$43&gt;AF$37,AB176=0),AD176,0))</f>
        <v>0</v>
      </c>
      <c r="AF176" s="8">
        <f t="shared" ref="AF176:AF239" si="218">IF(AE176&lt;&gt;0,AE176+AA176,AB176+AA176)</f>
        <v>0</v>
      </c>
      <c r="AG176" s="15">
        <f t="shared" ref="AG176:AG239" si="219">IF($B176=0,0,AF176/$B176)</f>
        <v>0</v>
      </c>
      <c r="AH176" s="8">
        <f t="shared" ref="AH176:AH239" si="220">V176-AF176</f>
        <v>0</v>
      </c>
      <c r="AI176" s="68"/>
      <c r="AJ176" s="58">
        <v>0</v>
      </c>
      <c r="AK176" s="8">
        <f t="shared" ref="AK176:AK239" si="221">MIN(AH176,$E176)*IF(AJ176=0,1,0)</f>
        <v>0</v>
      </c>
      <c r="AL176" s="8">
        <f t="shared" ref="AL176:AL239" si="222">MIN(AH176,AR$33*$C$35,$G176*$B176)*IF(AJ176=0,1,0)</f>
        <v>0</v>
      </c>
      <c r="AM176" s="69">
        <f t="shared" ref="AM176:AM239" si="223">$I176*AR$38</f>
        <v>0</v>
      </c>
      <c r="AN176" s="8">
        <f t="shared" ref="AN176:AN239" si="224">IF(AL$43=0,0,IF(AH176&lt;$E176,AH176,IF((AR$37/AL$43*AL176)&lt;AK176,AK176,0)))*IF(AJ176=0,1,0)</f>
        <v>0</v>
      </c>
      <c r="AO176" s="8">
        <f t="shared" ref="AO176:AO239" si="225">IF(AN176=0,AL176,0)</f>
        <v>0</v>
      </c>
      <c r="AP176" s="8">
        <f t="shared" ref="AP176:AP239" si="226">IF(AO$43=0,0,((AR$37-AN$43)/AO$43*AO176))</f>
        <v>0</v>
      </c>
      <c r="AQ176" s="8">
        <f t="shared" ref="AQ176:AQ239" si="227">IF(AN$43&gt;AR$37,AR$37/AK$43*AK176,IF(AND(AL$43&gt;AR$37,AN176=0),AP176,0))</f>
        <v>0</v>
      </c>
      <c r="AR176" s="8">
        <f t="shared" ref="AR176:AR239" si="228">IF(AQ176&lt;&gt;0,AQ176+AM176,AN176+AM176)</f>
        <v>0</v>
      </c>
      <c r="AS176" s="15">
        <f t="shared" ref="AS176:AS239" si="229">IF($B176=0,0,AR176/$B176)</f>
        <v>0</v>
      </c>
      <c r="AT176" s="8">
        <f t="shared" ref="AT176:AT239" si="230">AH176-AR176</f>
        <v>0</v>
      </c>
      <c r="AU176" s="68"/>
      <c r="AV176" s="60">
        <v>0</v>
      </c>
      <c r="AW176" s="8">
        <f t="shared" ref="AW176:AW239" si="231">MIN(AT176,$E176)*IF(AV176=0,1,0)</f>
        <v>0</v>
      </c>
      <c r="AX176" s="8">
        <f t="shared" ref="AX176:AX239" si="232">MIN(AT176,BD$33*$C$35,$G176*$B176)*IF(AV176=0,1,0)</f>
        <v>0</v>
      </c>
      <c r="AY176" s="69">
        <f t="shared" ref="AY176:AY239" si="233">$I176*BD$38</f>
        <v>0</v>
      </c>
      <c r="AZ176" s="8">
        <f t="shared" ref="AZ176:AZ239" si="234">IF(AX$43=0,0,IF(AT176&lt;$E176,AT176,IF((BD$37/AX$43*AX176)&lt;AW176,AW176,0)))*IF(AV176=0,1,0)</f>
        <v>0</v>
      </c>
      <c r="BA176" s="8">
        <f t="shared" ref="BA176:BA239" si="235">IF(AZ176=0,AX176,0)</f>
        <v>0</v>
      </c>
      <c r="BB176" s="8">
        <f t="shared" ref="BB176:BB239" si="236">IF(BA$43=0,0,((BD$37-AZ$43)/BA$43*BA176))</f>
        <v>0</v>
      </c>
      <c r="BC176" s="8">
        <f t="shared" ref="BC176:BC239" si="237">IF(AZ$43&gt;BD$37,BD$37/AW$43*AW176,IF(AND(AX$43&gt;BD$37,AZ176=0),BB176,0))</f>
        <v>0</v>
      </c>
      <c r="BD176" s="8">
        <f t="shared" ref="BD176:BD239" si="238">IF(BC176&lt;&gt;0,BC176+AY176,AZ176+AY176)</f>
        <v>0</v>
      </c>
      <c r="BE176" s="15">
        <f t="shared" ref="BE176:BE239" si="239">IF($B176=0,0,BD176/$B176)</f>
        <v>0</v>
      </c>
      <c r="BF176" s="8">
        <f t="shared" ref="BF176:BF239" si="240">AT176-BD176</f>
        <v>0</v>
      </c>
      <c r="BG176" s="68"/>
      <c r="BH176" s="60">
        <v>0</v>
      </c>
      <c r="BI176" s="8">
        <f t="shared" ref="BI176:BI239" si="241">MIN(BF176,$E176)*IF(BH176=0,1,0)</f>
        <v>0</v>
      </c>
      <c r="BJ176" s="8">
        <f t="shared" ref="BJ176:BJ239" si="242">MIN(BF176,BP$33*$C$35,$G176*$B176)*IF(BH176=0,1,0)</f>
        <v>0</v>
      </c>
      <c r="BK176" s="69">
        <f t="shared" ref="BK176:BK239" si="243">$I176*BP$38</f>
        <v>0</v>
      </c>
      <c r="BL176" s="8">
        <f t="shared" ref="BL176:BL239" si="244">IF(BJ$43=0,0,IF(BF176&lt;$E176,BF176,IF((BP$37/BJ$43*BJ176)&lt;BI176,BI176,0)))*IF(BH176=0,1,0)</f>
        <v>0</v>
      </c>
      <c r="BM176" s="8">
        <f t="shared" ref="BM176:BM239" si="245">IF(BL176=0,BJ176,0)</f>
        <v>0</v>
      </c>
      <c r="BN176" s="8">
        <f t="shared" ref="BN176:BN239" si="246">IF(BM$43=0,0,((BP$37-BL$43)/BM$43*BM176))</f>
        <v>0</v>
      </c>
      <c r="BO176" s="8">
        <f t="shared" ref="BO176:BO239" si="247">IF(BL$43&gt;BP$37,BP$37/BI$43*BI176,IF(AND(BJ$43&gt;BP$37,BL176=0),BN176,0))</f>
        <v>0</v>
      </c>
      <c r="BP176" s="8">
        <f t="shared" ref="BP176:BP239" si="248">IF(BO176&lt;&gt;0,BO176+BK176,BL176+BK176)</f>
        <v>0</v>
      </c>
      <c r="BQ176" s="15">
        <f t="shared" ref="BQ176:BQ239" si="249">IF($B176=0,0,BP176/$B176)</f>
        <v>0</v>
      </c>
      <c r="BR176" s="8">
        <f t="shared" ref="BR176:BR239" si="250">BF176-BP176</f>
        <v>0</v>
      </c>
      <c r="BS176" s="68"/>
      <c r="BT176" s="60">
        <v>0</v>
      </c>
      <c r="BU176" s="8">
        <f t="shared" ref="BU176:BU239" si="251">MIN(BR176,$E176)*IF(BT176=0,1,0)</f>
        <v>0</v>
      </c>
      <c r="BV176" s="8">
        <f t="shared" ref="BV176:BV239" si="252">MIN(BR176,CB$33*$C$35,$G176*$B176)*IF(BT176=0,1,0)</f>
        <v>0</v>
      </c>
      <c r="BW176" s="69">
        <f t="shared" ref="BW176:BW239" si="253">$I176*CB$38</f>
        <v>0</v>
      </c>
      <c r="BX176" s="8">
        <f t="shared" ref="BX176:BX239" si="254">IF(BV$43=0,0,IF(BR176&lt;$E176,BR176,IF((CB$37/BV$43*BV176)&lt;BU176,BU176,0)))*IF(BT176=0,1,0)</f>
        <v>0</v>
      </c>
      <c r="BY176" s="8">
        <f t="shared" ref="BY176:BY239" si="255">IF(BX176=0,BV176,0)</f>
        <v>0</v>
      </c>
      <c r="BZ176" s="8">
        <f t="shared" ref="BZ176:BZ239" si="256">IF(BY$43=0,0,((CB$37-BX$43)/BY$43*BY176))</f>
        <v>0</v>
      </c>
      <c r="CA176" s="8">
        <f t="shared" ref="CA176:CA239" si="257">IF(BX$43&gt;CB$37,CB$37/BU$43*BU176,IF(AND(BV$43&gt;CB$37,BX176=0),BZ176,0))</f>
        <v>0</v>
      </c>
      <c r="CB176" s="8">
        <f t="shared" ref="CB176:CB239" si="258">IF(CA176&lt;&gt;0,CA176+BW176,BX176+BW176)</f>
        <v>0</v>
      </c>
      <c r="CC176" s="15">
        <f t="shared" ref="CC176:CC239" si="259">IF($B176=0,0,CB176/$B176)</f>
        <v>0</v>
      </c>
      <c r="CD176" s="8">
        <f t="shared" ref="CD176:CD239" si="260">BR176-CB176</f>
        <v>0</v>
      </c>
      <c r="CE176" s="68"/>
      <c r="CF176" s="60">
        <v>0</v>
      </c>
      <c r="CG176" s="8">
        <f t="shared" ref="CG176:CG239" si="261">MIN(CD176,$E176)*IF(CF176=0,1,0)</f>
        <v>0</v>
      </c>
      <c r="CH176" s="8">
        <f t="shared" ref="CH176:CH239" si="262">MIN(CD176,CN$33*$C$35,$G176*$B176)*IF(CF176=0,1,0)</f>
        <v>0</v>
      </c>
      <c r="CI176" s="69">
        <f t="shared" ref="CI176:CI239" si="263">$I176*CN$38</f>
        <v>0</v>
      </c>
      <c r="CJ176" s="8">
        <f t="shared" ref="CJ176:CJ239" si="264">IF(CH$43=0,0,IF(CD176&lt;$E176,CD176,IF((CN$37/CH$43*CH176)&lt;CG176,CG176,0)))*IF(CF176=0,1,0)</f>
        <v>0</v>
      </c>
      <c r="CK176" s="8">
        <f t="shared" ref="CK176:CK239" si="265">IF(CJ176=0,CH176,0)</f>
        <v>0</v>
      </c>
      <c r="CL176" s="8">
        <f t="shared" ref="CL176:CL239" si="266">IF(CK$43=0,0,((CN$37-CJ$43)/CK$43*CK176))</f>
        <v>0</v>
      </c>
      <c r="CM176" s="8">
        <f t="shared" ref="CM176:CM239" si="267">IF(CJ$43&gt;CN$37,CN$37/CG$43*CG176,IF(AND(CH$43&gt;CN$37,CJ176=0),CL176,0))</f>
        <v>0</v>
      </c>
      <c r="CN176" s="8">
        <f t="shared" ref="CN176:CN239" si="268">IF(CM176&lt;&gt;0,CM176+CI176,CJ176+CI176)</f>
        <v>0</v>
      </c>
      <c r="CO176" s="15">
        <f t="shared" ref="CO176:CO239" si="269">IF($B176=0,0,CN176/$B176)</f>
        <v>0</v>
      </c>
      <c r="CP176" s="8">
        <f t="shared" ref="CP176:CP239" si="270">CD176-CN176</f>
        <v>0</v>
      </c>
      <c r="CQ176" s="27"/>
      <c r="CR176">
        <f t="shared" si="195"/>
        <v>0</v>
      </c>
      <c r="CS176">
        <f t="shared" si="196"/>
        <v>0</v>
      </c>
      <c r="CT176">
        <f t="shared" si="197"/>
        <v>0</v>
      </c>
      <c r="CU176">
        <f t="shared" si="198"/>
        <v>0</v>
      </c>
      <c r="CV176">
        <f t="shared" si="199"/>
        <v>0</v>
      </c>
      <c r="CW176">
        <f t="shared" si="200"/>
        <v>0</v>
      </c>
      <c r="CX176">
        <f t="shared" si="201"/>
        <v>0</v>
      </c>
      <c r="CY176">
        <f t="shared" si="202"/>
        <v>0</v>
      </c>
      <c r="CZ176" s="8">
        <f t="shared" si="203"/>
        <v>0</v>
      </c>
    </row>
    <row r="177" spans="1:104" hidden="1" outlineLevel="1" x14ac:dyDescent="0.4">
      <c r="A177" t="str">
        <f>'Accounts Active'!A135</f>
        <v>Howard Taylor</v>
      </c>
      <c r="B177">
        <f t="shared" si="186"/>
        <v>31.884088000000002</v>
      </c>
      <c r="C177">
        <f t="shared" si="185"/>
        <v>0.18609800000000001</v>
      </c>
      <c r="D177">
        <f t="shared" si="187"/>
        <v>0</v>
      </c>
      <c r="E177">
        <f t="shared" si="188"/>
        <v>1.5942044000000002</v>
      </c>
      <c r="F177" s="15">
        <f t="shared" si="204"/>
        <v>1</v>
      </c>
      <c r="G177" s="14">
        <f t="shared" si="189"/>
        <v>1</v>
      </c>
      <c r="H177" s="54">
        <f t="shared" si="205"/>
        <v>0</v>
      </c>
      <c r="I177" s="58">
        <v>0.18609800000000001</v>
      </c>
      <c r="J177" s="58">
        <f t="shared" si="190"/>
        <v>0</v>
      </c>
      <c r="K177" s="10"/>
      <c r="L177">
        <v>0</v>
      </c>
      <c r="M177" s="8">
        <f t="shared" si="206"/>
        <v>0</v>
      </c>
      <c r="N177" s="8">
        <f t="shared" si="207"/>
        <v>0</v>
      </c>
      <c r="O177" s="58">
        <f t="shared" si="191"/>
        <v>6.7622819767441861E-2</v>
      </c>
      <c r="P177" s="8">
        <f t="shared" si="192"/>
        <v>0</v>
      </c>
      <c r="Q177" s="8">
        <f t="shared" si="208"/>
        <v>0</v>
      </c>
      <c r="R177" s="8">
        <f t="shared" si="193"/>
        <v>0</v>
      </c>
      <c r="S177" s="8">
        <f t="shared" si="209"/>
        <v>0</v>
      </c>
      <c r="T177" s="8">
        <f t="shared" si="210"/>
        <v>6.7622819767441861E-2</v>
      </c>
      <c r="U177" s="15">
        <f t="shared" si="184"/>
        <v>2.1208955315717938E-3</v>
      </c>
      <c r="V177" s="8">
        <f t="shared" si="194"/>
        <v>-6.7622819767441861E-2</v>
      </c>
      <c r="W177" s="68"/>
      <c r="X177" s="58">
        <v>0</v>
      </c>
      <c r="Y177" s="8">
        <f t="shared" si="211"/>
        <v>-6.7622819767441861E-2</v>
      </c>
      <c r="Z177" s="8">
        <f t="shared" si="212"/>
        <v>-6.7622819767441861E-2</v>
      </c>
      <c r="AA177" s="60">
        <f t="shared" si="213"/>
        <v>0.11847518023255815</v>
      </c>
      <c r="AB177" s="8">
        <f t="shared" si="214"/>
        <v>-6.7622819767441861E-2</v>
      </c>
      <c r="AC177" s="8">
        <f t="shared" si="215"/>
        <v>0</v>
      </c>
      <c r="AD177" s="8">
        <f t="shared" si="216"/>
        <v>0</v>
      </c>
      <c r="AE177" s="8">
        <f t="shared" si="217"/>
        <v>0</v>
      </c>
      <c r="AF177" s="8">
        <f t="shared" si="218"/>
        <v>5.0852360465116292E-2</v>
      </c>
      <c r="AG177" s="15">
        <f t="shared" si="219"/>
        <v>1.5949134397419895E-3</v>
      </c>
      <c r="AH177" s="8">
        <f t="shared" si="220"/>
        <v>-0.11847518023255815</v>
      </c>
      <c r="AI177" s="68"/>
      <c r="AJ177" s="58">
        <v>0</v>
      </c>
      <c r="AK177" s="8">
        <f t="shared" si="221"/>
        <v>-0.11847518023255815</v>
      </c>
      <c r="AL177" s="8">
        <f t="shared" si="222"/>
        <v>-0.11847518023255815</v>
      </c>
      <c r="AM177" s="69">
        <f t="shared" si="223"/>
        <v>0</v>
      </c>
      <c r="AN177" s="8">
        <f t="shared" si="224"/>
        <v>-0.11847518023255815</v>
      </c>
      <c r="AO177" s="8">
        <f t="shared" si="225"/>
        <v>0</v>
      </c>
      <c r="AP177" s="8">
        <f t="shared" si="226"/>
        <v>0</v>
      </c>
      <c r="AQ177" s="8">
        <f t="shared" si="227"/>
        <v>0</v>
      </c>
      <c r="AR177" s="8">
        <f t="shared" si="228"/>
        <v>-0.11847518023255815</v>
      </c>
      <c r="AS177" s="15">
        <f t="shared" si="229"/>
        <v>-3.7158089713137834E-3</v>
      </c>
      <c r="AT177" s="8">
        <f t="shared" si="230"/>
        <v>0</v>
      </c>
      <c r="AU177" s="68"/>
      <c r="AV177" s="60">
        <v>0</v>
      </c>
      <c r="AW177" s="8">
        <f t="shared" si="231"/>
        <v>0</v>
      </c>
      <c r="AX177" s="8">
        <f t="shared" si="232"/>
        <v>0</v>
      </c>
      <c r="AY177" s="69">
        <f t="shared" si="233"/>
        <v>0</v>
      </c>
      <c r="AZ177" s="8">
        <f t="shared" si="234"/>
        <v>0</v>
      </c>
      <c r="BA177" s="8">
        <f t="shared" si="235"/>
        <v>0</v>
      </c>
      <c r="BB177" s="8">
        <f t="shared" si="236"/>
        <v>0</v>
      </c>
      <c r="BC177" s="8">
        <f t="shared" si="237"/>
        <v>0</v>
      </c>
      <c r="BD177" s="8">
        <f t="shared" si="238"/>
        <v>0</v>
      </c>
      <c r="BE177" s="15">
        <f t="shared" si="239"/>
        <v>0</v>
      </c>
      <c r="BF177" s="8">
        <f t="shared" si="240"/>
        <v>0</v>
      </c>
      <c r="BG177" s="68"/>
      <c r="BH177" s="60">
        <v>0</v>
      </c>
      <c r="BI177" s="8">
        <f t="shared" si="241"/>
        <v>0</v>
      </c>
      <c r="BJ177" s="8">
        <f t="shared" si="242"/>
        <v>0</v>
      </c>
      <c r="BK177" s="69">
        <f t="shared" si="243"/>
        <v>0</v>
      </c>
      <c r="BL177" s="8">
        <f t="shared" si="244"/>
        <v>0</v>
      </c>
      <c r="BM177" s="8">
        <f t="shared" si="245"/>
        <v>0</v>
      </c>
      <c r="BN177" s="8">
        <f t="shared" si="246"/>
        <v>0</v>
      </c>
      <c r="BO177" s="8">
        <f t="shared" si="247"/>
        <v>0</v>
      </c>
      <c r="BP177" s="8">
        <f t="shared" si="248"/>
        <v>0</v>
      </c>
      <c r="BQ177" s="15">
        <f t="shared" si="249"/>
        <v>0</v>
      </c>
      <c r="BR177" s="8">
        <f t="shared" si="250"/>
        <v>0</v>
      </c>
      <c r="BS177" s="68"/>
      <c r="BT177" s="60">
        <v>0</v>
      </c>
      <c r="BU177" s="8">
        <f t="shared" si="251"/>
        <v>0</v>
      </c>
      <c r="BV177" s="8">
        <f t="shared" si="252"/>
        <v>0</v>
      </c>
      <c r="BW177" s="69">
        <f t="shared" si="253"/>
        <v>0</v>
      </c>
      <c r="BX177" s="8">
        <f t="shared" si="254"/>
        <v>0</v>
      </c>
      <c r="BY177" s="8">
        <f t="shared" si="255"/>
        <v>0</v>
      </c>
      <c r="BZ177" s="8">
        <f t="shared" si="256"/>
        <v>0</v>
      </c>
      <c r="CA177" s="8">
        <f t="shared" si="257"/>
        <v>0</v>
      </c>
      <c r="CB177" s="8">
        <f t="shared" si="258"/>
        <v>0</v>
      </c>
      <c r="CC177" s="15">
        <f t="shared" si="259"/>
        <v>0</v>
      </c>
      <c r="CD177" s="8">
        <f t="shared" si="260"/>
        <v>0</v>
      </c>
      <c r="CE177" s="68"/>
      <c r="CF177" s="60">
        <v>0</v>
      </c>
      <c r="CG177" s="8">
        <f t="shared" si="261"/>
        <v>0</v>
      </c>
      <c r="CH177" s="8">
        <f t="shared" si="262"/>
        <v>0</v>
      </c>
      <c r="CI177" s="69">
        <f t="shared" si="263"/>
        <v>0</v>
      </c>
      <c r="CJ177" s="8">
        <f t="shared" si="264"/>
        <v>0</v>
      </c>
      <c r="CK177" s="8">
        <f t="shared" si="265"/>
        <v>0</v>
      </c>
      <c r="CL177" s="8">
        <f t="shared" si="266"/>
        <v>0</v>
      </c>
      <c r="CM177" s="8">
        <f t="shared" si="267"/>
        <v>0</v>
      </c>
      <c r="CN177" s="8">
        <f t="shared" si="268"/>
        <v>0</v>
      </c>
      <c r="CO177" s="15">
        <f t="shared" si="269"/>
        <v>0</v>
      </c>
      <c r="CP177" s="8">
        <f t="shared" si="270"/>
        <v>0</v>
      </c>
      <c r="CQ177" s="27"/>
      <c r="CR177">
        <f t="shared" si="195"/>
        <v>31.697990000000001</v>
      </c>
      <c r="CS177">
        <f t="shared" si="196"/>
        <v>0</v>
      </c>
      <c r="CT177">
        <f t="shared" si="197"/>
        <v>0</v>
      </c>
      <c r="CU177">
        <f t="shared" si="198"/>
        <v>0</v>
      </c>
      <c r="CV177">
        <f t="shared" si="199"/>
        <v>31.697990000000001</v>
      </c>
      <c r="CW177">
        <f t="shared" si="200"/>
        <v>0</v>
      </c>
      <c r="CX177">
        <f t="shared" si="201"/>
        <v>0</v>
      </c>
      <c r="CY177">
        <f t="shared" si="202"/>
        <v>0</v>
      </c>
      <c r="CZ177" s="8">
        <f t="shared" si="203"/>
        <v>0</v>
      </c>
    </row>
    <row r="178" spans="1:104" hidden="1" outlineLevel="1" x14ac:dyDescent="0.4">
      <c r="A178" t="str">
        <f>'Accounts Active'!A136</f>
        <v>Hung Jui Chen</v>
      </c>
      <c r="B178">
        <f t="shared" si="186"/>
        <v>29.148472999999999</v>
      </c>
      <c r="C178">
        <f t="shared" si="185"/>
        <v>10.864321</v>
      </c>
      <c r="D178">
        <f t="shared" si="187"/>
        <v>0</v>
      </c>
      <c r="E178">
        <f t="shared" si="188"/>
        <v>1.45742365</v>
      </c>
      <c r="F178" s="15">
        <f t="shared" si="204"/>
        <v>0.34126563378262725</v>
      </c>
      <c r="G178" s="14">
        <f t="shared" si="189"/>
        <v>1</v>
      </c>
      <c r="H178" s="54">
        <f t="shared" si="205"/>
        <v>7.1567016083170936</v>
      </c>
      <c r="I178" s="58">
        <v>1.3270070083170937</v>
      </c>
      <c r="J178" s="58">
        <f t="shared" si="190"/>
        <v>9.5373139916829075</v>
      </c>
      <c r="K178" s="10"/>
      <c r="L178">
        <v>0</v>
      </c>
      <c r="M178" s="8">
        <f t="shared" si="206"/>
        <v>1.45742365</v>
      </c>
      <c r="N178" s="8">
        <f t="shared" si="207"/>
        <v>9.5373139916829075</v>
      </c>
      <c r="O178" s="58">
        <f t="shared" si="191"/>
        <v>0.48219731406871136</v>
      </c>
      <c r="P178" s="8">
        <f t="shared" si="192"/>
        <v>1.45742365</v>
      </c>
      <c r="Q178" s="8">
        <f t="shared" si="208"/>
        <v>0</v>
      </c>
      <c r="R178" s="8">
        <f t="shared" si="193"/>
        <v>0</v>
      </c>
      <c r="S178" s="8">
        <f t="shared" si="209"/>
        <v>0</v>
      </c>
      <c r="T178" s="8">
        <f t="shared" si="210"/>
        <v>1.9396209640687112</v>
      </c>
      <c r="U178" s="15">
        <f t="shared" ref="U178:U241" si="271">IF($B178=0,0,T178/$B178)</f>
        <v>6.6542798453583185E-2</v>
      </c>
      <c r="V178" s="8">
        <f t="shared" si="194"/>
        <v>7.5976930276141967</v>
      </c>
      <c r="W178" s="68"/>
      <c r="X178" s="58">
        <v>0</v>
      </c>
      <c r="Y178" s="8">
        <f t="shared" si="211"/>
        <v>1.45742365</v>
      </c>
      <c r="Z178" s="8">
        <f t="shared" si="212"/>
        <v>7.5976930276141967</v>
      </c>
      <c r="AA178" s="60">
        <f t="shared" si="213"/>
        <v>0.84480969424838237</v>
      </c>
      <c r="AB178" s="8">
        <f t="shared" si="214"/>
        <v>1.45742365</v>
      </c>
      <c r="AC178" s="8">
        <f t="shared" si="215"/>
        <v>0</v>
      </c>
      <c r="AD178" s="8">
        <f t="shared" si="216"/>
        <v>0</v>
      </c>
      <c r="AE178" s="8">
        <f t="shared" si="217"/>
        <v>0</v>
      </c>
      <c r="AF178" s="8">
        <f t="shared" si="218"/>
        <v>2.3022333442483824</v>
      </c>
      <c r="AG178" s="15">
        <f t="shared" si="219"/>
        <v>7.8982982890677761E-2</v>
      </c>
      <c r="AH178" s="8">
        <f t="shared" si="220"/>
        <v>5.2954596833658147</v>
      </c>
      <c r="AI178" s="68"/>
      <c r="AJ178" s="58">
        <v>0</v>
      </c>
      <c r="AK178" s="8">
        <f t="shared" si="221"/>
        <v>1.45742365</v>
      </c>
      <c r="AL178" s="8">
        <f t="shared" si="222"/>
        <v>0</v>
      </c>
      <c r="AM178" s="69">
        <f t="shared" si="223"/>
        <v>0</v>
      </c>
      <c r="AN178" s="8">
        <f t="shared" si="224"/>
        <v>1.45742365</v>
      </c>
      <c r="AO178" s="8">
        <f t="shared" si="225"/>
        <v>0</v>
      </c>
      <c r="AP178" s="8">
        <f t="shared" si="226"/>
        <v>0</v>
      </c>
      <c r="AQ178" s="8">
        <f t="shared" si="227"/>
        <v>0</v>
      </c>
      <c r="AR178" s="8">
        <f t="shared" si="228"/>
        <v>1.45742365</v>
      </c>
      <c r="AS178" s="15">
        <f t="shared" si="229"/>
        <v>0.05</v>
      </c>
      <c r="AT178" s="8">
        <f t="shared" si="230"/>
        <v>3.8380360333658148</v>
      </c>
      <c r="AU178" s="68"/>
      <c r="AV178" s="60">
        <v>0</v>
      </c>
      <c r="AW178" s="8">
        <f t="shared" si="231"/>
        <v>1.45742365</v>
      </c>
      <c r="AX178" s="8">
        <f t="shared" si="232"/>
        <v>0</v>
      </c>
      <c r="AY178" s="69">
        <f t="shared" si="233"/>
        <v>0</v>
      </c>
      <c r="AZ178" s="8">
        <f t="shared" si="234"/>
        <v>1.45742365</v>
      </c>
      <c r="BA178" s="8">
        <f t="shared" si="235"/>
        <v>0</v>
      </c>
      <c r="BB178" s="8">
        <f t="shared" si="236"/>
        <v>0</v>
      </c>
      <c r="BC178" s="8">
        <f t="shared" si="237"/>
        <v>0</v>
      </c>
      <c r="BD178" s="8">
        <f t="shared" si="238"/>
        <v>1.45742365</v>
      </c>
      <c r="BE178" s="15">
        <f t="shared" si="239"/>
        <v>0.05</v>
      </c>
      <c r="BF178" s="8">
        <f t="shared" si="240"/>
        <v>2.3806123833658148</v>
      </c>
      <c r="BG178" s="68"/>
      <c r="BH178" s="60">
        <v>0</v>
      </c>
      <c r="BI178" s="8">
        <f t="shared" si="241"/>
        <v>1.45742365</v>
      </c>
      <c r="BJ178" s="8">
        <f t="shared" si="242"/>
        <v>0</v>
      </c>
      <c r="BK178" s="69">
        <f t="shared" si="243"/>
        <v>0</v>
      </c>
      <c r="BL178" s="8">
        <f t="shared" si="244"/>
        <v>0</v>
      </c>
      <c r="BM178" s="8">
        <f t="shared" si="245"/>
        <v>0</v>
      </c>
      <c r="BN178" s="8">
        <f t="shared" si="246"/>
        <v>0</v>
      </c>
      <c r="BO178" s="8">
        <f t="shared" si="247"/>
        <v>0</v>
      </c>
      <c r="BP178" s="8">
        <f t="shared" si="248"/>
        <v>0</v>
      </c>
      <c r="BQ178" s="15">
        <f t="shared" si="249"/>
        <v>0</v>
      </c>
      <c r="BR178" s="8">
        <f t="shared" si="250"/>
        <v>2.3806123833658148</v>
      </c>
      <c r="BS178" s="68"/>
      <c r="BT178" s="60">
        <v>0</v>
      </c>
      <c r="BU178" s="8">
        <f t="shared" si="251"/>
        <v>1.45742365</v>
      </c>
      <c r="BV178" s="8">
        <f t="shared" si="252"/>
        <v>0</v>
      </c>
      <c r="BW178" s="69">
        <f t="shared" si="253"/>
        <v>0</v>
      </c>
      <c r="BX178" s="8">
        <f t="shared" si="254"/>
        <v>0</v>
      </c>
      <c r="BY178" s="8">
        <f t="shared" si="255"/>
        <v>0</v>
      </c>
      <c r="BZ178" s="8">
        <f t="shared" si="256"/>
        <v>0</v>
      </c>
      <c r="CA178" s="8">
        <f t="shared" si="257"/>
        <v>0</v>
      </c>
      <c r="CB178" s="8">
        <f t="shared" si="258"/>
        <v>0</v>
      </c>
      <c r="CC178" s="15">
        <f t="shared" si="259"/>
        <v>0</v>
      </c>
      <c r="CD178" s="8">
        <f t="shared" si="260"/>
        <v>2.3806123833658148</v>
      </c>
      <c r="CE178" s="68"/>
      <c r="CF178" s="60">
        <v>0</v>
      </c>
      <c r="CG178" s="8">
        <f t="shared" si="261"/>
        <v>1.45742365</v>
      </c>
      <c r="CH178" s="8">
        <f t="shared" si="262"/>
        <v>0</v>
      </c>
      <c r="CI178" s="69">
        <f t="shared" si="263"/>
        <v>0</v>
      </c>
      <c r="CJ178" s="8">
        <f t="shared" si="264"/>
        <v>0</v>
      </c>
      <c r="CK178" s="8">
        <f t="shared" si="265"/>
        <v>0</v>
      </c>
      <c r="CL178" s="8">
        <f t="shared" si="266"/>
        <v>0</v>
      </c>
      <c r="CM178" s="8">
        <f t="shared" si="267"/>
        <v>0</v>
      </c>
      <c r="CN178" s="8">
        <f t="shared" si="268"/>
        <v>0</v>
      </c>
      <c r="CO178" s="15">
        <f t="shared" si="269"/>
        <v>0</v>
      </c>
      <c r="CP178" s="8">
        <f t="shared" si="270"/>
        <v>2.3806123833658148</v>
      </c>
      <c r="CQ178" s="27"/>
      <c r="CR178">
        <f t="shared" si="195"/>
        <v>18.284151999999999</v>
      </c>
      <c r="CS178">
        <f t="shared" si="196"/>
        <v>1.899389</v>
      </c>
      <c r="CT178">
        <f t="shared" si="197"/>
        <v>0</v>
      </c>
      <c r="CU178">
        <f t="shared" si="198"/>
        <v>0</v>
      </c>
      <c r="CV178">
        <f t="shared" si="199"/>
        <v>14.384763</v>
      </c>
      <c r="CW178">
        <f t="shared" si="200"/>
        <v>2</v>
      </c>
      <c r="CX178">
        <f t="shared" si="201"/>
        <v>0</v>
      </c>
      <c r="CY178">
        <f t="shared" si="202"/>
        <v>0</v>
      </c>
      <c r="CZ178" s="8">
        <f t="shared" si="203"/>
        <v>0</v>
      </c>
    </row>
    <row r="179" spans="1:104" hidden="1" outlineLevel="1" x14ac:dyDescent="0.4">
      <c r="A179" t="str">
        <f>'Accounts Active'!A137</f>
        <v>Ian Bryce Hannay</v>
      </c>
      <c r="B179">
        <f t="shared" si="186"/>
        <v>56.604092000000001</v>
      </c>
      <c r="C179">
        <f t="shared" si="185"/>
        <v>0.31643199999999999</v>
      </c>
      <c r="D179">
        <f t="shared" si="187"/>
        <v>0</v>
      </c>
      <c r="E179">
        <f t="shared" si="188"/>
        <v>2.8302046000000001</v>
      </c>
      <c r="F179" s="15">
        <f t="shared" si="204"/>
        <v>1</v>
      </c>
      <c r="G179" s="14">
        <f t="shared" si="189"/>
        <v>1</v>
      </c>
      <c r="H179" s="54">
        <f t="shared" si="205"/>
        <v>0</v>
      </c>
      <c r="I179" s="58">
        <v>0.31643199999999999</v>
      </c>
      <c r="J179" s="58">
        <f t="shared" si="190"/>
        <v>0</v>
      </c>
      <c r="K179" s="10"/>
      <c r="L179">
        <v>0</v>
      </c>
      <c r="M179" s="8">
        <f t="shared" si="206"/>
        <v>0</v>
      </c>
      <c r="N179" s="8">
        <f t="shared" si="207"/>
        <v>0</v>
      </c>
      <c r="O179" s="58">
        <f t="shared" si="191"/>
        <v>0.11498255813953487</v>
      </c>
      <c r="P179" s="8">
        <f t="shared" si="192"/>
        <v>0</v>
      </c>
      <c r="Q179" s="8">
        <f t="shared" si="208"/>
        <v>0</v>
      </c>
      <c r="R179" s="8">
        <f t="shared" si="193"/>
        <v>0</v>
      </c>
      <c r="S179" s="8">
        <f t="shared" si="209"/>
        <v>0</v>
      </c>
      <c r="T179" s="8">
        <f t="shared" si="210"/>
        <v>0.11498255813953487</v>
      </c>
      <c r="U179" s="15">
        <f t="shared" si="271"/>
        <v>2.0313471001272287E-3</v>
      </c>
      <c r="V179" s="8">
        <f t="shared" si="194"/>
        <v>-0.11498255813953487</v>
      </c>
      <c r="W179" s="68"/>
      <c r="X179" s="58">
        <v>0</v>
      </c>
      <c r="Y179" s="8">
        <f t="shared" si="211"/>
        <v>-0.11498255813953487</v>
      </c>
      <c r="Z179" s="8">
        <f t="shared" si="212"/>
        <v>-0.11498255813953487</v>
      </c>
      <c r="AA179" s="60">
        <f t="shared" si="213"/>
        <v>0.20144944186046512</v>
      </c>
      <c r="AB179" s="8">
        <f t="shared" si="214"/>
        <v>-0.11498255813953487</v>
      </c>
      <c r="AC179" s="8">
        <f t="shared" si="215"/>
        <v>0</v>
      </c>
      <c r="AD179" s="8">
        <f t="shared" si="216"/>
        <v>0</v>
      </c>
      <c r="AE179" s="8">
        <f t="shared" si="217"/>
        <v>0</v>
      </c>
      <c r="AF179" s="8">
        <f t="shared" si="218"/>
        <v>8.6466883720930254E-2</v>
      </c>
      <c r="AG179" s="15">
        <f t="shared" si="219"/>
        <v>1.5275730192956766E-3</v>
      </c>
      <c r="AH179" s="8">
        <f t="shared" si="220"/>
        <v>-0.20144944186046512</v>
      </c>
      <c r="AI179" s="68"/>
      <c r="AJ179" s="58">
        <v>0</v>
      </c>
      <c r="AK179" s="8">
        <f t="shared" si="221"/>
        <v>-0.20144944186046512</v>
      </c>
      <c r="AL179" s="8">
        <f t="shared" si="222"/>
        <v>-0.20144944186046512</v>
      </c>
      <c r="AM179" s="69">
        <f t="shared" si="223"/>
        <v>0</v>
      </c>
      <c r="AN179" s="8">
        <f t="shared" si="224"/>
        <v>-0.20144944186046512</v>
      </c>
      <c r="AO179" s="8">
        <f t="shared" si="225"/>
        <v>0</v>
      </c>
      <c r="AP179" s="8">
        <f t="shared" si="226"/>
        <v>0</v>
      </c>
      <c r="AQ179" s="8">
        <f t="shared" si="227"/>
        <v>0</v>
      </c>
      <c r="AR179" s="8">
        <f t="shared" si="228"/>
        <v>-0.20144944186046512</v>
      </c>
      <c r="AS179" s="15">
        <f t="shared" si="229"/>
        <v>-3.5589201194229053E-3</v>
      </c>
      <c r="AT179" s="8">
        <f t="shared" si="230"/>
        <v>0</v>
      </c>
      <c r="AU179" s="68"/>
      <c r="AV179" s="60">
        <v>0</v>
      </c>
      <c r="AW179" s="8">
        <f t="shared" si="231"/>
        <v>0</v>
      </c>
      <c r="AX179" s="8">
        <f t="shared" si="232"/>
        <v>0</v>
      </c>
      <c r="AY179" s="69">
        <f t="shared" si="233"/>
        <v>0</v>
      </c>
      <c r="AZ179" s="8">
        <f t="shared" si="234"/>
        <v>0</v>
      </c>
      <c r="BA179" s="8">
        <f t="shared" si="235"/>
        <v>0</v>
      </c>
      <c r="BB179" s="8">
        <f t="shared" si="236"/>
        <v>0</v>
      </c>
      <c r="BC179" s="8">
        <f t="shared" si="237"/>
        <v>0</v>
      </c>
      <c r="BD179" s="8">
        <f t="shared" si="238"/>
        <v>0</v>
      </c>
      <c r="BE179" s="15">
        <f t="shared" si="239"/>
        <v>0</v>
      </c>
      <c r="BF179" s="8">
        <f t="shared" si="240"/>
        <v>0</v>
      </c>
      <c r="BG179" s="68"/>
      <c r="BH179" s="60">
        <v>0</v>
      </c>
      <c r="BI179" s="8">
        <f t="shared" si="241"/>
        <v>0</v>
      </c>
      <c r="BJ179" s="8">
        <f t="shared" si="242"/>
        <v>0</v>
      </c>
      <c r="BK179" s="69">
        <f t="shared" si="243"/>
        <v>0</v>
      </c>
      <c r="BL179" s="8">
        <f t="shared" si="244"/>
        <v>0</v>
      </c>
      <c r="BM179" s="8">
        <f t="shared" si="245"/>
        <v>0</v>
      </c>
      <c r="BN179" s="8">
        <f t="shared" si="246"/>
        <v>0</v>
      </c>
      <c r="BO179" s="8">
        <f t="shared" si="247"/>
        <v>0</v>
      </c>
      <c r="BP179" s="8">
        <f t="shared" si="248"/>
        <v>0</v>
      </c>
      <c r="BQ179" s="15">
        <f t="shared" si="249"/>
        <v>0</v>
      </c>
      <c r="BR179" s="8">
        <f t="shared" si="250"/>
        <v>0</v>
      </c>
      <c r="BS179" s="68"/>
      <c r="BT179" s="60">
        <v>0</v>
      </c>
      <c r="BU179" s="8">
        <f t="shared" si="251"/>
        <v>0</v>
      </c>
      <c r="BV179" s="8">
        <f t="shared" si="252"/>
        <v>0</v>
      </c>
      <c r="BW179" s="69">
        <f t="shared" si="253"/>
        <v>0</v>
      </c>
      <c r="BX179" s="8">
        <f t="shared" si="254"/>
        <v>0</v>
      </c>
      <c r="BY179" s="8">
        <f t="shared" si="255"/>
        <v>0</v>
      </c>
      <c r="BZ179" s="8">
        <f t="shared" si="256"/>
        <v>0</v>
      </c>
      <c r="CA179" s="8">
        <f t="shared" si="257"/>
        <v>0</v>
      </c>
      <c r="CB179" s="8">
        <f t="shared" si="258"/>
        <v>0</v>
      </c>
      <c r="CC179" s="15">
        <f t="shared" si="259"/>
        <v>0</v>
      </c>
      <c r="CD179" s="8">
        <f t="shared" si="260"/>
        <v>0</v>
      </c>
      <c r="CE179" s="68"/>
      <c r="CF179" s="60">
        <v>0</v>
      </c>
      <c r="CG179" s="8">
        <f t="shared" si="261"/>
        <v>0</v>
      </c>
      <c r="CH179" s="8">
        <f t="shared" si="262"/>
        <v>0</v>
      </c>
      <c r="CI179" s="69">
        <f t="shared" si="263"/>
        <v>0</v>
      </c>
      <c r="CJ179" s="8">
        <f t="shared" si="264"/>
        <v>0</v>
      </c>
      <c r="CK179" s="8">
        <f t="shared" si="265"/>
        <v>0</v>
      </c>
      <c r="CL179" s="8">
        <f t="shared" si="266"/>
        <v>0</v>
      </c>
      <c r="CM179" s="8">
        <f t="shared" si="267"/>
        <v>0</v>
      </c>
      <c r="CN179" s="8">
        <f t="shared" si="268"/>
        <v>0</v>
      </c>
      <c r="CO179" s="15">
        <f t="shared" si="269"/>
        <v>0</v>
      </c>
      <c r="CP179" s="8">
        <f t="shared" si="270"/>
        <v>0</v>
      </c>
      <c r="CQ179" s="27"/>
      <c r="CR179">
        <f t="shared" si="195"/>
        <v>56.287660000000002</v>
      </c>
      <c r="CS179">
        <f t="shared" si="196"/>
        <v>0</v>
      </c>
      <c r="CT179">
        <f t="shared" si="197"/>
        <v>0</v>
      </c>
      <c r="CU179">
        <f t="shared" si="198"/>
        <v>0</v>
      </c>
      <c r="CV179">
        <f t="shared" si="199"/>
        <v>56.287660000000002</v>
      </c>
      <c r="CW179">
        <f t="shared" si="200"/>
        <v>0</v>
      </c>
      <c r="CX179">
        <f t="shared" si="201"/>
        <v>0</v>
      </c>
      <c r="CY179">
        <f t="shared" si="202"/>
        <v>0</v>
      </c>
      <c r="CZ179" s="8">
        <f t="shared" si="203"/>
        <v>0</v>
      </c>
    </row>
    <row r="180" spans="1:104" hidden="1" outlineLevel="1" x14ac:dyDescent="0.4">
      <c r="A180" t="str">
        <f>'Accounts Active'!A138</f>
        <v>Ivan and Caroline Williams</v>
      </c>
      <c r="B180">
        <f t="shared" si="186"/>
        <v>0.124069</v>
      </c>
      <c r="C180">
        <f t="shared" si="185"/>
        <v>0.124069</v>
      </c>
      <c r="D180">
        <f t="shared" si="187"/>
        <v>0</v>
      </c>
      <c r="E180">
        <f t="shared" si="188"/>
        <v>6.2034500000000001E-3</v>
      </c>
      <c r="F180" s="15">
        <f t="shared" si="204"/>
        <v>0.60517234072325943</v>
      </c>
      <c r="G180" s="14">
        <f t="shared" si="189"/>
        <v>1</v>
      </c>
      <c r="H180" s="54">
        <f t="shared" si="205"/>
        <v>4.8985872858805929E-2</v>
      </c>
      <c r="I180" s="58">
        <v>1.5154231222999899E-2</v>
      </c>
      <c r="J180" s="58">
        <f t="shared" si="190"/>
        <v>0.1089147687770001</v>
      </c>
      <c r="K180" s="10"/>
      <c r="L180">
        <v>0</v>
      </c>
      <c r="M180" s="8">
        <f t="shared" si="206"/>
        <v>6.2034500000000001E-3</v>
      </c>
      <c r="N180" s="8">
        <f t="shared" si="207"/>
        <v>0.1089147687770001</v>
      </c>
      <c r="O180" s="58">
        <f t="shared" si="191"/>
        <v>5.5066247176598464E-3</v>
      </c>
      <c r="P180" s="8">
        <f t="shared" si="192"/>
        <v>0</v>
      </c>
      <c r="Q180" s="8">
        <f t="shared" si="208"/>
        <v>0.1089147687770001</v>
      </c>
      <c r="R180" s="8">
        <f t="shared" si="193"/>
        <v>3.5591911923746906E-3</v>
      </c>
      <c r="S180" s="8">
        <f t="shared" si="209"/>
        <v>3.5591911923746906E-3</v>
      </c>
      <c r="T180" s="8">
        <f t="shared" si="210"/>
        <v>9.0658159100345369E-3</v>
      </c>
      <c r="U180" s="15">
        <f t="shared" si="271"/>
        <v>7.3070758288005355E-2</v>
      </c>
      <c r="V180" s="8">
        <f t="shared" si="194"/>
        <v>9.984895286696556E-2</v>
      </c>
      <c r="W180" s="68"/>
      <c r="X180" s="58">
        <v>0</v>
      </c>
      <c r="Y180" s="8">
        <f t="shared" si="211"/>
        <v>6.2034500000000001E-3</v>
      </c>
      <c r="Z180" s="8">
        <f t="shared" si="212"/>
        <v>9.984895286696556E-2</v>
      </c>
      <c r="AA180" s="60">
        <f t="shared" si="213"/>
        <v>9.6476065053400523E-3</v>
      </c>
      <c r="AB180" s="8">
        <f t="shared" si="214"/>
        <v>0</v>
      </c>
      <c r="AC180" s="8">
        <f t="shared" si="215"/>
        <v>9.984895286696556E-2</v>
      </c>
      <c r="AD180" s="8">
        <f t="shared" si="216"/>
        <v>1.7865550443431341E-2</v>
      </c>
      <c r="AE180" s="8">
        <f t="shared" si="217"/>
        <v>1.7865550443431341E-2</v>
      </c>
      <c r="AF180" s="8">
        <f t="shared" si="218"/>
        <v>2.7513156948771392E-2</v>
      </c>
      <c r="AG180" s="15">
        <f t="shared" si="219"/>
        <v>0.22175690098873524</v>
      </c>
      <c r="AH180" s="8">
        <f t="shared" si="220"/>
        <v>7.2335795918194168E-2</v>
      </c>
      <c r="AI180" s="68"/>
      <c r="AJ180" s="58">
        <v>0</v>
      </c>
      <c r="AK180" s="8">
        <f t="shared" si="221"/>
        <v>6.2034500000000001E-3</v>
      </c>
      <c r="AL180" s="8">
        <f t="shared" si="222"/>
        <v>0</v>
      </c>
      <c r="AM180" s="69">
        <f t="shared" si="223"/>
        <v>0</v>
      </c>
      <c r="AN180" s="8">
        <f t="shared" si="224"/>
        <v>6.2034500000000001E-3</v>
      </c>
      <c r="AO180" s="8">
        <f t="shared" si="225"/>
        <v>0</v>
      </c>
      <c r="AP180" s="8">
        <f t="shared" si="226"/>
        <v>0</v>
      </c>
      <c r="AQ180" s="8">
        <f t="shared" si="227"/>
        <v>0</v>
      </c>
      <c r="AR180" s="8">
        <f t="shared" si="228"/>
        <v>6.2034500000000001E-3</v>
      </c>
      <c r="AS180" s="15">
        <f t="shared" si="229"/>
        <v>0.05</v>
      </c>
      <c r="AT180" s="8">
        <f t="shared" si="230"/>
        <v>6.6132345918194169E-2</v>
      </c>
      <c r="AU180" s="68"/>
      <c r="AV180" s="60">
        <v>0</v>
      </c>
      <c r="AW180" s="8">
        <f t="shared" si="231"/>
        <v>6.2034500000000001E-3</v>
      </c>
      <c r="AX180" s="8">
        <f t="shared" si="232"/>
        <v>0</v>
      </c>
      <c r="AY180" s="69">
        <f t="shared" si="233"/>
        <v>0</v>
      </c>
      <c r="AZ180" s="8">
        <f t="shared" si="234"/>
        <v>6.2034500000000001E-3</v>
      </c>
      <c r="BA180" s="8">
        <f t="shared" si="235"/>
        <v>0</v>
      </c>
      <c r="BB180" s="8">
        <f t="shared" si="236"/>
        <v>0</v>
      </c>
      <c r="BC180" s="8">
        <f t="shared" si="237"/>
        <v>0</v>
      </c>
      <c r="BD180" s="8">
        <f t="shared" si="238"/>
        <v>6.2034500000000001E-3</v>
      </c>
      <c r="BE180" s="15">
        <f t="shared" si="239"/>
        <v>0.05</v>
      </c>
      <c r="BF180" s="8">
        <f t="shared" si="240"/>
        <v>5.9928895918194169E-2</v>
      </c>
      <c r="BG180" s="68"/>
      <c r="BH180" s="60">
        <v>0</v>
      </c>
      <c r="BI180" s="8">
        <f t="shared" si="241"/>
        <v>6.2034500000000001E-3</v>
      </c>
      <c r="BJ180" s="8">
        <f t="shared" si="242"/>
        <v>0</v>
      </c>
      <c r="BK180" s="69">
        <f t="shared" si="243"/>
        <v>0</v>
      </c>
      <c r="BL180" s="8">
        <f t="shared" si="244"/>
        <v>0</v>
      </c>
      <c r="BM180" s="8">
        <f t="shared" si="245"/>
        <v>0</v>
      </c>
      <c r="BN180" s="8">
        <f t="shared" si="246"/>
        <v>0</v>
      </c>
      <c r="BO180" s="8">
        <f t="shared" si="247"/>
        <v>0</v>
      </c>
      <c r="BP180" s="8">
        <f t="shared" si="248"/>
        <v>0</v>
      </c>
      <c r="BQ180" s="15">
        <f t="shared" si="249"/>
        <v>0</v>
      </c>
      <c r="BR180" s="8">
        <f t="shared" si="250"/>
        <v>5.9928895918194169E-2</v>
      </c>
      <c r="BS180" s="68"/>
      <c r="BT180" s="60">
        <v>0</v>
      </c>
      <c r="BU180" s="8">
        <f t="shared" si="251"/>
        <v>6.2034500000000001E-3</v>
      </c>
      <c r="BV180" s="8">
        <f t="shared" si="252"/>
        <v>0</v>
      </c>
      <c r="BW180" s="69">
        <f t="shared" si="253"/>
        <v>0</v>
      </c>
      <c r="BX180" s="8">
        <f t="shared" si="254"/>
        <v>0</v>
      </c>
      <c r="BY180" s="8">
        <f t="shared" si="255"/>
        <v>0</v>
      </c>
      <c r="BZ180" s="8">
        <f t="shared" si="256"/>
        <v>0</v>
      </c>
      <c r="CA180" s="8">
        <f t="shared" si="257"/>
        <v>0</v>
      </c>
      <c r="CB180" s="8">
        <f t="shared" si="258"/>
        <v>0</v>
      </c>
      <c r="CC180" s="15">
        <f t="shared" si="259"/>
        <v>0</v>
      </c>
      <c r="CD180" s="8">
        <f t="shared" si="260"/>
        <v>5.9928895918194169E-2</v>
      </c>
      <c r="CE180" s="68"/>
      <c r="CF180" s="60">
        <v>0</v>
      </c>
      <c r="CG180" s="8">
        <f t="shared" si="261"/>
        <v>6.2034500000000001E-3</v>
      </c>
      <c r="CH180" s="8">
        <f t="shared" si="262"/>
        <v>0</v>
      </c>
      <c r="CI180" s="69">
        <f t="shared" si="263"/>
        <v>0</v>
      </c>
      <c r="CJ180" s="8">
        <f t="shared" si="264"/>
        <v>0</v>
      </c>
      <c r="CK180" s="8">
        <f t="shared" si="265"/>
        <v>0</v>
      </c>
      <c r="CL180" s="8">
        <f t="shared" si="266"/>
        <v>0</v>
      </c>
      <c r="CM180" s="8">
        <f t="shared" si="267"/>
        <v>0</v>
      </c>
      <c r="CN180" s="8">
        <f t="shared" si="268"/>
        <v>0</v>
      </c>
      <c r="CO180" s="15">
        <f t="shared" si="269"/>
        <v>0</v>
      </c>
      <c r="CP180" s="8">
        <f t="shared" si="270"/>
        <v>5.9928895918194169E-2</v>
      </c>
      <c r="CQ180" s="27"/>
      <c r="CR180">
        <f t="shared" si="195"/>
        <v>0</v>
      </c>
      <c r="CS180">
        <f t="shared" si="196"/>
        <v>0</v>
      </c>
      <c r="CT180">
        <f t="shared" si="197"/>
        <v>0</v>
      </c>
      <c r="CU180">
        <f t="shared" si="198"/>
        <v>0</v>
      </c>
      <c r="CV180">
        <f t="shared" si="199"/>
        <v>0</v>
      </c>
      <c r="CW180">
        <f t="shared" si="200"/>
        <v>0</v>
      </c>
      <c r="CX180">
        <f t="shared" si="201"/>
        <v>0</v>
      </c>
      <c r="CY180">
        <f t="shared" si="202"/>
        <v>0</v>
      </c>
      <c r="CZ180" s="8">
        <f t="shared" si="203"/>
        <v>0</v>
      </c>
    </row>
    <row r="181" spans="1:104" hidden="1" outlineLevel="1" x14ac:dyDescent="0.4">
      <c r="A181" t="str">
        <f>'Accounts Active'!A139</f>
        <v>Jack Kui</v>
      </c>
      <c r="B181">
        <f t="shared" si="186"/>
        <v>193.55831499999999</v>
      </c>
      <c r="C181">
        <f t="shared" si="185"/>
        <v>31.114242000000001</v>
      </c>
      <c r="D181">
        <f t="shared" si="187"/>
        <v>15.980165</v>
      </c>
      <c r="E181">
        <f t="shared" si="188"/>
        <v>9.6779157500000004</v>
      </c>
      <c r="F181" s="15">
        <f t="shared" si="204"/>
        <v>0.31104456120126595</v>
      </c>
      <c r="G181" s="14">
        <f t="shared" si="189"/>
        <v>1</v>
      </c>
      <c r="H181" s="54">
        <f t="shared" si="205"/>
        <v>21.436326250000004</v>
      </c>
      <c r="I181" s="58">
        <v>9.6779157500000004</v>
      </c>
      <c r="J181" s="58">
        <f t="shared" si="190"/>
        <v>21.436326250000004</v>
      </c>
      <c r="K181" s="10"/>
      <c r="L181">
        <v>0</v>
      </c>
      <c r="M181" s="8">
        <f t="shared" si="206"/>
        <v>9.6779157500000004</v>
      </c>
      <c r="N181" s="8">
        <f t="shared" si="207"/>
        <v>21.436326250000004</v>
      </c>
      <c r="O181" s="58">
        <f t="shared" si="191"/>
        <v>3.5166845021802327</v>
      </c>
      <c r="P181" s="8">
        <f t="shared" si="192"/>
        <v>9.6779157500000004</v>
      </c>
      <c r="Q181" s="8">
        <f t="shared" si="208"/>
        <v>0</v>
      </c>
      <c r="R181" s="8">
        <f t="shared" si="193"/>
        <v>0</v>
      </c>
      <c r="S181" s="8">
        <f t="shared" si="209"/>
        <v>0</v>
      </c>
      <c r="T181" s="8">
        <f t="shared" si="210"/>
        <v>13.194600252180233</v>
      </c>
      <c r="U181" s="15">
        <f t="shared" si="271"/>
        <v>6.8168604651162798E-2</v>
      </c>
      <c r="V181" s="8">
        <f t="shared" si="194"/>
        <v>8.2417259978197706</v>
      </c>
      <c r="W181" s="68"/>
      <c r="X181" s="58">
        <v>0</v>
      </c>
      <c r="Y181" s="8">
        <f t="shared" si="211"/>
        <v>8.2417259978197706</v>
      </c>
      <c r="Z181" s="8">
        <f t="shared" si="212"/>
        <v>8.2417259978197706</v>
      </c>
      <c r="AA181" s="60">
        <f t="shared" si="213"/>
        <v>6.1612312478197682</v>
      </c>
      <c r="AB181" s="8">
        <f t="shared" si="214"/>
        <v>8.2417259978197706</v>
      </c>
      <c r="AC181" s="8">
        <f t="shared" si="215"/>
        <v>0</v>
      </c>
      <c r="AD181" s="8">
        <f t="shared" si="216"/>
        <v>0</v>
      </c>
      <c r="AE181" s="8">
        <f t="shared" si="217"/>
        <v>0</v>
      </c>
      <c r="AF181" s="8">
        <f t="shared" si="218"/>
        <v>14.402957245639538</v>
      </c>
      <c r="AG181" s="15">
        <f t="shared" si="219"/>
        <v>7.4411462228525488E-2</v>
      </c>
      <c r="AH181" s="8">
        <f t="shared" si="220"/>
        <v>-6.1612312478197673</v>
      </c>
      <c r="AI181" s="68"/>
      <c r="AJ181" s="58">
        <v>0</v>
      </c>
      <c r="AK181" s="8">
        <f t="shared" si="221"/>
        <v>-6.1612312478197673</v>
      </c>
      <c r="AL181" s="8">
        <f t="shared" si="222"/>
        <v>-6.1612312478197673</v>
      </c>
      <c r="AM181" s="69">
        <f t="shared" si="223"/>
        <v>0</v>
      </c>
      <c r="AN181" s="8">
        <f t="shared" si="224"/>
        <v>-6.1612312478197673</v>
      </c>
      <c r="AO181" s="8">
        <f t="shared" si="225"/>
        <v>0</v>
      </c>
      <c r="AP181" s="8">
        <f t="shared" si="226"/>
        <v>0</v>
      </c>
      <c r="AQ181" s="8">
        <f t="shared" si="227"/>
        <v>0</v>
      </c>
      <c r="AR181" s="8">
        <f t="shared" si="228"/>
        <v>-6.1612312478197673</v>
      </c>
      <c r="AS181" s="15">
        <f t="shared" si="229"/>
        <v>-3.1831395348837208E-2</v>
      </c>
      <c r="AT181" s="8">
        <f t="shared" si="230"/>
        <v>0</v>
      </c>
      <c r="AU181" s="68"/>
      <c r="AV181" s="60">
        <v>0</v>
      </c>
      <c r="AW181" s="8">
        <f t="shared" si="231"/>
        <v>0</v>
      </c>
      <c r="AX181" s="8">
        <f t="shared" si="232"/>
        <v>0</v>
      </c>
      <c r="AY181" s="69">
        <f t="shared" si="233"/>
        <v>0</v>
      </c>
      <c r="AZ181" s="8">
        <f t="shared" si="234"/>
        <v>0</v>
      </c>
      <c r="BA181" s="8">
        <f t="shared" si="235"/>
        <v>0</v>
      </c>
      <c r="BB181" s="8">
        <f t="shared" si="236"/>
        <v>0</v>
      </c>
      <c r="BC181" s="8">
        <f t="shared" si="237"/>
        <v>0</v>
      </c>
      <c r="BD181" s="8">
        <f t="shared" si="238"/>
        <v>0</v>
      </c>
      <c r="BE181" s="15">
        <f t="shared" si="239"/>
        <v>0</v>
      </c>
      <c r="BF181" s="8">
        <f t="shared" si="240"/>
        <v>0</v>
      </c>
      <c r="BG181" s="68"/>
      <c r="BH181" s="60">
        <v>0</v>
      </c>
      <c r="BI181" s="8">
        <f t="shared" si="241"/>
        <v>0</v>
      </c>
      <c r="BJ181" s="8">
        <f t="shared" si="242"/>
        <v>0</v>
      </c>
      <c r="BK181" s="69">
        <f t="shared" si="243"/>
        <v>0</v>
      </c>
      <c r="BL181" s="8">
        <f t="shared" si="244"/>
        <v>0</v>
      </c>
      <c r="BM181" s="8">
        <f t="shared" si="245"/>
        <v>0</v>
      </c>
      <c r="BN181" s="8">
        <f t="shared" si="246"/>
        <v>0</v>
      </c>
      <c r="BO181" s="8">
        <f t="shared" si="247"/>
        <v>0</v>
      </c>
      <c r="BP181" s="8">
        <f t="shared" si="248"/>
        <v>0</v>
      </c>
      <c r="BQ181" s="15">
        <f t="shared" si="249"/>
        <v>0</v>
      </c>
      <c r="BR181" s="8">
        <f t="shared" si="250"/>
        <v>0</v>
      </c>
      <c r="BS181" s="68"/>
      <c r="BT181" s="60">
        <v>0</v>
      </c>
      <c r="BU181" s="8">
        <f t="shared" si="251"/>
        <v>0</v>
      </c>
      <c r="BV181" s="8">
        <f t="shared" si="252"/>
        <v>0</v>
      </c>
      <c r="BW181" s="69">
        <f t="shared" si="253"/>
        <v>0</v>
      </c>
      <c r="BX181" s="8">
        <f t="shared" si="254"/>
        <v>0</v>
      </c>
      <c r="BY181" s="8">
        <f t="shared" si="255"/>
        <v>0</v>
      </c>
      <c r="BZ181" s="8">
        <f t="shared" si="256"/>
        <v>0</v>
      </c>
      <c r="CA181" s="8">
        <f t="shared" si="257"/>
        <v>0</v>
      </c>
      <c r="CB181" s="8">
        <f t="shared" si="258"/>
        <v>0</v>
      </c>
      <c r="CC181" s="15">
        <f t="shared" si="259"/>
        <v>0</v>
      </c>
      <c r="CD181" s="8">
        <f t="shared" si="260"/>
        <v>0</v>
      </c>
      <c r="CE181" s="68"/>
      <c r="CF181" s="60">
        <v>0</v>
      </c>
      <c r="CG181" s="8">
        <f t="shared" si="261"/>
        <v>0</v>
      </c>
      <c r="CH181" s="8">
        <f t="shared" si="262"/>
        <v>0</v>
      </c>
      <c r="CI181" s="69">
        <f t="shared" si="263"/>
        <v>0</v>
      </c>
      <c r="CJ181" s="8">
        <f t="shared" si="264"/>
        <v>0</v>
      </c>
      <c r="CK181" s="8">
        <f t="shared" si="265"/>
        <v>0</v>
      </c>
      <c r="CL181" s="8">
        <f t="shared" si="266"/>
        <v>0</v>
      </c>
      <c r="CM181" s="8">
        <f t="shared" si="267"/>
        <v>0</v>
      </c>
      <c r="CN181" s="8">
        <f t="shared" si="268"/>
        <v>0</v>
      </c>
      <c r="CO181" s="15">
        <f t="shared" si="269"/>
        <v>0</v>
      </c>
      <c r="CP181" s="8">
        <f t="shared" si="270"/>
        <v>0</v>
      </c>
      <c r="CQ181" s="27"/>
      <c r="CR181">
        <f t="shared" si="195"/>
        <v>162.444073</v>
      </c>
      <c r="CS181">
        <f t="shared" si="196"/>
        <v>4.9200790000000003</v>
      </c>
      <c r="CT181">
        <f t="shared" si="197"/>
        <v>0</v>
      </c>
      <c r="CU181">
        <f t="shared" si="198"/>
        <v>0</v>
      </c>
      <c r="CV181">
        <f t="shared" si="199"/>
        <v>113.236205</v>
      </c>
      <c r="CW181">
        <f t="shared" si="200"/>
        <v>28.307624000000001</v>
      </c>
      <c r="CX181">
        <f t="shared" si="201"/>
        <v>15.980165</v>
      </c>
      <c r="CY181">
        <f t="shared" si="202"/>
        <v>0</v>
      </c>
      <c r="CZ181" s="8">
        <f t="shared" si="203"/>
        <v>15.980165</v>
      </c>
    </row>
    <row r="182" spans="1:104" hidden="1" outlineLevel="1" x14ac:dyDescent="0.4">
      <c r="A182" t="str">
        <f>'Accounts Active'!A140</f>
        <v>James and Diane Pacini</v>
      </c>
      <c r="B182">
        <f t="shared" si="186"/>
        <v>45.910566000000003</v>
      </c>
      <c r="C182">
        <f t="shared" si="185"/>
        <v>21.405009</v>
      </c>
      <c r="D182">
        <f t="shared" si="187"/>
        <v>3.125216</v>
      </c>
      <c r="E182">
        <f t="shared" si="188"/>
        <v>2.2955283000000004</v>
      </c>
      <c r="F182" s="15">
        <f t="shared" si="204"/>
        <v>0.53342996320069958</v>
      </c>
      <c r="G182" s="14">
        <f t="shared" si="189"/>
        <v>1</v>
      </c>
      <c r="H182" s="54">
        <f t="shared" si="205"/>
        <v>9.9869358368193577</v>
      </c>
      <c r="I182" s="58">
        <v>2.6144843249836289</v>
      </c>
      <c r="J182" s="58">
        <f t="shared" si="190"/>
        <v>18.790524675016371</v>
      </c>
      <c r="K182" s="10"/>
      <c r="L182">
        <v>0</v>
      </c>
      <c r="M182" s="8">
        <f t="shared" si="206"/>
        <v>2.2955283000000004</v>
      </c>
      <c r="N182" s="8">
        <f t="shared" si="207"/>
        <v>18.790524675016371</v>
      </c>
      <c r="O182" s="58">
        <f t="shared" si="191"/>
        <v>0.95003064134579529</v>
      </c>
      <c r="P182" s="8">
        <f t="shared" si="192"/>
        <v>2.2955283000000004</v>
      </c>
      <c r="Q182" s="8">
        <f t="shared" si="208"/>
        <v>0</v>
      </c>
      <c r="R182" s="8">
        <f t="shared" si="193"/>
        <v>0</v>
      </c>
      <c r="S182" s="8">
        <f t="shared" si="209"/>
        <v>0</v>
      </c>
      <c r="T182" s="8">
        <f t="shared" si="210"/>
        <v>3.2455589413457959</v>
      </c>
      <c r="U182" s="15">
        <f t="shared" si="271"/>
        <v>7.0693071859445067E-2</v>
      </c>
      <c r="V182" s="8">
        <f t="shared" si="194"/>
        <v>15.544965733670576</v>
      </c>
      <c r="W182" s="68"/>
      <c r="X182" s="58">
        <v>0</v>
      </c>
      <c r="Y182" s="8">
        <f t="shared" si="211"/>
        <v>2.2955283000000004</v>
      </c>
      <c r="Z182" s="8">
        <f t="shared" si="212"/>
        <v>15.544965733670576</v>
      </c>
      <c r="AA182" s="60">
        <f t="shared" si="213"/>
        <v>1.6644536836378336</v>
      </c>
      <c r="AB182" s="8">
        <f t="shared" si="214"/>
        <v>0</v>
      </c>
      <c r="AC182" s="8">
        <f t="shared" si="215"/>
        <v>15.544965733670576</v>
      </c>
      <c r="AD182" s="8">
        <f t="shared" si="216"/>
        <v>2.7813949118357275</v>
      </c>
      <c r="AE182" s="8">
        <f t="shared" si="217"/>
        <v>2.7813949118357275</v>
      </c>
      <c r="AF182" s="8">
        <f t="shared" si="218"/>
        <v>4.4458485954735609</v>
      </c>
      <c r="AG182" s="15">
        <f t="shared" si="219"/>
        <v>9.6837154991153029E-2</v>
      </c>
      <c r="AH182" s="8">
        <f t="shared" si="220"/>
        <v>11.099117138197016</v>
      </c>
      <c r="AI182" s="68"/>
      <c r="AJ182" s="58">
        <v>1</v>
      </c>
      <c r="AK182" s="8">
        <f t="shared" si="221"/>
        <v>0</v>
      </c>
      <c r="AL182" s="8">
        <f t="shared" si="222"/>
        <v>0</v>
      </c>
      <c r="AM182" s="69">
        <f t="shared" si="223"/>
        <v>0</v>
      </c>
      <c r="AN182" s="8">
        <f t="shared" si="224"/>
        <v>0</v>
      </c>
      <c r="AO182" s="8">
        <f t="shared" si="225"/>
        <v>0</v>
      </c>
      <c r="AP182" s="8">
        <f t="shared" si="226"/>
        <v>0</v>
      </c>
      <c r="AQ182" s="8">
        <f t="shared" si="227"/>
        <v>0</v>
      </c>
      <c r="AR182" s="8">
        <f t="shared" si="228"/>
        <v>0</v>
      </c>
      <c r="AS182" s="15">
        <f t="shared" si="229"/>
        <v>0</v>
      </c>
      <c r="AT182" s="8">
        <f t="shared" si="230"/>
        <v>11.099117138197016</v>
      </c>
      <c r="AU182" s="68"/>
      <c r="AV182" s="60">
        <v>0</v>
      </c>
      <c r="AW182" s="8">
        <f t="shared" si="231"/>
        <v>2.2955283000000004</v>
      </c>
      <c r="AX182" s="8">
        <f t="shared" si="232"/>
        <v>0</v>
      </c>
      <c r="AY182" s="69">
        <f t="shared" si="233"/>
        <v>0</v>
      </c>
      <c r="AZ182" s="8">
        <f t="shared" si="234"/>
        <v>2.2955283000000004</v>
      </c>
      <c r="BA182" s="8">
        <f t="shared" si="235"/>
        <v>0</v>
      </c>
      <c r="BB182" s="8">
        <f t="shared" si="236"/>
        <v>0</v>
      </c>
      <c r="BC182" s="8">
        <f t="shared" si="237"/>
        <v>0</v>
      </c>
      <c r="BD182" s="8">
        <f t="shared" si="238"/>
        <v>2.2955283000000004</v>
      </c>
      <c r="BE182" s="15">
        <f t="shared" si="239"/>
        <v>0.05</v>
      </c>
      <c r="BF182" s="8">
        <f t="shared" si="240"/>
        <v>8.8035888381970153</v>
      </c>
      <c r="BG182" s="68"/>
      <c r="BH182" s="60">
        <v>0</v>
      </c>
      <c r="BI182" s="8">
        <f t="shared" si="241"/>
        <v>2.2955283000000004</v>
      </c>
      <c r="BJ182" s="8">
        <f t="shared" si="242"/>
        <v>0</v>
      </c>
      <c r="BK182" s="69">
        <f t="shared" si="243"/>
        <v>0</v>
      </c>
      <c r="BL182" s="8">
        <f t="shared" si="244"/>
        <v>0</v>
      </c>
      <c r="BM182" s="8">
        <f t="shared" si="245"/>
        <v>0</v>
      </c>
      <c r="BN182" s="8">
        <f t="shared" si="246"/>
        <v>0</v>
      </c>
      <c r="BO182" s="8">
        <f t="shared" si="247"/>
        <v>0</v>
      </c>
      <c r="BP182" s="8">
        <f t="shared" si="248"/>
        <v>0</v>
      </c>
      <c r="BQ182" s="15">
        <f t="shared" si="249"/>
        <v>0</v>
      </c>
      <c r="BR182" s="8">
        <f t="shared" si="250"/>
        <v>8.8035888381970153</v>
      </c>
      <c r="BS182" s="68"/>
      <c r="BT182" s="60">
        <v>0</v>
      </c>
      <c r="BU182" s="8">
        <f t="shared" si="251"/>
        <v>2.2955283000000004</v>
      </c>
      <c r="BV182" s="8">
        <f t="shared" si="252"/>
        <v>0</v>
      </c>
      <c r="BW182" s="69">
        <f t="shared" si="253"/>
        <v>0</v>
      </c>
      <c r="BX182" s="8">
        <f t="shared" si="254"/>
        <v>0</v>
      </c>
      <c r="BY182" s="8">
        <f t="shared" si="255"/>
        <v>0</v>
      </c>
      <c r="BZ182" s="8">
        <f t="shared" si="256"/>
        <v>0</v>
      </c>
      <c r="CA182" s="8">
        <f t="shared" si="257"/>
        <v>0</v>
      </c>
      <c r="CB182" s="8">
        <f t="shared" si="258"/>
        <v>0</v>
      </c>
      <c r="CC182" s="15">
        <f t="shared" si="259"/>
        <v>0</v>
      </c>
      <c r="CD182" s="8">
        <f t="shared" si="260"/>
        <v>8.8035888381970153</v>
      </c>
      <c r="CE182" s="68"/>
      <c r="CF182" s="60">
        <v>0</v>
      </c>
      <c r="CG182" s="8">
        <f t="shared" si="261"/>
        <v>2.2955283000000004</v>
      </c>
      <c r="CH182" s="8">
        <f t="shared" si="262"/>
        <v>0</v>
      </c>
      <c r="CI182" s="69">
        <f t="shared" si="263"/>
        <v>0</v>
      </c>
      <c r="CJ182" s="8">
        <f t="shared" si="264"/>
        <v>0</v>
      </c>
      <c r="CK182" s="8">
        <f t="shared" si="265"/>
        <v>0</v>
      </c>
      <c r="CL182" s="8">
        <f t="shared" si="266"/>
        <v>0</v>
      </c>
      <c r="CM182" s="8">
        <f t="shared" si="267"/>
        <v>0</v>
      </c>
      <c r="CN182" s="8">
        <f t="shared" si="268"/>
        <v>0</v>
      </c>
      <c r="CO182" s="15">
        <f t="shared" si="269"/>
        <v>0</v>
      </c>
      <c r="CP182" s="8">
        <f t="shared" si="270"/>
        <v>8.8035888381970153</v>
      </c>
      <c r="CQ182" s="27"/>
      <c r="CR182">
        <f t="shared" si="195"/>
        <v>24.505557000000003</v>
      </c>
      <c r="CS182">
        <f t="shared" si="196"/>
        <v>1.16588</v>
      </c>
      <c r="CT182">
        <f t="shared" si="197"/>
        <v>2.6818599999999999</v>
      </c>
      <c r="CU182">
        <f t="shared" si="198"/>
        <v>0</v>
      </c>
      <c r="CV182">
        <f t="shared" si="199"/>
        <v>15.532601</v>
      </c>
      <c r="CW182">
        <f t="shared" si="200"/>
        <v>2</v>
      </c>
      <c r="CX182">
        <f t="shared" si="201"/>
        <v>0</v>
      </c>
      <c r="CY182">
        <f t="shared" si="202"/>
        <v>3.125216</v>
      </c>
      <c r="CZ182" s="8">
        <f t="shared" si="203"/>
        <v>3.125216</v>
      </c>
    </row>
    <row r="183" spans="1:104" hidden="1" outlineLevel="1" x14ac:dyDescent="0.4">
      <c r="A183" t="str">
        <f>'Accounts Active'!A141</f>
        <v>James and Sandra Fitzgerald</v>
      </c>
      <c r="B183">
        <f t="shared" si="186"/>
        <v>60.230118999999995</v>
      </c>
      <c r="C183">
        <f t="shared" si="185"/>
        <v>6.2507409999999997</v>
      </c>
      <c r="D183">
        <f t="shared" si="187"/>
        <v>0</v>
      </c>
      <c r="E183">
        <f t="shared" si="188"/>
        <v>3.0115059500000001</v>
      </c>
      <c r="F183" s="15">
        <f t="shared" si="204"/>
        <v>0.48178383170891265</v>
      </c>
      <c r="G183" s="14">
        <f t="shared" si="189"/>
        <v>1</v>
      </c>
      <c r="H183" s="54">
        <f t="shared" si="205"/>
        <v>3.2392350499999996</v>
      </c>
      <c r="I183" s="58">
        <v>3.0115059500000001</v>
      </c>
      <c r="J183" s="58">
        <f t="shared" si="190"/>
        <v>3.2392350499999996</v>
      </c>
      <c r="K183" s="10"/>
      <c r="L183">
        <v>0</v>
      </c>
      <c r="M183" s="8">
        <f t="shared" si="206"/>
        <v>3.0115059500000001</v>
      </c>
      <c r="N183" s="8">
        <f t="shared" si="207"/>
        <v>3.2392350499999996</v>
      </c>
      <c r="O183" s="58">
        <f t="shared" si="191"/>
        <v>1.0942972202034884</v>
      </c>
      <c r="P183" s="8">
        <f t="shared" si="192"/>
        <v>3.0115059500000001</v>
      </c>
      <c r="Q183" s="8">
        <f t="shared" si="208"/>
        <v>0</v>
      </c>
      <c r="R183" s="8">
        <f t="shared" si="193"/>
        <v>0</v>
      </c>
      <c r="S183" s="8">
        <f t="shared" si="209"/>
        <v>0</v>
      </c>
      <c r="T183" s="8">
        <f t="shared" si="210"/>
        <v>4.1058031702034885</v>
      </c>
      <c r="U183" s="15">
        <f t="shared" si="271"/>
        <v>6.8168604651162798E-2</v>
      </c>
      <c r="V183" s="8">
        <f t="shared" si="194"/>
        <v>-0.86656812020348895</v>
      </c>
      <c r="W183" s="68"/>
      <c r="X183" s="58">
        <v>0</v>
      </c>
      <c r="Y183" s="8">
        <f t="shared" si="211"/>
        <v>-0.86656812020348895</v>
      </c>
      <c r="Z183" s="8">
        <f t="shared" si="212"/>
        <v>-0.86656812020348895</v>
      </c>
      <c r="AA183" s="60">
        <f t="shared" si="213"/>
        <v>1.9172087297965117</v>
      </c>
      <c r="AB183" s="8">
        <f t="shared" si="214"/>
        <v>-0.86656812020348895</v>
      </c>
      <c r="AC183" s="8">
        <f t="shared" si="215"/>
        <v>0</v>
      </c>
      <c r="AD183" s="8">
        <f t="shared" si="216"/>
        <v>0</v>
      </c>
      <c r="AE183" s="8">
        <f t="shared" si="217"/>
        <v>0</v>
      </c>
      <c r="AF183" s="8">
        <f t="shared" si="218"/>
        <v>1.0506406095930227</v>
      </c>
      <c r="AG183" s="15">
        <f t="shared" si="219"/>
        <v>1.7443774427758026E-2</v>
      </c>
      <c r="AH183" s="8">
        <f t="shared" si="220"/>
        <v>-1.9172087297965117</v>
      </c>
      <c r="AI183" s="68"/>
      <c r="AJ183" s="58">
        <v>0</v>
      </c>
      <c r="AK183" s="8">
        <f t="shared" si="221"/>
        <v>-1.9172087297965117</v>
      </c>
      <c r="AL183" s="8">
        <f t="shared" si="222"/>
        <v>-1.9172087297965117</v>
      </c>
      <c r="AM183" s="69">
        <f t="shared" si="223"/>
        <v>0</v>
      </c>
      <c r="AN183" s="8">
        <f t="shared" si="224"/>
        <v>-1.9172087297965117</v>
      </c>
      <c r="AO183" s="8">
        <f t="shared" si="225"/>
        <v>0</v>
      </c>
      <c r="AP183" s="8">
        <f t="shared" si="226"/>
        <v>0</v>
      </c>
      <c r="AQ183" s="8">
        <f t="shared" si="227"/>
        <v>0</v>
      </c>
      <c r="AR183" s="8">
        <f t="shared" si="228"/>
        <v>-1.9172087297965117</v>
      </c>
      <c r="AS183" s="15">
        <f t="shared" si="229"/>
        <v>-3.1831395348837214E-2</v>
      </c>
      <c r="AT183" s="8">
        <f t="shared" si="230"/>
        <v>0</v>
      </c>
      <c r="AU183" s="68"/>
      <c r="AV183" s="60">
        <v>0</v>
      </c>
      <c r="AW183" s="8">
        <f t="shared" si="231"/>
        <v>0</v>
      </c>
      <c r="AX183" s="8">
        <f t="shared" si="232"/>
        <v>0</v>
      </c>
      <c r="AY183" s="69">
        <f t="shared" si="233"/>
        <v>0</v>
      </c>
      <c r="AZ183" s="8">
        <f t="shared" si="234"/>
        <v>0</v>
      </c>
      <c r="BA183" s="8">
        <f t="shared" si="235"/>
        <v>0</v>
      </c>
      <c r="BB183" s="8">
        <f t="shared" si="236"/>
        <v>0</v>
      </c>
      <c r="BC183" s="8">
        <f t="shared" si="237"/>
        <v>0</v>
      </c>
      <c r="BD183" s="8">
        <f t="shared" si="238"/>
        <v>0</v>
      </c>
      <c r="BE183" s="15">
        <f t="shared" si="239"/>
        <v>0</v>
      </c>
      <c r="BF183" s="8">
        <f t="shared" si="240"/>
        <v>0</v>
      </c>
      <c r="BG183" s="68"/>
      <c r="BH183" s="60">
        <v>0</v>
      </c>
      <c r="BI183" s="8">
        <f t="shared" si="241"/>
        <v>0</v>
      </c>
      <c r="BJ183" s="8">
        <f t="shared" si="242"/>
        <v>0</v>
      </c>
      <c r="BK183" s="69">
        <f t="shared" si="243"/>
        <v>0</v>
      </c>
      <c r="BL183" s="8">
        <f t="shared" si="244"/>
        <v>0</v>
      </c>
      <c r="BM183" s="8">
        <f t="shared" si="245"/>
        <v>0</v>
      </c>
      <c r="BN183" s="8">
        <f t="shared" si="246"/>
        <v>0</v>
      </c>
      <c r="BO183" s="8">
        <f t="shared" si="247"/>
        <v>0</v>
      </c>
      <c r="BP183" s="8">
        <f t="shared" si="248"/>
        <v>0</v>
      </c>
      <c r="BQ183" s="15">
        <f t="shared" si="249"/>
        <v>0</v>
      </c>
      <c r="BR183" s="8">
        <f t="shared" si="250"/>
        <v>0</v>
      </c>
      <c r="BS183" s="68"/>
      <c r="BT183" s="60">
        <v>0</v>
      </c>
      <c r="BU183" s="8">
        <f t="shared" si="251"/>
        <v>0</v>
      </c>
      <c r="BV183" s="8">
        <f t="shared" si="252"/>
        <v>0</v>
      </c>
      <c r="BW183" s="69">
        <f t="shared" si="253"/>
        <v>0</v>
      </c>
      <c r="BX183" s="8">
        <f t="shared" si="254"/>
        <v>0</v>
      </c>
      <c r="BY183" s="8">
        <f t="shared" si="255"/>
        <v>0</v>
      </c>
      <c r="BZ183" s="8">
        <f t="shared" si="256"/>
        <v>0</v>
      </c>
      <c r="CA183" s="8">
        <f t="shared" si="257"/>
        <v>0</v>
      </c>
      <c r="CB183" s="8">
        <f t="shared" si="258"/>
        <v>0</v>
      </c>
      <c r="CC183" s="15">
        <f t="shared" si="259"/>
        <v>0</v>
      </c>
      <c r="CD183" s="8">
        <f t="shared" si="260"/>
        <v>0</v>
      </c>
      <c r="CE183" s="68"/>
      <c r="CF183" s="60">
        <v>0</v>
      </c>
      <c r="CG183" s="8">
        <f t="shared" si="261"/>
        <v>0</v>
      </c>
      <c r="CH183" s="8">
        <f t="shared" si="262"/>
        <v>0</v>
      </c>
      <c r="CI183" s="69">
        <f t="shared" si="263"/>
        <v>0</v>
      </c>
      <c r="CJ183" s="8">
        <f t="shared" si="264"/>
        <v>0</v>
      </c>
      <c r="CK183" s="8">
        <f t="shared" si="265"/>
        <v>0</v>
      </c>
      <c r="CL183" s="8">
        <f t="shared" si="266"/>
        <v>0</v>
      </c>
      <c r="CM183" s="8">
        <f t="shared" si="267"/>
        <v>0</v>
      </c>
      <c r="CN183" s="8">
        <f t="shared" si="268"/>
        <v>0</v>
      </c>
      <c r="CO183" s="15">
        <f t="shared" si="269"/>
        <v>0</v>
      </c>
      <c r="CP183" s="8">
        <f t="shared" si="270"/>
        <v>0</v>
      </c>
      <c r="CQ183" s="27"/>
      <c r="CR183">
        <f t="shared" si="195"/>
        <v>53.979377999999997</v>
      </c>
      <c r="CS183">
        <f t="shared" si="196"/>
        <v>1.78373</v>
      </c>
      <c r="CT183">
        <f t="shared" si="197"/>
        <v>0</v>
      </c>
      <c r="CU183">
        <f t="shared" si="198"/>
        <v>0</v>
      </c>
      <c r="CV183">
        <f t="shared" si="199"/>
        <v>42.380670000000002</v>
      </c>
      <c r="CW183">
        <f t="shared" si="200"/>
        <v>9.814978</v>
      </c>
      <c r="CX183">
        <f t="shared" si="201"/>
        <v>0</v>
      </c>
      <c r="CY183">
        <f t="shared" si="202"/>
        <v>0</v>
      </c>
      <c r="CZ183" s="8">
        <f t="shared" si="203"/>
        <v>0</v>
      </c>
    </row>
    <row r="184" spans="1:104" hidden="1" outlineLevel="1" x14ac:dyDescent="0.4">
      <c r="A184" t="str">
        <f>'Accounts Active'!A142</f>
        <v>James Flanigan</v>
      </c>
      <c r="B184">
        <f t="shared" si="186"/>
        <v>20.172238999999998</v>
      </c>
      <c r="C184">
        <f t="shared" si="185"/>
        <v>0.18512400000000001</v>
      </c>
      <c r="D184">
        <f t="shared" si="187"/>
        <v>2</v>
      </c>
      <c r="E184">
        <f t="shared" si="188"/>
        <v>1.0086119499999999</v>
      </c>
      <c r="F184" s="15">
        <f t="shared" si="204"/>
        <v>1</v>
      </c>
      <c r="G184" s="14">
        <f t="shared" si="189"/>
        <v>1</v>
      </c>
      <c r="H184" s="54">
        <f t="shared" si="205"/>
        <v>0</v>
      </c>
      <c r="I184" s="58">
        <v>0.18512400000000007</v>
      </c>
      <c r="J184" s="58">
        <f t="shared" si="190"/>
        <v>0</v>
      </c>
      <c r="K184" s="10"/>
      <c r="L184">
        <v>0</v>
      </c>
      <c r="M184" s="8">
        <f t="shared" si="206"/>
        <v>0</v>
      </c>
      <c r="N184" s="8">
        <f t="shared" si="207"/>
        <v>0</v>
      </c>
      <c r="O184" s="58">
        <f t="shared" si="191"/>
        <v>6.7268895348837232E-2</v>
      </c>
      <c r="P184" s="8">
        <f t="shared" si="192"/>
        <v>0</v>
      </c>
      <c r="Q184" s="8">
        <f t="shared" si="208"/>
        <v>0</v>
      </c>
      <c r="R184" s="8">
        <f t="shared" si="193"/>
        <v>0</v>
      </c>
      <c r="S184" s="8">
        <f t="shared" si="209"/>
        <v>0</v>
      </c>
      <c r="T184" s="8">
        <f t="shared" si="210"/>
        <v>6.7268895348837232E-2</v>
      </c>
      <c r="U184" s="15">
        <f t="shared" si="271"/>
        <v>3.3347262715277782E-3</v>
      </c>
      <c r="V184" s="8">
        <f t="shared" si="194"/>
        <v>-6.7268895348837232E-2</v>
      </c>
      <c r="W184" s="68"/>
      <c r="X184" s="58">
        <v>0</v>
      </c>
      <c r="Y184" s="8">
        <f t="shared" si="211"/>
        <v>-6.7268895348837232E-2</v>
      </c>
      <c r="Z184" s="8">
        <f t="shared" si="212"/>
        <v>-6.7268895348837232E-2</v>
      </c>
      <c r="AA184" s="60">
        <f t="shared" si="213"/>
        <v>0.11785510465116283</v>
      </c>
      <c r="AB184" s="8">
        <f t="shared" si="214"/>
        <v>-6.7268895348837232E-2</v>
      </c>
      <c r="AC184" s="8">
        <f t="shared" si="215"/>
        <v>0</v>
      </c>
      <c r="AD184" s="8">
        <f t="shared" si="216"/>
        <v>0</v>
      </c>
      <c r="AE184" s="8">
        <f t="shared" si="217"/>
        <v>0</v>
      </c>
      <c r="AF184" s="8">
        <f t="shared" si="218"/>
        <v>5.0586209302325602E-2</v>
      </c>
      <c r="AG184" s="15">
        <f t="shared" si="219"/>
        <v>2.5077141561888894E-3</v>
      </c>
      <c r="AH184" s="8">
        <f t="shared" si="220"/>
        <v>-0.11785510465116283</v>
      </c>
      <c r="AI184" s="68"/>
      <c r="AJ184" s="58">
        <v>1</v>
      </c>
      <c r="AK184" s="8">
        <f t="shared" si="221"/>
        <v>0</v>
      </c>
      <c r="AL184" s="8">
        <f t="shared" si="222"/>
        <v>0</v>
      </c>
      <c r="AM184" s="69">
        <f t="shared" si="223"/>
        <v>0</v>
      </c>
      <c r="AN184" s="8">
        <f t="shared" si="224"/>
        <v>0</v>
      </c>
      <c r="AO184" s="8">
        <f t="shared" si="225"/>
        <v>0</v>
      </c>
      <c r="AP184" s="8">
        <f t="shared" si="226"/>
        <v>0</v>
      </c>
      <c r="AQ184" s="8">
        <f t="shared" si="227"/>
        <v>0</v>
      </c>
      <c r="AR184" s="8">
        <f t="shared" si="228"/>
        <v>0</v>
      </c>
      <c r="AS184" s="15">
        <f t="shared" si="229"/>
        <v>0</v>
      </c>
      <c r="AT184" s="8">
        <f t="shared" si="230"/>
        <v>-0.11785510465116283</v>
      </c>
      <c r="AU184" s="68"/>
      <c r="AV184" s="60">
        <v>0</v>
      </c>
      <c r="AW184" s="8">
        <f t="shared" si="231"/>
        <v>-0.11785510465116283</v>
      </c>
      <c r="AX184" s="8">
        <f t="shared" si="232"/>
        <v>-0.11785510465116283</v>
      </c>
      <c r="AY184" s="69">
        <f t="shared" si="233"/>
        <v>0</v>
      </c>
      <c r="AZ184" s="8">
        <f t="shared" si="234"/>
        <v>-0.11785510465116283</v>
      </c>
      <c r="BA184" s="8">
        <f t="shared" si="235"/>
        <v>0</v>
      </c>
      <c r="BB184" s="8">
        <f t="shared" si="236"/>
        <v>0</v>
      </c>
      <c r="BC184" s="8">
        <f t="shared" si="237"/>
        <v>0</v>
      </c>
      <c r="BD184" s="8">
        <f t="shared" si="238"/>
        <v>-0.11785510465116283</v>
      </c>
      <c r="BE184" s="15">
        <f t="shared" si="239"/>
        <v>-5.8424404277166676E-3</v>
      </c>
      <c r="BF184" s="8">
        <f t="shared" si="240"/>
        <v>0</v>
      </c>
      <c r="BG184" s="68"/>
      <c r="BH184" s="60">
        <v>0</v>
      </c>
      <c r="BI184" s="8">
        <f t="shared" si="241"/>
        <v>0</v>
      </c>
      <c r="BJ184" s="8">
        <f t="shared" si="242"/>
        <v>0</v>
      </c>
      <c r="BK184" s="69">
        <f t="shared" si="243"/>
        <v>0</v>
      </c>
      <c r="BL184" s="8">
        <f t="shared" si="244"/>
        <v>0</v>
      </c>
      <c r="BM184" s="8">
        <f t="shared" si="245"/>
        <v>0</v>
      </c>
      <c r="BN184" s="8">
        <f t="shared" si="246"/>
        <v>0</v>
      </c>
      <c r="BO184" s="8">
        <f t="shared" si="247"/>
        <v>0</v>
      </c>
      <c r="BP184" s="8">
        <f t="shared" si="248"/>
        <v>0</v>
      </c>
      <c r="BQ184" s="15">
        <f t="shared" si="249"/>
        <v>0</v>
      </c>
      <c r="BR184" s="8">
        <f t="shared" si="250"/>
        <v>0</v>
      </c>
      <c r="BS184" s="68"/>
      <c r="BT184" s="60">
        <v>0</v>
      </c>
      <c r="BU184" s="8">
        <f t="shared" si="251"/>
        <v>0</v>
      </c>
      <c r="BV184" s="8">
        <f t="shared" si="252"/>
        <v>0</v>
      </c>
      <c r="BW184" s="69">
        <f t="shared" si="253"/>
        <v>0</v>
      </c>
      <c r="BX184" s="8">
        <f t="shared" si="254"/>
        <v>0</v>
      </c>
      <c r="BY184" s="8">
        <f t="shared" si="255"/>
        <v>0</v>
      </c>
      <c r="BZ184" s="8">
        <f t="shared" si="256"/>
        <v>0</v>
      </c>
      <c r="CA184" s="8">
        <f t="shared" si="257"/>
        <v>0</v>
      </c>
      <c r="CB184" s="8">
        <f t="shared" si="258"/>
        <v>0</v>
      </c>
      <c r="CC184" s="15">
        <f t="shared" si="259"/>
        <v>0</v>
      </c>
      <c r="CD184" s="8">
        <f t="shared" si="260"/>
        <v>0</v>
      </c>
      <c r="CE184" s="68"/>
      <c r="CF184" s="60">
        <v>0</v>
      </c>
      <c r="CG184" s="8">
        <f t="shared" si="261"/>
        <v>0</v>
      </c>
      <c r="CH184" s="8">
        <f t="shared" si="262"/>
        <v>0</v>
      </c>
      <c r="CI184" s="69">
        <f t="shared" si="263"/>
        <v>0</v>
      </c>
      <c r="CJ184" s="8">
        <f t="shared" si="264"/>
        <v>0</v>
      </c>
      <c r="CK184" s="8">
        <f t="shared" si="265"/>
        <v>0</v>
      </c>
      <c r="CL184" s="8">
        <f t="shared" si="266"/>
        <v>0</v>
      </c>
      <c r="CM184" s="8">
        <f t="shared" si="267"/>
        <v>0</v>
      </c>
      <c r="CN184" s="8">
        <f t="shared" si="268"/>
        <v>0</v>
      </c>
      <c r="CO184" s="15">
        <f t="shared" si="269"/>
        <v>0</v>
      </c>
      <c r="CP184" s="8">
        <f t="shared" si="270"/>
        <v>0</v>
      </c>
      <c r="CQ184" s="27"/>
      <c r="CR184">
        <f t="shared" si="195"/>
        <v>19.987114999999999</v>
      </c>
      <c r="CS184">
        <f t="shared" si="196"/>
        <v>1.601839</v>
      </c>
      <c r="CT184">
        <f t="shared" si="197"/>
        <v>0</v>
      </c>
      <c r="CU184">
        <f t="shared" si="198"/>
        <v>0</v>
      </c>
      <c r="CV184">
        <f t="shared" si="199"/>
        <v>11.104742999999999</v>
      </c>
      <c r="CW184">
        <f t="shared" si="200"/>
        <v>5.2805330000000001</v>
      </c>
      <c r="CX184">
        <f t="shared" si="201"/>
        <v>0</v>
      </c>
      <c r="CY184">
        <f t="shared" si="202"/>
        <v>2</v>
      </c>
      <c r="CZ184" s="8">
        <f t="shared" si="203"/>
        <v>2</v>
      </c>
    </row>
    <row r="185" spans="1:104" hidden="1" outlineLevel="1" x14ac:dyDescent="0.4">
      <c r="A185" t="str">
        <f>'Accounts Active'!A143</f>
        <v>James Mazza</v>
      </c>
      <c r="B185">
        <f t="shared" si="186"/>
        <v>14.064535000000001</v>
      </c>
      <c r="C185">
        <f t="shared" si="185"/>
        <v>0.16325400000000001</v>
      </c>
      <c r="D185">
        <f t="shared" si="187"/>
        <v>3.901281</v>
      </c>
      <c r="E185">
        <f t="shared" si="188"/>
        <v>0.70322675000000012</v>
      </c>
      <c r="F185" s="15">
        <f t="shared" si="204"/>
        <v>0.17301530187340008</v>
      </c>
      <c r="G185" s="14">
        <f t="shared" si="189"/>
        <v>1</v>
      </c>
      <c r="H185" s="54">
        <f t="shared" si="205"/>
        <v>3.36130825</v>
      </c>
      <c r="I185" s="58">
        <v>0.70322675000000012</v>
      </c>
      <c r="J185" s="58">
        <f t="shared" si="190"/>
        <v>3.36130825</v>
      </c>
      <c r="K185" s="10"/>
      <c r="L185">
        <v>0</v>
      </c>
      <c r="M185" s="8">
        <f t="shared" si="206"/>
        <v>0.70322675000000012</v>
      </c>
      <c r="N185" s="8">
        <f t="shared" si="207"/>
        <v>3.36130825</v>
      </c>
      <c r="O185" s="58">
        <f t="shared" si="191"/>
        <v>0.2555329760174419</v>
      </c>
      <c r="P185" s="8">
        <f t="shared" si="192"/>
        <v>0.70322675000000012</v>
      </c>
      <c r="Q185" s="8">
        <f t="shared" si="208"/>
        <v>0</v>
      </c>
      <c r="R185" s="8">
        <f t="shared" si="193"/>
        <v>0</v>
      </c>
      <c r="S185" s="8">
        <f t="shared" si="209"/>
        <v>0</v>
      </c>
      <c r="T185" s="8">
        <f t="shared" si="210"/>
        <v>0.95875972601744208</v>
      </c>
      <c r="U185" s="15">
        <f t="shared" si="271"/>
        <v>6.8168604651162798E-2</v>
      </c>
      <c r="V185" s="8">
        <f t="shared" si="194"/>
        <v>2.4025485239825581</v>
      </c>
      <c r="W185" s="68"/>
      <c r="X185" s="58">
        <v>0</v>
      </c>
      <c r="Y185" s="8">
        <f t="shared" si="211"/>
        <v>0.70322675000000012</v>
      </c>
      <c r="Z185" s="8">
        <f t="shared" si="212"/>
        <v>2.4025485239825581</v>
      </c>
      <c r="AA185" s="60">
        <f t="shared" si="213"/>
        <v>0.44769377398255822</v>
      </c>
      <c r="AB185" s="8">
        <f t="shared" si="214"/>
        <v>0.70322675000000012</v>
      </c>
      <c r="AC185" s="8">
        <f t="shared" si="215"/>
        <v>0</v>
      </c>
      <c r="AD185" s="8">
        <f t="shared" si="216"/>
        <v>0</v>
      </c>
      <c r="AE185" s="8">
        <f t="shared" si="217"/>
        <v>0</v>
      </c>
      <c r="AF185" s="8">
        <f t="shared" si="218"/>
        <v>1.1509205239825584</v>
      </c>
      <c r="AG185" s="15">
        <f t="shared" si="219"/>
        <v>8.1831395348837224E-2</v>
      </c>
      <c r="AH185" s="8">
        <f t="shared" si="220"/>
        <v>1.2516279999999997</v>
      </c>
      <c r="AI185" s="68"/>
      <c r="AJ185" s="58">
        <v>0</v>
      </c>
      <c r="AK185" s="8">
        <f t="shared" si="221"/>
        <v>0.70322675000000012</v>
      </c>
      <c r="AL185" s="8">
        <f t="shared" si="222"/>
        <v>0</v>
      </c>
      <c r="AM185" s="69">
        <f t="shared" si="223"/>
        <v>0</v>
      </c>
      <c r="AN185" s="8">
        <f t="shared" si="224"/>
        <v>0.70322675000000012</v>
      </c>
      <c r="AO185" s="8">
        <f t="shared" si="225"/>
        <v>0</v>
      </c>
      <c r="AP185" s="8">
        <f t="shared" si="226"/>
        <v>0</v>
      </c>
      <c r="AQ185" s="8">
        <f t="shared" si="227"/>
        <v>0</v>
      </c>
      <c r="AR185" s="8">
        <f t="shared" si="228"/>
        <v>0.70322675000000012</v>
      </c>
      <c r="AS185" s="15">
        <f t="shared" si="229"/>
        <v>0.05</v>
      </c>
      <c r="AT185" s="8">
        <f t="shared" si="230"/>
        <v>0.54840124999999962</v>
      </c>
      <c r="AU185" s="68"/>
      <c r="AV185" s="60">
        <v>0</v>
      </c>
      <c r="AW185" s="8">
        <f t="shared" si="231"/>
        <v>0.54840124999999962</v>
      </c>
      <c r="AX185" s="8">
        <f t="shared" si="232"/>
        <v>0</v>
      </c>
      <c r="AY185" s="69">
        <f t="shared" si="233"/>
        <v>0</v>
      </c>
      <c r="AZ185" s="8">
        <f t="shared" si="234"/>
        <v>0.54840124999999962</v>
      </c>
      <c r="BA185" s="8">
        <f t="shared" si="235"/>
        <v>0</v>
      </c>
      <c r="BB185" s="8">
        <f t="shared" si="236"/>
        <v>0</v>
      </c>
      <c r="BC185" s="8">
        <f t="shared" si="237"/>
        <v>0</v>
      </c>
      <c r="BD185" s="8">
        <f t="shared" si="238"/>
        <v>0.54840124999999962</v>
      </c>
      <c r="BE185" s="15">
        <f t="shared" si="239"/>
        <v>3.8991779678460722E-2</v>
      </c>
      <c r="BF185" s="8">
        <f t="shared" si="240"/>
        <v>0</v>
      </c>
      <c r="BG185" s="68"/>
      <c r="BH185" s="60">
        <v>0</v>
      </c>
      <c r="BI185" s="8">
        <f t="shared" si="241"/>
        <v>0</v>
      </c>
      <c r="BJ185" s="8">
        <f t="shared" si="242"/>
        <v>0</v>
      </c>
      <c r="BK185" s="69">
        <f t="shared" si="243"/>
        <v>0</v>
      </c>
      <c r="BL185" s="8">
        <f t="shared" si="244"/>
        <v>0</v>
      </c>
      <c r="BM185" s="8">
        <f t="shared" si="245"/>
        <v>0</v>
      </c>
      <c r="BN185" s="8">
        <f t="shared" si="246"/>
        <v>0</v>
      </c>
      <c r="BO185" s="8">
        <f t="shared" si="247"/>
        <v>0</v>
      </c>
      <c r="BP185" s="8">
        <f t="shared" si="248"/>
        <v>0</v>
      </c>
      <c r="BQ185" s="15">
        <f t="shared" si="249"/>
        <v>0</v>
      </c>
      <c r="BR185" s="8">
        <f t="shared" si="250"/>
        <v>0</v>
      </c>
      <c r="BS185" s="68"/>
      <c r="BT185" s="60">
        <v>0</v>
      </c>
      <c r="BU185" s="8">
        <f t="shared" si="251"/>
        <v>0</v>
      </c>
      <c r="BV185" s="8">
        <f t="shared" si="252"/>
        <v>0</v>
      </c>
      <c r="BW185" s="69">
        <f t="shared" si="253"/>
        <v>0</v>
      </c>
      <c r="BX185" s="8">
        <f t="shared" si="254"/>
        <v>0</v>
      </c>
      <c r="BY185" s="8">
        <f t="shared" si="255"/>
        <v>0</v>
      </c>
      <c r="BZ185" s="8">
        <f t="shared" si="256"/>
        <v>0</v>
      </c>
      <c r="CA185" s="8">
        <f t="shared" si="257"/>
        <v>0</v>
      </c>
      <c r="CB185" s="8">
        <f t="shared" si="258"/>
        <v>0</v>
      </c>
      <c r="CC185" s="15">
        <f t="shared" si="259"/>
        <v>0</v>
      </c>
      <c r="CD185" s="8">
        <f t="shared" si="260"/>
        <v>0</v>
      </c>
      <c r="CE185" s="68"/>
      <c r="CF185" s="60">
        <v>0</v>
      </c>
      <c r="CG185" s="8">
        <f t="shared" si="261"/>
        <v>0</v>
      </c>
      <c r="CH185" s="8">
        <f t="shared" si="262"/>
        <v>0</v>
      </c>
      <c r="CI185" s="69">
        <f t="shared" si="263"/>
        <v>0</v>
      </c>
      <c r="CJ185" s="8">
        <f t="shared" si="264"/>
        <v>0</v>
      </c>
      <c r="CK185" s="8">
        <f t="shared" si="265"/>
        <v>0</v>
      </c>
      <c r="CL185" s="8">
        <f t="shared" si="266"/>
        <v>0</v>
      </c>
      <c r="CM185" s="8">
        <f t="shared" si="267"/>
        <v>0</v>
      </c>
      <c r="CN185" s="8">
        <f t="shared" si="268"/>
        <v>0</v>
      </c>
      <c r="CO185" s="15">
        <f t="shared" si="269"/>
        <v>0</v>
      </c>
      <c r="CP185" s="8">
        <f t="shared" si="270"/>
        <v>0</v>
      </c>
      <c r="CQ185" s="27"/>
      <c r="CR185">
        <f t="shared" si="195"/>
        <v>13.901281000000001</v>
      </c>
      <c r="CS185">
        <f t="shared" si="196"/>
        <v>0</v>
      </c>
      <c r="CT185">
        <f t="shared" si="197"/>
        <v>0</v>
      </c>
      <c r="CU185">
        <f t="shared" si="198"/>
        <v>0</v>
      </c>
      <c r="CV185">
        <f t="shared" si="199"/>
        <v>10</v>
      </c>
      <c r="CW185">
        <f t="shared" si="200"/>
        <v>0</v>
      </c>
      <c r="CX185">
        <f t="shared" si="201"/>
        <v>3.901281</v>
      </c>
      <c r="CY185">
        <f t="shared" si="202"/>
        <v>0</v>
      </c>
      <c r="CZ185" s="8">
        <f t="shared" si="203"/>
        <v>0</v>
      </c>
    </row>
    <row r="186" spans="1:104" hidden="1" outlineLevel="1" x14ac:dyDescent="0.4">
      <c r="A186" t="str">
        <f>'Accounts Active'!A144</f>
        <v>James Mazza and Zena Mandzych</v>
      </c>
      <c r="B186">
        <f t="shared" si="186"/>
        <v>0</v>
      </c>
      <c r="C186">
        <f t="shared" si="185"/>
        <v>0</v>
      </c>
      <c r="D186">
        <f t="shared" si="187"/>
        <v>0</v>
      </c>
      <c r="E186">
        <f t="shared" si="188"/>
        <v>0</v>
      </c>
      <c r="F186" s="15">
        <f t="shared" si="204"/>
        <v>0</v>
      </c>
      <c r="G186" s="14">
        <f t="shared" si="189"/>
        <v>1</v>
      </c>
      <c r="H186" s="54">
        <f t="shared" si="205"/>
        <v>0</v>
      </c>
      <c r="I186" s="58">
        <v>0</v>
      </c>
      <c r="J186" s="58">
        <f t="shared" si="190"/>
        <v>0</v>
      </c>
      <c r="K186" s="10"/>
      <c r="L186">
        <v>0</v>
      </c>
      <c r="M186" s="8">
        <f t="shared" si="206"/>
        <v>0</v>
      </c>
      <c r="N186" s="8">
        <f t="shared" si="207"/>
        <v>0</v>
      </c>
      <c r="O186" s="58">
        <f t="shared" si="191"/>
        <v>0</v>
      </c>
      <c r="P186" s="8">
        <f t="shared" si="192"/>
        <v>0</v>
      </c>
      <c r="Q186" s="8">
        <f t="shared" si="208"/>
        <v>0</v>
      </c>
      <c r="R186" s="8">
        <f t="shared" si="193"/>
        <v>0</v>
      </c>
      <c r="S186" s="8">
        <f t="shared" si="209"/>
        <v>0</v>
      </c>
      <c r="T186" s="8">
        <f t="shared" si="210"/>
        <v>0</v>
      </c>
      <c r="U186" s="15">
        <f t="shared" si="271"/>
        <v>0</v>
      </c>
      <c r="V186" s="8">
        <f t="shared" si="194"/>
        <v>0</v>
      </c>
      <c r="W186" s="68"/>
      <c r="X186" s="58">
        <v>0</v>
      </c>
      <c r="Y186" s="8">
        <f t="shared" si="211"/>
        <v>0</v>
      </c>
      <c r="Z186" s="8">
        <f t="shared" si="212"/>
        <v>0</v>
      </c>
      <c r="AA186" s="60">
        <f t="shared" si="213"/>
        <v>0</v>
      </c>
      <c r="AB186" s="8">
        <f t="shared" si="214"/>
        <v>0</v>
      </c>
      <c r="AC186" s="8">
        <f t="shared" si="215"/>
        <v>0</v>
      </c>
      <c r="AD186" s="8">
        <f t="shared" si="216"/>
        <v>0</v>
      </c>
      <c r="AE186" s="8">
        <f t="shared" si="217"/>
        <v>0</v>
      </c>
      <c r="AF186" s="8">
        <f t="shared" si="218"/>
        <v>0</v>
      </c>
      <c r="AG186" s="15">
        <f t="shared" si="219"/>
        <v>0</v>
      </c>
      <c r="AH186" s="8">
        <f t="shared" si="220"/>
        <v>0</v>
      </c>
      <c r="AI186" s="68"/>
      <c r="AJ186" s="58">
        <v>0</v>
      </c>
      <c r="AK186" s="8">
        <f t="shared" si="221"/>
        <v>0</v>
      </c>
      <c r="AL186" s="8">
        <f t="shared" si="222"/>
        <v>0</v>
      </c>
      <c r="AM186" s="69">
        <f t="shared" si="223"/>
        <v>0</v>
      </c>
      <c r="AN186" s="8">
        <f t="shared" si="224"/>
        <v>0</v>
      </c>
      <c r="AO186" s="8">
        <f t="shared" si="225"/>
        <v>0</v>
      </c>
      <c r="AP186" s="8">
        <f t="shared" si="226"/>
        <v>0</v>
      </c>
      <c r="AQ186" s="8">
        <f t="shared" si="227"/>
        <v>0</v>
      </c>
      <c r="AR186" s="8">
        <f t="shared" si="228"/>
        <v>0</v>
      </c>
      <c r="AS186" s="15">
        <f t="shared" si="229"/>
        <v>0</v>
      </c>
      <c r="AT186" s="8">
        <f t="shared" si="230"/>
        <v>0</v>
      </c>
      <c r="AU186" s="68"/>
      <c r="AV186" s="60">
        <v>0</v>
      </c>
      <c r="AW186" s="8">
        <f t="shared" si="231"/>
        <v>0</v>
      </c>
      <c r="AX186" s="8">
        <f t="shared" si="232"/>
        <v>0</v>
      </c>
      <c r="AY186" s="69">
        <f t="shared" si="233"/>
        <v>0</v>
      </c>
      <c r="AZ186" s="8">
        <f t="shared" si="234"/>
        <v>0</v>
      </c>
      <c r="BA186" s="8">
        <f t="shared" si="235"/>
        <v>0</v>
      </c>
      <c r="BB186" s="8">
        <f t="shared" si="236"/>
        <v>0</v>
      </c>
      <c r="BC186" s="8">
        <f t="shared" si="237"/>
        <v>0</v>
      </c>
      <c r="BD186" s="8">
        <f t="shared" si="238"/>
        <v>0</v>
      </c>
      <c r="BE186" s="15">
        <f t="shared" si="239"/>
        <v>0</v>
      </c>
      <c r="BF186" s="8">
        <f t="shared" si="240"/>
        <v>0</v>
      </c>
      <c r="BG186" s="68"/>
      <c r="BH186" s="60">
        <v>0</v>
      </c>
      <c r="BI186" s="8">
        <f t="shared" si="241"/>
        <v>0</v>
      </c>
      <c r="BJ186" s="8">
        <f t="shared" si="242"/>
        <v>0</v>
      </c>
      <c r="BK186" s="69">
        <f t="shared" si="243"/>
        <v>0</v>
      </c>
      <c r="BL186" s="8">
        <f t="shared" si="244"/>
        <v>0</v>
      </c>
      <c r="BM186" s="8">
        <f t="shared" si="245"/>
        <v>0</v>
      </c>
      <c r="BN186" s="8">
        <f t="shared" si="246"/>
        <v>0</v>
      </c>
      <c r="BO186" s="8">
        <f t="shared" si="247"/>
        <v>0</v>
      </c>
      <c r="BP186" s="8">
        <f t="shared" si="248"/>
        <v>0</v>
      </c>
      <c r="BQ186" s="15">
        <f t="shared" si="249"/>
        <v>0</v>
      </c>
      <c r="BR186" s="8">
        <f t="shared" si="250"/>
        <v>0</v>
      </c>
      <c r="BS186" s="68"/>
      <c r="BT186" s="60">
        <v>0</v>
      </c>
      <c r="BU186" s="8">
        <f t="shared" si="251"/>
        <v>0</v>
      </c>
      <c r="BV186" s="8">
        <f t="shared" si="252"/>
        <v>0</v>
      </c>
      <c r="BW186" s="69">
        <f t="shared" si="253"/>
        <v>0</v>
      </c>
      <c r="BX186" s="8">
        <f t="shared" si="254"/>
        <v>0</v>
      </c>
      <c r="BY186" s="8">
        <f t="shared" si="255"/>
        <v>0</v>
      </c>
      <c r="BZ186" s="8">
        <f t="shared" si="256"/>
        <v>0</v>
      </c>
      <c r="CA186" s="8">
        <f t="shared" si="257"/>
        <v>0</v>
      </c>
      <c r="CB186" s="8">
        <f t="shared" si="258"/>
        <v>0</v>
      </c>
      <c r="CC186" s="15">
        <f t="shared" si="259"/>
        <v>0</v>
      </c>
      <c r="CD186" s="8">
        <f t="shared" si="260"/>
        <v>0</v>
      </c>
      <c r="CE186" s="68"/>
      <c r="CF186" s="60">
        <v>0</v>
      </c>
      <c r="CG186" s="8">
        <f t="shared" si="261"/>
        <v>0</v>
      </c>
      <c r="CH186" s="8">
        <f t="shared" si="262"/>
        <v>0</v>
      </c>
      <c r="CI186" s="69">
        <f t="shared" si="263"/>
        <v>0</v>
      </c>
      <c r="CJ186" s="8">
        <f t="shared" si="264"/>
        <v>0</v>
      </c>
      <c r="CK186" s="8">
        <f t="shared" si="265"/>
        <v>0</v>
      </c>
      <c r="CL186" s="8">
        <f t="shared" si="266"/>
        <v>0</v>
      </c>
      <c r="CM186" s="8">
        <f t="shared" si="267"/>
        <v>0</v>
      </c>
      <c r="CN186" s="8">
        <f t="shared" si="268"/>
        <v>0</v>
      </c>
      <c r="CO186" s="15">
        <f t="shared" si="269"/>
        <v>0</v>
      </c>
      <c r="CP186" s="8">
        <f t="shared" si="270"/>
        <v>0</v>
      </c>
      <c r="CQ186" s="27"/>
      <c r="CR186">
        <f t="shared" si="195"/>
        <v>0</v>
      </c>
      <c r="CS186">
        <f t="shared" si="196"/>
        <v>0</v>
      </c>
      <c r="CT186">
        <f t="shared" si="197"/>
        <v>0</v>
      </c>
      <c r="CU186">
        <f t="shared" si="198"/>
        <v>0</v>
      </c>
      <c r="CV186">
        <f t="shared" si="199"/>
        <v>0</v>
      </c>
      <c r="CW186">
        <f t="shared" si="200"/>
        <v>0</v>
      </c>
      <c r="CX186">
        <f t="shared" si="201"/>
        <v>0</v>
      </c>
      <c r="CY186">
        <f t="shared" si="202"/>
        <v>0</v>
      </c>
      <c r="CZ186" s="8">
        <f t="shared" si="203"/>
        <v>0</v>
      </c>
    </row>
    <row r="187" spans="1:104" hidden="1" outlineLevel="1" x14ac:dyDescent="0.4">
      <c r="A187" t="str">
        <f>'Accounts Active'!A145</f>
        <v>James Stevens</v>
      </c>
      <c r="B187">
        <f t="shared" si="186"/>
        <v>19.635553999999999</v>
      </c>
      <c r="C187">
        <f t="shared" si="185"/>
        <v>1.1394690000000001</v>
      </c>
      <c r="D187">
        <f t="shared" si="187"/>
        <v>7.4180409999999997</v>
      </c>
      <c r="E187">
        <f t="shared" si="188"/>
        <v>0.98177769999999998</v>
      </c>
      <c r="F187" s="15">
        <f t="shared" si="204"/>
        <v>1</v>
      </c>
      <c r="G187" s="14">
        <f t="shared" si="189"/>
        <v>1</v>
      </c>
      <c r="H187" s="54">
        <f t="shared" si="205"/>
        <v>0</v>
      </c>
      <c r="I187" s="58">
        <v>0.93708100000000094</v>
      </c>
      <c r="J187" s="58">
        <f t="shared" si="190"/>
        <v>0</v>
      </c>
      <c r="K187" s="10"/>
      <c r="L187">
        <v>0</v>
      </c>
      <c r="M187" s="8">
        <f t="shared" si="206"/>
        <v>0</v>
      </c>
      <c r="N187" s="8">
        <f t="shared" si="207"/>
        <v>0</v>
      </c>
      <c r="O187" s="58">
        <f t="shared" si="191"/>
        <v>0.3405090843023259</v>
      </c>
      <c r="P187" s="8">
        <f t="shared" si="192"/>
        <v>0</v>
      </c>
      <c r="Q187" s="8">
        <f t="shared" si="208"/>
        <v>0</v>
      </c>
      <c r="R187" s="8">
        <f t="shared" si="193"/>
        <v>0</v>
      </c>
      <c r="S187" s="8">
        <f t="shared" si="209"/>
        <v>0</v>
      </c>
      <c r="T187" s="8">
        <f t="shared" si="210"/>
        <v>0.3405090843023259</v>
      </c>
      <c r="U187" s="15">
        <f t="shared" si="271"/>
        <v>1.7341455418183053E-2</v>
      </c>
      <c r="V187" s="8">
        <f t="shared" si="194"/>
        <v>-0.3405090843023259</v>
      </c>
      <c r="W187" s="68"/>
      <c r="X187" s="58">
        <v>0</v>
      </c>
      <c r="Y187" s="8">
        <f t="shared" si="211"/>
        <v>-0.3405090843023259</v>
      </c>
      <c r="Z187" s="8">
        <f t="shared" si="212"/>
        <v>-0.3405090843023259</v>
      </c>
      <c r="AA187" s="60">
        <f t="shared" si="213"/>
        <v>0.59657191569767498</v>
      </c>
      <c r="AB187" s="8">
        <f t="shared" si="214"/>
        <v>-0.3405090843023259</v>
      </c>
      <c r="AC187" s="8">
        <f t="shared" si="215"/>
        <v>0</v>
      </c>
      <c r="AD187" s="8">
        <f t="shared" si="216"/>
        <v>0</v>
      </c>
      <c r="AE187" s="8">
        <f t="shared" si="217"/>
        <v>0</v>
      </c>
      <c r="AF187" s="8">
        <f t="shared" si="218"/>
        <v>0.25606283139534908</v>
      </c>
      <c r="AG187" s="15">
        <f t="shared" si="219"/>
        <v>1.3040774474473656E-2</v>
      </c>
      <c r="AH187" s="8">
        <f t="shared" si="220"/>
        <v>-0.59657191569767498</v>
      </c>
      <c r="AI187" s="68"/>
      <c r="AJ187" s="58">
        <v>0</v>
      </c>
      <c r="AK187" s="8">
        <f t="shared" si="221"/>
        <v>-0.59657191569767498</v>
      </c>
      <c r="AL187" s="8">
        <f t="shared" si="222"/>
        <v>-0.59657191569767498</v>
      </c>
      <c r="AM187" s="69">
        <f t="shared" si="223"/>
        <v>0</v>
      </c>
      <c r="AN187" s="8">
        <f t="shared" si="224"/>
        <v>-0.59657191569767498</v>
      </c>
      <c r="AO187" s="8">
        <f t="shared" si="225"/>
        <v>0</v>
      </c>
      <c r="AP187" s="8">
        <f t="shared" si="226"/>
        <v>0</v>
      </c>
      <c r="AQ187" s="8">
        <f t="shared" si="227"/>
        <v>0</v>
      </c>
      <c r="AR187" s="8">
        <f t="shared" si="228"/>
        <v>-0.59657191569767498</v>
      </c>
      <c r="AS187" s="15">
        <f t="shared" si="229"/>
        <v>-3.0382229892656709E-2</v>
      </c>
      <c r="AT187" s="8">
        <f t="shared" si="230"/>
        <v>0</v>
      </c>
      <c r="AU187" s="68"/>
      <c r="AV187" s="60">
        <v>0</v>
      </c>
      <c r="AW187" s="8">
        <f t="shared" si="231"/>
        <v>0</v>
      </c>
      <c r="AX187" s="8">
        <f t="shared" si="232"/>
        <v>0</v>
      </c>
      <c r="AY187" s="69">
        <f t="shared" si="233"/>
        <v>0</v>
      </c>
      <c r="AZ187" s="8">
        <f t="shared" si="234"/>
        <v>0</v>
      </c>
      <c r="BA187" s="8">
        <f t="shared" si="235"/>
        <v>0</v>
      </c>
      <c r="BB187" s="8">
        <f t="shared" si="236"/>
        <v>0</v>
      </c>
      <c r="BC187" s="8">
        <f t="shared" si="237"/>
        <v>0</v>
      </c>
      <c r="BD187" s="8">
        <f t="shared" si="238"/>
        <v>0</v>
      </c>
      <c r="BE187" s="15">
        <f t="shared" si="239"/>
        <v>0</v>
      </c>
      <c r="BF187" s="8">
        <f t="shared" si="240"/>
        <v>0</v>
      </c>
      <c r="BG187" s="68"/>
      <c r="BH187" s="60">
        <v>0</v>
      </c>
      <c r="BI187" s="8">
        <f t="shared" si="241"/>
        <v>0</v>
      </c>
      <c r="BJ187" s="8">
        <f t="shared" si="242"/>
        <v>0</v>
      </c>
      <c r="BK187" s="69">
        <f t="shared" si="243"/>
        <v>0</v>
      </c>
      <c r="BL187" s="8">
        <f t="shared" si="244"/>
        <v>0</v>
      </c>
      <c r="BM187" s="8">
        <f t="shared" si="245"/>
        <v>0</v>
      </c>
      <c r="BN187" s="8">
        <f t="shared" si="246"/>
        <v>0</v>
      </c>
      <c r="BO187" s="8">
        <f t="shared" si="247"/>
        <v>0</v>
      </c>
      <c r="BP187" s="8">
        <f t="shared" si="248"/>
        <v>0</v>
      </c>
      <c r="BQ187" s="15">
        <f t="shared" si="249"/>
        <v>0</v>
      </c>
      <c r="BR187" s="8">
        <f t="shared" si="250"/>
        <v>0</v>
      </c>
      <c r="BS187" s="68"/>
      <c r="BT187" s="60">
        <v>0</v>
      </c>
      <c r="BU187" s="8">
        <f t="shared" si="251"/>
        <v>0</v>
      </c>
      <c r="BV187" s="8">
        <f t="shared" si="252"/>
        <v>0</v>
      </c>
      <c r="BW187" s="69">
        <f t="shared" si="253"/>
        <v>0</v>
      </c>
      <c r="BX187" s="8">
        <f t="shared" si="254"/>
        <v>0</v>
      </c>
      <c r="BY187" s="8">
        <f t="shared" si="255"/>
        <v>0</v>
      </c>
      <c r="BZ187" s="8">
        <f t="shared" si="256"/>
        <v>0</v>
      </c>
      <c r="CA187" s="8">
        <f t="shared" si="257"/>
        <v>0</v>
      </c>
      <c r="CB187" s="8">
        <f t="shared" si="258"/>
        <v>0</v>
      </c>
      <c r="CC187" s="15">
        <f t="shared" si="259"/>
        <v>0</v>
      </c>
      <c r="CD187" s="8">
        <f t="shared" si="260"/>
        <v>0</v>
      </c>
      <c r="CE187" s="68"/>
      <c r="CF187" s="60">
        <v>0</v>
      </c>
      <c r="CG187" s="8">
        <f t="shared" si="261"/>
        <v>0</v>
      </c>
      <c r="CH187" s="8">
        <f t="shared" si="262"/>
        <v>0</v>
      </c>
      <c r="CI187" s="69">
        <f t="shared" si="263"/>
        <v>0</v>
      </c>
      <c r="CJ187" s="8">
        <f t="shared" si="264"/>
        <v>0</v>
      </c>
      <c r="CK187" s="8">
        <f t="shared" si="265"/>
        <v>0</v>
      </c>
      <c r="CL187" s="8">
        <f t="shared" si="266"/>
        <v>0</v>
      </c>
      <c r="CM187" s="8">
        <f t="shared" si="267"/>
        <v>0</v>
      </c>
      <c r="CN187" s="8">
        <f t="shared" si="268"/>
        <v>0</v>
      </c>
      <c r="CO187" s="15">
        <f t="shared" si="269"/>
        <v>0</v>
      </c>
      <c r="CP187" s="8">
        <f t="shared" si="270"/>
        <v>0</v>
      </c>
      <c r="CQ187" s="27"/>
      <c r="CR187">
        <f t="shared" si="195"/>
        <v>18.496084999999997</v>
      </c>
      <c r="CS187">
        <f t="shared" si="196"/>
        <v>1.8803700000000001</v>
      </c>
      <c r="CT187">
        <f t="shared" si="197"/>
        <v>0</v>
      </c>
      <c r="CU187">
        <f t="shared" si="198"/>
        <v>0</v>
      </c>
      <c r="CV187">
        <f t="shared" si="199"/>
        <v>4.9793409999999998</v>
      </c>
      <c r="CW187">
        <f t="shared" si="200"/>
        <v>4.2183330000000003</v>
      </c>
      <c r="CX187">
        <f t="shared" si="201"/>
        <v>7</v>
      </c>
      <c r="CY187">
        <f t="shared" si="202"/>
        <v>0.418041</v>
      </c>
      <c r="CZ187" s="8">
        <f t="shared" si="203"/>
        <v>7.6204289999999997</v>
      </c>
    </row>
    <row r="188" spans="1:104" hidden="1" outlineLevel="1" x14ac:dyDescent="0.4">
      <c r="A188" t="str">
        <f>'Accounts Active'!A146</f>
        <v>Jason Hooper</v>
      </c>
      <c r="B188">
        <f t="shared" si="186"/>
        <v>38.759039999999999</v>
      </c>
      <c r="C188">
        <f t="shared" si="185"/>
        <v>28.992739</v>
      </c>
      <c r="D188">
        <f t="shared" si="187"/>
        <v>9.7663010000000003</v>
      </c>
      <c r="E188">
        <f t="shared" si="188"/>
        <v>1.9379520000000001</v>
      </c>
      <c r="F188" s="15">
        <f t="shared" si="204"/>
        <v>0.57148700661253604</v>
      </c>
      <c r="G188" s="14">
        <f t="shared" si="189"/>
        <v>1</v>
      </c>
      <c r="H188" s="54">
        <f t="shared" si="205"/>
        <v>12.423765375391469</v>
      </c>
      <c r="I188" s="58">
        <v>3.5412767943167665</v>
      </c>
      <c r="J188" s="58">
        <f t="shared" si="190"/>
        <v>25.451462205683235</v>
      </c>
      <c r="K188" s="10"/>
      <c r="L188">
        <v>0</v>
      </c>
      <c r="M188" s="8">
        <f t="shared" si="206"/>
        <v>1.9379520000000001</v>
      </c>
      <c r="N188" s="8">
        <f t="shared" si="207"/>
        <v>25.451462205683235</v>
      </c>
      <c r="O188" s="58">
        <f t="shared" si="191"/>
        <v>1.2868011607255692</v>
      </c>
      <c r="P188" s="8">
        <f t="shared" si="192"/>
        <v>0</v>
      </c>
      <c r="Q188" s="8">
        <f t="shared" si="208"/>
        <v>25.451462205683235</v>
      </c>
      <c r="R188" s="8">
        <f t="shared" si="193"/>
        <v>0.83172026285065725</v>
      </c>
      <c r="S188" s="8">
        <f t="shared" si="209"/>
        <v>0.83172026285065725</v>
      </c>
      <c r="T188" s="8">
        <f t="shared" si="210"/>
        <v>2.1185214235762264</v>
      </c>
      <c r="U188" s="15">
        <f t="shared" si="271"/>
        <v>5.4658769246509371E-2</v>
      </c>
      <c r="V188" s="8">
        <f t="shared" si="194"/>
        <v>23.332940782107009</v>
      </c>
      <c r="W188" s="68"/>
      <c r="X188" s="58">
        <v>0</v>
      </c>
      <c r="Y188" s="8">
        <f t="shared" si="211"/>
        <v>1.9379520000000001</v>
      </c>
      <c r="Z188" s="8">
        <f t="shared" si="212"/>
        <v>23.332940782107009</v>
      </c>
      <c r="AA188" s="60">
        <f t="shared" si="213"/>
        <v>2.2544756335911975</v>
      </c>
      <c r="AB188" s="8">
        <f t="shared" si="214"/>
        <v>0</v>
      </c>
      <c r="AC188" s="8">
        <f t="shared" si="215"/>
        <v>23.332940782107009</v>
      </c>
      <c r="AD188" s="8">
        <f t="shared" si="216"/>
        <v>4.1748643182240466</v>
      </c>
      <c r="AE188" s="8">
        <f t="shared" si="217"/>
        <v>4.1748643182240466</v>
      </c>
      <c r="AF188" s="8">
        <f t="shared" si="218"/>
        <v>6.4293399518152441</v>
      </c>
      <c r="AG188" s="15">
        <f t="shared" si="219"/>
        <v>0.16587975222851867</v>
      </c>
      <c r="AH188" s="8">
        <f t="shared" si="220"/>
        <v>16.903600830291765</v>
      </c>
      <c r="AI188" s="68"/>
      <c r="AJ188" s="58">
        <v>0</v>
      </c>
      <c r="AK188" s="8">
        <f t="shared" si="221"/>
        <v>1.9379520000000001</v>
      </c>
      <c r="AL188" s="8">
        <f t="shared" si="222"/>
        <v>0</v>
      </c>
      <c r="AM188" s="69">
        <f t="shared" si="223"/>
        <v>0</v>
      </c>
      <c r="AN188" s="8">
        <f t="shared" si="224"/>
        <v>1.9379520000000001</v>
      </c>
      <c r="AO188" s="8">
        <f t="shared" si="225"/>
        <v>0</v>
      </c>
      <c r="AP188" s="8">
        <f t="shared" si="226"/>
        <v>0</v>
      </c>
      <c r="AQ188" s="8">
        <f t="shared" si="227"/>
        <v>0</v>
      </c>
      <c r="AR188" s="8">
        <f t="shared" si="228"/>
        <v>1.9379520000000001</v>
      </c>
      <c r="AS188" s="15">
        <f t="shared" si="229"/>
        <v>0.05</v>
      </c>
      <c r="AT188" s="8">
        <f t="shared" si="230"/>
        <v>14.965648830291766</v>
      </c>
      <c r="AU188" s="68"/>
      <c r="AV188" s="60">
        <v>0</v>
      </c>
      <c r="AW188" s="8">
        <f t="shared" si="231"/>
        <v>1.9379520000000001</v>
      </c>
      <c r="AX188" s="8">
        <f t="shared" si="232"/>
        <v>0</v>
      </c>
      <c r="AY188" s="69">
        <f t="shared" si="233"/>
        <v>0</v>
      </c>
      <c r="AZ188" s="8">
        <f t="shared" si="234"/>
        <v>1.9379520000000001</v>
      </c>
      <c r="BA188" s="8">
        <f t="shared" si="235"/>
        <v>0</v>
      </c>
      <c r="BB188" s="8">
        <f t="shared" si="236"/>
        <v>0</v>
      </c>
      <c r="BC188" s="8">
        <f t="shared" si="237"/>
        <v>0</v>
      </c>
      <c r="BD188" s="8">
        <f t="shared" si="238"/>
        <v>1.9379520000000001</v>
      </c>
      <c r="BE188" s="15">
        <f t="shared" si="239"/>
        <v>0.05</v>
      </c>
      <c r="BF188" s="8">
        <f t="shared" si="240"/>
        <v>13.027696830291767</v>
      </c>
      <c r="BG188" s="68"/>
      <c r="BH188" s="60">
        <v>0</v>
      </c>
      <c r="BI188" s="8">
        <f t="shared" si="241"/>
        <v>1.9379520000000001</v>
      </c>
      <c r="BJ188" s="8">
        <f t="shared" si="242"/>
        <v>0</v>
      </c>
      <c r="BK188" s="69">
        <f t="shared" si="243"/>
        <v>0</v>
      </c>
      <c r="BL188" s="8">
        <f t="shared" si="244"/>
        <v>0</v>
      </c>
      <c r="BM188" s="8">
        <f t="shared" si="245"/>
        <v>0</v>
      </c>
      <c r="BN188" s="8">
        <f t="shared" si="246"/>
        <v>0</v>
      </c>
      <c r="BO188" s="8">
        <f t="shared" si="247"/>
        <v>0</v>
      </c>
      <c r="BP188" s="8">
        <f t="shared" si="248"/>
        <v>0</v>
      </c>
      <c r="BQ188" s="15">
        <f t="shared" si="249"/>
        <v>0</v>
      </c>
      <c r="BR188" s="8">
        <f t="shared" si="250"/>
        <v>13.027696830291767</v>
      </c>
      <c r="BS188" s="68"/>
      <c r="BT188" s="60">
        <v>0</v>
      </c>
      <c r="BU188" s="8">
        <f t="shared" si="251"/>
        <v>1.9379520000000001</v>
      </c>
      <c r="BV188" s="8">
        <f t="shared" si="252"/>
        <v>0</v>
      </c>
      <c r="BW188" s="69">
        <f t="shared" si="253"/>
        <v>0</v>
      </c>
      <c r="BX188" s="8">
        <f t="shared" si="254"/>
        <v>0</v>
      </c>
      <c r="BY188" s="8">
        <f t="shared" si="255"/>
        <v>0</v>
      </c>
      <c r="BZ188" s="8">
        <f t="shared" si="256"/>
        <v>0</v>
      </c>
      <c r="CA188" s="8">
        <f t="shared" si="257"/>
        <v>0</v>
      </c>
      <c r="CB188" s="8">
        <f t="shared" si="258"/>
        <v>0</v>
      </c>
      <c r="CC188" s="15">
        <f t="shared" si="259"/>
        <v>0</v>
      </c>
      <c r="CD188" s="8">
        <f t="shared" si="260"/>
        <v>13.027696830291767</v>
      </c>
      <c r="CE188" s="68"/>
      <c r="CF188" s="60">
        <v>0</v>
      </c>
      <c r="CG188" s="8">
        <f t="shared" si="261"/>
        <v>1.9379520000000001</v>
      </c>
      <c r="CH188" s="8">
        <f t="shared" si="262"/>
        <v>0</v>
      </c>
      <c r="CI188" s="69">
        <f t="shared" si="263"/>
        <v>0</v>
      </c>
      <c r="CJ188" s="8">
        <f t="shared" si="264"/>
        <v>0</v>
      </c>
      <c r="CK188" s="8">
        <f t="shared" si="265"/>
        <v>0</v>
      </c>
      <c r="CL188" s="8">
        <f t="shared" si="266"/>
        <v>0</v>
      </c>
      <c r="CM188" s="8">
        <f t="shared" si="267"/>
        <v>0</v>
      </c>
      <c r="CN188" s="8">
        <f t="shared" si="268"/>
        <v>0</v>
      </c>
      <c r="CO188" s="15">
        <f t="shared" si="269"/>
        <v>0</v>
      </c>
      <c r="CP188" s="8">
        <f t="shared" si="270"/>
        <v>13.027696830291767</v>
      </c>
      <c r="CQ188" s="27"/>
      <c r="CR188">
        <f t="shared" si="195"/>
        <v>9.7663010000000003</v>
      </c>
      <c r="CS188">
        <f t="shared" si="196"/>
        <v>0</v>
      </c>
      <c r="CT188">
        <f t="shared" si="197"/>
        <v>0</v>
      </c>
      <c r="CU188">
        <f t="shared" si="198"/>
        <v>0</v>
      </c>
      <c r="CV188">
        <f t="shared" si="199"/>
        <v>0</v>
      </c>
      <c r="CW188">
        <f t="shared" si="200"/>
        <v>0</v>
      </c>
      <c r="CX188">
        <f t="shared" si="201"/>
        <v>0</v>
      </c>
      <c r="CY188">
        <f t="shared" si="202"/>
        <v>9.7663010000000003</v>
      </c>
      <c r="CZ188" s="8">
        <f t="shared" si="203"/>
        <v>9.7663010000000003</v>
      </c>
    </row>
    <row r="189" spans="1:104" hidden="1" outlineLevel="1" x14ac:dyDescent="0.4">
      <c r="A189" t="str">
        <f>'Accounts Active'!A147</f>
        <v>Jean-Denis Bertron</v>
      </c>
      <c r="B189">
        <f t="shared" si="186"/>
        <v>7.2808619999999999</v>
      </c>
      <c r="C189">
        <f t="shared" si="185"/>
        <v>0</v>
      </c>
      <c r="D189">
        <f t="shared" si="187"/>
        <v>1.2244759999999999</v>
      </c>
      <c r="E189">
        <f t="shared" si="188"/>
        <v>0.36404310000000001</v>
      </c>
      <c r="F189" s="15">
        <f t="shared" si="204"/>
        <v>0</v>
      </c>
      <c r="G189" s="14">
        <f t="shared" si="189"/>
        <v>1</v>
      </c>
      <c r="H189" s="54">
        <f t="shared" si="205"/>
        <v>0</v>
      </c>
      <c r="I189" s="58">
        <v>0</v>
      </c>
      <c r="J189" s="58">
        <f t="shared" si="190"/>
        <v>0</v>
      </c>
      <c r="K189" s="10"/>
      <c r="L189">
        <v>0</v>
      </c>
      <c r="M189" s="8">
        <f t="shared" si="206"/>
        <v>0</v>
      </c>
      <c r="N189" s="8">
        <f t="shared" si="207"/>
        <v>0</v>
      </c>
      <c r="O189" s="58">
        <f t="shared" si="191"/>
        <v>0</v>
      </c>
      <c r="P189" s="8">
        <f t="shared" si="192"/>
        <v>0</v>
      </c>
      <c r="Q189" s="8">
        <f t="shared" si="208"/>
        <v>0</v>
      </c>
      <c r="R189" s="8">
        <f t="shared" si="193"/>
        <v>0</v>
      </c>
      <c r="S189" s="8">
        <f t="shared" si="209"/>
        <v>0</v>
      </c>
      <c r="T189" s="8">
        <f t="shared" si="210"/>
        <v>0</v>
      </c>
      <c r="U189" s="15">
        <f t="shared" si="271"/>
        <v>0</v>
      </c>
      <c r="V189" s="8">
        <f t="shared" si="194"/>
        <v>0</v>
      </c>
      <c r="W189" s="68"/>
      <c r="X189" s="58">
        <v>0</v>
      </c>
      <c r="Y189" s="8">
        <f t="shared" si="211"/>
        <v>0</v>
      </c>
      <c r="Z189" s="8">
        <f t="shared" si="212"/>
        <v>0</v>
      </c>
      <c r="AA189" s="60">
        <f t="shared" si="213"/>
        <v>0</v>
      </c>
      <c r="AB189" s="8">
        <f t="shared" si="214"/>
        <v>0</v>
      </c>
      <c r="AC189" s="8">
        <f t="shared" si="215"/>
        <v>0</v>
      </c>
      <c r="AD189" s="8">
        <f t="shared" si="216"/>
        <v>0</v>
      </c>
      <c r="AE189" s="8">
        <f t="shared" si="217"/>
        <v>0</v>
      </c>
      <c r="AF189" s="8">
        <f t="shared" si="218"/>
        <v>0</v>
      </c>
      <c r="AG189" s="15">
        <f t="shared" si="219"/>
        <v>0</v>
      </c>
      <c r="AH189" s="8">
        <f t="shared" si="220"/>
        <v>0</v>
      </c>
      <c r="AI189" s="68"/>
      <c r="AJ189" s="58">
        <v>0</v>
      </c>
      <c r="AK189" s="8">
        <f t="shared" si="221"/>
        <v>0</v>
      </c>
      <c r="AL189" s="8">
        <f t="shared" si="222"/>
        <v>0</v>
      </c>
      <c r="AM189" s="69">
        <f t="shared" si="223"/>
        <v>0</v>
      </c>
      <c r="AN189" s="8">
        <f t="shared" si="224"/>
        <v>0</v>
      </c>
      <c r="AO189" s="8">
        <f t="shared" si="225"/>
        <v>0</v>
      </c>
      <c r="AP189" s="8">
        <f t="shared" si="226"/>
        <v>0</v>
      </c>
      <c r="AQ189" s="8">
        <f t="shared" si="227"/>
        <v>0</v>
      </c>
      <c r="AR189" s="8">
        <f t="shared" si="228"/>
        <v>0</v>
      </c>
      <c r="AS189" s="15">
        <f t="shared" si="229"/>
        <v>0</v>
      </c>
      <c r="AT189" s="8">
        <f t="shared" si="230"/>
        <v>0</v>
      </c>
      <c r="AU189" s="68"/>
      <c r="AV189" s="60">
        <v>0</v>
      </c>
      <c r="AW189" s="8">
        <f t="shared" si="231"/>
        <v>0</v>
      </c>
      <c r="AX189" s="8">
        <f t="shared" si="232"/>
        <v>0</v>
      </c>
      <c r="AY189" s="69">
        <f t="shared" si="233"/>
        <v>0</v>
      </c>
      <c r="AZ189" s="8">
        <f t="shared" si="234"/>
        <v>0</v>
      </c>
      <c r="BA189" s="8">
        <f t="shared" si="235"/>
        <v>0</v>
      </c>
      <c r="BB189" s="8">
        <f t="shared" si="236"/>
        <v>0</v>
      </c>
      <c r="BC189" s="8">
        <f t="shared" si="237"/>
        <v>0</v>
      </c>
      <c r="BD189" s="8">
        <f t="shared" si="238"/>
        <v>0</v>
      </c>
      <c r="BE189" s="15">
        <f t="shared" si="239"/>
        <v>0</v>
      </c>
      <c r="BF189" s="8">
        <f t="shared" si="240"/>
        <v>0</v>
      </c>
      <c r="BG189" s="68"/>
      <c r="BH189" s="60">
        <v>0</v>
      </c>
      <c r="BI189" s="8">
        <f t="shared" si="241"/>
        <v>0</v>
      </c>
      <c r="BJ189" s="8">
        <f t="shared" si="242"/>
        <v>0</v>
      </c>
      <c r="BK189" s="69">
        <f t="shared" si="243"/>
        <v>0</v>
      </c>
      <c r="BL189" s="8">
        <f t="shared" si="244"/>
        <v>0</v>
      </c>
      <c r="BM189" s="8">
        <f t="shared" si="245"/>
        <v>0</v>
      </c>
      <c r="BN189" s="8">
        <f t="shared" si="246"/>
        <v>0</v>
      </c>
      <c r="BO189" s="8">
        <f t="shared" si="247"/>
        <v>0</v>
      </c>
      <c r="BP189" s="8">
        <f t="shared" si="248"/>
        <v>0</v>
      </c>
      <c r="BQ189" s="15">
        <f t="shared" si="249"/>
        <v>0</v>
      </c>
      <c r="BR189" s="8">
        <f t="shared" si="250"/>
        <v>0</v>
      </c>
      <c r="BS189" s="68"/>
      <c r="BT189" s="60">
        <v>0</v>
      </c>
      <c r="BU189" s="8">
        <f t="shared" si="251"/>
        <v>0</v>
      </c>
      <c r="BV189" s="8">
        <f t="shared" si="252"/>
        <v>0</v>
      </c>
      <c r="BW189" s="69">
        <f t="shared" si="253"/>
        <v>0</v>
      </c>
      <c r="BX189" s="8">
        <f t="shared" si="254"/>
        <v>0</v>
      </c>
      <c r="BY189" s="8">
        <f t="shared" si="255"/>
        <v>0</v>
      </c>
      <c r="BZ189" s="8">
        <f t="shared" si="256"/>
        <v>0</v>
      </c>
      <c r="CA189" s="8">
        <f t="shared" si="257"/>
        <v>0</v>
      </c>
      <c r="CB189" s="8">
        <f t="shared" si="258"/>
        <v>0</v>
      </c>
      <c r="CC189" s="15">
        <f t="shared" si="259"/>
        <v>0</v>
      </c>
      <c r="CD189" s="8">
        <f t="shared" si="260"/>
        <v>0</v>
      </c>
      <c r="CE189" s="68"/>
      <c r="CF189" s="60">
        <v>0</v>
      </c>
      <c r="CG189" s="8">
        <f t="shared" si="261"/>
        <v>0</v>
      </c>
      <c r="CH189" s="8">
        <f t="shared" si="262"/>
        <v>0</v>
      </c>
      <c r="CI189" s="69">
        <f t="shared" si="263"/>
        <v>0</v>
      </c>
      <c r="CJ189" s="8">
        <f t="shared" si="264"/>
        <v>0</v>
      </c>
      <c r="CK189" s="8">
        <f t="shared" si="265"/>
        <v>0</v>
      </c>
      <c r="CL189" s="8">
        <f t="shared" si="266"/>
        <v>0</v>
      </c>
      <c r="CM189" s="8">
        <f t="shared" si="267"/>
        <v>0</v>
      </c>
      <c r="CN189" s="8">
        <f t="shared" si="268"/>
        <v>0</v>
      </c>
      <c r="CO189" s="15">
        <f t="shared" si="269"/>
        <v>0</v>
      </c>
      <c r="CP189" s="8">
        <f t="shared" si="270"/>
        <v>0</v>
      </c>
      <c r="CQ189" s="27"/>
      <c r="CR189">
        <f t="shared" si="195"/>
        <v>7.2808619999999999</v>
      </c>
      <c r="CS189">
        <f t="shared" si="196"/>
        <v>1.146239</v>
      </c>
      <c r="CT189">
        <f t="shared" si="197"/>
        <v>0.96675299999999997</v>
      </c>
      <c r="CU189">
        <f t="shared" si="198"/>
        <v>0</v>
      </c>
      <c r="CV189">
        <f t="shared" si="199"/>
        <v>0</v>
      </c>
      <c r="CW189">
        <f t="shared" si="200"/>
        <v>3.9433940000000001</v>
      </c>
      <c r="CX189">
        <f t="shared" si="201"/>
        <v>0</v>
      </c>
      <c r="CY189">
        <f t="shared" si="202"/>
        <v>1.2244759999999999</v>
      </c>
      <c r="CZ189" s="8">
        <f t="shared" si="203"/>
        <v>1.2244759999999999</v>
      </c>
    </row>
    <row r="190" spans="1:104" hidden="1" outlineLevel="1" x14ac:dyDescent="0.4">
      <c r="A190" t="str">
        <f>'Accounts Active'!A148</f>
        <v>Jeanine Geiler</v>
      </c>
      <c r="B190">
        <f t="shared" si="186"/>
        <v>0</v>
      </c>
      <c r="C190">
        <f t="shared" si="185"/>
        <v>0</v>
      </c>
      <c r="D190">
        <f t="shared" si="187"/>
        <v>0</v>
      </c>
      <c r="E190">
        <f t="shared" si="188"/>
        <v>0</v>
      </c>
      <c r="F190" s="15">
        <f t="shared" si="204"/>
        <v>0</v>
      </c>
      <c r="G190" s="14">
        <f t="shared" si="189"/>
        <v>1</v>
      </c>
      <c r="H190" s="54">
        <f t="shared" si="205"/>
        <v>0</v>
      </c>
      <c r="I190" s="58">
        <v>0</v>
      </c>
      <c r="J190" s="58">
        <f t="shared" si="190"/>
        <v>0</v>
      </c>
      <c r="K190" s="10"/>
      <c r="L190">
        <v>0</v>
      </c>
      <c r="M190" s="8">
        <f t="shared" si="206"/>
        <v>0</v>
      </c>
      <c r="N190" s="8">
        <f t="shared" si="207"/>
        <v>0</v>
      </c>
      <c r="O190" s="58">
        <f t="shared" si="191"/>
        <v>0</v>
      </c>
      <c r="P190" s="8">
        <f t="shared" si="192"/>
        <v>0</v>
      </c>
      <c r="Q190" s="8">
        <f t="shared" si="208"/>
        <v>0</v>
      </c>
      <c r="R190" s="8">
        <f t="shared" si="193"/>
        <v>0</v>
      </c>
      <c r="S190" s="8">
        <f t="shared" si="209"/>
        <v>0</v>
      </c>
      <c r="T190" s="8">
        <f t="shared" si="210"/>
        <v>0</v>
      </c>
      <c r="U190" s="15">
        <f t="shared" si="271"/>
        <v>0</v>
      </c>
      <c r="V190" s="8">
        <f t="shared" si="194"/>
        <v>0</v>
      </c>
      <c r="W190" s="68"/>
      <c r="X190" s="58">
        <v>1</v>
      </c>
      <c r="Y190" s="8">
        <f t="shared" si="211"/>
        <v>0</v>
      </c>
      <c r="Z190" s="8">
        <f t="shared" si="212"/>
        <v>0</v>
      </c>
      <c r="AA190" s="60">
        <f t="shared" si="213"/>
        <v>0</v>
      </c>
      <c r="AB190" s="8">
        <f t="shared" si="214"/>
        <v>0</v>
      </c>
      <c r="AC190" s="8">
        <f t="shared" si="215"/>
        <v>0</v>
      </c>
      <c r="AD190" s="8">
        <f t="shared" si="216"/>
        <v>0</v>
      </c>
      <c r="AE190" s="8">
        <f t="shared" si="217"/>
        <v>0</v>
      </c>
      <c r="AF190" s="8">
        <f t="shared" si="218"/>
        <v>0</v>
      </c>
      <c r="AG190" s="15">
        <f t="shared" si="219"/>
        <v>0</v>
      </c>
      <c r="AH190" s="8">
        <f t="shared" si="220"/>
        <v>0</v>
      </c>
      <c r="AI190" s="68"/>
      <c r="AJ190" s="58">
        <v>0</v>
      </c>
      <c r="AK190" s="8">
        <f t="shared" si="221"/>
        <v>0</v>
      </c>
      <c r="AL190" s="8">
        <f t="shared" si="222"/>
        <v>0</v>
      </c>
      <c r="AM190" s="69">
        <f t="shared" si="223"/>
        <v>0</v>
      </c>
      <c r="AN190" s="8">
        <f t="shared" si="224"/>
        <v>0</v>
      </c>
      <c r="AO190" s="8">
        <f t="shared" si="225"/>
        <v>0</v>
      </c>
      <c r="AP190" s="8">
        <f t="shared" si="226"/>
        <v>0</v>
      </c>
      <c r="AQ190" s="8">
        <f t="shared" si="227"/>
        <v>0</v>
      </c>
      <c r="AR190" s="8">
        <f t="shared" si="228"/>
        <v>0</v>
      </c>
      <c r="AS190" s="15">
        <f t="shared" si="229"/>
        <v>0</v>
      </c>
      <c r="AT190" s="8">
        <f t="shared" si="230"/>
        <v>0</v>
      </c>
      <c r="AU190" s="68"/>
      <c r="AV190" s="60">
        <v>0</v>
      </c>
      <c r="AW190" s="8">
        <f t="shared" si="231"/>
        <v>0</v>
      </c>
      <c r="AX190" s="8">
        <f t="shared" si="232"/>
        <v>0</v>
      </c>
      <c r="AY190" s="69">
        <f t="shared" si="233"/>
        <v>0</v>
      </c>
      <c r="AZ190" s="8">
        <f t="shared" si="234"/>
        <v>0</v>
      </c>
      <c r="BA190" s="8">
        <f t="shared" si="235"/>
        <v>0</v>
      </c>
      <c r="BB190" s="8">
        <f t="shared" si="236"/>
        <v>0</v>
      </c>
      <c r="BC190" s="8">
        <f t="shared" si="237"/>
        <v>0</v>
      </c>
      <c r="BD190" s="8">
        <f t="shared" si="238"/>
        <v>0</v>
      </c>
      <c r="BE190" s="15">
        <f t="shared" si="239"/>
        <v>0</v>
      </c>
      <c r="BF190" s="8">
        <f t="shared" si="240"/>
        <v>0</v>
      </c>
      <c r="BG190" s="68"/>
      <c r="BH190" s="60">
        <v>0</v>
      </c>
      <c r="BI190" s="8">
        <f t="shared" si="241"/>
        <v>0</v>
      </c>
      <c r="BJ190" s="8">
        <f t="shared" si="242"/>
        <v>0</v>
      </c>
      <c r="BK190" s="69">
        <f t="shared" si="243"/>
        <v>0</v>
      </c>
      <c r="BL190" s="8">
        <f t="shared" si="244"/>
        <v>0</v>
      </c>
      <c r="BM190" s="8">
        <f t="shared" si="245"/>
        <v>0</v>
      </c>
      <c r="BN190" s="8">
        <f t="shared" si="246"/>
        <v>0</v>
      </c>
      <c r="BO190" s="8">
        <f t="shared" si="247"/>
        <v>0</v>
      </c>
      <c r="BP190" s="8">
        <f t="shared" si="248"/>
        <v>0</v>
      </c>
      <c r="BQ190" s="15">
        <f t="shared" si="249"/>
        <v>0</v>
      </c>
      <c r="BR190" s="8">
        <f t="shared" si="250"/>
        <v>0</v>
      </c>
      <c r="BS190" s="68"/>
      <c r="BT190" s="60">
        <v>0</v>
      </c>
      <c r="BU190" s="8">
        <f t="shared" si="251"/>
        <v>0</v>
      </c>
      <c r="BV190" s="8">
        <f t="shared" si="252"/>
        <v>0</v>
      </c>
      <c r="BW190" s="69">
        <f t="shared" si="253"/>
        <v>0</v>
      </c>
      <c r="BX190" s="8">
        <f t="shared" si="254"/>
        <v>0</v>
      </c>
      <c r="BY190" s="8">
        <f t="shared" si="255"/>
        <v>0</v>
      </c>
      <c r="BZ190" s="8">
        <f t="shared" si="256"/>
        <v>0</v>
      </c>
      <c r="CA190" s="8">
        <f t="shared" si="257"/>
        <v>0</v>
      </c>
      <c r="CB190" s="8">
        <f t="shared" si="258"/>
        <v>0</v>
      </c>
      <c r="CC190" s="15">
        <f t="shared" si="259"/>
        <v>0</v>
      </c>
      <c r="CD190" s="8">
        <f t="shared" si="260"/>
        <v>0</v>
      </c>
      <c r="CE190" s="68"/>
      <c r="CF190" s="60">
        <v>0</v>
      </c>
      <c r="CG190" s="8">
        <f t="shared" si="261"/>
        <v>0</v>
      </c>
      <c r="CH190" s="8">
        <f t="shared" si="262"/>
        <v>0</v>
      </c>
      <c r="CI190" s="69">
        <f t="shared" si="263"/>
        <v>0</v>
      </c>
      <c r="CJ190" s="8">
        <f t="shared" si="264"/>
        <v>0</v>
      </c>
      <c r="CK190" s="8">
        <f t="shared" si="265"/>
        <v>0</v>
      </c>
      <c r="CL190" s="8">
        <f t="shared" si="266"/>
        <v>0</v>
      </c>
      <c r="CM190" s="8">
        <f t="shared" si="267"/>
        <v>0</v>
      </c>
      <c r="CN190" s="8">
        <f t="shared" si="268"/>
        <v>0</v>
      </c>
      <c r="CO190" s="15">
        <f t="shared" si="269"/>
        <v>0</v>
      </c>
      <c r="CP190" s="8">
        <f t="shared" si="270"/>
        <v>0</v>
      </c>
      <c r="CQ190" s="27"/>
      <c r="CR190">
        <f t="shared" si="195"/>
        <v>0</v>
      </c>
      <c r="CS190">
        <f t="shared" si="196"/>
        <v>0</v>
      </c>
      <c r="CT190">
        <f t="shared" si="197"/>
        <v>0</v>
      </c>
      <c r="CU190">
        <f t="shared" si="198"/>
        <v>0</v>
      </c>
      <c r="CV190">
        <f t="shared" si="199"/>
        <v>0</v>
      </c>
      <c r="CW190">
        <f t="shared" si="200"/>
        <v>0</v>
      </c>
      <c r="CX190">
        <f t="shared" si="201"/>
        <v>0</v>
      </c>
      <c r="CY190">
        <f t="shared" si="202"/>
        <v>0</v>
      </c>
      <c r="CZ190" s="8">
        <f t="shared" si="203"/>
        <v>0</v>
      </c>
    </row>
    <row r="191" spans="1:104" hidden="1" outlineLevel="1" x14ac:dyDescent="0.4">
      <c r="A191" t="str">
        <f>'Accounts Active'!A149</f>
        <v>Jeffrey and Elizabeth Murray</v>
      </c>
      <c r="B191">
        <f t="shared" si="186"/>
        <v>24.119669999999999</v>
      </c>
      <c r="C191">
        <f t="shared" si="185"/>
        <v>16.452708999999999</v>
      </c>
      <c r="D191">
        <f t="shared" si="187"/>
        <v>2.343912</v>
      </c>
      <c r="E191">
        <f t="shared" si="188"/>
        <v>1.2059835000000001</v>
      </c>
      <c r="F191" s="15">
        <f t="shared" si="204"/>
        <v>0.55857234919602816</v>
      </c>
      <c r="G191" s="14">
        <f t="shared" si="189"/>
        <v>1</v>
      </c>
      <c r="H191" s="54">
        <f t="shared" si="205"/>
        <v>7.2626806832313644</v>
      </c>
      <c r="I191" s="58">
        <v>2.0095926978595089</v>
      </c>
      <c r="J191" s="58">
        <f t="shared" si="190"/>
        <v>14.44311630214049</v>
      </c>
      <c r="K191" s="10"/>
      <c r="L191">
        <v>0</v>
      </c>
      <c r="M191" s="8">
        <f t="shared" si="206"/>
        <v>1.2059835000000001</v>
      </c>
      <c r="N191" s="8">
        <f t="shared" si="207"/>
        <v>14.44311630214049</v>
      </c>
      <c r="O191" s="58">
        <f t="shared" si="191"/>
        <v>0.73022990474546101</v>
      </c>
      <c r="P191" s="8">
        <f t="shared" si="192"/>
        <v>0</v>
      </c>
      <c r="Q191" s="8">
        <f t="shared" si="208"/>
        <v>14.44311630214049</v>
      </c>
      <c r="R191" s="8">
        <f t="shared" si="193"/>
        <v>0.47198201777642923</v>
      </c>
      <c r="S191" s="8">
        <f t="shared" si="209"/>
        <v>0.47198201777642923</v>
      </c>
      <c r="T191" s="8">
        <f t="shared" si="210"/>
        <v>1.2022119225218901</v>
      </c>
      <c r="U191" s="15">
        <f t="shared" si="271"/>
        <v>4.9843630635157538E-2</v>
      </c>
      <c r="V191" s="8">
        <f t="shared" si="194"/>
        <v>13.2409043796186</v>
      </c>
      <c r="W191" s="68"/>
      <c r="X191" s="58">
        <v>0</v>
      </c>
      <c r="Y191" s="8">
        <f t="shared" si="211"/>
        <v>1.2059835000000001</v>
      </c>
      <c r="Z191" s="8">
        <f t="shared" si="212"/>
        <v>13.2409043796186</v>
      </c>
      <c r="AA191" s="60">
        <f t="shared" si="213"/>
        <v>1.2793627931140479</v>
      </c>
      <c r="AB191" s="8">
        <f t="shared" si="214"/>
        <v>0</v>
      </c>
      <c r="AC191" s="8">
        <f t="shared" si="215"/>
        <v>13.2409043796186</v>
      </c>
      <c r="AD191" s="8">
        <f t="shared" si="216"/>
        <v>2.3691389675954255</v>
      </c>
      <c r="AE191" s="8">
        <f t="shared" si="217"/>
        <v>2.3691389675954255</v>
      </c>
      <c r="AF191" s="8">
        <f t="shared" si="218"/>
        <v>3.6485017607094736</v>
      </c>
      <c r="AG191" s="15">
        <f t="shared" si="219"/>
        <v>0.15126665334598166</v>
      </c>
      <c r="AH191" s="8">
        <f t="shared" si="220"/>
        <v>9.5924026189091265</v>
      </c>
      <c r="AI191" s="68"/>
      <c r="AJ191" s="58">
        <v>0</v>
      </c>
      <c r="AK191" s="8">
        <f t="shared" si="221"/>
        <v>1.2059835000000001</v>
      </c>
      <c r="AL191" s="8">
        <f t="shared" si="222"/>
        <v>0</v>
      </c>
      <c r="AM191" s="69">
        <f t="shared" si="223"/>
        <v>0</v>
      </c>
      <c r="AN191" s="8">
        <f t="shared" si="224"/>
        <v>1.2059835000000001</v>
      </c>
      <c r="AO191" s="8">
        <f t="shared" si="225"/>
        <v>0</v>
      </c>
      <c r="AP191" s="8">
        <f t="shared" si="226"/>
        <v>0</v>
      </c>
      <c r="AQ191" s="8">
        <f t="shared" si="227"/>
        <v>0</v>
      </c>
      <c r="AR191" s="8">
        <f t="shared" si="228"/>
        <v>1.2059835000000001</v>
      </c>
      <c r="AS191" s="15">
        <f t="shared" si="229"/>
        <v>0.05</v>
      </c>
      <c r="AT191" s="8">
        <f t="shared" si="230"/>
        <v>8.3864191189091262</v>
      </c>
      <c r="AU191" s="68"/>
      <c r="AV191" s="60">
        <v>0</v>
      </c>
      <c r="AW191" s="8">
        <f t="shared" si="231"/>
        <v>1.2059835000000001</v>
      </c>
      <c r="AX191" s="8">
        <f t="shared" si="232"/>
        <v>0</v>
      </c>
      <c r="AY191" s="69">
        <f t="shared" si="233"/>
        <v>0</v>
      </c>
      <c r="AZ191" s="8">
        <f t="shared" si="234"/>
        <v>1.2059835000000001</v>
      </c>
      <c r="BA191" s="8">
        <f t="shared" si="235"/>
        <v>0</v>
      </c>
      <c r="BB191" s="8">
        <f t="shared" si="236"/>
        <v>0</v>
      </c>
      <c r="BC191" s="8">
        <f t="shared" si="237"/>
        <v>0</v>
      </c>
      <c r="BD191" s="8">
        <f t="shared" si="238"/>
        <v>1.2059835000000001</v>
      </c>
      <c r="BE191" s="15">
        <f t="shared" si="239"/>
        <v>0.05</v>
      </c>
      <c r="BF191" s="8">
        <f t="shared" si="240"/>
        <v>7.1804356189091258</v>
      </c>
      <c r="BG191" s="68"/>
      <c r="BH191" s="60">
        <v>0</v>
      </c>
      <c r="BI191" s="8">
        <f t="shared" si="241"/>
        <v>1.2059835000000001</v>
      </c>
      <c r="BJ191" s="8">
        <f t="shared" si="242"/>
        <v>0</v>
      </c>
      <c r="BK191" s="69">
        <f t="shared" si="243"/>
        <v>0</v>
      </c>
      <c r="BL191" s="8">
        <f t="shared" si="244"/>
        <v>0</v>
      </c>
      <c r="BM191" s="8">
        <f t="shared" si="245"/>
        <v>0</v>
      </c>
      <c r="BN191" s="8">
        <f t="shared" si="246"/>
        <v>0</v>
      </c>
      <c r="BO191" s="8">
        <f t="shared" si="247"/>
        <v>0</v>
      </c>
      <c r="BP191" s="8">
        <f t="shared" si="248"/>
        <v>0</v>
      </c>
      <c r="BQ191" s="15">
        <f t="shared" si="249"/>
        <v>0</v>
      </c>
      <c r="BR191" s="8">
        <f t="shared" si="250"/>
        <v>7.1804356189091258</v>
      </c>
      <c r="BS191" s="68"/>
      <c r="BT191" s="60">
        <v>0</v>
      </c>
      <c r="BU191" s="8">
        <f t="shared" si="251"/>
        <v>1.2059835000000001</v>
      </c>
      <c r="BV191" s="8">
        <f t="shared" si="252"/>
        <v>0</v>
      </c>
      <c r="BW191" s="69">
        <f t="shared" si="253"/>
        <v>0</v>
      </c>
      <c r="BX191" s="8">
        <f t="shared" si="254"/>
        <v>0</v>
      </c>
      <c r="BY191" s="8">
        <f t="shared" si="255"/>
        <v>0</v>
      </c>
      <c r="BZ191" s="8">
        <f t="shared" si="256"/>
        <v>0</v>
      </c>
      <c r="CA191" s="8">
        <f t="shared" si="257"/>
        <v>0</v>
      </c>
      <c r="CB191" s="8">
        <f t="shared" si="258"/>
        <v>0</v>
      </c>
      <c r="CC191" s="15">
        <f t="shared" si="259"/>
        <v>0</v>
      </c>
      <c r="CD191" s="8">
        <f t="shared" si="260"/>
        <v>7.1804356189091258</v>
      </c>
      <c r="CE191" s="68"/>
      <c r="CF191" s="60">
        <v>0</v>
      </c>
      <c r="CG191" s="8">
        <f t="shared" si="261"/>
        <v>1.2059835000000001</v>
      </c>
      <c r="CH191" s="8">
        <f t="shared" si="262"/>
        <v>0</v>
      </c>
      <c r="CI191" s="69">
        <f t="shared" si="263"/>
        <v>0</v>
      </c>
      <c r="CJ191" s="8">
        <f t="shared" si="264"/>
        <v>0</v>
      </c>
      <c r="CK191" s="8">
        <f t="shared" si="265"/>
        <v>0</v>
      </c>
      <c r="CL191" s="8">
        <f t="shared" si="266"/>
        <v>0</v>
      </c>
      <c r="CM191" s="8">
        <f t="shared" si="267"/>
        <v>0</v>
      </c>
      <c r="CN191" s="8">
        <f t="shared" si="268"/>
        <v>0</v>
      </c>
      <c r="CO191" s="15">
        <f t="shared" si="269"/>
        <v>0</v>
      </c>
      <c r="CP191" s="8">
        <f t="shared" si="270"/>
        <v>7.1804356189091258</v>
      </c>
      <c r="CQ191" s="27"/>
      <c r="CR191">
        <f t="shared" si="195"/>
        <v>7.6669610000000006</v>
      </c>
      <c r="CS191">
        <f t="shared" si="196"/>
        <v>0</v>
      </c>
      <c r="CT191">
        <f t="shared" si="197"/>
        <v>0</v>
      </c>
      <c r="CU191">
        <f t="shared" si="198"/>
        <v>0</v>
      </c>
      <c r="CV191">
        <f t="shared" si="199"/>
        <v>0</v>
      </c>
      <c r="CW191">
        <f t="shared" si="200"/>
        <v>5.3230490000000001</v>
      </c>
      <c r="CX191">
        <f t="shared" si="201"/>
        <v>0</v>
      </c>
      <c r="CY191">
        <f t="shared" si="202"/>
        <v>2.343912</v>
      </c>
      <c r="CZ191" s="8">
        <f t="shared" si="203"/>
        <v>2.343912</v>
      </c>
    </row>
    <row r="192" spans="1:104" hidden="1" outlineLevel="1" x14ac:dyDescent="0.4">
      <c r="A192" t="str">
        <f>'Accounts Active'!A150</f>
        <v>Jeffrey and Maiko Thomas</v>
      </c>
      <c r="B192">
        <f t="shared" si="186"/>
        <v>13.797696999999999</v>
      </c>
      <c r="C192">
        <f t="shared" si="185"/>
        <v>1.338E-2</v>
      </c>
      <c r="D192">
        <f t="shared" si="187"/>
        <v>0.490763</v>
      </c>
      <c r="E192">
        <f t="shared" si="188"/>
        <v>0.68988484999999999</v>
      </c>
      <c r="F192" s="15">
        <f t="shared" si="204"/>
        <v>0.36337209302325585</v>
      </c>
      <c r="G192" s="14">
        <f t="shared" si="189"/>
        <v>1</v>
      </c>
      <c r="H192" s="54">
        <f t="shared" si="205"/>
        <v>8.518081395348839E-3</v>
      </c>
      <c r="I192" s="58">
        <v>1.3380000000000003E-2</v>
      </c>
      <c r="J192" s="58">
        <f t="shared" si="190"/>
        <v>0</v>
      </c>
      <c r="K192" s="10"/>
      <c r="L192">
        <v>0</v>
      </c>
      <c r="M192" s="8">
        <f t="shared" si="206"/>
        <v>0</v>
      </c>
      <c r="N192" s="8">
        <f t="shared" si="207"/>
        <v>0</v>
      </c>
      <c r="O192" s="58">
        <f t="shared" si="191"/>
        <v>4.861918604651164E-3</v>
      </c>
      <c r="P192" s="8">
        <f t="shared" si="192"/>
        <v>0</v>
      </c>
      <c r="Q192" s="8">
        <f t="shared" si="208"/>
        <v>0</v>
      </c>
      <c r="R192" s="8">
        <f t="shared" si="193"/>
        <v>0</v>
      </c>
      <c r="S192" s="8">
        <f t="shared" si="209"/>
        <v>0</v>
      </c>
      <c r="T192" s="8">
        <f t="shared" si="210"/>
        <v>4.861918604651164E-3</v>
      </c>
      <c r="U192" s="15">
        <f t="shared" si="271"/>
        <v>3.5237174759317907E-4</v>
      </c>
      <c r="V192" s="8">
        <f t="shared" si="194"/>
        <v>-4.861918604651164E-3</v>
      </c>
      <c r="W192" s="68"/>
      <c r="X192" s="58">
        <v>0</v>
      </c>
      <c r="Y192" s="8">
        <f t="shared" si="211"/>
        <v>-4.861918604651164E-3</v>
      </c>
      <c r="Z192" s="8">
        <f t="shared" si="212"/>
        <v>-4.861918604651164E-3</v>
      </c>
      <c r="AA192" s="60">
        <f t="shared" si="213"/>
        <v>8.518081395348839E-3</v>
      </c>
      <c r="AB192" s="8">
        <f t="shared" si="214"/>
        <v>-4.861918604651164E-3</v>
      </c>
      <c r="AC192" s="8">
        <f t="shared" si="215"/>
        <v>0</v>
      </c>
      <c r="AD192" s="8">
        <f t="shared" si="216"/>
        <v>0</v>
      </c>
      <c r="AE192" s="8">
        <f t="shared" si="217"/>
        <v>0</v>
      </c>
      <c r="AF192" s="8">
        <f t="shared" si="218"/>
        <v>3.656162790697675E-3</v>
      </c>
      <c r="AG192" s="15">
        <f t="shared" si="219"/>
        <v>2.6498355419007062E-4</v>
      </c>
      <c r="AH192" s="8">
        <f t="shared" si="220"/>
        <v>-8.518081395348839E-3</v>
      </c>
      <c r="AI192" s="68"/>
      <c r="AJ192" s="58">
        <v>1</v>
      </c>
      <c r="AK192" s="8">
        <f t="shared" si="221"/>
        <v>0</v>
      </c>
      <c r="AL192" s="8">
        <f t="shared" si="222"/>
        <v>0</v>
      </c>
      <c r="AM192" s="69">
        <f t="shared" si="223"/>
        <v>0</v>
      </c>
      <c r="AN192" s="8">
        <f t="shared" si="224"/>
        <v>0</v>
      </c>
      <c r="AO192" s="8">
        <f t="shared" si="225"/>
        <v>0</v>
      </c>
      <c r="AP192" s="8">
        <f t="shared" si="226"/>
        <v>0</v>
      </c>
      <c r="AQ192" s="8">
        <f t="shared" si="227"/>
        <v>0</v>
      </c>
      <c r="AR192" s="8">
        <f t="shared" si="228"/>
        <v>0</v>
      </c>
      <c r="AS192" s="15">
        <f t="shared" si="229"/>
        <v>0</v>
      </c>
      <c r="AT192" s="8">
        <f t="shared" si="230"/>
        <v>-8.518081395348839E-3</v>
      </c>
      <c r="AU192" s="68"/>
      <c r="AV192" s="60">
        <v>1</v>
      </c>
      <c r="AW192" s="8">
        <f t="shared" si="231"/>
        <v>0</v>
      </c>
      <c r="AX192" s="8">
        <f t="shared" si="232"/>
        <v>0</v>
      </c>
      <c r="AY192" s="69">
        <f t="shared" si="233"/>
        <v>0</v>
      </c>
      <c r="AZ192" s="8">
        <f t="shared" si="234"/>
        <v>0</v>
      </c>
      <c r="BA192" s="8">
        <f t="shared" si="235"/>
        <v>0</v>
      </c>
      <c r="BB192" s="8">
        <f t="shared" si="236"/>
        <v>0</v>
      </c>
      <c r="BC192" s="8">
        <f t="shared" si="237"/>
        <v>0</v>
      </c>
      <c r="BD192" s="8">
        <f t="shared" si="238"/>
        <v>0</v>
      </c>
      <c r="BE192" s="15">
        <f t="shared" si="239"/>
        <v>0</v>
      </c>
      <c r="BF192" s="8">
        <f t="shared" si="240"/>
        <v>-8.518081395348839E-3</v>
      </c>
      <c r="BG192" s="68"/>
      <c r="BH192" s="60">
        <v>1</v>
      </c>
      <c r="BI192" s="8">
        <f t="shared" si="241"/>
        <v>0</v>
      </c>
      <c r="BJ192" s="8">
        <f t="shared" si="242"/>
        <v>0</v>
      </c>
      <c r="BK192" s="69">
        <f t="shared" si="243"/>
        <v>0</v>
      </c>
      <c r="BL192" s="8">
        <f t="shared" si="244"/>
        <v>0</v>
      </c>
      <c r="BM192" s="8">
        <f t="shared" si="245"/>
        <v>0</v>
      </c>
      <c r="BN192" s="8">
        <f t="shared" si="246"/>
        <v>0</v>
      </c>
      <c r="BO192" s="8">
        <f t="shared" si="247"/>
        <v>0</v>
      </c>
      <c r="BP192" s="8">
        <f t="shared" si="248"/>
        <v>0</v>
      </c>
      <c r="BQ192" s="15">
        <f t="shared" si="249"/>
        <v>0</v>
      </c>
      <c r="BR192" s="8">
        <f t="shared" si="250"/>
        <v>-8.518081395348839E-3</v>
      </c>
      <c r="BS192" s="68"/>
      <c r="BT192" s="60">
        <v>1</v>
      </c>
      <c r="BU192" s="8">
        <f t="shared" si="251"/>
        <v>0</v>
      </c>
      <c r="BV192" s="8">
        <f t="shared" si="252"/>
        <v>0</v>
      </c>
      <c r="BW192" s="69">
        <f t="shared" si="253"/>
        <v>0</v>
      </c>
      <c r="BX192" s="8">
        <f t="shared" si="254"/>
        <v>0</v>
      </c>
      <c r="BY192" s="8">
        <f t="shared" si="255"/>
        <v>0</v>
      </c>
      <c r="BZ192" s="8">
        <f t="shared" si="256"/>
        <v>0</v>
      </c>
      <c r="CA192" s="8">
        <f t="shared" si="257"/>
        <v>0</v>
      </c>
      <c r="CB192" s="8">
        <f t="shared" si="258"/>
        <v>0</v>
      </c>
      <c r="CC192" s="15">
        <f t="shared" si="259"/>
        <v>0</v>
      </c>
      <c r="CD192" s="8">
        <f t="shared" si="260"/>
        <v>-8.518081395348839E-3</v>
      </c>
      <c r="CE192" s="68"/>
      <c r="CF192" s="60">
        <v>1</v>
      </c>
      <c r="CG192" s="8">
        <f t="shared" si="261"/>
        <v>0</v>
      </c>
      <c r="CH192" s="8">
        <f t="shared" si="262"/>
        <v>0</v>
      </c>
      <c r="CI192" s="69">
        <f t="shared" si="263"/>
        <v>0</v>
      </c>
      <c r="CJ192" s="8">
        <f t="shared" si="264"/>
        <v>0</v>
      </c>
      <c r="CK192" s="8">
        <f t="shared" si="265"/>
        <v>0</v>
      </c>
      <c r="CL192" s="8">
        <f t="shared" si="266"/>
        <v>0</v>
      </c>
      <c r="CM192" s="8">
        <f t="shared" si="267"/>
        <v>0</v>
      </c>
      <c r="CN192" s="8">
        <f t="shared" si="268"/>
        <v>0</v>
      </c>
      <c r="CO192" s="15">
        <f t="shared" si="269"/>
        <v>0</v>
      </c>
      <c r="CP192" s="8">
        <f t="shared" si="270"/>
        <v>-8.518081395348839E-3</v>
      </c>
      <c r="CQ192" s="27"/>
      <c r="CR192">
        <f t="shared" si="195"/>
        <v>13.784317</v>
      </c>
      <c r="CS192">
        <f t="shared" si="196"/>
        <v>0</v>
      </c>
      <c r="CT192">
        <f t="shared" si="197"/>
        <v>0.428066</v>
      </c>
      <c r="CU192">
        <f t="shared" si="198"/>
        <v>0</v>
      </c>
      <c r="CV192">
        <f t="shared" si="199"/>
        <v>12.381947</v>
      </c>
      <c r="CW192">
        <f t="shared" si="200"/>
        <v>0.483541</v>
      </c>
      <c r="CX192">
        <f t="shared" si="201"/>
        <v>0</v>
      </c>
      <c r="CY192">
        <f t="shared" si="202"/>
        <v>0.490763</v>
      </c>
      <c r="CZ192" s="8">
        <f t="shared" si="203"/>
        <v>0.490763</v>
      </c>
    </row>
    <row r="193" spans="1:104" hidden="1" outlineLevel="1" x14ac:dyDescent="0.4">
      <c r="A193" t="str">
        <f>'Accounts Active'!A151</f>
        <v>Jeffrey Iiams</v>
      </c>
      <c r="B193">
        <f t="shared" si="186"/>
        <v>5.3957139999999999</v>
      </c>
      <c r="C193">
        <f t="shared" si="185"/>
        <v>1.0389539999999999</v>
      </c>
      <c r="D193">
        <f t="shared" si="187"/>
        <v>0</v>
      </c>
      <c r="E193">
        <f t="shared" si="188"/>
        <v>0.26978570000000002</v>
      </c>
      <c r="F193" s="15">
        <f t="shared" si="204"/>
        <v>0.25967049551760718</v>
      </c>
      <c r="G193" s="14">
        <f t="shared" si="189"/>
        <v>1</v>
      </c>
      <c r="H193" s="54">
        <f t="shared" si="205"/>
        <v>0.76916829999999992</v>
      </c>
      <c r="I193" s="58">
        <v>0.26978570000000002</v>
      </c>
      <c r="J193" s="58">
        <f t="shared" si="190"/>
        <v>0.76916829999999992</v>
      </c>
      <c r="K193" s="10"/>
      <c r="L193">
        <v>0</v>
      </c>
      <c r="M193" s="8">
        <f t="shared" si="206"/>
        <v>0.26978570000000002</v>
      </c>
      <c r="N193" s="8">
        <f t="shared" si="207"/>
        <v>0.76916829999999992</v>
      </c>
      <c r="O193" s="58">
        <f t="shared" si="191"/>
        <v>9.8032594476744186E-2</v>
      </c>
      <c r="P193" s="8">
        <f t="shared" si="192"/>
        <v>0.26978570000000002</v>
      </c>
      <c r="Q193" s="8">
        <f t="shared" si="208"/>
        <v>0</v>
      </c>
      <c r="R193" s="8">
        <f t="shared" si="193"/>
        <v>0</v>
      </c>
      <c r="S193" s="8">
        <f t="shared" si="209"/>
        <v>0</v>
      </c>
      <c r="T193" s="8">
        <f t="shared" si="210"/>
        <v>0.36781829447674419</v>
      </c>
      <c r="U193" s="15">
        <f t="shared" si="271"/>
        <v>6.8168604651162798E-2</v>
      </c>
      <c r="V193" s="8">
        <f t="shared" si="194"/>
        <v>0.40135000552325573</v>
      </c>
      <c r="W193" s="68"/>
      <c r="X193" s="58">
        <v>0</v>
      </c>
      <c r="Y193" s="8">
        <f t="shared" si="211"/>
        <v>0.26978570000000002</v>
      </c>
      <c r="Z193" s="8">
        <f t="shared" si="212"/>
        <v>0.40135000552325573</v>
      </c>
      <c r="AA193" s="60">
        <f t="shared" si="213"/>
        <v>0.17175310552325582</v>
      </c>
      <c r="AB193" s="8">
        <f t="shared" si="214"/>
        <v>0.26978570000000002</v>
      </c>
      <c r="AC193" s="8">
        <f t="shared" si="215"/>
        <v>0</v>
      </c>
      <c r="AD193" s="8">
        <f t="shared" si="216"/>
        <v>0</v>
      </c>
      <c r="AE193" s="8">
        <f t="shared" si="217"/>
        <v>0</v>
      </c>
      <c r="AF193" s="8">
        <f t="shared" si="218"/>
        <v>0.44153880552325586</v>
      </c>
      <c r="AG193" s="15">
        <f t="shared" si="219"/>
        <v>8.1831395348837224E-2</v>
      </c>
      <c r="AH193" s="8">
        <f t="shared" si="220"/>
        <v>-4.0188800000000136E-2</v>
      </c>
      <c r="AI193" s="68"/>
      <c r="AJ193" s="58">
        <v>0</v>
      </c>
      <c r="AK193" s="8">
        <f t="shared" si="221"/>
        <v>-4.0188800000000136E-2</v>
      </c>
      <c r="AL193" s="8">
        <f t="shared" si="222"/>
        <v>-4.0188800000000136E-2</v>
      </c>
      <c r="AM193" s="69">
        <f t="shared" si="223"/>
        <v>0</v>
      </c>
      <c r="AN193" s="8">
        <f t="shared" si="224"/>
        <v>-4.0188800000000136E-2</v>
      </c>
      <c r="AO193" s="8">
        <f t="shared" si="225"/>
        <v>0</v>
      </c>
      <c r="AP193" s="8">
        <f t="shared" si="226"/>
        <v>0</v>
      </c>
      <c r="AQ193" s="8">
        <f t="shared" si="227"/>
        <v>0</v>
      </c>
      <c r="AR193" s="8">
        <f t="shared" si="228"/>
        <v>-4.0188800000000136E-2</v>
      </c>
      <c r="AS193" s="15">
        <f t="shared" si="229"/>
        <v>-7.4482820994589659E-3</v>
      </c>
      <c r="AT193" s="8">
        <f t="shared" si="230"/>
        <v>0</v>
      </c>
      <c r="AU193" s="68"/>
      <c r="AV193" s="60">
        <v>0</v>
      </c>
      <c r="AW193" s="8">
        <f t="shared" si="231"/>
        <v>0</v>
      </c>
      <c r="AX193" s="8">
        <f t="shared" si="232"/>
        <v>0</v>
      </c>
      <c r="AY193" s="69">
        <f t="shared" si="233"/>
        <v>0</v>
      </c>
      <c r="AZ193" s="8">
        <f t="shared" si="234"/>
        <v>0</v>
      </c>
      <c r="BA193" s="8">
        <f t="shared" si="235"/>
        <v>0</v>
      </c>
      <c r="BB193" s="8">
        <f t="shared" si="236"/>
        <v>0</v>
      </c>
      <c r="BC193" s="8">
        <f t="shared" si="237"/>
        <v>0</v>
      </c>
      <c r="BD193" s="8">
        <f t="shared" si="238"/>
        <v>0</v>
      </c>
      <c r="BE193" s="15">
        <f t="shared" si="239"/>
        <v>0</v>
      </c>
      <c r="BF193" s="8">
        <f t="shared" si="240"/>
        <v>0</v>
      </c>
      <c r="BG193" s="68"/>
      <c r="BH193" s="60">
        <v>0</v>
      </c>
      <c r="BI193" s="8">
        <f t="shared" si="241"/>
        <v>0</v>
      </c>
      <c r="BJ193" s="8">
        <f t="shared" si="242"/>
        <v>0</v>
      </c>
      <c r="BK193" s="69">
        <f t="shared" si="243"/>
        <v>0</v>
      </c>
      <c r="BL193" s="8">
        <f t="shared" si="244"/>
        <v>0</v>
      </c>
      <c r="BM193" s="8">
        <f t="shared" si="245"/>
        <v>0</v>
      </c>
      <c r="BN193" s="8">
        <f t="shared" si="246"/>
        <v>0</v>
      </c>
      <c r="BO193" s="8">
        <f t="shared" si="247"/>
        <v>0</v>
      </c>
      <c r="BP193" s="8">
        <f t="shared" si="248"/>
        <v>0</v>
      </c>
      <c r="BQ193" s="15">
        <f t="shared" si="249"/>
        <v>0</v>
      </c>
      <c r="BR193" s="8">
        <f t="shared" si="250"/>
        <v>0</v>
      </c>
      <c r="BS193" s="68"/>
      <c r="BT193" s="60">
        <v>0</v>
      </c>
      <c r="BU193" s="8">
        <f t="shared" si="251"/>
        <v>0</v>
      </c>
      <c r="BV193" s="8">
        <f t="shared" si="252"/>
        <v>0</v>
      </c>
      <c r="BW193" s="69">
        <f t="shared" si="253"/>
        <v>0</v>
      </c>
      <c r="BX193" s="8">
        <f t="shared" si="254"/>
        <v>0</v>
      </c>
      <c r="BY193" s="8">
        <f t="shared" si="255"/>
        <v>0</v>
      </c>
      <c r="BZ193" s="8">
        <f t="shared" si="256"/>
        <v>0</v>
      </c>
      <c r="CA193" s="8">
        <f t="shared" si="257"/>
        <v>0</v>
      </c>
      <c r="CB193" s="8">
        <f t="shared" si="258"/>
        <v>0</v>
      </c>
      <c r="CC193" s="15">
        <f t="shared" si="259"/>
        <v>0</v>
      </c>
      <c r="CD193" s="8">
        <f t="shared" si="260"/>
        <v>0</v>
      </c>
      <c r="CE193" s="68"/>
      <c r="CF193" s="60">
        <v>0</v>
      </c>
      <c r="CG193" s="8">
        <f t="shared" si="261"/>
        <v>0</v>
      </c>
      <c r="CH193" s="8">
        <f t="shared" si="262"/>
        <v>0</v>
      </c>
      <c r="CI193" s="69">
        <f t="shared" si="263"/>
        <v>0</v>
      </c>
      <c r="CJ193" s="8">
        <f t="shared" si="264"/>
        <v>0</v>
      </c>
      <c r="CK193" s="8">
        <f t="shared" si="265"/>
        <v>0</v>
      </c>
      <c r="CL193" s="8">
        <f t="shared" si="266"/>
        <v>0</v>
      </c>
      <c r="CM193" s="8">
        <f t="shared" si="267"/>
        <v>0</v>
      </c>
      <c r="CN193" s="8">
        <f t="shared" si="268"/>
        <v>0</v>
      </c>
      <c r="CO193" s="15">
        <f t="shared" si="269"/>
        <v>0</v>
      </c>
      <c r="CP193" s="8">
        <f t="shared" si="270"/>
        <v>0</v>
      </c>
      <c r="CQ193" s="27"/>
      <c r="CR193">
        <f t="shared" si="195"/>
        <v>4.3567599999999995</v>
      </c>
      <c r="CS193">
        <f t="shared" si="196"/>
        <v>0.35676000000000002</v>
      </c>
      <c r="CT193">
        <f t="shared" si="197"/>
        <v>0</v>
      </c>
      <c r="CU193">
        <f t="shared" si="198"/>
        <v>0</v>
      </c>
      <c r="CV193">
        <f t="shared" si="199"/>
        <v>2</v>
      </c>
      <c r="CW193">
        <f t="shared" si="200"/>
        <v>2</v>
      </c>
      <c r="CX193">
        <f t="shared" si="201"/>
        <v>0</v>
      </c>
      <c r="CY193">
        <f t="shared" si="202"/>
        <v>0</v>
      </c>
      <c r="CZ193" s="8">
        <f t="shared" si="203"/>
        <v>0</v>
      </c>
    </row>
    <row r="194" spans="1:104" hidden="1" outlineLevel="1" x14ac:dyDescent="0.4">
      <c r="A194" t="str">
        <f>'Accounts Active'!A152</f>
        <v>Jeffrey M. Tibbs and Diane M. Tibbs</v>
      </c>
      <c r="B194">
        <f t="shared" si="186"/>
        <v>16.821739000000001</v>
      </c>
      <c r="C194">
        <f t="shared" si="185"/>
        <v>16.821739000000001</v>
      </c>
      <c r="D194">
        <f t="shared" si="187"/>
        <v>0</v>
      </c>
      <c r="E194">
        <f t="shared" si="188"/>
        <v>0.84108695000000011</v>
      </c>
      <c r="F194" s="15">
        <f t="shared" si="204"/>
        <v>0.65517234072325936</v>
      </c>
      <c r="G194" s="14">
        <f t="shared" si="189"/>
        <v>1</v>
      </c>
      <c r="H194" s="54">
        <f t="shared" si="205"/>
        <v>5.8006008843342602</v>
      </c>
      <c r="I194" s="58">
        <v>2.0546673413903158</v>
      </c>
      <c r="J194" s="58">
        <f t="shared" si="190"/>
        <v>14.767071658609686</v>
      </c>
      <c r="K194" s="10"/>
      <c r="L194">
        <v>0</v>
      </c>
      <c r="M194" s="8">
        <f t="shared" si="206"/>
        <v>0.84108695000000011</v>
      </c>
      <c r="N194" s="8">
        <f t="shared" si="207"/>
        <v>14.767071658609686</v>
      </c>
      <c r="O194" s="58">
        <f t="shared" si="191"/>
        <v>0.74660877230752754</v>
      </c>
      <c r="P194" s="8">
        <f t="shared" si="192"/>
        <v>0</v>
      </c>
      <c r="Q194" s="8">
        <f t="shared" si="208"/>
        <v>14.767071658609686</v>
      </c>
      <c r="R194" s="8">
        <f t="shared" si="193"/>
        <v>0.48256845214538552</v>
      </c>
      <c r="S194" s="8">
        <f t="shared" si="209"/>
        <v>0.48256845214538552</v>
      </c>
      <c r="T194" s="8">
        <f t="shared" si="210"/>
        <v>1.2291772244529131</v>
      </c>
      <c r="U194" s="15">
        <f t="shared" si="271"/>
        <v>7.3070758288005369E-2</v>
      </c>
      <c r="V194" s="8">
        <f t="shared" si="194"/>
        <v>13.537894434156772</v>
      </c>
      <c r="W194" s="68"/>
      <c r="X194" s="58">
        <v>0</v>
      </c>
      <c r="Y194" s="8">
        <f t="shared" si="211"/>
        <v>0.84108695000000011</v>
      </c>
      <c r="Z194" s="8">
        <f t="shared" si="212"/>
        <v>13.537894434156772</v>
      </c>
      <c r="AA194" s="60">
        <f t="shared" si="213"/>
        <v>1.3080585690827884</v>
      </c>
      <c r="AB194" s="8">
        <f t="shared" si="214"/>
        <v>0</v>
      </c>
      <c r="AC194" s="8">
        <f t="shared" si="215"/>
        <v>13.537894434156772</v>
      </c>
      <c r="AD194" s="8">
        <f t="shared" si="216"/>
        <v>2.4222781407985585</v>
      </c>
      <c r="AE194" s="8">
        <f t="shared" si="217"/>
        <v>2.4222781407985585</v>
      </c>
      <c r="AF194" s="8">
        <f t="shared" si="218"/>
        <v>3.7303367098813469</v>
      </c>
      <c r="AG194" s="15">
        <f t="shared" si="219"/>
        <v>0.22175690098873527</v>
      </c>
      <c r="AH194" s="8">
        <f t="shared" si="220"/>
        <v>9.8075577242754264</v>
      </c>
      <c r="AI194" s="68"/>
      <c r="AJ194" s="58">
        <v>1</v>
      </c>
      <c r="AK194" s="8">
        <f t="shared" si="221"/>
        <v>0</v>
      </c>
      <c r="AL194" s="8">
        <f t="shared" si="222"/>
        <v>0</v>
      </c>
      <c r="AM194" s="69">
        <f t="shared" si="223"/>
        <v>0</v>
      </c>
      <c r="AN194" s="8">
        <f t="shared" si="224"/>
        <v>0</v>
      </c>
      <c r="AO194" s="8">
        <f t="shared" si="225"/>
        <v>0</v>
      </c>
      <c r="AP194" s="8">
        <f t="shared" si="226"/>
        <v>0</v>
      </c>
      <c r="AQ194" s="8">
        <f t="shared" si="227"/>
        <v>0</v>
      </c>
      <c r="AR194" s="8">
        <f t="shared" si="228"/>
        <v>0</v>
      </c>
      <c r="AS194" s="15">
        <f t="shared" si="229"/>
        <v>0</v>
      </c>
      <c r="AT194" s="8">
        <f t="shared" si="230"/>
        <v>9.8075577242754264</v>
      </c>
      <c r="AU194" s="68"/>
      <c r="AV194" s="60">
        <v>0</v>
      </c>
      <c r="AW194" s="8">
        <f t="shared" si="231"/>
        <v>0.84108695000000011</v>
      </c>
      <c r="AX194" s="8">
        <f t="shared" si="232"/>
        <v>0</v>
      </c>
      <c r="AY194" s="69">
        <f t="shared" si="233"/>
        <v>0</v>
      </c>
      <c r="AZ194" s="8">
        <f t="shared" si="234"/>
        <v>0.84108695000000011</v>
      </c>
      <c r="BA194" s="8">
        <f t="shared" si="235"/>
        <v>0</v>
      </c>
      <c r="BB194" s="8">
        <f t="shared" si="236"/>
        <v>0</v>
      </c>
      <c r="BC194" s="8">
        <f t="shared" si="237"/>
        <v>0</v>
      </c>
      <c r="BD194" s="8">
        <f t="shared" si="238"/>
        <v>0.84108695000000011</v>
      </c>
      <c r="BE194" s="15">
        <f t="shared" si="239"/>
        <v>0.05</v>
      </c>
      <c r="BF194" s="8">
        <f t="shared" si="240"/>
        <v>8.966470774275427</v>
      </c>
      <c r="BG194" s="68"/>
      <c r="BH194" s="60">
        <v>0</v>
      </c>
      <c r="BI194" s="8">
        <f t="shared" si="241"/>
        <v>0.84108695000000011</v>
      </c>
      <c r="BJ194" s="8">
        <f t="shared" si="242"/>
        <v>0</v>
      </c>
      <c r="BK194" s="69">
        <f t="shared" si="243"/>
        <v>0</v>
      </c>
      <c r="BL194" s="8">
        <f t="shared" si="244"/>
        <v>0</v>
      </c>
      <c r="BM194" s="8">
        <f t="shared" si="245"/>
        <v>0</v>
      </c>
      <c r="BN194" s="8">
        <f t="shared" si="246"/>
        <v>0</v>
      </c>
      <c r="BO194" s="8">
        <f t="shared" si="247"/>
        <v>0</v>
      </c>
      <c r="BP194" s="8">
        <f t="shared" si="248"/>
        <v>0</v>
      </c>
      <c r="BQ194" s="15">
        <f t="shared" si="249"/>
        <v>0</v>
      </c>
      <c r="BR194" s="8">
        <f t="shared" si="250"/>
        <v>8.966470774275427</v>
      </c>
      <c r="BS194" s="68"/>
      <c r="BT194" s="60">
        <v>0</v>
      </c>
      <c r="BU194" s="8">
        <f t="shared" si="251"/>
        <v>0.84108695000000011</v>
      </c>
      <c r="BV194" s="8">
        <f t="shared" si="252"/>
        <v>0</v>
      </c>
      <c r="BW194" s="69">
        <f t="shared" si="253"/>
        <v>0</v>
      </c>
      <c r="BX194" s="8">
        <f t="shared" si="254"/>
        <v>0</v>
      </c>
      <c r="BY194" s="8">
        <f t="shared" si="255"/>
        <v>0</v>
      </c>
      <c r="BZ194" s="8">
        <f t="shared" si="256"/>
        <v>0</v>
      </c>
      <c r="CA194" s="8">
        <f t="shared" si="257"/>
        <v>0</v>
      </c>
      <c r="CB194" s="8">
        <f t="shared" si="258"/>
        <v>0</v>
      </c>
      <c r="CC194" s="15">
        <f t="shared" si="259"/>
        <v>0</v>
      </c>
      <c r="CD194" s="8">
        <f t="shared" si="260"/>
        <v>8.966470774275427</v>
      </c>
      <c r="CE194" s="68"/>
      <c r="CF194" s="60">
        <v>0</v>
      </c>
      <c r="CG194" s="8">
        <f t="shared" si="261"/>
        <v>0.84108695000000011</v>
      </c>
      <c r="CH194" s="8">
        <f t="shared" si="262"/>
        <v>0</v>
      </c>
      <c r="CI194" s="69">
        <f t="shared" si="263"/>
        <v>0</v>
      </c>
      <c r="CJ194" s="8">
        <f t="shared" si="264"/>
        <v>0</v>
      </c>
      <c r="CK194" s="8">
        <f t="shared" si="265"/>
        <v>0</v>
      </c>
      <c r="CL194" s="8">
        <f t="shared" si="266"/>
        <v>0</v>
      </c>
      <c r="CM194" s="8">
        <f t="shared" si="267"/>
        <v>0</v>
      </c>
      <c r="CN194" s="8">
        <f t="shared" si="268"/>
        <v>0</v>
      </c>
      <c r="CO194" s="15">
        <f t="shared" si="269"/>
        <v>0</v>
      </c>
      <c r="CP194" s="8">
        <f t="shared" si="270"/>
        <v>8.966470774275427</v>
      </c>
      <c r="CQ194" s="27"/>
      <c r="CR194">
        <f t="shared" si="195"/>
        <v>0</v>
      </c>
      <c r="CS194">
        <f t="shared" si="196"/>
        <v>0</v>
      </c>
      <c r="CT194">
        <f t="shared" si="197"/>
        <v>0</v>
      </c>
      <c r="CU194">
        <f t="shared" si="198"/>
        <v>0</v>
      </c>
      <c r="CV194">
        <f t="shared" si="199"/>
        <v>0</v>
      </c>
      <c r="CW194">
        <f t="shared" si="200"/>
        <v>0</v>
      </c>
      <c r="CX194">
        <f t="shared" si="201"/>
        <v>0</v>
      </c>
      <c r="CY194">
        <f t="shared" si="202"/>
        <v>0</v>
      </c>
      <c r="CZ194" s="8">
        <f t="shared" si="203"/>
        <v>0</v>
      </c>
    </row>
    <row r="195" spans="1:104" hidden="1" outlineLevel="1" x14ac:dyDescent="0.4">
      <c r="A195" t="str">
        <f>'Accounts Active'!A153</f>
        <v>Jeffrey Welsh &amp; Sheryl Wilder</v>
      </c>
      <c r="B195">
        <f t="shared" si="186"/>
        <v>18.071394999999999</v>
      </c>
      <c r="C195">
        <f t="shared" si="185"/>
        <v>6.2919770000000002</v>
      </c>
      <c r="D195">
        <f t="shared" si="187"/>
        <v>4.0337769999999997</v>
      </c>
      <c r="E195">
        <f t="shared" si="188"/>
        <v>0.90356974999999995</v>
      </c>
      <c r="F195" s="15">
        <f t="shared" si="204"/>
        <v>0.30342981777815337</v>
      </c>
      <c r="G195" s="14">
        <f t="shared" si="189"/>
        <v>1</v>
      </c>
      <c r="H195" s="54">
        <f t="shared" si="205"/>
        <v>4.3828035654256681</v>
      </c>
      <c r="I195" s="58">
        <v>0.76852456542566827</v>
      </c>
      <c r="J195" s="58">
        <f t="shared" si="190"/>
        <v>5.5234524345743319</v>
      </c>
      <c r="K195" s="10"/>
      <c r="L195">
        <v>0</v>
      </c>
      <c r="M195" s="8">
        <f t="shared" si="206"/>
        <v>0.90356974999999995</v>
      </c>
      <c r="N195" s="8">
        <f t="shared" si="207"/>
        <v>5.5234524345743319</v>
      </c>
      <c r="O195" s="58">
        <f t="shared" si="191"/>
        <v>0.27926037987851315</v>
      </c>
      <c r="P195" s="8">
        <f t="shared" si="192"/>
        <v>0.90356974999999995</v>
      </c>
      <c r="Q195" s="8">
        <f t="shared" si="208"/>
        <v>0</v>
      </c>
      <c r="R195" s="8">
        <f t="shared" si="193"/>
        <v>0</v>
      </c>
      <c r="S195" s="8">
        <f t="shared" si="209"/>
        <v>0</v>
      </c>
      <c r="T195" s="8">
        <f t="shared" si="210"/>
        <v>1.1828301298785131</v>
      </c>
      <c r="U195" s="15">
        <f t="shared" si="271"/>
        <v>6.545317225806381E-2</v>
      </c>
      <c r="V195" s="8">
        <f t="shared" si="194"/>
        <v>4.3406223046958186</v>
      </c>
      <c r="W195" s="68"/>
      <c r="X195" s="58">
        <v>0</v>
      </c>
      <c r="Y195" s="8">
        <f t="shared" si="211"/>
        <v>0.90356974999999995</v>
      </c>
      <c r="Z195" s="8">
        <f t="shared" si="212"/>
        <v>4.3406223046958186</v>
      </c>
      <c r="AA195" s="60">
        <f t="shared" si="213"/>
        <v>0.48926418554715512</v>
      </c>
      <c r="AB195" s="8">
        <f t="shared" si="214"/>
        <v>0.90356974999999995</v>
      </c>
      <c r="AC195" s="8">
        <f t="shared" si="215"/>
        <v>0</v>
      </c>
      <c r="AD195" s="8">
        <f t="shared" si="216"/>
        <v>0</v>
      </c>
      <c r="AE195" s="8">
        <f t="shared" si="217"/>
        <v>0</v>
      </c>
      <c r="AF195" s="8">
        <f t="shared" si="218"/>
        <v>1.3928339355471551</v>
      </c>
      <c r="AG195" s="15">
        <f t="shared" si="219"/>
        <v>7.7073957796127815E-2</v>
      </c>
      <c r="AH195" s="8">
        <f t="shared" si="220"/>
        <v>2.9477883691486637</v>
      </c>
      <c r="AI195" s="68"/>
      <c r="AJ195" s="58">
        <v>0</v>
      </c>
      <c r="AK195" s="8">
        <f t="shared" si="221"/>
        <v>0.90356974999999995</v>
      </c>
      <c r="AL195" s="8">
        <f t="shared" si="222"/>
        <v>0</v>
      </c>
      <c r="AM195" s="69">
        <f t="shared" si="223"/>
        <v>0</v>
      </c>
      <c r="AN195" s="8">
        <f t="shared" si="224"/>
        <v>0.90356974999999995</v>
      </c>
      <c r="AO195" s="8">
        <f t="shared" si="225"/>
        <v>0</v>
      </c>
      <c r="AP195" s="8">
        <f t="shared" si="226"/>
        <v>0</v>
      </c>
      <c r="AQ195" s="8">
        <f t="shared" si="227"/>
        <v>0</v>
      </c>
      <c r="AR195" s="8">
        <f t="shared" si="228"/>
        <v>0.90356974999999995</v>
      </c>
      <c r="AS195" s="15">
        <f t="shared" si="229"/>
        <v>0.05</v>
      </c>
      <c r="AT195" s="8">
        <f t="shared" si="230"/>
        <v>2.0442186191486638</v>
      </c>
      <c r="AU195" s="68"/>
      <c r="AV195" s="60">
        <v>0</v>
      </c>
      <c r="AW195" s="8">
        <f t="shared" si="231"/>
        <v>0.90356974999999995</v>
      </c>
      <c r="AX195" s="8">
        <f t="shared" si="232"/>
        <v>0</v>
      </c>
      <c r="AY195" s="69">
        <f t="shared" si="233"/>
        <v>0</v>
      </c>
      <c r="AZ195" s="8">
        <f t="shared" si="234"/>
        <v>0.90356974999999995</v>
      </c>
      <c r="BA195" s="8">
        <f t="shared" si="235"/>
        <v>0</v>
      </c>
      <c r="BB195" s="8">
        <f t="shared" si="236"/>
        <v>0</v>
      </c>
      <c r="BC195" s="8">
        <f t="shared" si="237"/>
        <v>0</v>
      </c>
      <c r="BD195" s="8">
        <f t="shared" si="238"/>
        <v>0.90356974999999995</v>
      </c>
      <c r="BE195" s="15">
        <f t="shared" si="239"/>
        <v>0.05</v>
      </c>
      <c r="BF195" s="8">
        <f t="shared" si="240"/>
        <v>1.1406488691486638</v>
      </c>
      <c r="BG195" s="68"/>
      <c r="BH195" s="60">
        <v>0</v>
      </c>
      <c r="BI195" s="8">
        <f t="shared" si="241"/>
        <v>0.90356974999999995</v>
      </c>
      <c r="BJ195" s="8">
        <f t="shared" si="242"/>
        <v>0</v>
      </c>
      <c r="BK195" s="69">
        <f t="shared" si="243"/>
        <v>0</v>
      </c>
      <c r="BL195" s="8">
        <f t="shared" si="244"/>
        <v>0</v>
      </c>
      <c r="BM195" s="8">
        <f t="shared" si="245"/>
        <v>0</v>
      </c>
      <c r="BN195" s="8">
        <f t="shared" si="246"/>
        <v>0</v>
      </c>
      <c r="BO195" s="8">
        <f t="shared" si="247"/>
        <v>0</v>
      </c>
      <c r="BP195" s="8">
        <f t="shared" si="248"/>
        <v>0</v>
      </c>
      <c r="BQ195" s="15">
        <f t="shared" si="249"/>
        <v>0</v>
      </c>
      <c r="BR195" s="8">
        <f t="shared" si="250"/>
        <v>1.1406488691486638</v>
      </c>
      <c r="BS195" s="68"/>
      <c r="BT195" s="60">
        <v>0</v>
      </c>
      <c r="BU195" s="8">
        <f t="shared" si="251"/>
        <v>0.90356974999999995</v>
      </c>
      <c r="BV195" s="8">
        <f t="shared" si="252"/>
        <v>0</v>
      </c>
      <c r="BW195" s="69">
        <f t="shared" si="253"/>
        <v>0</v>
      </c>
      <c r="BX195" s="8">
        <f t="shared" si="254"/>
        <v>0</v>
      </c>
      <c r="BY195" s="8">
        <f t="shared" si="255"/>
        <v>0</v>
      </c>
      <c r="BZ195" s="8">
        <f t="shared" si="256"/>
        <v>0</v>
      </c>
      <c r="CA195" s="8">
        <f t="shared" si="257"/>
        <v>0</v>
      </c>
      <c r="CB195" s="8">
        <f t="shared" si="258"/>
        <v>0</v>
      </c>
      <c r="CC195" s="15">
        <f t="shared" si="259"/>
        <v>0</v>
      </c>
      <c r="CD195" s="8">
        <f t="shared" si="260"/>
        <v>1.1406488691486638</v>
      </c>
      <c r="CE195" s="68"/>
      <c r="CF195" s="60">
        <v>0</v>
      </c>
      <c r="CG195" s="8">
        <f t="shared" si="261"/>
        <v>0.90356974999999995</v>
      </c>
      <c r="CH195" s="8">
        <f t="shared" si="262"/>
        <v>0</v>
      </c>
      <c r="CI195" s="69">
        <f t="shared" si="263"/>
        <v>0</v>
      </c>
      <c r="CJ195" s="8">
        <f t="shared" si="264"/>
        <v>0</v>
      </c>
      <c r="CK195" s="8">
        <f t="shared" si="265"/>
        <v>0</v>
      </c>
      <c r="CL195" s="8">
        <f t="shared" si="266"/>
        <v>0</v>
      </c>
      <c r="CM195" s="8">
        <f t="shared" si="267"/>
        <v>0</v>
      </c>
      <c r="CN195" s="8">
        <f t="shared" si="268"/>
        <v>0</v>
      </c>
      <c r="CO195" s="15">
        <f t="shared" si="269"/>
        <v>0</v>
      </c>
      <c r="CP195" s="8">
        <f t="shared" si="270"/>
        <v>1.1406488691486638</v>
      </c>
      <c r="CQ195" s="27"/>
      <c r="CR195">
        <f t="shared" si="195"/>
        <v>11.779418</v>
      </c>
      <c r="CS195">
        <f t="shared" si="196"/>
        <v>0</v>
      </c>
      <c r="CT195">
        <f t="shared" si="197"/>
        <v>0</v>
      </c>
      <c r="CU195">
        <f t="shared" si="198"/>
        <v>0</v>
      </c>
      <c r="CV195">
        <f t="shared" si="199"/>
        <v>7.745641</v>
      </c>
      <c r="CW195">
        <f t="shared" si="200"/>
        <v>0</v>
      </c>
      <c r="CX195">
        <f t="shared" si="201"/>
        <v>0</v>
      </c>
      <c r="CY195">
        <f t="shared" si="202"/>
        <v>4.0337769999999997</v>
      </c>
      <c r="CZ195" s="8">
        <f t="shared" si="203"/>
        <v>4.0337769999999997</v>
      </c>
    </row>
    <row r="196" spans="1:104" hidden="1" outlineLevel="1" x14ac:dyDescent="0.4">
      <c r="A196" t="str">
        <f>'Accounts Active'!A154</f>
        <v>Jerry Mathis II</v>
      </c>
      <c r="B196">
        <f t="shared" si="186"/>
        <v>0</v>
      </c>
      <c r="C196">
        <f t="shared" si="185"/>
        <v>0</v>
      </c>
      <c r="D196">
        <f t="shared" si="187"/>
        <v>0</v>
      </c>
      <c r="E196">
        <f t="shared" si="188"/>
        <v>0</v>
      </c>
      <c r="F196" s="15">
        <f t="shared" si="204"/>
        <v>0</v>
      </c>
      <c r="G196" s="14">
        <f t="shared" si="189"/>
        <v>1</v>
      </c>
      <c r="H196" s="54">
        <f t="shared" si="205"/>
        <v>0</v>
      </c>
      <c r="I196" s="58">
        <v>0</v>
      </c>
      <c r="J196" s="58">
        <f t="shared" si="190"/>
        <v>0</v>
      </c>
      <c r="K196" s="10"/>
      <c r="L196">
        <v>0</v>
      </c>
      <c r="M196" s="8">
        <f t="shared" si="206"/>
        <v>0</v>
      </c>
      <c r="N196" s="8">
        <f t="shared" si="207"/>
        <v>0</v>
      </c>
      <c r="O196" s="58">
        <f t="shared" si="191"/>
        <v>0</v>
      </c>
      <c r="P196" s="8">
        <f t="shared" si="192"/>
        <v>0</v>
      </c>
      <c r="Q196" s="8">
        <f t="shared" si="208"/>
        <v>0</v>
      </c>
      <c r="R196" s="8">
        <f t="shared" si="193"/>
        <v>0</v>
      </c>
      <c r="S196" s="8">
        <f t="shared" si="209"/>
        <v>0</v>
      </c>
      <c r="T196" s="8">
        <f t="shared" si="210"/>
        <v>0</v>
      </c>
      <c r="U196" s="15">
        <f t="shared" si="271"/>
        <v>0</v>
      </c>
      <c r="V196" s="8">
        <f t="shared" si="194"/>
        <v>0</v>
      </c>
      <c r="W196" s="68"/>
      <c r="X196" s="58">
        <v>0</v>
      </c>
      <c r="Y196" s="8">
        <f t="shared" si="211"/>
        <v>0</v>
      </c>
      <c r="Z196" s="8">
        <f t="shared" si="212"/>
        <v>0</v>
      </c>
      <c r="AA196" s="60">
        <f t="shared" si="213"/>
        <v>0</v>
      </c>
      <c r="AB196" s="8">
        <f t="shared" si="214"/>
        <v>0</v>
      </c>
      <c r="AC196" s="8">
        <f t="shared" si="215"/>
        <v>0</v>
      </c>
      <c r="AD196" s="8">
        <f t="shared" si="216"/>
        <v>0</v>
      </c>
      <c r="AE196" s="8">
        <f t="shared" si="217"/>
        <v>0</v>
      </c>
      <c r="AF196" s="8">
        <f t="shared" si="218"/>
        <v>0</v>
      </c>
      <c r="AG196" s="15">
        <f t="shared" si="219"/>
        <v>0</v>
      </c>
      <c r="AH196" s="8">
        <f t="shared" si="220"/>
        <v>0</v>
      </c>
      <c r="AI196" s="68"/>
      <c r="AJ196" s="58">
        <v>0</v>
      </c>
      <c r="AK196" s="8">
        <f t="shared" si="221"/>
        <v>0</v>
      </c>
      <c r="AL196" s="8">
        <f t="shared" si="222"/>
        <v>0</v>
      </c>
      <c r="AM196" s="69">
        <f t="shared" si="223"/>
        <v>0</v>
      </c>
      <c r="AN196" s="8">
        <f t="shared" si="224"/>
        <v>0</v>
      </c>
      <c r="AO196" s="8">
        <f t="shared" si="225"/>
        <v>0</v>
      </c>
      <c r="AP196" s="8">
        <f t="shared" si="226"/>
        <v>0</v>
      </c>
      <c r="AQ196" s="8">
        <f t="shared" si="227"/>
        <v>0</v>
      </c>
      <c r="AR196" s="8">
        <f t="shared" si="228"/>
        <v>0</v>
      </c>
      <c r="AS196" s="15">
        <f t="shared" si="229"/>
        <v>0</v>
      </c>
      <c r="AT196" s="8">
        <f t="shared" si="230"/>
        <v>0</v>
      </c>
      <c r="AU196" s="68"/>
      <c r="AV196" s="60">
        <v>0</v>
      </c>
      <c r="AW196" s="8">
        <f t="shared" si="231"/>
        <v>0</v>
      </c>
      <c r="AX196" s="8">
        <f t="shared" si="232"/>
        <v>0</v>
      </c>
      <c r="AY196" s="69">
        <f t="shared" si="233"/>
        <v>0</v>
      </c>
      <c r="AZ196" s="8">
        <f t="shared" si="234"/>
        <v>0</v>
      </c>
      <c r="BA196" s="8">
        <f t="shared" si="235"/>
        <v>0</v>
      </c>
      <c r="BB196" s="8">
        <f t="shared" si="236"/>
        <v>0</v>
      </c>
      <c r="BC196" s="8">
        <f t="shared" si="237"/>
        <v>0</v>
      </c>
      <c r="BD196" s="8">
        <f t="shared" si="238"/>
        <v>0</v>
      </c>
      <c r="BE196" s="15">
        <f t="shared" si="239"/>
        <v>0</v>
      </c>
      <c r="BF196" s="8">
        <f t="shared" si="240"/>
        <v>0</v>
      </c>
      <c r="BG196" s="68"/>
      <c r="BH196" s="60">
        <v>0</v>
      </c>
      <c r="BI196" s="8">
        <f t="shared" si="241"/>
        <v>0</v>
      </c>
      <c r="BJ196" s="8">
        <f t="shared" si="242"/>
        <v>0</v>
      </c>
      <c r="BK196" s="69">
        <f t="shared" si="243"/>
        <v>0</v>
      </c>
      <c r="BL196" s="8">
        <f t="shared" si="244"/>
        <v>0</v>
      </c>
      <c r="BM196" s="8">
        <f t="shared" si="245"/>
        <v>0</v>
      </c>
      <c r="BN196" s="8">
        <f t="shared" si="246"/>
        <v>0</v>
      </c>
      <c r="BO196" s="8">
        <f t="shared" si="247"/>
        <v>0</v>
      </c>
      <c r="BP196" s="8">
        <f t="shared" si="248"/>
        <v>0</v>
      </c>
      <c r="BQ196" s="15">
        <f t="shared" si="249"/>
        <v>0</v>
      </c>
      <c r="BR196" s="8">
        <f t="shared" si="250"/>
        <v>0</v>
      </c>
      <c r="BS196" s="68"/>
      <c r="BT196" s="60">
        <v>0</v>
      </c>
      <c r="BU196" s="8">
        <f t="shared" si="251"/>
        <v>0</v>
      </c>
      <c r="BV196" s="8">
        <f t="shared" si="252"/>
        <v>0</v>
      </c>
      <c r="BW196" s="69">
        <f t="shared" si="253"/>
        <v>0</v>
      </c>
      <c r="BX196" s="8">
        <f t="shared" si="254"/>
        <v>0</v>
      </c>
      <c r="BY196" s="8">
        <f t="shared" si="255"/>
        <v>0</v>
      </c>
      <c r="BZ196" s="8">
        <f t="shared" si="256"/>
        <v>0</v>
      </c>
      <c r="CA196" s="8">
        <f t="shared" si="257"/>
        <v>0</v>
      </c>
      <c r="CB196" s="8">
        <f t="shared" si="258"/>
        <v>0</v>
      </c>
      <c r="CC196" s="15">
        <f t="shared" si="259"/>
        <v>0</v>
      </c>
      <c r="CD196" s="8">
        <f t="shared" si="260"/>
        <v>0</v>
      </c>
      <c r="CE196" s="68"/>
      <c r="CF196" s="60">
        <v>0</v>
      </c>
      <c r="CG196" s="8">
        <f t="shared" si="261"/>
        <v>0</v>
      </c>
      <c r="CH196" s="8">
        <f t="shared" si="262"/>
        <v>0</v>
      </c>
      <c r="CI196" s="69">
        <f t="shared" si="263"/>
        <v>0</v>
      </c>
      <c r="CJ196" s="8">
        <f t="shared" si="264"/>
        <v>0</v>
      </c>
      <c r="CK196" s="8">
        <f t="shared" si="265"/>
        <v>0</v>
      </c>
      <c r="CL196" s="8">
        <f t="shared" si="266"/>
        <v>0</v>
      </c>
      <c r="CM196" s="8">
        <f t="shared" si="267"/>
        <v>0</v>
      </c>
      <c r="CN196" s="8">
        <f t="shared" si="268"/>
        <v>0</v>
      </c>
      <c r="CO196" s="15">
        <f t="shared" si="269"/>
        <v>0</v>
      </c>
      <c r="CP196" s="8">
        <f t="shared" si="270"/>
        <v>0</v>
      </c>
      <c r="CQ196" s="27"/>
      <c r="CR196">
        <f t="shared" si="195"/>
        <v>0</v>
      </c>
      <c r="CS196">
        <f t="shared" si="196"/>
        <v>0</v>
      </c>
      <c r="CT196">
        <f t="shared" si="197"/>
        <v>0</v>
      </c>
      <c r="CU196">
        <f t="shared" si="198"/>
        <v>0</v>
      </c>
      <c r="CV196">
        <f t="shared" si="199"/>
        <v>0</v>
      </c>
      <c r="CW196">
        <f t="shared" si="200"/>
        <v>0</v>
      </c>
      <c r="CX196">
        <f t="shared" si="201"/>
        <v>0</v>
      </c>
      <c r="CY196">
        <f t="shared" si="202"/>
        <v>0</v>
      </c>
      <c r="CZ196" s="8">
        <f t="shared" si="203"/>
        <v>0</v>
      </c>
    </row>
    <row r="197" spans="1:104" hidden="1" outlineLevel="1" x14ac:dyDescent="0.4">
      <c r="A197" t="str">
        <f>'Accounts Active'!A155</f>
        <v>Jesse Sharp</v>
      </c>
      <c r="B197">
        <f t="shared" si="186"/>
        <v>1.1186E-2</v>
      </c>
      <c r="C197">
        <f t="shared" si="185"/>
        <v>1.1186E-2</v>
      </c>
      <c r="D197">
        <f t="shared" si="187"/>
        <v>0</v>
      </c>
      <c r="E197">
        <f t="shared" si="188"/>
        <v>5.5929999999999999E-4</v>
      </c>
      <c r="F197" s="15">
        <f t="shared" si="204"/>
        <v>0.65517234072325936</v>
      </c>
      <c r="G197" s="14">
        <f t="shared" si="189"/>
        <v>1</v>
      </c>
      <c r="H197" s="54">
        <f t="shared" si="205"/>
        <v>3.8572421966696206E-3</v>
      </c>
      <c r="I197" s="58">
        <v>1.3662980314218449E-3</v>
      </c>
      <c r="J197" s="58">
        <f t="shared" si="190"/>
        <v>9.8197019685781553E-3</v>
      </c>
      <c r="K197" s="10"/>
      <c r="L197">
        <v>0</v>
      </c>
      <c r="M197" s="8">
        <f t="shared" si="206"/>
        <v>5.5929999999999999E-4</v>
      </c>
      <c r="N197" s="8">
        <f t="shared" si="207"/>
        <v>9.8197019685781553E-3</v>
      </c>
      <c r="O197" s="58">
        <f t="shared" si="191"/>
        <v>4.9647457537130985E-4</v>
      </c>
      <c r="P197" s="8">
        <f t="shared" si="192"/>
        <v>0</v>
      </c>
      <c r="Q197" s="8">
        <f t="shared" si="208"/>
        <v>9.8197019685781553E-3</v>
      </c>
      <c r="R197" s="8">
        <f t="shared" si="193"/>
        <v>3.2089492683831812E-4</v>
      </c>
      <c r="S197" s="8">
        <f t="shared" si="209"/>
        <v>3.2089492683831812E-4</v>
      </c>
      <c r="T197" s="8">
        <f t="shared" si="210"/>
        <v>8.1736950220962792E-4</v>
      </c>
      <c r="U197" s="15">
        <f t="shared" si="271"/>
        <v>7.3070758288005355E-2</v>
      </c>
      <c r="V197" s="8">
        <f t="shared" si="194"/>
        <v>9.0023324663685272E-3</v>
      </c>
      <c r="W197" s="68"/>
      <c r="X197" s="58">
        <v>0</v>
      </c>
      <c r="Y197" s="8">
        <f t="shared" si="211"/>
        <v>5.5929999999999999E-4</v>
      </c>
      <c r="Z197" s="8">
        <f t="shared" si="212"/>
        <v>9.0023324663685272E-3</v>
      </c>
      <c r="AA197" s="60">
        <f t="shared" si="213"/>
        <v>8.6982345605053505E-4</v>
      </c>
      <c r="AB197" s="8">
        <f t="shared" si="214"/>
        <v>0</v>
      </c>
      <c r="AC197" s="8">
        <f t="shared" si="215"/>
        <v>9.0023324663685272E-3</v>
      </c>
      <c r="AD197" s="8">
        <f t="shared" si="216"/>
        <v>1.6107492384094576E-3</v>
      </c>
      <c r="AE197" s="8">
        <f t="shared" si="217"/>
        <v>1.6107492384094576E-3</v>
      </c>
      <c r="AF197" s="8">
        <f t="shared" si="218"/>
        <v>2.4805726944599924E-3</v>
      </c>
      <c r="AG197" s="15">
        <f t="shared" si="219"/>
        <v>0.22175690098873524</v>
      </c>
      <c r="AH197" s="8">
        <f t="shared" si="220"/>
        <v>6.5217597719085347E-3</v>
      </c>
      <c r="AI197" s="68"/>
      <c r="AJ197" s="58">
        <v>0</v>
      </c>
      <c r="AK197" s="8">
        <f t="shared" si="221"/>
        <v>5.5929999999999999E-4</v>
      </c>
      <c r="AL197" s="8">
        <f t="shared" si="222"/>
        <v>0</v>
      </c>
      <c r="AM197" s="69">
        <f t="shared" si="223"/>
        <v>0</v>
      </c>
      <c r="AN197" s="8">
        <f t="shared" si="224"/>
        <v>5.5929999999999999E-4</v>
      </c>
      <c r="AO197" s="8">
        <f t="shared" si="225"/>
        <v>0</v>
      </c>
      <c r="AP197" s="8">
        <f t="shared" si="226"/>
        <v>0</v>
      </c>
      <c r="AQ197" s="8">
        <f t="shared" si="227"/>
        <v>0</v>
      </c>
      <c r="AR197" s="8">
        <f t="shared" si="228"/>
        <v>5.5929999999999999E-4</v>
      </c>
      <c r="AS197" s="15">
        <f t="shared" si="229"/>
        <v>0.05</v>
      </c>
      <c r="AT197" s="8">
        <f t="shared" si="230"/>
        <v>5.9624597719085352E-3</v>
      </c>
      <c r="AU197" s="68"/>
      <c r="AV197" s="60">
        <v>1</v>
      </c>
      <c r="AW197" s="8">
        <f t="shared" si="231"/>
        <v>0</v>
      </c>
      <c r="AX197" s="8">
        <f t="shared" si="232"/>
        <v>0</v>
      </c>
      <c r="AY197" s="69">
        <f t="shared" si="233"/>
        <v>0</v>
      </c>
      <c r="AZ197" s="8">
        <f t="shared" si="234"/>
        <v>0</v>
      </c>
      <c r="BA197" s="8">
        <f t="shared" si="235"/>
        <v>0</v>
      </c>
      <c r="BB197" s="8">
        <f t="shared" si="236"/>
        <v>0</v>
      </c>
      <c r="BC197" s="8">
        <f t="shared" si="237"/>
        <v>0</v>
      </c>
      <c r="BD197" s="8">
        <f t="shared" si="238"/>
        <v>0</v>
      </c>
      <c r="BE197" s="15">
        <f t="shared" si="239"/>
        <v>0</v>
      </c>
      <c r="BF197" s="8">
        <f t="shared" si="240"/>
        <v>5.9624597719085352E-3</v>
      </c>
      <c r="BG197" s="68"/>
      <c r="BH197" s="60">
        <v>1</v>
      </c>
      <c r="BI197" s="8">
        <f t="shared" si="241"/>
        <v>0</v>
      </c>
      <c r="BJ197" s="8">
        <f t="shared" si="242"/>
        <v>0</v>
      </c>
      <c r="BK197" s="69">
        <f t="shared" si="243"/>
        <v>0</v>
      </c>
      <c r="BL197" s="8">
        <f t="shared" si="244"/>
        <v>0</v>
      </c>
      <c r="BM197" s="8">
        <f t="shared" si="245"/>
        <v>0</v>
      </c>
      <c r="BN197" s="8">
        <f t="shared" si="246"/>
        <v>0</v>
      </c>
      <c r="BO197" s="8">
        <f t="shared" si="247"/>
        <v>0</v>
      </c>
      <c r="BP197" s="8">
        <f t="shared" si="248"/>
        <v>0</v>
      </c>
      <c r="BQ197" s="15">
        <f t="shared" si="249"/>
        <v>0</v>
      </c>
      <c r="BR197" s="8">
        <f t="shared" si="250"/>
        <v>5.9624597719085352E-3</v>
      </c>
      <c r="BS197" s="68"/>
      <c r="BT197" s="60">
        <v>1</v>
      </c>
      <c r="BU197" s="8">
        <f t="shared" si="251"/>
        <v>0</v>
      </c>
      <c r="BV197" s="8">
        <f t="shared" si="252"/>
        <v>0</v>
      </c>
      <c r="BW197" s="69">
        <f t="shared" si="253"/>
        <v>0</v>
      </c>
      <c r="BX197" s="8">
        <f t="shared" si="254"/>
        <v>0</v>
      </c>
      <c r="BY197" s="8">
        <f t="shared" si="255"/>
        <v>0</v>
      </c>
      <c r="BZ197" s="8">
        <f t="shared" si="256"/>
        <v>0</v>
      </c>
      <c r="CA197" s="8">
        <f t="shared" si="257"/>
        <v>0</v>
      </c>
      <c r="CB197" s="8">
        <f t="shared" si="258"/>
        <v>0</v>
      </c>
      <c r="CC197" s="15">
        <f t="shared" si="259"/>
        <v>0</v>
      </c>
      <c r="CD197" s="8">
        <f t="shared" si="260"/>
        <v>5.9624597719085352E-3</v>
      </c>
      <c r="CE197" s="68"/>
      <c r="CF197" s="60">
        <v>1</v>
      </c>
      <c r="CG197" s="8">
        <f t="shared" si="261"/>
        <v>0</v>
      </c>
      <c r="CH197" s="8">
        <f t="shared" si="262"/>
        <v>0</v>
      </c>
      <c r="CI197" s="69">
        <f t="shared" si="263"/>
        <v>0</v>
      </c>
      <c r="CJ197" s="8">
        <f t="shared" si="264"/>
        <v>0</v>
      </c>
      <c r="CK197" s="8">
        <f t="shared" si="265"/>
        <v>0</v>
      </c>
      <c r="CL197" s="8">
        <f t="shared" si="266"/>
        <v>0</v>
      </c>
      <c r="CM197" s="8">
        <f t="shared" si="267"/>
        <v>0</v>
      </c>
      <c r="CN197" s="8">
        <f t="shared" si="268"/>
        <v>0</v>
      </c>
      <c r="CO197" s="15">
        <f t="shared" si="269"/>
        <v>0</v>
      </c>
      <c r="CP197" s="8">
        <f t="shared" si="270"/>
        <v>5.9624597719085352E-3</v>
      </c>
      <c r="CQ197" s="27"/>
      <c r="CR197">
        <f t="shared" si="195"/>
        <v>0</v>
      </c>
      <c r="CS197">
        <f t="shared" si="196"/>
        <v>0</v>
      </c>
      <c r="CT197">
        <f t="shared" si="197"/>
        <v>0</v>
      </c>
      <c r="CU197">
        <f t="shared" si="198"/>
        <v>0</v>
      </c>
      <c r="CV197">
        <f t="shared" si="199"/>
        <v>0</v>
      </c>
      <c r="CW197">
        <f t="shared" si="200"/>
        <v>0</v>
      </c>
      <c r="CX197">
        <f t="shared" si="201"/>
        <v>0</v>
      </c>
      <c r="CY197">
        <f t="shared" si="202"/>
        <v>0</v>
      </c>
      <c r="CZ197" s="8">
        <f t="shared" si="203"/>
        <v>0</v>
      </c>
    </row>
    <row r="198" spans="1:104" hidden="1" outlineLevel="1" x14ac:dyDescent="0.4">
      <c r="A198" t="str">
        <f>'Accounts Active'!A156</f>
        <v>Joe Meuth</v>
      </c>
      <c r="B198">
        <f t="shared" si="186"/>
        <v>5.7775319999999999</v>
      </c>
      <c r="C198">
        <f t="shared" si="185"/>
        <v>0</v>
      </c>
      <c r="D198">
        <f t="shared" si="187"/>
        <v>4</v>
      </c>
      <c r="E198">
        <f t="shared" si="188"/>
        <v>0.28887659999999998</v>
      </c>
      <c r="F198" s="15">
        <f t="shared" si="204"/>
        <v>0.70473093312532065</v>
      </c>
      <c r="G198" s="14">
        <f t="shared" si="189"/>
        <v>1</v>
      </c>
      <c r="H198" s="54">
        <f t="shared" si="205"/>
        <v>1.1810762674987174</v>
      </c>
      <c r="I198" s="58">
        <v>0.48857430052631678</v>
      </c>
      <c r="J198" s="58">
        <f t="shared" si="190"/>
        <v>3.5114256994736834</v>
      </c>
      <c r="K198" s="10"/>
      <c r="L198">
        <v>0</v>
      </c>
      <c r="M198" s="8">
        <f t="shared" si="206"/>
        <v>0.28887659999999998</v>
      </c>
      <c r="N198" s="8">
        <f t="shared" si="207"/>
        <v>3.5114256994736834</v>
      </c>
      <c r="O198" s="58">
        <f t="shared" si="191"/>
        <v>0.17753426617962093</v>
      </c>
      <c r="P198" s="8">
        <f t="shared" si="192"/>
        <v>0</v>
      </c>
      <c r="Q198" s="8">
        <f t="shared" si="208"/>
        <v>3.5114256994736834</v>
      </c>
      <c r="R198" s="8">
        <f t="shared" si="193"/>
        <v>0.11474876697240054</v>
      </c>
      <c r="S198" s="8">
        <f t="shared" si="209"/>
        <v>0.11474876697240054</v>
      </c>
      <c r="T198" s="8">
        <f t="shared" si="210"/>
        <v>0.29228303315202148</v>
      </c>
      <c r="U198" s="15">
        <f t="shared" si="271"/>
        <v>5.058960004929812E-2</v>
      </c>
      <c r="V198" s="8">
        <f t="shared" si="194"/>
        <v>3.219142666321662</v>
      </c>
      <c r="W198" s="68"/>
      <c r="X198" s="58">
        <v>1</v>
      </c>
      <c r="Y198" s="8">
        <f t="shared" si="211"/>
        <v>0</v>
      </c>
      <c r="Z198" s="8">
        <f t="shared" si="212"/>
        <v>0</v>
      </c>
      <c r="AA198" s="60">
        <f t="shared" si="213"/>
        <v>0.31104003434669586</v>
      </c>
      <c r="AB198" s="8">
        <f t="shared" si="214"/>
        <v>0</v>
      </c>
      <c r="AC198" s="8">
        <f t="shared" si="215"/>
        <v>0</v>
      </c>
      <c r="AD198" s="8">
        <f t="shared" si="216"/>
        <v>0</v>
      </c>
      <c r="AE198" s="8">
        <f t="shared" si="217"/>
        <v>0</v>
      </c>
      <c r="AF198" s="8">
        <f t="shared" si="218"/>
        <v>0.31104003434669586</v>
      </c>
      <c r="AG198" s="15">
        <f t="shared" si="219"/>
        <v>5.3836142205131166E-2</v>
      </c>
      <c r="AH198" s="8">
        <f t="shared" si="220"/>
        <v>2.9081026319749661</v>
      </c>
      <c r="AI198" s="68"/>
      <c r="AJ198" s="58">
        <v>0</v>
      </c>
      <c r="AK198" s="8">
        <f t="shared" si="221"/>
        <v>0.28887659999999998</v>
      </c>
      <c r="AL198" s="8">
        <f t="shared" si="222"/>
        <v>0</v>
      </c>
      <c r="AM198" s="69">
        <f t="shared" si="223"/>
        <v>0</v>
      </c>
      <c r="AN198" s="8">
        <f t="shared" si="224"/>
        <v>0.28887659999999998</v>
      </c>
      <c r="AO198" s="8">
        <f t="shared" si="225"/>
        <v>0</v>
      </c>
      <c r="AP198" s="8">
        <f t="shared" si="226"/>
        <v>0</v>
      </c>
      <c r="AQ198" s="8">
        <f t="shared" si="227"/>
        <v>0</v>
      </c>
      <c r="AR198" s="8">
        <f t="shared" si="228"/>
        <v>0.28887659999999998</v>
      </c>
      <c r="AS198" s="15">
        <f t="shared" si="229"/>
        <v>4.9999999999999996E-2</v>
      </c>
      <c r="AT198" s="8">
        <f t="shared" si="230"/>
        <v>2.6192260319749661</v>
      </c>
      <c r="AU198" s="68"/>
      <c r="AV198" s="60">
        <v>0</v>
      </c>
      <c r="AW198" s="8">
        <f t="shared" si="231"/>
        <v>0.28887659999999998</v>
      </c>
      <c r="AX198" s="8">
        <f t="shared" si="232"/>
        <v>0</v>
      </c>
      <c r="AY198" s="69">
        <f t="shared" si="233"/>
        <v>0</v>
      </c>
      <c r="AZ198" s="8">
        <f t="shared" si="234"/>
        <v>0.28887659999999998</v>
      </c>
      <c r="BA198" s="8">
        <f t="shared" si="235"/>
        <v>0</v>
      </c>
      <c r="BB198" s="8">
        <f t="shared" si="236"/>
        <v>0</v>
      </c>
      <c r="BC198" s="8">
        <f t="shared" si="237"/>
        <v>0</v>
      </c>
      <c r="BD198" s="8">
        <f t="shared" si="238"/>
        <v>0.28887659999999998</v>
      </c>
      <c r="BE198" s="15">
        <f t="shared" si="239"/>
        <v>4.9999999999999996E-2</v>
      </c>
      <c r="BF198" s="8">
        <f t="shared" si="240"/>
        <v>2.330349431974966</v>
      </c>
      <c r="BG198" s="68"/>
      <c r="BH198" s="60">
        <v>0</v>
      </c>
      <c r="BI198" s="8">
        <f t="shared" si="241"/>
        <v>0.28887659999999998</v>
      </c>
      <c r="BJ198" s="8">
        <f t="shared" si="242"/>
        <v>0</v>
      </c>
      <c r="BK198" s="69">
        <f t="shared" si="243"/>
        <v>0</v>
      </c>
      <c r="BL198" s="8">
        <f t="shared" si="244"/>
        <v>0</v>
      </c>
      <c r="BM198" s="8">
        <f t="shared" si="245"/>
        <v>0</v>
      </c>
      <c r="BN198" s="8">
        <f t="shared" si="246"/>
        <v>0</v>
      </c>
      <c r="BO198" s="8">
        <f t="shared" si="247"/>
        <v>0</v>
      </c>
      <c r="BP198" s="8">
        <f t="shared" si="248"/>
        <v>0</v>
      </c>
      <c r="BQ198" s="15">
        <f t="shared" si="249"/>
        <v>0</v>
      </c>
      <c r="BR198" s="8">
        <f t="shared" si="250"/>
        <v>2.330349431974966</v>
      </c>
      <c r="BS198" s="68"/>
      <c r="BT198" s="60">
        <v>0</v>
      </c>
      <c r="BU198" s="8">
        <f t="shared" si="251"/>
        <v>0.28887659999999998</v>
      </c>
      <c r="BV198" s="8">
        <f t="shared" si="252"/>
        <v>0</v>
      </c>
      <c r="BW198" s="69">
        <f t="shared" si="253"/>
        <v>0</v>
      </c>
      <c r="BX198" s="8">
        <f t="shared" si="254"/>
        <v>0</v>
      </c>
      <c r="BY198" s="8">
        <f t="shared" si="255"/>
        <v>0</v>
      </c>
      <c r="BZ198" s="8">
        <f t="shared" si="256"/>
        <v>0</v>
      </c>
      <c r="CA198" s="8">
        <f t="shared" si="257"/>
        <v>0</v>
      </c>
      <c r="CB198" s="8">
        <f t="shared" si="258"/>
        <v>0</v>
      </c>
      <c r="CC198" s="15">
        <f t="shared" si="259"/>
        <v>0</v>
      </c>
      <c r="CD198" s="8">
        <f t="shared" si="260"/>
        <v>2.330349431974966</v>
      </c>
      <c r="CE198" s="68"/>
      <c r="CF198" s="60">
        <v>0</v>
      </c>
      <c r="CG198" s="8">
        <f t="shared" si="261"/>
        <v>0.28887659999999998</v>
      </c>
      <c r="CH198" s="8">
        <f t="shared" si="262"/>
        <v>0</v>
      </c>
      <c r="CI198" s="69">
        <f t="shared" si="263"/>
        <v>0</v>
      </c>
      <c r="CJ198" s="8">
        <f t="shared" si="264"/>
        <v>0</v>
      </c>
      <c r="CK198" s="8">
        <f t="shared" si="265"/>
        <v>0</v>
      </c>
      <c r="CL198" s="8">
        <f t="shared" si="266"/>
        <v>0</v>
      </c>
      <c r="CM198" s="8">
        <f t="shared" si="267"/>
        <v>0</v>
      </c>
      <c r="CN198" s="8">
        <f t="shared" si="268"/>
        <v>0</v>
      </c>
      <c r="CO198" s="15">
        <f t="shared" si="269"/>
        <v>0</v>
      </c>
      <c r="CP198" s="8">
        <f t="shared" si="270"/>
        <v>2.330349431974966</v>
      </c>
      <c r="CQ198" s="27"/>
      <c r="CR198">
        <f t="shared" si="195"/>
        <v>5.7775319999999999</v>
      </c>
      <c r="CS198">
        <f t="shared" si="196"/>
        <v>1.7775319999999999</v>
      </c>
      <c r="CT198">
        <f t="shared" si="197"/>
        <v>0</v>
      </c>
      <c r="CU198">
        <f t="shared" si="198"/>
        <v>0</v>
      </c>
      <c r="CV198">
        <f t="shared" si="199"/>
        <v>0</v>
      </c>
      <c r="CW198">
        <f t="shared" si="200"/>
        <v>0</v>
      </c>
      <c r="CX198">
        <f t="shared" si="201"/>
        <v>4</v>
      </c>
      <c r="CY198">
        <f t="shared" si="202"/>
        <v>0</v>
      </c>
      <c r="CZ198" s="8">
        <f t="shared" si="203"/>
        <v>0</v>
      </c>
    </row>
    <row r="199" spans="1:104" hidden="1" outlineLevel="1" x14ac:dyDescent="0.4">
      <c r="A199" t="str">
        <f>'Accounts Active'!A157</f>
        <v>Joel Bauman</v>
      </c>
      <c r="B199">
        <f t="shared" si="186"/>
        <v>100.88960499999999</v>
      </c>
      <c r="C199">
        <f t="shared" si="185"/>
        <v>69.415402999999998</v>
      </c>
      <c r="D199">
        <f t="shared" si="187"/>
        <v>5.9801650000000004</v>
      </c>
      <c r="E199">
        <f t="shared" si="188"/>
        <v>5.0444802499999994</v>
      </c>
      <c r="F199" s="15">
        <f t="shared" si="204"/>
        <v>0.55983052804229005</v>
      </c>
      <c r="G199" s="14">
        <f t="shared" si="189"/>
        <v>1</v>
      </c>
      <c r="H199" s="54">
        <f t="shared" si="205"/>
        <v>30.554541284241637</v>
      </c>
      <c r="I199" s="58">
        <v>8.4786454916193481</v>
      </c>
      <c r="J199" s="58">
        <f t="shared" si="190"/>
        <v>60.936757508380651</v>
      </c>
      <c r="K199" s="10"/>
      <c r="L199">
        <v>0</v>
      </c>
      <c r="M199" s="8">
        <f t="shared" si="206"/>
        <v>5.0444802499999994</v>
      </c>
      <c r="N199" s="8">
        <f t="shared" si="207"/>
        <v>60.936757508380651</v>
      </c>
      <c r="O199" s="58">
        <f t="shared" si="191"/>
        <v>3.080903158291914</v>
      </c>
      <c r="P199" s="8">
        <f t="shared" si="192"/>
        <v>0</v>
      </c>
      <c r="Q199" s="8">
        <f t="shared" si="208"/>
        <v>60.936757508380651</v>
      </c>
      <c r="R199" s="8">
        <f t="shared" si="193"/>
        <v>1.9913329757855682</v>
      </c>
      <c r="S199" s="8">
        <f t="shared" si="209"/>
        <v>1.9913329757855682</v>
      </c>
      <c r="T199" s="8">
        <f t="shared" si="210"/>
        <v>5.0722361340774818</v>
      </c>
      <c r="U199" s="15">
        <f t="shared" si="271"/>
        <v>5.0275111435687379E-2</v>
      </c>
      <c r="V199" s="8">
        <f t="shared" si="194"/>
        <v>55.864521374303166</v>
      </c>
      <c r="W199" s="68"/>
      <c r="X199" s="58">
        <v>0</v>
      </c>
      <c r="Y199" s="8">
        <f t="shared" si="211"/>
        <v>5.0444802499999994</v>
      </c>
      <c r="Z199" s="8">
        <f t="shared" si="212"/>
        <v>55.864521374303166</v>
      </c>
      <c r="AA199" s="60">
        <f t="shared" si="213"/>
        <v>5.3977423333274341</v>
      </c>
      <c r="AB199" s="8">
        <f t="shared" si="214"/>
        <v>0</v>
      </c>
      <c r="AC199" s="8">
        <f t="shared" si="215"/>
        <v>55.864521374303166</v>
      </c>
      <c r="AD199" s="8">
        <f t="shared" si="216"/>
        <v>9.9956023168367221</v>
      </c>
      <c r="AE199" s="8">
        <f t="shared" si="217"/>
        <v>9.9956023168367221</v>
      </c>
      <c r="AF199" s="8">
        <f t="shared" si="218"/>
        <v>15.393344650164156</v>
      </c>
      <c r="AG199" s="15">
        <f t="shared" si="219"/>
        <v>0.15257612169424351</v>
      </c>
      <c r="AH199" s="8">
        <f t="shared" si="220"/>
        <v>40.471176724139013</v>
      </c>
      <c r="AI199" s="68"/>
      <c r="AJ199" s="58">
        <v>0</v>
      </c>
      <c r="AK199" s="8">
        <f t="shared" si="221"/>
        <v>5.0444802499999994</v>
      </c>
      <c r="AL199" s="8">
        <f t="shared" si="222"/>
        <v>0</v>
      </c>
      <c r="AM199" s="69">
        <f t="shared" si="223"/>
        <v>0</v>
      </c>
      <c r="AN199" s="8">
        <f t="shared" si="224"/>
        <v>5.0444802499999994</v>
      </c>
      <c r="AO199" s="8">
        <f t="shared" si="225"/>
        <v>0</v>
      </c>
      <c r="AP199" s="8">
        <f t="shared" si="226"/>
        <v>0</v>
      </c>
      <c r="AQ199" s="8">
        <f t="shared" si="227"/>
        <v>0</v>
      </c>
      <c r="AR199" s="8">
        <f t="shared" si="228"/>
        <v>5.0444802499999994</v>
      </c>
      <c r="AS199" s="15">
        <f t="shared" si="229"/>
        <v>0.05</v>
      </c>
      <c r="AT199" s="8">
        <f t="shared" si="230"/>
        <v>35.426696474139014</v>
      </c>
      <c r="AU199" s="68"/>
      <c r="AV199" s="60">
        <v>0</v>
      </c>
      <c r="AW199" s="8">
        <f t="shared" si="231"/>
        <v>5.0444802499999994</v>
      </c>
      <c r="AX199" s="8">
        <f t="shared" si="232"/>
        <v>0</v>
      </c>
      <c r="AY199" s="69">
        <f t="shared" si="233"/>
        <v>0</v>
      </c>
      <c r="AZ199" s="8">
        <f t="shared" si="234"/>
        <v>5.0444802499999994</v>
      </c>
      <c r="BA199" s="8">
        <f t="shared" si="235"/>
        <v>0</v>
      </c>
      <c r="BB199" s="8">
        <f t="shared" si="236"/>
        <v>0</v>
      </c>
      <c r="BC199" s="8">
        <f t="shared" si="237"/>
        <v>0</v>
      </c>
      <c r="BD199" s="8">
        <f t="shared" si="238"/>
        <v>5.0444802499999994</v>
      </c>
      <c r="BE199" s="15">
        <f t="shared" si="239"/>
        <v>0.05</v>
      </c>
      <c r="BF199" s="8">
        <f t="shared" si="240"/>
        <v>30.382216224139015</v>
      </c>
      <c r="BG199" s="68"/>
      <c r="BH199" s="60">
        <v>0</v>
      </c>
      <c r="BI199" s="8">
        <f t="shared" si="241"/>
        <v>5.0444802499999994</v>
      </c>
      <c r="BJ199" s="8">
        <f t="shared" si="242"/>
        <v>0</v>
      </c>
      <c r="BK199" s="69">
        <f t="shared" si="243"/>
        <v>0</v>
      </c>
      <c r="BL199" s="8">
        <f t="shared" si="244"/>
        <v>0</v>
      </c>
      <c r="BM199" s="8">
        <f t="shared" si="245"/>
        <v>0</v>
      </c>
      <c r="BN199" s="8">
        <f t="shared" si="246"/>
        <v>0</v>
      </c>
      <c r="BO199" s="8">
        <f t="shared" si="247"/>
        <v>0</v>
      </c>
      <c r="BP199" s="8">
        <f t="shared" si="248"/>
        <v>0</v>
      </c>
      <c r="BQ199" s="15">
        <f t="shared" si="249"/>
        <v>0</v>
      </c>
      <c r="BR199" s="8">
        <f t="shared" si="250"/>
        <v>30.382216224139015</v>
      </c>
      <c r="BS199" s="68"/>
      <c r="BT199" s="60">
        <v>0</v>
      </c>
      <c r="BU199" s="8">
        <f t="shared" si="251"/>
        <v>5.0444802499999994</v>
      </c>
      <c r="BV199" s="8">
        <f t="shared" si="252"/>
        <v>0</v>
      </c>
      <c r="BW199" s="69">
        <f t="shared" si="253"/>
        <v>0</v>
      </c>
      <c r="BX199" s="8">
        <f t="shared" si="254"/>
        <v>0</v>
      </c>
      <c r="BY199" s="8">
        <f t="shared" si="255"/>
        <v>0</v>
      </c>
      <c r="BZ199" s="8">
        <f t="shared" si="256"/>
        <v>0</v>
      </c>
      <c r="CA199" s="8">
        <f t="shared" si="257"/>
        <v>0</v>
      </c>
      <c r="CB199" s="8">
        <f t="shared" si="258"/>
        <v>0</v>
      </c>
      <c r="CC199" s="15">
        <f t="shared" si="259"/>
        <v>0</v>
      </c>
      <c r="CD199" s="8">
        <f t="shared" si="260"/>
        <v>30.382216224139015</v>
      </c>
      <c r="CE199" s="68"/>
      <c r="CF199" s="60">
        <v>0</v>
      </c>
      <c r="CG199" s="8">
        <f t="shared" si="261"/>
        <v>5.0444802499999994</v>
      </c>
      <c r="CH199" s="8">
        <f t="shared" si="262"/>
        <v>0</v>
      </c>
      <c r="CI199" s="69">
        <f t="shared" si="263"/>
        <v>0</v>
      </c>
      <c r="CJ199" s="8">
        <f t="shared" si="264"/>
        <v>0</v>
      </c>
      <c r="CK199" s="8">
        <f t="shared" si="265"/>
        <v>0</v>
      </c>
      <c r="CL199" s="8">
        <f t="shared" si="266"/>
        <v>0</v>
      </c>
      <c r="CM199" s="8">
        <f t="shared" si="267"/>
        <v>0</v>
      </c>
      <c r="CN199" s="8">
        <f t="shared" si="268"/>
        <v>0</v>
      </c>
      <c r="CO199" s="15">
        <f t="shared" si="269"/>
        <v>0</v>
      </c>
      <c r="CP199" s="8">
        <f t="shared" si="270"/>
        <v>30.382216224139015</v>
      </c>
      <c r="CQ199" s="27"/>
      <c r="CR199">
        <f t="shared" si="195"/>
        <v>31.474201999999998</v>
      </c>
      <c r="CS199">
        <f t="shared" si="196"/>
        <v>0</v>
      </c>
      <c r="CT199">
        <f t="shared" si="197"/>
        <v>0</v>
      </c>
      <c r="CU199">
        <f t="shared" si="198"/>
        <v>0</v>
      </c>
      <c r="CV199">
        <f t="shared" si="199"/>
        <v>5.5326009999999997</v>
      </c>
      <c r="CW199">
        <f t="shared" si="200"/>
        <v>19.961435999999999</v>
      </c>
      <c r="CX199">
        <f t="shared" si="201"/>
        <v>5.9801650000000004</v>
      </c>
      <c r="CY199">
        <f t="shared" si="202"/>
        <v>0</v>
      </c>
      <c r="CZ199" s="8">
        <f t="shared" si="203"/>
        <v>5.9801650000000004</v>
      </c>
    </row>
    <row r="200" spans="1:104" hidden="1" outlineLevel="1" x14ac:dyDescent="0.4">
      <c r="A200" t="str">
        <f>'Accounts Active'!A158</f>
        <v>John and Maria Strong</v>
      </c>
      <c r="B200">
        <f t="shared" si="186"/>
        <v>17.052478999999998</v>
      </c>
      <c r="C200">
        <f t="shared" si="185"/>
        <v>1.3554790000000001</v>
      </c>
      <c r="D200">
        <f t="shared" si="187"/>
        <v>15.696999999999999</v>
      </c>
      <c r="E200">
        <f t="shared" si="188"/>
        <v>0.85262394999999991</v>
      </c>
      <c r="F200" s="15">
        <f t="shared" si="204"/>
        <v>0.60517234072325943</v>
      </c>
      <c r="G200" s="14">
        <f t="shared" si="189"/>
        <v>1</v>
      </c>
      <c r="H200" s="54">
        <f t="shared" si="205"/>
        <v>6.7327903684357739</v>
      </c>
      <c r="I200" s="58">
        <v>2.0828507499161764</v>
      </c>
      <c r="J200" s="58">
        <f t="shared" si="190"/>
        <v>14.969628250083822</v>
      </c>
      <c r="K200" s="10"/>
      <c r="L200">
        <v>0</v>
      </c>
      <c r="M200" s="8">
        <f t="shared" si="206"/>
        <v>0.85262394999999991</v>
      </c>
      <c r="N200" s="8">
        <f t="shared" si="207"/>
        <v>14.969628250083822</v>
      </c>
      <c r="O200" s="58">
        <f t="shared" si="191"/>
        <v>0.75684983645209891</v>
      </c>
      <c r="P200" s="8">
        <f t="shared" si="192"/>
        <v>0</v>
      </c>
      <c r="Q200" s="8">
        <f t="shared" si="208"/>
        <v>14.969628250083822</v>
      </c>
      <c r="R200" s="8">
        <f t="shared" si="193"/>
        <v>0.48918773476818839</v>
      </c>
      <c r="S200" s="8">
        <f t="shared" si="209"/>
        <v>0.48918773476818839</v>
      </c>
      <c r="T200" s="8">
        <f t="shared" si="210"/>
        <v>1.2460375712202874</v>
      </c>
      <c r="U200" s="15">
        <f t="shared" si="271"/>
        <v>7.3070758288005369E-2</v>
      </c>
      <c r="V200" s="8">
        <f t="shared" si="194"/>
        <v>13.723590678863534</v>
      </c>
      <c r="W200" s="68"/>
      <c r="X200" s="58">
        <v>0</v>
      </c>
      <c r="Y200" s="8">
        <f t="shared" si="211"/>
        <v>0.85262394999999991</v>
      </c>
      <c r="Z200" s="8">
        <f t="shared" si="212"/>
        <v>13.723590678863534</v>
      </c>
      <c r="AA200" s="60">
        <f t="shared" si="213"/>
        <v>1.3260009134640773</v>
      </c>
      <c r="AB200" s="8">
        <f t="shared" si="214"/>
        <v>0</v>
      </c>
      <c r="AC200" s="8">
        <f t="shared" si="215"/>
        <v>13.723590678863534</v>
      </c>
      <c r="AD200" s="8">
        <f t="shared" si="216"/>
        <v>2.4555039837514094</v>
      </c>
      <c r="AE200" s="8">
        <f t="shared" si="217"/>
        <v>2.4555039837514094</v>
      </c>
      <c r="AF200" s="8">
        <f t="shared" si="218"/>
        <v>3.7815048972154868</v>
      </c>
      <c r="AG200" s="15">
        <f t="shared" si="219"/>
        <v>0.22175690098873527</v>
      </c>
      <c r="AH200" s="8">
        <f t="shared" si="220"/>
        <v>9.9420857816480463</v>
      </c>
      <c r="AI200" s="68"/>
      <c r="AJ200" s="58">
        <v>0</v>
      </c>
      <c r="AK200" s="8">
        <f t="shared" si="221"/>
        <v>0.85262394999999991</v>
      </c>
      <c r="AL200" s="8">
        <f t="shared" si="222"/>
        <v>0</v>
      </c>
      <c r="AM200" s="69">
        <f t="shared" si="223"/>
        <v>0</v>
      </c>
      <c r="AN200" s="8">
        <f t="shared" si="224"/>
        <v>0.85262394999999991</v>
      </c>
      <c r="AO200" s="8">
        <f t="shared" si="225"/>
        <v>0</v>
      </c>
      <c r="AP200" s="8">
        <f t="shared" si="226"/>
        <v>0</v>
      </c>
      <c r="AQ200" s="8">
        <f t="shared" si="227"/>
        <v>0</v>
      </c>
      <c r="AR200" s="8">
        <f t="shared" si="228"/>
        <v>0.85262394999999991</v>
      </c>
      <c r="AS200" s="15">
        <f t="shared" si="229"/>
        <v>0.05</v>
      </c>
      <c r="AT200" s="8">
        <f t="shared" si="230"/>
        <v>9.0894618316480464</v>
      </c>
      <c r="AU200" s="68"/>
      <c r="AV200" s="60">
        <v>0</v>
      </c>
      <c r="AW200" s="8">
        <f t="shared" si="231"/>
        <v>0.85262394999999991</v>
      </c>
      <c r="AX200" s="8">
        <f t="shared" si="232"/>
        <v>0</v>
      </c>
      <c r="AY200" s="69">
        <f t="shared" si="233"/>
        <v>0</v>
      </c>
      <c r="AZ200" s="8">
        <f t="shared" si="234"/>
        <v>0.85262394999999991</v>
      </c>
      <c r="BA200" s="8">
        <f t="shared" si="235"/>
        <v>0</v>
      </c>
      <c r="BB200" s="8">
        <f t="shared" si="236"/>
        <v>0</v>
      </c>
      <c r="BC200" s="8">
        <f t="shared" si="237"/>
        <v>0</v>
      </c>
      <c r="BD200" s="8">
        <f t="shared" si="238"/>
        <v>0.85262394999999991</v>
      </c>
      <c r="BE200" s="15">
        <f t="shared" si="239"/>
        <v>0.05</v>
      </c>
      <c r="BF200" s="8">
        <f t="shared" si="240"/>
        <v>8.2368378816480465</v>
      </c>
      <c r="BG200" s="68"/>
      <c r="BH200" s="60">
        <v>0</v>
      </c>
      <c r="BI200" s="8">
        <f t="shared" si="241"/>
        <v>0.85262394999999991</v>
      </c>
      <c r="BJ200" s="8">
        <f t="shared" si="242"/>
        <v>0</v>
      </c>
      <c r="BK200" s="69">
        <f t="shared" si="243"/>
        <v>0</v>
      </c>
      <c r="BL200" s="8">
        <f t="shared" si="244"/>
        <v>0</v>
      </c>
      <c r="BM200" s="8">
        <f t="shared" si="245"/>
        <v>0</v>
      </c>
      <c r="BN200" s="8">
        <f t="shared" si="246"/>
        <v>0</v>
      </c>
      <c r="BO200" s="8">
        <f t="shared" si="247"/>
        <v>0</v>
      </c>
      <c r="BP200" s="8">
        <f t="shared" si="248"/>
        <v>0</v>
      </c>
      <c r="BQ200" s="15">
        <f t="shared" si="249"/>
        <v>0</v>
      </c>
      <c r="BR200" s="8">
        <f t="shared" si="250"/>
        <v>8.2368378816480465</v>
      </c>
      <c r="BS200" s="68"/>
      <c r="BT200" s="60">
        <v>0</v>
      </c>
      <c r="BU200" s="8">
        <f t="shared" si="251"/>
        <v>0.85262394999999991</v>
      </c>
      <c r="BV200" s="8">
        <f t="shared" si="252"/>
        <v>0</v>
      </c>
      <c r="BW200" s="69">
        <f t="shared" si="253"/>
        <v>0</v>
      </c>
      <c r="BX200" s="8">
        <f t="shared" si="254"/>
        <v>0</v>
      </c>
      <c r="BY200" s="8">
        <f t="shared" si="255"/>
        <v>0</v>
      </c>
      <c r="BZ200" s="8">
        <f t="shared" si="256"/>
        <v>0</v>
      </c>
      <c r="CA200" s="8">
        <f t="shared" si="257"/>
        <v>0</v>
      </c>
      <c r="CB200" s="8">
        <f t="shared" si="258"/>
        <v>0</v>
      </c>
      <c r="CC200" s="15">
        <f t="shared" si="259"/>
        <v>0</v>
      </c>
      <c r="CD200" s="8">
        <f t="shared" si="260"/>
        <v>8.2368378816480465</v>
      </c>
      <c r="CE200" s="68"/>
      <c r="CF200" s="60">
        <v>0</v>
      </c>
      <c r="CG200" s="8">
        <f t="shared" si="261"/>
        <v>0.85262394999999991</v>
      </c>
      <c r="CH200" s="8">
        <f t="shared" si="262"/>
        <v>0</v>
      </c>
      <c r="CI200" s="69">
        <f t="shared" si="263"/>
        <v>0</v>
      </c>
      <c r="CJ200" s="8">
        <f t="shared" si="264"/>
        <v>0</v>
      </c>
      <c r="CK200" s="8">
        <f t="shared" si="265"/>
        <v>0</v>
      </c>
      <c r="CL200" s="8">
        <f t="shared" si="266"/>
        <v>0</v>
      </c>
      <c r="CM200" s="8">
        <f t="shared" si="267"/>
        <v>0</v>
      </c>
      <c r="CN200" s="8">
        <f t="shared" si="268"/>
        <v>0</v>
      </c>
      <c r="CO200" s="15">
        <f t="shared" si="269"/>
        <v>0</v>
      </c>
      <c r="CP200" s="8">
        <f t="shared" si="270"/>
        <v>8.2368378816480465</v>
      </c>
      <c r="CQ200" s="27"/>
      <c r="CR200">
        <f t="shared" si="195"/>
        <v>15.696999999999999</v>
      </c>
      <c r="CS200">
        <f t="shared" si="196"/>
        <v>0</v>
      </c>
      <c r="CT200">
        <f t="shared" si="197"/>
        <v>0</v>
      </c>
      <c r="CU200">
        <f t="shared" si="198"/>
        <v>0</v>
      </c>
      <c r="CV200">
        <f t="shared" si="199"/>
        <v>0</v>
      </c>
      <c r="CW200">
        <f t="shared" si="200"/>
        <v>0</v>
      </c>
      <c r="CX200">
        <f t="shared" si="201"/>
        <v>15.696999999999999</v>
      </c>
      <c r="CY200">
        <f t="shared" si="202"/>
        <v>0</v>
      </c>
      <c r="CZ200" s="8">
        <f t="shared" si="203"/>
        <v>0</v>
      </c>
    </row>
    <row r="201" spans="1:104" hidden="1" outlineLevel="1" x14ac:dyDescent="0.4">
      <c r="A201" t="str">
        <f>'Accounts Active'!A159</f>
        <v>John and Sue Rogers</v>
      </c>
      <c r="B201">
        <f t="shared" si="186"/>
        <v>12.462210000000001</v>
      </c>
      <c r="C201">
        <f t="shared" si="185"/>
        <v>3.588619</v>
      </c>
      <c r="D201">
        <f t="shared" si="187"/>
        <v>2.265034</v>
      </c>
      <c r="E201">
        <f t="shared" si="188"/>
        <v>0.62311050000000012</v>
      </c>
      <c r="F201" s="15">
        <f t="shared" si="204"/>
        <v>0.17363517832347211</v>
      </c>
      <c r="G201" s="14">
        <f t="shared" si="189"/>
        <v>1</v>
      </c>
      <c r="H201" s="54">
        <f t="shared" si="205"/>
        <v>2.9655084999999994</v>
      </c>
      <c r="I201" s="58">
        <v>0.62311050000000012</v>
      </c>
      <c r="J201" s="58">
        <f t="shared" si="190"/>
        <v>2.9655084999999994</v>
      </c>
      <c r="K201" s="10"/>
      <c r="L201">
        <v>0</v>
      </c>
      <c r="M201" s="8">
        <f t="shared" si="206"/>
        <v>0.62311050000000012</v>
      </c>
      <c r="N201" s="8">
        <f t="shared" si="207"/>
        <v>2.9655084999999994</v>
      </c>
      <c r="O201" s="58">
        <f t="shared" si="191"/>
        <v>0.22642096656976748</v>
      </c>
      <c r="P201" s="8">
        <f t="shared" si="192"/>
        <v>0.62311050000000012</v>
      </c>
      <c r="Q201" s="8">
        <f t="shared" si="208"/>
        <v>0</v>
      </c>
      <c r="R201" s="8">
        <f t="shared" si="193"/>
        <v>0</v>
      </c>
      <c r="S201" s="8">
        <f t="shared" si="209"/>
        <v>0</v>
      </c>
      <c r="T201" s="8">
        <f t="shared" si="210"/>
        <v>0.84953146656976763</v>
      </c>
      <c r="U201" s="15">
        <f t="shared" si="271"/>
        <v>6.8168604651162798E-2</v>
      </c>
      <c r="V201" s="8">
        <f t="shared" si="194"/>
        <v>2.1159770334302319</v>
      </c>
      <c r="W201" s="68"/>
      <c r="X201" s="58">
        <v>0</v>
      </c>
      <c r="Y201" s="8">
        <f t="shared" si="211"/>
        <v>0.62311050000000012</v>
      </c>
      <c r="Z201" s="8">
        <f t="shared" si="212"/>
        <v>2.1159770334302319</v>
      </c>
      <c r="AA201" s="60">
        <f t="shared" si="213"/>
        <v>0.39668953343023267</v>
      </c>
      <c r="AB201" s="8">
        <f t="shared" si="214"/>
        <v>0.62311050000000012</v>
      </c>
      <c r="AC201" s="8">
        <f t="shared" si="215"/>
        <v>0</v>
      </c>
      <c r="AD201" s="8">
        <f t="shared" si="216"/>
        <v>0</v>
      </c>
      <c r="AE201" s="8">
        <f t="shared" si="217"/>
        <v>0</v>
      </c>
      <c r="AF201" s="8">
        <f t="shared" si="218"/>
        <v>1.0198000334302328</v>
      </c>
      <c r="AG201" s="15">
        <f t="shared" si="219"/>
        <v>8.1831395348837224E-2</v>
      </c>
      <c r="AH201" s="8">
        <f t="shared" si="220"/>
        <v>1.0961769999999991</v>
      </c>
      <c r="AI201" s="68"/>
      <c r="AJ201" s="58">
        <v>0</v>
      </c>
      <c r="AK201" s="8">
        <f t="shared" si="221"/>
        <v>0.62311050000000012</v>
      </c>
      <c r="AL201" s="8">
        <f t="shared" si="222"/>
        <v>0</v>
      </c>
      <c r="AM201" s="69">
        <f t="shared" si="223"/>
        <v>0</v>
      </c>
      <c r="AN201" s="8">
        <f t="shared" si="224"/>
        <v>0.62311050000000012</v>
      </c>
      <c r="AO201" s="8">
        <f t="shared" si="225"/>
        <v>0</v>
      </c>
      <c r="AP201" s="8">
        <f t="shared" si="226"/>
        <v>0</v>
      </c>
      <c r="AQ201" s="8">
        <f t="shared" si="227"/>
        <v>0</v>
      </c>
      <c r="AR201" s="8">
        <f t="shared" si="228"/>
        <v>0.62311050000000012</v>
      </c>
      <c r="AS201" s="15">
        <f t="shared" si="229"/>
        <v>5.000000000000001E-2</v>
      </c>
      <c r="AT201" s="8">
        <f t="shared" si="230"/>
        <v>0.47306649999999895</v>
      </c>
      <c r="AU201" s="68"/>
      <c r="AV201" s="60">
        <v>0</v>
      </c>
      <c r="AW201" s="8">
        <f t="shared" si="231"/>
        <v>0.47306649999999895</v>
      </c>
      <c r="AX201" s="8">
        <f t="shared" si="232"/>
        <v>0</v>
      </c>
      <c r="AY201" s="69">
        <f t="shared" si="233"/>
        <v>0</v>
      </c>
      <c r="AZ201" s="8">
        <f t="shared" si="234"/>
        <v>0.47306649999999895</v>
      </c>
      <c r="BA201" s="8">
        <f t="shared" si="235"/>
        <v>0</v>
      </c>
      <c r="BB201" s="8">
        <f t="shared" si="236"/>
        <v>0</v>
      </c>
      <c r="BC201" s="8">
        <f t="shared" si="237"/>
        <v>0</v>
      </c>
      <c r="BD201" s="8">
        <f t="shared" si="238"/>
        <v>0.47306649999999895</v>
      </c>
      <c r="BE201" s="15">
        <f t="shared" si="239"/>
        <v>3.7960080916627059E-2</v>
      </c>
      <c r="BF201" s="8">
        <f t="shared" si="240"/>
        <v>0</v>
      </c>
      <c r="BG201" s="68"/>
      <c r="BH201" s="60">
        <v>0</v>
      </c>
      <c r="BI201" s="8">
        <f t="shared" si="241"/>
        <v>0</v>
      </c>
      <c r="BJ201" s="8">
        <f t="shared" si="242"/>
        <v>0</v>
      </c>
      <c r="BK201" s="69">
        <f t="shared" si="243"/>
        <v>0</v>
      </c>
      <c r="BL201" s="8">
        <f t="shared" si="244"/>
        <v>0</v>
      </c>
      <c r="BM201" s="8">
        <f t="shared" si="245"/>
        <v>0</v>
      </c>
      <c r="BN201" s="8">
        <f t="shared" si="246"/>
        <v>0</v>
      </c>
      <c r="BO201" s="8">
        <f t="shared" si="247"/>
        <v>0</v>
      </c>
      <c r="BP201" s="8">
        <f t="shared" si="248"/>
        <v>0</v>
      </c>
      <c r="BQ201" s="15">
        <f t="shared" si="249"/>
        <v>0</v>
      </c>
      <c r="BR201" s="8">
        <f t="shared" si="250"/>
        <v>0</v>
      </c>
      <c r="BS201" s="68"/>
      <c r="BT201" s="60">
        <v>0</v>
      </c>
      <c r="BU201" s="8">
        <f t="shared" si="251"/>
        <v>0</v>
      </c>
      <c r="BV201" s="8">
        <f t="shared" si="252"/>
        <v>0</v>
      </c>
      <c r="BW201" s="69">
        <f t="shared" si="253"/>
        <v>0</v>
      </c>
      <c r="BX201" s="8">
        <f t="shared" si="254"/>
        <v>0</v>
      </c>
      <c r="BY201" s="8">
        <f t="shared" si="255"/>
        <v>0</v>
      </c>
      <c r="BZ201" s="8">
        <f t="shared" si="256"/>
        <v>0</v>
      </c>
      <c r="CA201" s="8">
        <f t="shared" si="257"/>
        <v>0</v>
      </c>
      <c r="CB201" s="8">
        <f t="shared" si="258"/>
        <v>0</v>
      </c>
      <c r="CC201" s="15">
        <f t="shared" si="259"/>
        <v>0</v>
      </c>
      <c r="CD201" s="8">
        <f t="shared" si="260"/>
        <v>0</v>
      </c>
      <c r="CE201" s="68"/>
      <c r="CF201" s="60">
        <v>0</v>
      </c>
      <c r="CG201" s="8">
        <f t="shared" si="261"/>
        <v>0</v>
      </c>
      <c r="CH201" s="8">
        <f t="shared" si="262"/>
        <v>0</v>
      </c>
      <c r="CI201" s="69">
        <f t="shared" si="263"/>
        <v>0</v>
      </c>
      <c r="CJ201" s="8">
        <f t="shared" si="264"/>
        <v>0</v>
      </c>
      <c r="CK201" s="8">
        <f t="shared" si="265"/>
        <v>0</v>
      </c>
      <c r="CL201" s="8">
        <f t="shared" si="266"/>
        <v>0</v>
      </c>
      <c r="CM201" s="8">
        <f t="shared" si="267"/>
        <v>0</v>
      </c>
      <c r="CN201" s="8">
        <f t="shared" si="268"/>
        <v>0</v>
      </c>
      <c r="CO201" s="15">
        <f t="shared" si="269"/>
        <v>0</v>
      </c>
      <c r="CP201" s="8">
        <f t="shared" si="270"/>
        <v>0</v>
      </c>
      <c r="CQ201" s="27"/>
      <c r="CR201">
        <f t="shared" si="195"/>
        <v>8.8735910000000011</v>
      </c>
      <c r="CS201">
        <f t="shared" si="196"/>
        <v>0</v>
      </c>
      <c r="CT201">
        <f t="shared" si="197"/>
        <v>2.22621</v>
      </c>
      <c r="CU201">
        <f t="shared" si="198"/>
        <v>0</v>
      </c>
      <c r="CV201">
        <f t="shared" si="199"/>
        <v>4.3823470000000002</v>
      </c>
      <c r="CW201">
        <f t="shared" si="200"/>
        <v>0</v>
      </c>
      <c r="CX201">
        <f t="shared" si="201"/>
        <v>2.265034</v>
      </c>
      <c r="CY201">
        <f t="shared" si="202"/>
        <v>0</v>
      </c>
      <c r="CZ201" s="8">
        <f t="shared" si="203"/>
        <v>2.265034</v>
      </c>
    </row>
    <row r="202" spans="1:104" hidden="1" outlineLevel="1" x14ac:dyDescent="0.4">
      <c r="A202" t="str">
        <f>'Accounts Active'!A160</f>
        <v>John Barker</v>
      </c>
      <c r="B202">
        <f t="shared" si="186"/>
        <v>13.646306000000001</v>
      </c>
      <c r="C202">
        <f t="shared" si="185"/>
        <v>0.88031599999999999</v>
      </c>
      <c r="D202">
        <f t="shared" si="187"/>
        <v>5</v>
      </c>
      <c r="E202">
        <f t="shared" si="188"/>
        <v>0.68231530000000007</v>
      </c>
      <c r="F202" s="15">
        <f t="shared" si="204"/>
        <v>0.77507997128303963</v>
      </c>
      <c r="G202" s="14">
        <f t="shared" si="189"/>
        <v>1</v>
      </c>
      <c r="H202" s="54">
        <f t="shared" si="205"/>
        <v>0.19800069999999959</v>
      </c>
      <c r="I202" s="58">
        <v>0.68231530000000007</v>
      </c>
      <c r="J202" s="58">
        <f t="shared" si="190"/>
        <v>0.19800069999999959</v>
      </c>
      <c r="K202" s="10"/>
      <c r="L202">
        <v>0</v>
      </c>
      <c r="M202" s="8">
        <f t="shared" si="206"/>
        <v>0.19800069999999959</v>
      </c>
      <c r="N202" s="8">
        <f t="shared" si="207"/>
        <v>0.19800069999999959</v>
      </c>
      <c r="O202" s="58">
        <f t="shared" si="191"/>
        <v>0.24793433866279072</v>
      </c>
      <c r="P202" s="8">
        <f t="shared" si="192"/>
        <v>0.19800069999999959</v>
      </c>
      <c r="Q202" s="8">
        <f t="shared" si="208"/>
        <v>0</v>
      </c>
      <c r="R202" s="8">
        <f t="shared" si="193"/>
        <v>0</v>
      </c>
      <c r="S202" s="8">
        <f t="shared" si="209"/>
        <v>0</v>
      </c>
      <c r="T202" s="8">
        <f t="shared" si="210"/>
        <v>0.44593503866279027</v>
      </c>
      <c r="U202" s="15">
        <f t="shared" si="271"/>
        <v>3.2678077031453805E-2</v>
      </c>
      <c r="V202" s="8">
        <f t="shared" si="194"/>
        <v>-0.24793433866279069</v>
      </c>
      <c r="W202" s="68"/>
      <c r="X202" s="58">
        <v>0</v>
      </c>
      <c r="Y202" s="8">
        <f t="shared" si="211"/>
        <v>-0.24793433866279069</v>
      </c>
      <c r="Z202" s="8">
        <f t="shared" si="212"/>
        <v>-0.24793433866279069</v>
      </c>
      <c r="AA202" s="60">
        <f t="shared" si="213"/>
        <v>0.43438096133720938</v>
      </c>
      <c r="AB202" s="8">
        <f t="shared" si="214"/>
        <v>-0.24793433866279069</v>
      </c>
      <c r="AC202" s="8">
        <f t="shared" si="215"/>
        <v>0</v>
      </c>
      <c r="AD202" s="8">
        <f t="shared" si="216"/>
        <v>0</v>
      </c>
      <c r="AE202" s="8">
        <f t="shared" si="217"/>
        <v>0</v>
      </c>
      <c r="AF202" s="8">
        <f t="shared" si="218"/>
        <v>0.18644662267441869</v>
      </c>
      <c r="AG202" s="15">
        <f t="shared" si="219"/>
        <v>1.3662790697674424E-2</v>
      </c>
      <c r="AH202" s="8">
        <f t="shared" si="220"/>
        <v>-0.43438096133720938</v>
      </c>
      <c r="AI202" s="68"/>
      <c r="AJ202" s="58">
        <v>0</v>
      </c>
      <c r="AK202" s="8">
        <f t="shared" si="221"/>
        <v>-0.43438096133720938</v>
      </c>
      <c r="AL202" s="8">
        <f t="shared" si="222"/>
        <v>-0.43438096133720938</v>
      </c>
      <c r="AM202" s="69">
        <f t="shared" si="223"/>
        <v>0</v>
      </c>
      <c r="AN202" s="8">
        <f t="shared" si="224"/>
        <v>-0.43438096133720938</v>
      </c>
      <c r="AO202" s="8">
        <f t="shared" si="225"/>
        <v>0</v>
      </c>
      <c r="AP202" s="8">
        <f t="shared" si="226"/>
        <v>0</v>
      </c>
      <c r="AQ202" s="8">
        <f t="shared" si="227"/>
        <v>0</v>
      </c>
      <c r="AR202" s="8">
        <f t="shared" si="228"/>
        <v>-0.43438096133720938</v>
      </c>
      <c r="AS202" s="15">
        <f t="shared" si="229"/>
        <v>-3.1831395348837214E-2</v>
      </c>
      <c r="AT202" s="8">
        <f t="shared" si="230"/>
        <v>0</v>
      </c>
      <c r="AU202" s="68"/>
      <c r="AV202" s="60">
        <v>0</v>
      </c>
      <c r="AW202" s="8">
        <f t="shared" si="231"/>
        <v>0</v>
      </c>
      <c r="AX202" s="8">
        <f t="shared" si="232"/>
        <v>0</v>
      </c>
      <c r="AY202" s="69">
        <f t="shared" si="233"/>
        <v>0</v>
      </c>
      <c r="AZ202" s="8">
        <f t="shared" si="234"/>
        <v>0</v>
      </c>
      <c r="BA202" s="8">
        <f t="shared" si="235"/>
        <v>0</v>
      </c>
      <c r="BB202" s="8">
        <f t="shared" si="236"/>
        <v>0</v>
      </c>
      <c r="BC202" s="8">
        <f t="shared" si="237"/>
        <v>0</v>
      </c>
      <c r="BD202" s="8">
        <f t="shared" si="238"/>
        <v>0</v>
      </c>
      <c r="BE202" s="15">
        <f t="shared" si="239"/>
        <v>0</v>
      </c>
      <c r="BF202" s="8">
        <f t="shared" si="240"/>
        <v>0</v>
      </c>
      <c r="BG202" s="68"/>
      <c r="BH202" s="60">
        <v>0</v>
      </c>
      <c r="BI202" s="8">
        <f t="shared" si="241"/>
        <v>0</v>
      </c>
      <c r="BJ202" s="8">
        <f t="shared" si="242"/>
        <v>0</v>
      </c>
      <c r="BK202" s="69">
        <f t="shared" si="243"/>
        <v>0</v>
      </c>
      <c r="BL202" s="8">
        <f t="shared" si="244"/>
        <v>0</v>
      </c>
      <c r="BM202" s="8">
        <f t="shared" si="245"/>
        <v>0</v>
      </c>
      <c r="BN202" s="8">
        <f t="shared" si="246"/>
        <v>0</v>
      </c>
      <c r="BO202" s="8">
        <f t="shared" si="247"/>
        <v>0</v>
      </c>
      <c r="BP202" s="8">
        <f t="shared" si="248"/>
        <v>0</v>
      </c>
      <c r="BQ202" s="15">
        <f t="shared" si="249"/>
        <v>0</v>
      </c>
      <c r="BR202" s="8">
        <f t="shared" si="250"/>
        <v>0</v>
      </c>
      <c r="BS202" s="68"/>
      <c r="BT202" s="60">
        <v>0</v>
      </c>
      <c r="BU202" s="8">
        <f t="shared" si="251"/>
        <v>0</v>
      </c>
      <c r="BV202" s="8">
        <f t="shared" si="252"/>
        <v>0</v>
      </c>
      <c r="BW202" s="69">
        <f t="shared" si="253"/>
        <v>0</v>
      </c>
      <c r="BX202" s="8">
        <f t="shared" si="254"/>
        <v>0</v>
      </c>
      <c r="BY202" s="8">
        <f t="shared" si="255"/>
        <v>0</v>
      </c>
      <c r="BZ202" s="8">
        <f t="shared" si="256"/>
        <v>0</v>
      </c>
      <c r="CA202" s="8">
        <f t="shared" si="257"/>
        <v>0</v>
      </c>
      <c r="CB202" s="8">
        <f t="shared" si="258"/>
        <v>0</v>
      </c>
      <c r="CC202" s="15">
        <f t="shared" si="259"/>
        <v>0</v>
      </c>
      <c r="CD202" s="8">
        <f t="shared" si="260"/>
        <v>0</v>
      </c>
      <c r="CE202" s="68"/>
      <c r="CF202" s="60">
        <v>0</v>
      </c>
      <c r="CG202" s="8">
        <f t="shared" si="261"/>
        <v>0</v>
      </c>
      <c r="CH202" s="8">
        <f t="shared" si="262"/>
        <v>0</v>
      </c>
      <c r="CI202" s="69">
        <f t="shared" si="263"/>
        <v>0</v>
      </c>
      <c r="CJ202" s="8">
        <f t="shared" si="264"/>
        <v>0</v>
      </c>
      <c r="CK202" s="8">
        <f t="shared" si="265"/>
        <v>0</v>
      </c>
      <c r="CL202" s="8">
        <f t="shared" si="266"/>
        <v>0</v>
      </c>
      <c r="CM202" s="8">
        <f t="shared" si="267"/>
        <v>0</v>
      </c>
      <c r="CN202" s="8">
        <f t="shared" si="268"/>
        <v>0</v>
      </c>
      <c r="CO202" s="15">
        <f t="shared" si="269"/>
        <v>0</v>
      </c>
      <c r="CP202" s="8">
        <f t="shared" si="270"/>
        <v>0</v>
      </c>
      <c r="CQ202" s="27"/>
      <c r="CR202">
        <f t="shared" si="195"/>
        <v>12.76599</v>
      </c>
      <c r="CS202">
        <f t="shared" si="196"/>
        <v>0.13519999999999999</v>
      </c>
      <c r="CT202">
        <f t="shared" si="197"/>
        <v>0.73994899999999997</v>
      </c>
      <c r="CU202">
        <f t="shared" si="198"/>
        <v>0</v>
      </c>
      <c r="CV202">
        <f t="shared" si="199"/>
        <v>4.890841</v>
      </c>
      <c r="CW202">
        <f t="shared" si="200"/>
        <v>2</v>
      </c>
      <c r="CX202">
        <f t="shared" si="201"/>
        <v>5</v>
      </c>
      <c r="CY202">
        <f t="shared" si="202"/>
        <v>0</v>
      </c>
      <c r="CZ202" s="8">
        <f t="shared" si="203"/>
        <v>5</v>
      </c>
    </row>
    <row r="203" spans="1:104" hidden="1" outlineLevel="1" x14ac:dyDescent="0.4">
      <c r="A203" t="str">
        <f>'Accounts Active'!A161</f>
        <v>John Crawford Freeman</v>
      </c>
      <c r="B203">
        <f t="shared" si="186"/>
        <v>12.731582</v>
      </c>
      <c r="C203">
        <f t="shared" si="185"/>
        <v>1.268445</v>
      </c>
      <c r="D203">
        <f t="shared" si="187"/>
        <v>0</v>
      </c>
      <c r="E203">
        <f t="shared" si="188"/>
        <v>0.63657910000000006</v>
      </c>
      <c r="F203" s="15">
        <f t="shared" si="204"/>
        <v>0.50185786533905696</v>
      </c>
      <c r="G203" s="14">
        <f t="shared" si="189"/>
        <v>1</v>
      </c>
      <c r="H203" s="54">
        <f t="shared" si="205"/>
        <v>0.63186589999999998</v>
      </c>
      <c r="I203" s="58">
        <v>0.63657910000000006</v>
      </c>
      <c r="J203" s="58">
        <f t="shared" si="190"/>
        <v>0.63186589999999998</v>
      </c>
      <c r="K203" s="10"/>
      <c r="L203">
        <v>0</v>
      </c>
      <c r="M203" s="8">
        <f t="shared" si="206"/>
        <v>0.63186589999999998</v>
      </c>
      <c r="N203" s="8">
        <f t="shared" si="207"/>
        <v>0.63186589999999998</v>
      </c>
      <c r="O203" s="58">
        <f t="shared" si="191"/>
        <v>0.23131507994186049</v>
      </c>
      <c r="P203" s="8">
        <f t="shared" si="192"/>
        <v>0.63186589999999998</v>
      </c>
      <c r="Q203" s="8">
        <f t="shared" si="208"/>
        <v>0</v>
      </c>
      <c r="R203" s="8">
        <f t="shared" si="193"/>
        <v>0</v>
      </c>
      <c r="S203" s="8">
        <f t="shared" si="209"/>
        <v>0</v>
      </c>
      <c r="T203" s="8">
        <f t="shared" si="210"/>
        <v>0.86318097994186049</v>
      </c>
      <c r="U203" s="15">
        <f t="shared" si="271"/>
        <v>6.7798407137609498E-2</v>
      </c>
      <c r="V203" s="8">
        <f t="shared" si="194"/>
        <v>-0.23131507994186051</v>
      </c>
      <c r="W203" s="68"/>
      <c r="X203" s="58">
        <v>0</v>
      </c>
      <c r="Y203" s="8">
        <f t="shared" si="211"/>
        <v>-0.23131507994186051</v>
      </c>
      <c r="Z203" s="8">
        <f t="shared" si="212"/>
        <v>-0.23131507994186051</v>
      </c>
      <c r="AA203" s="60">
        <f t="shared" si="213"/>
        <v>0.40526402005813961</v>
      </c>
      <c r="AB203" s="8">
        <f t="shared" si="214"/>
        <v>-0.23131507994186051</v>
      </c>
      <c r="AC203" s="8">
        <f t="shared" si="215"/>
        <v>0</v>
      </c>
      <c r="AD203" s="8">
        <f t="shared" si="216"/>
        <v>0</v>
      </c>
      <c r="AE203" s="8">
        <f t="shared" si="217"/>
        <v>0</v>
      </c>
      <c r="AF203" s="8">
        <f t="shared" si="218"/>
        <v>0.17394894011627909</v>
      </c>
      <c r="AG203" s="15">
        <f t="shared" si="219"/>
        <v>1.3662790697674421E-2</v>
      </c>
      <c r="AH203" s="8">
        <f t="shared" si="220"/>
        <v>-0.40526402005813961</v>
      </c>
      <c r="AI203" s="68"/>
      <c r="AJ203" s="58">
        <v>0</v>
      </c>
      <c r="AK203" s="8">
        <f t="shared" si="221"/>
        <v>-0.40526402005813961</v>
      </c>
      <c r="AL203" s="8">
        <f t="shared" si="222"/>
        <v>-0.40526402005813961</v>
      </c>
      <c r="AM203" s="69">
        <f t="shared" si="223"/>
        <v>0</v>
      </c>
      <c r="AN203" s="8">
        <f t="shared" si="224"/>
        <v>-0.40526402005813961</v>
      </c>
      <c r="AO203" s="8">
        <f t="shared" si="225"/>
        <v>0</v>
      </c>
      <c r="AP203" s="8">
        <f t="shared" si="226"/>
        <v>0</v>
      </c>
      <c r="AQ203" s="8">
        <f t="shared" si="227"/>
        <v>0</v>
      </c>
      <c r="AR203" s="8">
        <f t="shared" si="228"/>
        <v>-0.40526402005813961</v>
      </c>
      <c r="AS203" s="15">
        <f t="shared" si="229"/>
        <v>-3.1831395348837214E-2</v>
      </c>
      <c r="AT203" s="8">
        <f t="shared" si="230"/>
        <v>0</v>
      </c>
      <c r="AU203" s="68"/>
      <c r="AV203" s="60">
        <v>0</v>
      </c>
      <c r="AW203" s="8">
        <f t="shared" si="231"/>
        <v>0</v>
      </c>
      <c r="AX203" s="8">
        <f t="shared" si="232"/>
        <v>0</v>
      </c>
      <c r="AY203" s="69">
        <f t="shared" si="233"/>
        <v>0</v>
      </c>
      <c r="AZ203" s="8">
        <f t="shared" si="234"/>
        <v>0</v>
      </c>
      <c r="BA203" s="8">
        <f t="shared" si="235"/>
        <v>0</v>
      </c>
      <c r="BB203" s="8">
        <f t="shared" si="236"/>
        <v>0</v>
      </c>
      <c r="BC203" s="8">
        <f t="shared" si="237"/>
        <v>0</v>
      </c>
      <c r="BD203" s="8">
        <f t="shared" si="238"/>
        <v>0</v>
      </c>
      <c r="BE203" s="15">
        <f t="shared" si="239"/>
        <v>0</v>
      </c>
      <c r="BF203" s="8">
        <f t="shared" si="240"/>
        <v>0</v>
      </c>
      <c r="BG203" s="68"/>
      <c r="BH203" s="60">
        <v>0</v>
      </c>
      <c r="BI203" s="8">
        <f t="shared" si="241"/>
        <v>0</v>
      </c>
      <c r="BJ203" s="8">
        <f t="shared" si="242"/>
        <v>0</v>
      </c>
      <c r="BK203" s="69">
        <f t="shared" si="243"/>
        <v>0</v>
      </c>
      <c r="BL203" s="8">
        <f t="shared" si="244"/>
        <v>0</v>
      </c>
      <c r="BM203" s="8">
        <f t="shared" si="245"/>
        <v>0</v>
      </c>
      <c r="BN203" s="8">
        <f t="shared" si="246"/>
        <v>0</v>
      </c>
      <c r="BO203" s="8">
        <f t="shared" si="247"/>
        <v>0</v>
      </c>
      <c r="BP203" s="8">
        <f t="shared" si="248"/>
        <v>0</v>
      </c>
      <c r="BQ203" s="15">
        <f t="shared" si="249"/>
        <v>0</v>
      </c>
      <c r="BR203" s="8">
        <f t="shared" si="250"/>
        <v>0</v>
      </c>
      <c r="BS203" s="68"/>
      <c r="BT203" s="60">
        <v>0</v>
      </c>
      <c r="BU203" s="8">
        <f t="shared" si="251"/>
        <v>0</v>
      </c>
      <c r="BV203" s="8">
        <f t="shared" si="252"/>
        <v>0</v>
      </c>
      <c r="BW203" s="69">
        <f t="shared" si="253"/>
        <v>0</v>
      </c>
      <c r="BX203" s="8">
        <f t="shared" si="254"/>
        <v>0</v>
      </c>
      <c r="BY203" s="8">
        <f t="shared" si="255"/>
        <v>0</v>
      </c>
      <c r="BZ203" s="8">
        <f t="shared" si="256"/>
        <v>0</v>
      </c>
      <c r="CA203" s="8">
        <f t="shared" si="257"/>
        <v>0</v>
      </c>
      <c r="CB203" s="8">
        <f t="shared" si="258"/>
        <v>0</v>
      </c>
      <c r="CC203" s="15">
        <f t="shared" si="259"/>
        <v>0</v>
      </c>
      <c r="CD203" s="8">
        <f t="shared" si="260"/>
        <v>0</v>
      </c>
      <c r="CE203" s="68"/>
      <c r="CF203" s="60">
        <v>0</v>
      </c>
      <c r="CG203" s="8">
        <f t="shared" si="261"/>
        <v>0</v>
      </c>
      <c r="CH203" s="8">
        <f t="shared" si="262"/>
        <v>0</v>
      </c>
      <c r="CI203" s="69">
        <f t="shared" si="263"/>
        <v>0</v>
      </c>
      <c r="CJ203" s="8">
        <f t="shared" si="264"/>
        <v>0</v>
      </c>
      <c r="CK203" s="8">
        <f t="shared" si="265"/>
        <v>0</v>
      </c>
      <c r="CL203" s="8">
        <f t="shared" si="266"/>
        <v>0</v>
      </c>
      <c r="CM203" s="8">
        <f t="shared" si="267"/>
        <v>0</v>
      </c>
      <c r="CN203" s="8">
        <f t="shared" si="268"/>
        <v>0</v>
      </c>
      <c r="CO203" s="15">
        <f t="shared" si="269"/>
        <v>0</v>
      </c>
      <c r="CP203" s="8">
        <f t="shared" si="270"/>
        <v>0</v>
      </c>
      <c r="CQ203" s="27"/>
      <c r="CR203">
        <f t="shared" si="195"/>
        <v>11.463137</v>
      </c>
      <c r="CS203">
        <f t="shared" si="196"/>
        <v>0</v>
      </c>
      <c r="CT203">
        <f t="shared" si="197"/>
        <v>0</v>
      </c>
      <c r="CU203">
        <f t="shared" si="198"/>
        <v>0</v>
      </c>
      <c r="CV203">
        <f t="shared" si="199"/>
        <v>11.463137</v>
      </c>
      <c r="CW203">
        <f t="shared" si="200"/>
        <v>0</v>
      </c>
      <c r="CX203">
        <f t="shared" si="201"/>
        <v>0</v>
      </c>
      <c r="CY203">
        <f t="shared" si="202"/>
        <v>0</v>
      </c>
      <c r="CZ203" s="8">
        <f t="shared" si="203"/>
        <v>0</v>
      </c>
    </row>
    <row r="204" spans="1:104" hidden="1" outlineLevel="1" x14ac:dyDescent="0.4">
      <c r="A204" t="str">
        <f>'Accounts Active'!A162</f>
        <v>John David Soriano and Mary Soriano</v>
      </c>
      <c r="B204">
        <f t="shared" si="186"/>
        <v>133.22953100000001</v>
      </c>
      <c r="C204">
        <f t="shared" si="185"/>
        <v>4.05471</v>
      </c>
      <c r="D204">
        <f t="shared" si="187"/>
        <v>0</v>
      </c>
      <c r="E204">
        <f t="shared" si="188"/>
        <v>6.6614765500000006</v>
      </c>
      <c r="F204" s="15">
        <f t="shared" si="204"/>
        <v>1</v>
      </c>
      <c r="G204" s="14">
        <f t="shared" si="189"/>
        <v>1</v>
      </c>
      <c r="H204" s="54">
        <f t="shared" si="205"/>
        <v>0</v>
      </c>
      <c r="I204" s="58">
        <v>4.05471</v>
      </c>
      <c r="J204" s="58">
        <f t="shared" si="190"/>
        <v>0</v>
      </c>
      <c r="K204" s="10"/>
      <c r="L204">
        <v>0</v>
      </c>
      <c r="M204" s="8">
        <f t="shared" si="206"/>
        <v>0</v>
      </c>
      <c r="N204" s="8">
        <f t="shared" si="207"/>
        <v>0</v>
      </c>
      <c r="O204" s="58">
        <f t="shared" si="191"/>
        <v>1.4733684593023255</v>
      </c>
      <c r="P204" s="8">
        <f t="shared" si="192"/>
        <v>0</v>
      </c>
      <c r="Q204" s="8">
        <f t="shared" si="208"/>
        <v>0</v>
      </c>
      <c r="R204" s="8">
        <f t="shared" si="193"/>
        <v>0</v>
      </c>
      <c r="S204" s="8">
        <f t="shared" si="209"/>
        <v>0</v>
      </c>
      <c r="T204" s="8">
        <f t="shared" si="210"/>
        <v>1.4733684593023255</v>
      </c>
      <c r="U204" s="15">
        <f t="shared" si="271"/>
        <v>1.1058872970905567E-2</v>
      </c>
      <c r="V204" s="8">
        <f t="shared" si="194"/>
        <v>-1.4733684593023255</v>
      </c>
      <c r="W204" s="68"/>
      <c r="X204" s="58">
        <v>0</v>
      </c>
      <c r="Y204" s="8">
        <f t="shared" si="211"/>
        <v>-1.4733684593023255</v>
      </c>
      <c r="Z204" s="8">
        <f t="shared" si="212"/>
        <v>-1.4733684593023255</v>
      </c>
      <c r="AA204" s="60">
        <f t="shared" si="213"/>
        <v>2.5813415406976747</v>
      </c>
      <c r="AB204" s="8">
        <f t="shared" si="214"/>
        <v>-1.4733684593023255</v>
      </c>
      <c r="AC204" s="8">
        <f t="shared" si="215"/>
        <v>0</v>
      </c>
      <c r="AD204" s="8">
        <f t="shared" si="216"/>
        <v>0</v>
      </c>
      <c r="AE204" s="8">
        <f t="shared" si="217"/>
        <v>0</v>
      </c>
      <c r="AF204" s="8">
        <f t="shared" si="218"/>
        <v>1.1079730813953492</v>
      </c>
      <c r="AG204" s="15">
        <f t="shared" si="219"/>
        <v>8.3162724741209903E-3</v>
      </c>
      <c r="AH204" s="8">
        <f t="shared" si="220"/>
        <v>-2.5813415406976747</v>
      </c>
      <c r="AI204" s="68"/>
      <c r="AJ204" s="58">
        <v>0</v>
      </c>
      <c r="AK204" s="8">
        <f t="shared" si="221"/>
        <v>-2.5813415406976747</v>
      </c>
      <c r="AL204" s="8">
        <f t="shared" si="222"/>
        <v>-2.5813415406976747</v>
      </c>
      <c r="AM204" s="69">
        <f t="shared" si="223"/>
        <v>0</v>
      </c>
      <c r="AN204" s="8">
        <f t="shared" si="224"/>
        <v>-2.5813415406976747</v>
      </c>
      <c r="AO204" s="8">
        <f t="shared" si="225"/>
        <v>0</v>
      </c>
      <c r="AP204" s="8">
        <f t="shared" si="226"/>
        <v>0</v>
      </c>
      <c r="AQ204" s="8">
        <f t="shared" si="227"/>
        <v>0</v>
      </c>
      <c r="AR204" s="8">
        <f t="shared" si="228"/>
        <v>-2.5813415406976747</v>
      </c>
      <c r="AS204" s="15">
        <f t="shared" si="229"/>
        <v>-1.9375145445026557E-2</v>
      </c>
      <c r="AT204" s="8">
        <f t="shared" si="230"/>
        <v>0</v>
      </c>
      <c r="AU204" s="68"/>
      <c r="AV204" s="60">
        <v>0</v>
      </c>
      <c r="AW204" s="8">
        <f t="shared" si="231"/>
        <v>0</v>
      </c>
      <c r="AX204" s="8">
        <f t="shared" si="232"/>
        <v>0</v>
      </c>
      <c r="AY204" s="69">
        <f t="shared" si="233"/>
        <v>0</v>
      </c>
      <c r="AZ204" s="8">
        <f t="shared" si="234"/>
        <v>0</v>
      </c>
      <c r="BA204" s="8">
        <f t="shared" si="235"/>
        <v>0</v>
      </c>
      <c r="BB204" s="8">
        <f t="shared" si="236"/>
        <v>0</v>
      </c>
      <c r="BC204" s="8">
        <f t="shared" si="237"/>
        <v>0</v>
      </c>
      <c r="BD204" s="8">
        <f t="shared" si="238"/>
        <v>0</v>
      </c>
      <c r="BE204" s="15">
        <f t="shared" si="239"/>
        <v>0</v>
      </c>
      <c r="BF204" s="8">
        <f t="shared" si="240"/>
        <v>0</v>
      </c>
      <c r="BG204" s="68"/>
      <c r="BH204" s="60">
        <v>0</v>
      </c>
      <c r="BI204" s="8">
        <f t="shared" si="241"/>
        <v>0</v>
      </c>
      <c r="BJ204" s="8">
        <f t="shared" si="242"/>
        <v>0</v>
      </c>
      <c r="BK204" s="69">
        <f t="shared" si="243"/>
        <v>0</v>
      </c>
      <c r="BL204" s="8">
        <f t="shared" si="244"/>
        <v>0</v>
      </c>
      <c r="BM204" s="8">
        <f t="shared" si="245"/>
        <v>0</v>
      </c>
      <c r="BN204" s="8">
        <f t="shared" si="246"/>
        <v>0</v>
      </c>
      <c r="BO204" s="8">
        <f t="shared" si="247"/>
        <v>0</v>
      </c>
      <c r="BP204" s="8">
        <f t="shared" si="248"/>
        <v>0</v>
      </c>
      <c r="BQ204" s="15">
        <f t="shared" si="249"/>
        <v>0</v>
      </c>
      <c r="BR204" s="8">
        <f t="shared" si="250"/>
        <v>0</v>
      </c>
      <c r="BS204" s="68"/>
      <c r="BT204" s="60">
        <v>0</v>
      </c>
      <c r="BU204" s="8">
        <f t="shared" si="251"/>
        <v>0</v>
      </c>
      <c r="BV204" s="8">
        <f t="shared" si="252"/>
        <v>0</v>
      </c>
      <c r="BW204" s="69">
        <f t="shared" si="253"/>
        <v>0</v>
      </c>
      <c r="BX204" s="8">
        <f t="shared" si="254"/>
        <v>0</v>
      </c>
      <c r="BY204" s="8">
        <f t="shared" si="255"/>
        <v>0</v>
      </c>
      <c r="BZ204" s="8">
        <f t="shared" si="256"/>
        <v>0</v>
      </c>
      <c r="CA204" s="8">
        <f t="shared" si="257"/>
        <v>0</v>
      </c>
      <c r="CB204" s="8">
        <f t="shared" si="258"/>
        <v>0</v>
      </c>
      <c r="CC204" s="15">
        <f t="shared" si="259"/>
        <v>0</v>
      </c>
      <c r="CD204" s="8">
        <f t="shared" si="260"/>
        <v>0</v>
      </c>
      <c r="CE204" s="68"/>
      <c r="CF204" s="60">
        <v>0</v>
      </c>
      <c r="CG204" s="8">
        <f t="shared" si="261"/>
        <v>0</v>
      </c>
      <c r="CH204" s="8">
        <f t="shared" si="262"/>
        <v>0</v>
      </c>
      <c r="CI204" s="69">
        <f t="shared" si="263"/>
        <v>0</v>
      </c>
      <c r="CJ204" s="8">
        <f t="shared" si="264"/>
        <v>0</v>
      </c>
      <c r="CK204" s="8">
        <f t="shared" si="265"/>
        <v>0</v>
      </c>
      <c r="CL204" s="8">
        <f t="shared" si="266"/>
        <v>0</v>
      </c>
      <c r="CM204" s="8">
        <f t="shared" si="267"/>
        <v>0</v>
      </c>
      <c r="CN204" s="8">
        <f t="shared" si="268"/>
        <v>0</v>
      </c>
      <c r="CO204" s="15">
        <f t="shared" si="269"/>
        <v>0</v>
      </c>
      <c r="CP204" s="8">
        <f t="shared" si="270"/>
        <v>0</v>
      </c>
      <c r="CQ204" s="27"/>
      <c r="CR204">
        <f t="shared" si="195"/>
        <v>129.17482100000001</v>
      </c>
      <c r="CS204">
        <f t="shared" si="196"/>
        <v>2.5922399999999999</v>
      </c>
      <c r="CT204">
        <f t="shared" si="197"/>
        <v>0</v>
      </c>
      <c r="CU204">
        <f t="shared" si="198"/>
        <v>0</v>
      </c>
      <c r="CV204">
        <f t="shared" si="199"/>
        <v>117.997795</v>
      </c>
      <c r="CW204">
        <f t="shared" si="200"/>
        <v>8.5847859999999994</v>
      </c>
      <c r="CX204">
        <f t="shared" si="201"/>
        <v>0</v>
      </c>
      <c r="CY204">
        <f t="shared" si="202"/>
        <v>0</v>
      </c>
      <c r="CZ204" s="8">
        <f t="shared" si="203"/>
        <v>0</v>
      </c>
    </row>
    <row r="205" spans="1:104" hidden="1" outlineLevel="1" x14ac:dyDescent="0.4">
      <c r="A205" t="str">
        <f>'Accounts Active'!A163</f>
        <v>John Faux</v>
      </c>
      <c r="B205">
        <f t="shared" si="186"/>
        <v>20.847418999999995</v>
      </c>
      <c r="C205">
        <f t="shared" si="185"/>
        <v>0.59861900000000001</v>
      </c>
      <c r="D205">
        <f t="shared" si="187"/>
        <v>5.0788320000000002</v>
      </c>
      <c r="E205">
        <f t="shared" si="188"/>
        <v>1.0423709499999998</v>
      </c>
      <c r="F205" s="15">
        <f t="shared" si="204"/>
        <v>1</v>
      </c>
      <c r="G205" s="14">
        <f t="shared" si="189"/>
        <v>1</v>
      </c>
      <c r="H205" s="54">
        <f t="shared" si="205"/>
        <v>0</v>
      </c>
      <c r="I205" s="58">
        <v>0.43704300000000007</v>
      </c>
      <c r="J205" s="58">
        <f t="shared" si="190"/>
        <v>0</v>
      </c>
      <c r="K205" s="10"/>
      <c r="L205">
        <v>0</v>
      </c>
      <c r="M205" s="8">
        <f t="shared" si="206"/>
        <v>0</v>
      </c>
      <c r="N205" s="8">
        <f t="shared" si="207"/>
        <v>0</v>
      </c>
      <c r="O205" s="58">
        <f t="shared" si="191"/>
        <v>0.15880922965116281</v>
      </c>
      <c r="P205" s="8">
        <f t="shared" si="192"/>
        <v>0</v>
      </c>
      <c r="Q205" s="8">
        <f t="shared" si="208"/>
        <v>0</v>
      </c>
      <c r="R205" s="8">
        <f t="shared" si="193"/>
        <v>0</v>
      </c>
      <c r="S205" s="8">
        <f t="shared" si="209"/>
        <v>0</v>
      </c>
      <c r="T205" s="8">
        <f t="shared" si="210"/>
        <v>0.15880922965116281</v>
      </c>
      <c r="U205" s="15">
        <f t="shared" si="271"/>
        <v>7.6176926098699728E-3</v>
      </c>
      <c r="V205" s="8">
        <f t="shared" si="194"/>
        <v>-0.15880922965116281</v>
      </c>
      <c r="W205" s="68"/>
      <c r="X205" s="58">
        <v>0</v>
      </c>
      <c r="Y205" s="8">
        <f t="shared" si="211"/>
        <v>-0.15880922965116281</v>
      </c>
      <c r="Z205" s="8">
        <f t="shared" si="212"/>
        <v>-0.15880922965116281</v>
      </c>
      <c r="AA205" s="60">
        <f t="shared" si="213"/>
        <v>0.27823377034883728</v>
      </c>
      <c r="AB205" s="8">
        <f t="shared" si="214"/>
        <v>-0.15880922965116281</v>
      </c>
      <c r="AC205" s="8">
        <f t="shared" si="215"/>
        <v>0</v>
      </c>
      <c r="AD205" s="8">
        <f t="shared" si="216"/>
        <v>0</v>
      </c>
      <c r="AE205" s="8">
        <f t="shared" si="217"/>
        <v>0</v>
      </c>
      <c r="AF205" s="8">
        <f t="shared" si="218"/>
        <v>0.11942454069767447</v>
      </c>
      <c r="AG205" s="15">
        <f t="shared" si="219"/>
        <v>5.7285048426222208E-3</v>
      </c>
      <c r="AH205" s="8">
        <f t="shared" si="220"/>
        <v>-0.27823377034883728</v>
      </c>
      <c r="AI205" s="68"/>
      <c r="AJ205" s="58">
        <v>0</v>
      </c>
      <c r="AK205" s="8">
        <f t="shared" si="221"/>
        <v>-0.27823377034883728</v>
      </c>
      <c r="AL205" s="8">
        <f t="shared" si="222"/>
        <v>-0.27823377034883728</v>
      </c>
      <c r="AM205" s="69">
        <f t="shared" si="223"/>
        <v>0</v>
      </c>
      <c r="AN205" s="8">
        <f t="shared" si="224"/>
        <v>-0.27823377034883728</v>
      </c>
      <c r="AO205" s="8">
        <f t="shared" si="225"/>
        <v>0</v>
      </c>
      <c r="AP205" s="8">
        <f t="shared" si="226"/>
        <v>0</v>
      </c>
      <c r="AQ205" s="8">
        <f t="shared" si="227"/>
        <v>0</v>
      </c>
      <c r="AR205" s="8">
        <f t="shared" si="228"/>
        <v>-0.27823377034883728</v>
      </c>
      <c r="AS205" s="15">
        <f t="shared" si="229"/>
        <v>-1.3346197452492194E-2</v>
      </c>
      <c r="AT205" s="8">
        <f t="shared" si="230"/>
        <v>0</v>
      </c>
      <c r="AU205" s="68"/>
      <c r="AV205" s="60">
        <v>0</v>
      </c>
      <c r="AW205" s="8">
        <f t="shared" si="231"/>
        <v>0</v>
      </c>
      <c r="AX205" s="8">
        <f t="shared" si="232"/>
        <v>0</v>
      </c>
      <c r="AY205" s="69">
        <f t="shared" si="233"/>
        <v>0</v>
      </c>
      <c r="AZ205" s="8">
        <f t="shared" si="234"/>
        <v>0</v>
      </c>
      <c r="BA205" s="8">
        <f t="shared" si="235"/>
        <v>0</v>
      </c>
      <c r="BB205" s="8">
        <f t="shared" si="236"/>
        <v>0</v>
      </c>
      <c r="BC205" s="8">
        <f t="shared" si="237"/>
        <v>0</v>
      </c>
      <c r="BD205" s="8">
        <f t="shared" si="238"/>
        <v>0</v>
      </c>
      <c r="BE205" s="15">
        <f t="shared" si="239"/>
        <v>0</v>
      </c>
      <c r="BF205" s="8">
        <f t="shared" si="240"/>
        <v>0</v>
      </c>
      <c r="BG205" s="68"/>
      <c r="BH205" s="60">
        <v>0</v>
      </c>
      <c r="BI205" s="8">
        <f t="shared" si="241"/>
        <v>0</v>
      </c>
      <c r="BJ205" s="8">
        <f t="shared" si="242"/>
        <v>0</v>
      </c>
      <c r="BK205" s="69">
        <f t="shared" si="243"/>
        <v>0</v>
      </c>
      <c r="BL205" s="8">
        <f t="shared" si="244"/>
        <v>0</v>
      </c>
      <c r="BM205" s="8">
        <f t="shared" si="245"/>
        <v>0</v>
      </c>
      <c r="BN205" s="8">
        <f t="shared" si="246"/>
        <v>0</v>
      </c>
      <c r="BO205" s="8">
        <f t="shared" si="247"/>
        <v>0</v>
      </c>
      <c r="BP205" s="8">
        <f t="shared" si="248"/>
        <v>0</v>
      </c>
      <c r="BQ205" s="15">
        <f t="shared" si="249"/>
        <v>0</v>
      </c>
      <c r="BR205" s="8">
        <f t="shared" si="250"/>
        <v>0</v>
      </c>
      <c r="BS205" s="68"/>
      <c r="BT205" s="60">
        <v>0</v>
      </c>
      <c r="BU205" s="8">
        <f t="shared" si="251"/>
        <v>0</v>
      </c>
      <c r="BV205" s="8">
        <f t="shared" si="252"/>
        <v>0</v>
      </c>
      <c r="BW205" s="69">
        <f t="shared" si="253"/>
        <v>0</v>
      </c>
      <c r="BX205" s="8">
        <f t="shared" si="254"/>
        <v>0</v>
      </c>
      <c r="BY205" s="8">
        <f t="shared" si="255"/>
        <v>0</v>
      </c>
      <c r="BZ205" s="8">
        <f t="shared" si="256"/>
        <v>0</v>
      </c>
      <c r="CA205" s="8">
        <f t="shared" si="257"/>
        <v>0</v>
      </c>
      <c r="CB205" s="8">
        <f t="shared" si="258"/>
        <v>0</v>
      </c>
      <c r="CC205" s="15">
        <f t="shared" si="259"/>
        <v>0</v>
      </c>
      <c r="CD205" s="8">
        <f t="shared" si="260"/>
        <v>0</v>
      </c>
      <c r="CE205" s="68"/>
      <c r="CF205" s="60">
        <v>0</v>
      </c>
      <c r="CG205" s="8">
        <f t="shared" si="261"/>
        <v>0</v>
      </c>
      <c r="CH205" s="8">
        <f t="shared" si="262"/>
        <v>0</v>
      </c>
      <c r="CI205" s="69">
        <f t="shared" si="263"/>
        <v>0</v>
      </c>
      <c r="CJ205" s="8">
        <f t="shared" si="264"/>
        <v>0</v>
      </c>
      <c r="CK205" s="8">
        <f t="shared" si="265"/>
        <v>0</v>
      </c>
      <c r="CL205" s="8">
        <f t="shared" si="266"/>
        <v>0</v>
      </c>
      <c r="CM205" s="8">
        <f t="shared" si="267"/>
        <v>0</v>
      </c>
      <c r="CN205" s="8">
        <f t="shared" si="268"/>
        <v>0</v>
      </c>
      <c r="CO205" s="15">
        <f t="shared" si="269"/>
        <v>0</v>
      </c>
      <c r="CP205" s="8">
        <f t="shared" si="270"/>
        <v>0</v>
      </c>
      <c r="CQ205" s="27"/>
      <c r="CR205">
        <f t="shared" si="195"/>
        <v>20.248799999999996</v>
      </c>
      <c r="CS205">
        <f t="shared" si="196"/>
        <v>1.175079</v>
      </c>
      <c r="CT205">
        <f t="shared" si="197"/>
        <v>1.8585689999999999</v>
      </c>
      <c r="CU205">
        <f t="shared" si="198"/>
        <v>0</v>
      </c>
      <c r="CV205">
        <f t="shared" si="199"/>
        <v>7.9813369999999999</v>
      </c>
      <c r="CW205">
        <f t="shared" si="200"/>
        <v>4.1549829999999996</v>
      </c>
      <c r="CX205">
        <f t="shared" si="201"/>
        <v>4.7450890000000001</v>
      </c>
      <c r="CY205">
        <f t="shared" si="202"/>
        <v>0.33374300000000001</v>
      </c>
      <c r="CZ205" s="8">
        <f t="shared" si="203"/>
        <v>5.2404080000000004</v>
      </c>
    </row>
    <row r="206" spans="1:104" hidden="1" outlineLevel="1" x14ac:dyDescent="0.4">
      <c r="A206" t="str">
        <f>'Accounts Active'!A164</f>
        <v>John Maxted Anne Maxted</v>
      </c>
      <c r="B206">
        <f t="shared" si="186"/>
        <v>11.101687</v>
      </c>
      <c r="C206">
        <f t="shared" si="185"/>
        <v>3.915708</v>
      </c>
      <c r="D206">
        <f t="shared" si="187"/>
        <v>2.5164949999999999</v>
      </c>
      <c r="E206">
        <f t="shared" si="188"/>
        <v>0.55508435</v>
      </c>
      <c r="F206" s="15">
        <f t="shared" si="204"/>
        <v>0.31082297906500539</v>
      </c>
      <c r="G206" s="14">
        <f t="shared" si="189"/>
        <v>1</v>
      </c>
      <c r="H206" s="54">
        <f t="shared" si="205"/>
        <v>2.6986159742913256</v>
      </c>
      <c r="I206" s="58">
        <v>0.47827857429132564</v>
      </c>
      <c r="J206" s="58">
        <f t="shared" si="190"/>
        <v>3.4374294257086739</v>
      </c>
      <c r="K206" s="10"/>
      <c r="L206">
        <v>0</v>
      </c>
      <c r="M206" s="8">
        <f t="shared" si="206"/>
        <v>0.55508435</v>
      </c>
      <c r="N206" s="8">
        <f t="shared" si="207"/>
        <v>3.4374294257086739</v>
      </c>
      <c r="O206" s="58">
        <f t="shared" si="191"/>
        <v>0.17379308658841774</v>
      </c>
      <c r="P206" s="8">
        <f t="shared" si="192"/>
        <v>0.55508435</v>
      </c>
      <c r="Q206" s="8">
        <f t="shared" si="208"/>
        <v>0</v>
      </c>
      <c r="R206" s="8">
        <f t="shared" si="193"/>
        <v>0</v>
      </c>
      <c r="S206" s="8">
        <f t="shared" si="209"/>
        <v>0</v>
      </c>
      <c r="T206" s="8">
        <f t="shared" si="210"/>
        <v>0.72887743658841775</v>
      </c>
      <c r="U206" s="15">
        <f t="shared" si="271"/>
        <v>6.5654655602199713E-2</v>
      </c>
      <c r="V206" s="8">
        <f t="shared" si="194"/>
        <v>2.7085519891202563</v>
      </c>
      <c r="W206" s="68"/>
      <c r="X206" s="58">
        <v>0</v>
      </c>
      <c r="Y206" s="8">
        <f t="shared" si="211"/>
        <v>0.55508435</v>
      </c>
      <c r="Z206" s="8">
        <f t="shared" si="212"/>
        <v>2.7085519891202563</v>
      </c>
      <c r="AA206" s="60">
        <f t="shared" si="213"/>
        <v>0.3044854877029079</v>
      </c>
      <c r="AB206" s="8">
        <f t="shared" si="214"/>
        <v>0.55508435</v>
      </c>
      <c r="AC206" s="8">
        <f t="shared" si="215"/>
        <v>0</v>
      </c>
      <c r="AD206" s="8">
        <f t="shared" si="216"/>
        <v>0</v>
      </c>
      <c r="AE206" s="8">
        <f t="shared" si="217"/>
        <v>0</v>
      </c>
      <c r="AF206" s="8">
        <f t="shared" si="218"/>
        <v>0.85956983770290796</v>
      </c>
      <c r="AG206" s="15">
        <f t="shared" si="219"/>
        <v>7.7426956615053902E-2</v>
      </c>
      <c r="AH206" s="8">
        <f t="shared" si="220"/>
        <v>1.8489821514173483</v>
      </c>
      <c r="AI206" s="68"/>
      <c r="AJ206" s="58">
        <v>0</v>
      </c>
      <c r="AK206" s="8">
        <f t="shared" si="221"/>
        <v>0.55508435</v>
      </c>
      <c r="AL206" s="8">
        <f t="shared" si="222"/>
        <v>0</v>
      </c>
      <c r="AM206" s="69">
        <f t="shared" si="223"/>
        <v>0</v>
      </c>
      <c r="AN206" s="8">
        <f t="shared" si="224"/>
        <v>0.55508435</v>
      </c>
      <c r="AO206" s="8">
        <f t="shared" si="225"/>
        <v>0</v>
      </c>
      <c r="AP206" s="8">
        <f t="shared" si="226"/>
        <v>0</v>
      </c>
      <c r="AQ206" s="8">
        <f t="shared" si="227"/>
        <v>0</v>
      </c>
      <c r="AR206" s="8">
        <f t="shared" si="228"/>
        <v>0.55508435</v>
      </c>
      <c r="AS206" s="15">
        <f t="shared" si="229"/>
        <v>0.05</v>
      </c>
      <c r="AT206" s="8">
        <f t="shared" si="230"/>
        <v>1.2938978014173483</v>
      </c>
      <c r="AU206" s="68"/>
      <c r="AV206" s="60">
        <v>0</v>
      </c>
      <c r="AW206" s="8">
        <f t="shared" si="231"/>
        <v>0.55508435</v>
      </c>
      <c r="AX206" s="8">
        <f t="shared" si="232"/>
        <v>0</v>
      </c>
      <c r="AY206" s="69">
        <f t="shared" si="233"/>
        <v>0</v>
      </c>
      <c r="AZ206" s="8">
        <f t="shared" si="234"/>
        <v>0.55508435</v>
      </c>
      <c r="BA206" s="8">
        <f t="shared" si="235"/>
        <v>0</v>
      </c>
      <c r="BB206" s="8">
        <f t="shared" si="236"/>
        <v>0</v>
      </c>
      <c r="BC206" s="8">
        <f t="shared" si="237"/>
        <v>0</v>
      </c>
      <c r="BD206" s="8">
        <f t="shared" si="238"/>
        <v>0.55508435</v>
      </c>
      <c r="BE206" s="15">
        <f t="shared" si="239"/>
        <v>0.05</v>
      </c>
      <c r="BF206" s="8">
        <f t="shared" si="240"/>
        <v>0.73881345141734833</v>
      </c>
      <c r="BG206" s="68"/>
      <c r="BH206" s="60">
        <v>0</v>
      </c>
      <c r="BI206" s="8">
        <f t="shared" si="241"/>
        <v>0.55508435</v>
      </c>
      <c r="BJ206" s="8">
        <f t="shared" si="242"/>
        <v>0</v>
      </c>
      <c r="BK206" s="69">
        <f t="shared" si="243"/>
        <v>0</v>
      </c>
      <c r="BL206" s="8">
        <f t="shared" si="244"/>
        <v>0</v>
      </c>
      <c r="BM206" s="8">
        <f t="shared" si="245"/>
        <v>0</v>
      </c>
      <c r="BN206" s="8">
        <f t="shared" si="246"/>
        <v>0</v>
      </c>
      <c r="BO206" s="8">
        <f t="shared" si="247"/>
        <v>0</v>
      </c>
      <c r="BP206" s="8">
        <f t="shared" si="248"/>
        <v>0</v>
      </c>
      <c r="BQ206" s="15">
        <f t="shared" si="249"/>
        <v>0</v>
      </c>
      <c r="BR206" s="8">
        <f t="shared" si="250"/>
        <v>0.73881345141734833</v>
      </c>
      <c r="BS206" s="68"/>
      <c r="BT206" s="60">
        <v>0</v>
      </c>
      <c r="BU206" s="8">
        <f t="shared" si="251"/>
        <v>0.55508435</v>
      </c>
      <c r="BV206" s="8">
        <f t="shared" si="252"/>
        <v>0</v>
      </c>
      <c r="BW206" s="69">
        <f t="shared" si="253"/>
        <v>0</v>
      </c>
      <c r="BX206" s="8">
        <f t="shared" si="254"/>
        <v>0</v>
      </c>
      <c r="BY206" s="8">
        <f t="shared" si="255"/>
        <v>0</v>
      </c>
      <c r="BZ206" s="8">
        <f t="shared" si="256"/>
        <v>0</v>
      </c>
      <c r="CA206" s="8">
        <f t="shared" si="257"/>
        <v>0</v>
      </c>
      <c r="CB206" s="8">
        <f t="shared" si="258"/>
        <v>0</v>
      </c>
      <c r="CC206" s="15">
        <f t="shared" si="259"/>
        <v>0</v>
      </c>
      <c r="CD206" s="8">
        <f t="shared" si="260"/>
        <v>0.73881345141734833</v>
      </c>
      <c r="CE206" s="68"/>
      <c r="CF206" s="60">
        <v>0</v>
      </c>
      <c r="CG206" s="8">
        <f t="shared" si="261"/>
        <v>0.55508435</v>
      </c>
      <c r="CH206" s="8">
        <f t="shared" si="262"/>
        <v>0</v>
      </c>
      <c r="CI206" s="69">
        <f t="shared" si="263"/>
        <v>0</v>
      </c>
      <c r="CJ206" s="8">
        <f t="shared" si="264"/>
        <v>0</v>
      </c>
      <c r="CK206" s="8">
        <f t="shared" si="265"/>
        <v>0</v>
      </c>
      <c r="CL206" s="8">
        <f t="shared" si="266"/>
        <v>0</v>
      </c>
      <c r="CM206" s="8">
        <f t="shared" si="267"/>
        <v>0</v>
      </c>
      <c r="CN206" s="8">
        <f t="shared" si="268"/>
        <v>0</v>
      </c>
      <c r="CO206" s="15">
        <f t="shared" si="269"/>
        <v>0</v>
      </c>
      <c r="CP206" s="8">
        <f t="shared" si="270"/>
        <v>0.73881345141734833</v>
      </c>
      <c r="CQ206" s="27"/>
      <c r="CR206">
        <f t="shared" si="195"/>
        <v>7.1859790000000006</v>
      </c>
      <c r="CS206">
        <f t="shared" si="196"/>
        <v>0.58786899999999997</v>
      </c>
      <c r="CT206">
        <f t="shared" si="197"/>
        <v>0</v>
      </c>
      <c r="CU206">
        <f t="shared" si="198"/>
        <v>0</v>
      </c>
      <c r="CV206">
        <f t="shared" si="199"/>
        <v>4.0816150000000002</v>
      </c>
      <c r="CW206">
        <f t="shared" si="200"/>
        <v>0</v>
      </c>
      <c r="CX206">
        <f t="shared" si="201"/>
        <v>0</v>
      </c>
      <c r="CY206">
        <f t="shared" si="202"/>
        <v>2.5164949999999999</v>
      </c>
      <c r="CZ206" s="8">
        <f t="shared" si="203"/>
        <v>2.5164949999999999</v>
      </c>
    </row>
    <row r="207" spans="1:104" hidden="1" outlineLevel="1" x14ac:dyDescent="0.4">
      <c r="A207" t="str">
        <f>'Accounts Active'!A165</f>
        <v>John Osback</v>
      </c>
      <c r="B207">
        <f t="shared" si="186"/>
        <v>15.676993</v>
      </c>
      <c r="C207">
        <f t="shared" si="185"/>
        <v>7.4098280000000001</v>
      </c>
      <c r="D207">
        <f t="shared" si="187"/>
        <v>2.7345640000000002</v>
      </c>
      <c r="E207">
        <f t="shared" si="188"/>
        <v>0.78384965000000006</v>
      </c>
      <c r="F207" s="15">
        <f t="shared" si="204"/>
        <v>0.5605010220169645</v>
      </c>
      <c r="G207" s="14">
        <f t="shared" si="189"/>
        <v>1</v>
      </c>
      <c r="H207" s="54">
        <f t="shared" si="205"/>
        <v>3.2566118330300795</v>
      </c>
      <c r="I207" s="58">
        <v>0.90506288303007909</v>
      </c>
      <c r="J207" s="58">
        <f t="shared" si="190"/>
        <v>6.5047651169699199</v>
      </c>
      <c r="K207" s="10"/>
      <c r="L207">
        <v>0</v>
      </c>
      <c r="M207" s="8">
        <f t="shared" si="206"/>
        <v>0.78384965000000006</v>
      </c>
      <c r="N207" s="8">
        <f t="shared" si="207"/>
        <v>6.5047651169699199</v>
      </c>
      <c r="O207" s="58">
        <f t="shared" si="191"/>
        <v>0.32887459412430198</v>
      </c>
      <c r="P207" s="8">
        <f t="shared" si="192"/>
        <v>0.78384965000000006</v>
      </c>
      <c r="Q207" s="8">
        <f t="shared" si="208"/>
        <v>0</v>
      </c>
      <c r="R207" s="8">
        <f t="shared" si="193"/>
        <v>0</v>
      </c>
      <c r="S207" s="8">
        <f t="shared" si="209"/>
        <v>0</v>
      </c>
      <c r="T207" s="8">
        <f t="shared" si="210"/>
        <v>1.1127242441243022</v>
      </c>
      <c r="U207" s="15">
        <f t="shared" si="271"/>
        <v>7.0978168078808371E-2</v>
      </c>
      <c r="V207" s="8">
        <f t="shared" si="194"/>
        <v>5.3920408728456177</v>
      </c>
      <c r="W207" s="68"/>
      <c r="X207" s="58">
        <v>1</v>
      </c>
      <c r="Y207" s="8">
        <f t="shared" si="211"/>
        <v>0</v>
      </c>
      <c r="Z207" s="8">
        <f t="shared" si="212"/>
        <v>0</v>
      </c>
      <c r="AA207" s="60">
        <f t="shared" si="213"/>
        <v>0.57618828890577711</v>
      </c>
      <c r="AB207" s="8">
        <f t="shared" si="214"/>
        <v>0</v>
      </c>
      <c r="AC207" s="8">
        <f t="shared" si="215"/>
        <v>0</v>
      </c>
      <c r="AD207" s="8">
        <f t="shared" si="216"/>
        <v>0</v>
      </c>
      <c r="AE207" s="8">
        <f t="shared" si="217"/>
        <v>0</v>
      </c>
      <c r="AF207" s="8">
        <f t="shared" si="218"/>
        <v>0.57618828890577711</v>
      </c>
      <c r="AG207" s="15">
        <f t="shared" si="219"/>
        <v>3.6753750474072235E-2</v>
      </c>
      <c r="AH207" s="8">
        <f t="shared" si="220"/>
        <v>4.8158525839398409</v>
      </c>
      <c r="AI207" s="68"/>
      <c r="AJ207" s="58">
        <v>0</v>
      </c>
      <c r="AK207" s="8">
        <f t="shared" si="221"/>
        <v>0.78384965000000006</v>
      </c>
      <c r="AL207" s="8">
        <f t="shared" si="222"/>
        <v>0</v>
      </c>
      <c r="AM207" s="69">
        <f t="shared" si="223"/>
        <v>0</v>
      </c>
      <c r="AN207" s="8">
        <f t="shared" si="224"/>
        <v>0.78384965000000006</v>
      </c>
      <c r="AO207" s="8">
        <f t="shared" si="225"/>
        <v>0</v>
      </c>
      <c r="AP207" s="8">
        <f t="shared" si="226"/>
        <v>0</v>
      </c>
      <c r="AQ207" s="8">
        <f t="shared" si="227"/>
        <v>0</v>
      </c>
      <c r="AR207" s="8">
        <f t="shared" si="228"/>
        <v>0.78384965000000006</v>
      </c>
      <c r="AS207" s="15">
        <f t="shared" si="229"/>
        <v>0.05</v>
      </c>
      <c r="AT207" s="8">
        <f t="shared" si="230"/>
        <v>4.0320029339398413</v>
      </c>
      <c r="AU207" s="68"/>
      <c r="AV207" s="60">
        <v>0</v>
      </c>
      <c r="AW207" s="8">
        <f t="shared" si="231"/>
        <v>0.78384965000000006</v>
      </c>
      <c r="AX207" s="8">
        <f t="shared" si="232"/>
        <v>0</v>
      </c>
      <c r="AY207" s="69">
        <f t="shared" si="233"/>
        <v>0</v>
      </c>
      <c r="AZ207" s="8">
        <f t="shared" si="234"/>
        <v>0.78384965000000006</v>
      </c>
      <c r="BA207" s="8">
        <f t="shared" si="235"/>
        <v>0</v>
      </c>
      <c r="BB207" s="8">
        <f t="shared" si="236"/>
        <v>0</v>
      </c>
      <c r="BC207" s="8">
        <f t="shared" si="237"/>
        <v>0</v>
      </c>
      <c r="BD207" s="8">
        <f t="shared" si="238"/>
        <v>0.78384965000000006</v>
      </c>
      <c r="BE207" s="15">
        <f t="shared" si="239"/>
        <v>0.05</v>
      </c>
      <c r="BF207" s="8">
        <f t="shared" si="240"/>
        <v>3.2481532839398413</v>
      </c>
      <c r="BG207" s="68"/>
      <c r="BH207" s="60">
        <v>0</v>
      </c>
      <c r="BI207" s="8">
        <f t="shared" si="241"/>
        <v>0.78384965000000006</v>
      </c>
      <c r="BJ207" s="8">
        <f t="shared" si="242"/>
        <v>0</v>
      </c>
      <c r="BK207" s="69">
        <f t="shared" si="243"/>
        <v>0</v>
      </c>
      <c r="BL207" s="8">
        <f t="shared" si="244"/>
        <v>0</v>
      </c>
      <c r="BM207" s="8">
        <f t="shared" si="245"/>
        <v>0</v>
      </c>
      <c r="BN207" s="8">
        <f t="shared" si="246"/>
        <v>0</v>
      </c>
      <c r="BO207" s="8">
        <f t="shared" si="247"/>
        <v>0</v>
      </c>
      <c r="BP207" s="8">
        <f t="shared" si="248"/>
        <v>0</v>
      </c>
      <c r="BQ207" s="15">
        <f t="shared" si="249"/>
        <v>0</v>
      </c>
      <c r="BR207" s="8">
        <f t="shared" si="250"/>
        <v>3.2481532839398413</v>
      </c>
      <c r="BS207" s="68"/>
      <c r="BT207" s="60">
        <v>0</v>
      </c>
      <c r="BU207" s="8">
        <f t="shared" si="251"/>
        <v>0.78384965000000006</v>
      </c>
      <c r="BV207" s="8">
        <f t="shared" si="252"/>
        <v>0</v>
      </c>
      <c r="BW207" s="69">
        <f t="shared" si="253"/>
        <v>0</v>
      </c>
      <c r="BX207" s="8">
        <f t="shared" si="254"/>
        <v>0</v>
      </c>
      <c r="BY207" s="8">
        <f t="shared" si="255"/>
        <v>0</v>
      </c>
      <c r="BZ207" s="8">
        <f t="shared" si="256"/>
        <v>0</v>
      </c>
      <c r="CA207" s="8">
        <f t="shared" si="257"/>
        <v>0</v>
      </c>
      <c r="CB207" s="8">
        <f t="shared" si="258"/>
        <v>0</v>
      </c>
      <c r="CC207" s="15">
        <f t="shared" si="259"/>
        <v>0</v>
      </c>
      <c r="CD207" s="8">
        <f t="shared" si="260"/>
        <v>3.2481532839398413</v>
      </c>
      <c r="CE207" s="68"/>
      <c r="CF207" s="60">
        <v>0</v>
      </c>
      <c r="CG207" s="8">
        <f t="shared" si="261"/>
        <v>0.78384965000000006</v>
      </c>
      <c r="CH207" s="8">
        <f t="shared" si="262"/>
        <v>0</v>
      </c>
      <c r="CI207" s="69">
        <f t="shared" si="263"/>
        <v>0</v>
      </c>
      <c r="CJ207" s="8">
        <f t="shared" si="264"/>
        <v>0</v>
      </c>
      <c r="CK207" s="8">
        <f t="shared" si="265"/>
        <v>0</v>
      </c>
      <c r="CL207" s="8">
        <f t="shared" si="266"/>
        <v>0</v>
      </c>
      <c r="CM207" s="8">
        <f t="shared" si="267"/>
        <v>0</v>
      </c>
      <c r="CN207" s="8">
        <f t="shared" si="268"/>
        <v>0</v>
      </c>
      <c r="CO207" s="15">
        <f t="shared" si="269"/>
        <v>0</v>
      </c>
      <c r="CP207" s="8">
        <f t="shared" si="270"/>
        <v>3.2481532839398413</v>
      </c>
      <c r="CQ207" s="27"/>
      <c r="CR207">
        <f t="shared" si="195"/>
        <v>8.2671650000000003</v>
      </c>
      <c r="CS207">
        <f t="shared" si="196"/>
        <v>0</v>
      </c>
      <c r="CT207">
        <f t="shared" si="197"/>
        <v>0</v>
      </c>
      <c r="CU207">
        <f t="shared" si="198"/>
        <v>0</v>
      </c>
      <c r="CV207">
        <f t="shared" si="199"/>
        <v>5.5326009999999997</v>
      </c>
      <c r="CW207">
        <f t="shared" si="200"/>
        <v>0</v>
      </c>
      <c r="CX207">
        <f t="shared" si="201"/>
        <v>0</v>
      </c>
      <c r="CY207">
        <f t="shared" si="202"/>
        <v>2.7345640000000002</v>
      </c>
      <c r="CZ207" s="8">
        <f t="shared" si="203"/>
        <v>2.7345640000000002</v>
      </c>
    </row>
    <row r="208" spans="1:104" hidden="1" outlineLevel="1" x14ac:dyDescent="0.4">
      <c r="A208" t="str">
        <f>'Accounts Active'!A166</f>
        <v>John P. Wagner</v>
      </c>
      <c r="B208">
        <f t="shared" si="186"/>
        <v>38.832977</v>
      </c>
      <c r="C208">
        <f t="shared" si="185"/>
        <v>30.852812</v>
      </c>
      <c r="D208">
        <f t="shared" si="187"/>
        <v>7.9801650000000004</v>
      </c>
      <c r="E208">
        <f t="shared" si="188"/>
        <v>1.94164885</v>
      </c>
      <c r="F208" s="15">
        <f t="shared" si="204"/>
        <v>0.60517234072325932</v>
      </c>
      <c r="G208" s="14">
        <f t="shared" si="189"/>
        <v>1</v>
      </c>
      <c r="H208" s="54">
        <f t="shared" si="205"/>
        <v>15.332333411657507</v>
      </c>
      <c r="I208" s="58">
        <v>4.743198643782387</v>
      </c>
      <c r="J208" s="58">
        <f t="shared" si="190"/>
        <v>34.089778356217614</v>
      </c>
      <c r="K208" s="10"/>
      <c r="L208">
        <v>0</v>
      </c>
      <c r="M208" s="8">
        <f t="shared" si="206"/>
        <v>1.94164885</v>
      </c>
      <c r="N208" s="8">
        <f t="shared" si="207"/>
        <v>34.089778356217614</v>
      </c>
      <c r="O208" s="58">
        <f t="shared" si="191"/>
        <v>1.7235460188162743</v>
      </c>
      <c r="P208" s="8">
        <f t="shared" si="192"/>
        <v>0</v>
      </c>
      <c r="Q208" s="8">
        <f t="shared" si="208"/>
        <v>34.089778356217614</v>
      </c>
      <c r="R208" s="8">
        <f t="shared" si="193"/>
        <v>1.1140090571543975</v>
      </c>
      <c r="S208" s="8">
        <f t="shared" si="209"/>
        <v>1.1140090571543975</v>
      </c>
      <c r="T208" s="8">
        <f t="shared" si="210"/>
        <v>2.8375550759706716</v>
      </c>
      <c r="U208" s="15">
        <f t="shared" si="271"/>
        <v>7.3070758288005369E-2</v>
      </c>
      <c r="V208" s="8">
        <f t="shared" si="194"/>
        <v>31.252223280246945</v>
      </c>
      <c r="W208" s="68"/>
      <c r="X208" s="58">
        <v>0</v>
      </c>
      <c r="Y208" s="8">
        <f t="shared" si="211"/>
        <v>1.94164885</v>
      </c>
      <c r="Z208" s="8">
        <f t="shared" si="212"/>
        <v>31.252223280246945</v>
      </c>
      <c r="AA208" s="60">
        <f t="shared" si="213"/>
        <v>3.0196526249661129</v>
      </c>
      <c r="AB208" s="8">
        <f t="shared" si="214"/>
        <v>0</v>
      </c>
      <c r="AC208" s="8">
        <f t="shared" si="215"/>
        <v>31.252223280246945</v>
      </c>
      <c r="AD208" s="8">
        <f t="shared" si="216"/>
        <v>5.5918280107207217</v>
      </c>
      <c r="AE208" s="8">
        <f t="shared" si="217"/>
        <v>5.5918280107207217</v>
      </c>
      <c r="AF208" s="8">
        <f t="shared" si="218"/>
        <v>8.611480635686835</v>
      </c>
      <c r="AG208" s="15">
        <f t="shared" si="219"/>
        <v>0.22175690098873529</v>
      </c>
      <c r="AH208" s="8">
        <f t="shared" si="220"/>
        <v>22.64074264456011</v>
      </c>
      <c r="AI208" s="68"/>
      <c r="AJ208" s="58">
        <v>0</v>
      </c>
      <c r="AK208" s="8">
        <f t="shared" si="221"/>
        <v>1.94164885</v>
      </c>
      <c r="AL208" s="8">
        <f t="shared" si="222"/>
        <v>0</v>
      </c>
      <c r="AM208" s="69">
        <f t="shared" si="223"/>
        <v>0</v>
      </c>
      <c r="AN208" s="8">
        <f t="shared" si="224"/>
        <v>1.94164885</v>
      </c>
      <c r="AO208" s="8">
        <f t="shared" si="225"/>
        <v>0</v>
      </c>
      <c r="AP208" s="8">
        <f t="shared" si="226"/>
        <v>0</v>
      </c>
      <c r="AQ208" s="8">
        <f t="shared" si="227"/>
        <v>0</v>
      </c>
      <c r="AR208" s="8">
        <f t="shared" si="228"/>
        <v>1.94164885</v>
      </c>
      <c r="AS208" s="15">
        <f t="shared" si="229"/>
        <v>0.05</v>
      </c>
      <c r="AT208" s="8">
        <f t="shared" si="230"/>
        <v>20.69909379456011</v>
      </c>
      <c r="AU208" s="68"/>
      <c r="AV208" s="60">
        <v>0</v>
      </c>
      <c r="AW208" s="8">
        <f t="shared" si="231"/>
        <v>1.94164885</v>
      </c>
      <c r="AX208" s="8">
        <f t="shared" si="232"/>
        <v>0</v>
      </c>
      <c r="AY208" s="69">
        <f t="shared" si="233"/>
        <v>0</v>
      </c>
      <c r="AZ208" s="8">
        <f t="shared" si="234"/>
        <v>1.94164885</v>
      </c>
      <c r="BA208" s="8">
        <f t="shared" si="235"/>
        <v>0</v>
      </c>
      <c r="BB208" s="8">
        <f t="shared" si="236"/>
        <v>0</v>
      </c>
      <c r="BC208" s="8">
        <f t="shared" si="237"/>
        <v>0</v>
      </c>
      <c r="BD208" s="8">
        <f t="shared" si="238"/>
        <v>1.94164885</v>
      </c>
      <c r="BE208" s="15">
        <f t="shared" si="239"/>
        <v>0.05</v>
      </c>
      <c r="BF208" s="8">
        <f t="shared" si="240"/>
        <v>18.75744494456011</v>
      </c>
      <c r="BG208" s="68"/>
      <c r="BH208" s="60">
        <v>0</v>
      </c>
      <c r="BI208" s="8">
        <f t="shared" si="241"/>
        <v>1.94164885</v>
      </c>
      <c r="BJ208" s="8">
        <f t="shared" si="242"/>
        <v>0</v>
      </c>
      <c r="BK208" s="69">
        <f t="shared" si="243"/>
        <v>0</v>
      </c>
      <c r="BL208" s="8">
        <f t="shared" si="244"/>
        <v>0</v>
      </c>
      <c r="BM208" s="8">
        <f t="shared" si="245"/>
        <v>0</v>
      </c>
      <c r="BN208" s="8">
        <f t="shared" si="246"/>
        <v>0</v>
      </c>
      <c r="BO208" s="8">
        <f t="shared" si="247"/>
        <v>0</v>
      </c>
      <c r="BP208" s="8">
        <f t="shared" si="248"/>
        <v>0</v>
      </c>
      <c r="BQ208" s="15">
        <f t="shared" si="249"/>
        <v>0</v>
      </c>
      <c r="BR208" s="8">
        <f t="shared" si="250"/>
        <v>18.75744494456011</v>
      </c>
      <c r="BS208" s="68"/>
      <c r="BT208" s="60">
        <v>0</v>
      </c>
      <c r="BU208" s="8">
        <f t="shared" si="251"/>
        <v>1.94164885</v>
      </c>
      <c r="BV208" s="8">
        <f t="shared" si="252"/>
        <v>0</v>
      </c>
      <c r="BW208" s="69">
        <f t="shared" si="253"/>
        <v>0</v>
      </c>
      <c r="BX208" s="8">
        <f t="shared" si="254"/>
        <v>0</v>
      </c>
      <c r="BY208" s="8">
        <f t="shared" si="255"/>
        <v>0</v>
      </c>
      <c r="BZ208" s="8">
        <f t="shared" si="256"/>
        <v>0</v>
      </c>
      <c r="CA208" s="8">
        <f t="shared" si="257"/>
        <v>0</v>
      </c>
      <c r="CB208" s="8">
        <f t="shared" si="258"/>
        <v>0</v>
      </c>
      <c r="CC208" s="15">
        <f t="shared" si="259"/>
        <v>0</v>
      </c>
      <c r="CD208" s="8">
        <f t="shared" si="260"/>
        <v>18.75744494456011</v>
      </c>
      <c r="CE208" s="68"/>
      <c r="CF208" s="60">
        <v>0</v>
      </c>
      <c r="CG208" s="8">
        <f t="shared" si="261"/>
        <v>1.94164885</v>
      </c>
      <c r="CH208" s="8">
        <f t="shared" si="262"/>
        <v>0</v>
      </c>
      <c r="CI208" s="69">
        <f t="shared" si="263"/>
        <v>0</v>
      </c>
      <c r="CJ208" s="8">
        <f t="shared" si="264"/>
        <v>0</v>
      </c>
      <c r="CK208" s="8">
        <f t="shared" si="265"/>
        <v>0</v>
      </c>
      <c r="CL208" s="8">
        <f t="shared" si="266"/>
        <v>0</v>
      </c>
      <c r="CM208" s="8">
        <f t="shared" si="267"/>
        <v>0</v>
      </c>
      <c r="CN208" s="8">
        <f t="shared" si="268"/>
        <v>0</v>
      </c>
      <c r="CO208" s="15">
        <f t="shared" si="269"/>
        <v>0</v>
      </c>
      <c r="CP208" s="8">
        <f t="shared" si="270"/>
        <v>18.75744494456011</v>
      </c>
      <c r="CQ208" s="27"/>
      <c r="CR208">
        <f t="shared" si="195"/>
        <v>7.9801650000000004</v>
      </c>
      <c r="CS208">
        <f t="shared" si="196"/>
        <v>0</v>
      </c>
      <c r="CT208">
        <f t="shared" si="197"/>
        <v>0</v>
      </c>
      <c r="CU208">
        <f t="shared" si="198"/>
        <v>0</v>
      </c>
      <c r="CV208">
        <f t="shared" si="199"/>
        <v>0</v>
      </c>
      <c r="CW208">
        <f t="shared" si="200"/>
        <v>0</v>
      </c>
      <c r="CX208">
        <f t="shared" si="201"/>
        <v>7.9801650000000004</v>
      </c>
      <c r="CY208">
        <f t="shared" si="202"/>
        <v>0</v>
      </c>
      <c r="CZ208" s="8">
        <f t="shared" si="203"/>
        <v>0</v>
      </c>
    </row>
    <row r="209" spans="1:104" hidden="1" outlineLevel="1" x14ac:dyDescent="0.4">
      <c r="A209" t="str">
        <f>'Accounts Active'!A167</f>
        <v>John R. Skar</v>
      </c>
      <c r="B209">
        <f t="shared" si="186"/>
        <v>58.081764999999997</v>
      </c>
      <c r="C209">
        <f t="shared" si="185"/>
        <v>7.408296</v>
      </c>
      <c r="D209">
        <f t="shared" si="187"/>
        <v>24.646336999999999</v>
      </c>
      <c r="E209">
        <f t="shared" si="188"/>
        <v>2.90408825</v>
      </c>
      <c r="F209" s="15">
        <f t="shared" si="204"/>
        <v>0.45161551053084398</v>
      </c>
      <c r="G209" s="14">
        <f t="shared" si="189"/>
        <v>1</v>
      </c>
      <c r="H209" s="54">
        <f t="shared" si="205"/>
        <v>3.5263557499999942</v>
      </c>
      <c r="I209" s="58">
        <v>2.90408825</v>
      </c>
      <c r="J209" s="58">
        <f t="shared" si="190"/>
        <v>3.5263557499999942</v>
      </c>
      <c r="K209" s="10"/>
      <c r="L209">
        <v>0</v>
      </c>
      <c r="M209" s="8">
        <f t="shared" si="206"/>
        <v>2.90408825</v>
      </c>
      <c r="N209" s="8">
        <f t="shared" si="207"/>
        <v>3.5263557499999942</v>
      </c>
      <c r="O209" s="58">
        <f t="shared" si="191"/>
        <v>1.0552646257267442</v>
      </c>
      <c r="P209" s="8">
        <f t="shared" si="192"/>
        <v>2.90408825</v>
      </c>
      <c r="Q209" s="8">
        <f t="shared" si="208"/>
        <v>0</v>
      </c>
      <c r="R209" s="8">
        <f t="shared" si="193"/>
        <v>0</v>
      </c>
      <c r="S209" s="8">
        <f t="shared" si="209"/>
        <v>0</v>
      </c>
      <c r="T209" s="8">
        <f t="shared" si="210"/>
        <v>3.9593528757267444</v>
      </c>
      <c r="U209" s="15">
        <f t="shared" si="271"/>
        <v>6.8168604651162798E-2</v>
      </c>
      <c r="V209" s="8">
        <f t="shared" si="194"/>
        <v>-0.4329971257267502</v>
      </c>
      <c r="W209" s="68"/>
      <c r="X209" s="58">
        <v>0</v>
      </c>
      <c r="Y209" s="8">
        <f t="shared" si="211"/>
        <v>-0.4329971257267502</v>
      </c>
      <c r="Z209" s="8">
        <f t="shared" si="212"/>
        <v>-0.4329971257267502</v>
      </c>
      <c r="AA209" s="60">
        <f t="shared" si="213"/>
        <v>1.8488236242732559</v>
      </c>
      <c r="AB209" s="8">
        <f t="shared" si="214"/>
        <v>-0.4329971257267502</v>
      </c>
      <c r="AC209" s="8">
        <f t="shared" si="215"/>
        <v>0</v>
      </c>
      <c r="AD209" s="8">
        <f t="shared" si="216"/>
        <v>0</v>
      </c>
      <c r="AE209" s="8">
        <f t="shared" si="217"/>
        <v>0</v>
      </c>
      <c r="AF209" s="8">
        <f t="shared" si="218"/>
        <v>1.4158264985465057</v>
      </c>
      <c r="AG209" s="15">
        <f t="shared" si="219"/>
        <v>2.4376437226838851E-2</v>
      </c>
      <c r="AH209" s="8">
        <f t="shared" si="220"/>
        <v>-1.8488236242732559</v>
      </c>
      <c r="AI209" s="68"/>
      <c r="AJ209" s="58">
        <v>0</v>
      </c>
      <c r="AK209" s="8">
        <f t="shared" si="221"/>
        <v>-1.8488236242732559</v>
      </c>
      <c r="AL209" s="8">
        <f t="shared" si="222"/>
        <v>-1.8488236242732559</v>
      </c>
      <c r="AM209" s="69">
        <f t="shared" si="223"/>
        <v>0</v>
      </c>
      <c r="AN209" s="8">
        <f t="shared" si="224"/>
        <v>-1.8488236242732559</v>
      </c>
      <c r="AO209" s="8">
        <f t="shared" si="225"/>
        <v>0</v>
      </c>
      <c r="AP209" s="8">
        <f t="shared" si="226"/>
        <v>0</v>
      </c>
      <c r="AQ209" s="8">
        <f t="shared" si="227"/>
        <v>0</v>
      </c>
      <c r="AR209" s="8">
        <f t="shared" si="228"/>
        <v>-1.8488236242732559</v>
      </c>
      <c r="AS209" s="15">
        <f t="shared" si="229"/>
        <v>-3.1831395348837214E-2</v>
      </c>
      <c r="AT209" s="8">
        <f t="shared" si="230"/>
        <v>0</v>
      </c>
      <c r="AU209" s="68"/>
      <c r="AV209" s="60">
        <v>0</v>
      </c>
      <c r="AW209" s="8">
        <f t="shared" si="231"/>
        <v>0</v>
      </c>
      <c r="AX209" s="8">
        <f t="shared" si="232"/>
        <v>0</v>
      </c>
      <c r="AY209" s="69">
        <f t="shared" si="233"/>
        <v>0</v>
      </c>
      <c r="AZ209" s="8">
        <f t="shared" si="234"/>
        <v>0</v>
      </c>
      <c r="BA209" s="8">
        <f t="shared" si="235"/>
        <v>0</v>
      </c>
      <c r="BB209" s="8">
        <f t="shared" si="236"/>
        <v>0</v>
      </c>
      <c r="BC209" s="8">
        <f t="shared" si="237"/>
        <v>0</v>
      </c>
      <c r="BD209" s="8">
        <f t="shared" si="238"/>
        <v>0</v>
      </c>
      <c r="BE209" s="15">
        <f t="shared" si="239"/>
        <v>0</v>
      </c>
      <c r="BF209" s="8">
        <f t="shared" si="240"/>
        <v>0</v>
      </c>
      <c r="BG209" s="68"/>
      <c r="BH209" s="60">
        <v>0</v>
      </c>
      <c r="BI209" s="8">
        <f t="shared" si="241"/>
        <v>0</v>
      </c>
      <c r="BJ209" s="8">
        <f t="shared" si="242"/>
        <v>0</v>
      </c>
      <c r="BK209" s="69">
        <f t="shared" si="243"/>
        <v>0</v>
      </c>
      <c r="BL209" s="8">
        <f t="shared" si="244"/>
        <v>0</v>
      </c>
      <c r="BM209" s="8">
        <f t="shared" si="245"/>
        <v>0</v>
      </c>
      <c r="BN209" s="8">
        <f t="shared" si="246"/>
        <v>0</v>
      </c>
      <c r="BO209" s="8">
        <f t="shared" si="247"/>
        <v>0</v>
      </c>
      <c r="BP209" s="8">
        <f t="shared" si="248"/>
        <v>0</v>
      </c>
      <c r="BQ209" s="15">
        <f t="shared" si="249"/>
        <v>0</v>
      </c>
      <c r="BR209" s="8">
        <f t="shared" si="250"/>
        <v>0</v>
      </c>
      <c r="BS209" s="68"/>
      <c r="BT209" s="60">
        <v>0</v>
      </c>
      <c r="BU209" s="8">
        <f t="shared" si="251"/>
        <v>0</v>
      </c>
      <c r="BV209" s="8">
        <f t="shared" si="252"/>
        <v>0</v>
      </c>
      <c r="BW209" s="69">
        <f t="shared" si="253"/>
        <v>0</v>
      </c>
      <c r="BX209" s="8">
        <f t="shared" si="254"/>
        <v>0</v>
      </c>
      <c r="BY209" s="8">
        <f t="shared" si="255"/>
        <v>0</v>
      </c>
      <c r="BZ209" s="8">
        <f t="shared" si="256"/>
        <v>0</v>
      </c>
      <c r="CA209" s="8">
        <f t="shared" si="257"/>
        <v>0</v>
      </c>
      <c r="CB209" s="8">
        <f t="shared" si="258"/>
        <v>0</v>
      </c>
      <c r="CC209" s="15">
        <f t="shared" si="259"/>
        <v>0</v>
      </c>
      <c r="CD209" s="8">
        <f t="shared" si="260"/>
        <v>0</v>
      </c>
      <c r="CE209" s="68"/>
      <c r="CF209" s="60">
        <v>0</v>
      </c>
      <c r="CG209" s="8">
        <f t="shared" si="261"/>
        <v>0</v>
      </c>
      <c r="CH209" s="8">
        <f t="shared" si="262"/>
        <v>0</v>
      </c>
      <c r="CI209" s="69">
        <f t="shared" si="263"/>
        <v>0</v>
      </c>
      <c r="CJ209" s="8">
        <f t="shared" si="264"/>
        <v>0</v>
      </c>
      <c r="CK209" s="8">
        <f t="shared" si="265"/>
        <v>0</v>
      </c>
      <c r="CL209" s="8">
        <f t="shared" si="266"/>
        <v>0</v>
      </c>
      <c r="CM209" s="8">
        <f t="shared" si="267"/>
        <v>0</v>
      </c>
      <c r="CN209" s="8">
        <f t="shared" si="268"/>
        <v>0</v>
      </c>
      <c r="CO209" s="15">
        <f t="shared" si="269"/>
        <v>0</v>
      </c>
      <c r="CP209" s="8">
        <f t="shared" si="270"/>
        <v>0</v>
      </c>
      <c r="CQ209" s="27"/>
      <c r="CR209">
        <f t="shared" si="195"/>
        <v>50.673468999999997</v>
      </c>
      <c r="CS209">
        <f t="shared" si="196"/>
        <v>3.840719</v>
      </c>
      <c r="CT209">
        <f t="shared" si="197"/>
        <v>0</v>
      </c>
      <c r="CU209">
        <f t="shared" si="198"/>
        <v>0</v>
      </c>
      <c r="CV209">
        <f t="shared" si="199"/>
        <v>5.5326009999999997</v>
      </c>
      <c r="CW209">
        <f t="shared" si="200"/>
        <v>16.653811999999999</v>
      </c>
      <c r="CX209">
        <f t="shared" si="201"/>
        <v>22.626535000000001</v>
      </c>
      <c r="CY209">
        <f t="shared" si="202"/>
        <v>2.0198019999999999</v>
      </c>
      <c r="CZ209" s="8">
        <f t="shared" si="203"/>
        <v>25.624189000000001</v>
      </c>
    </row>
    <row r="210" spans="1:104" hidden="1" outlineLevel="1" x14ac:dyDescent="0.4">
      <c r="A210" t="str">
        <f>'Accounts Active'!A168</f>
        <v>John Sebring Kaupp</v>
      </c>
      <c r="B210">
        <f t="shared" si="186"/>
        <v>25</v>
      </c>
      <c r="C210">
        <f t="shared" si="185"/>
        <v>11.179212</v>
      </c>
      <c r="D210">
        <f t="shared" si="187"/>
        <v>7.166976</v>
      </c>
      <c r="E210">
        <f t="shared" si="188"/>
        <v>1.25</v>
      </c>
      <c r="F210" s="15">
        <f t="shared" si="204"/>
        <v>0.4132891451717593</v>
      </c>
      <c r="G210" s="14">
        <f t="shared" si="189"/>
        <v>1</v>
      </c>
      <c r="H210" s="54">
        <f t="shared" si="205"/>
        <v>6.5589650288261252</v>
      </c>
      <c r="I210" s="58">
        <v>1.3654689208338515</v>
      </c>
      <c r="J210" s="58">
        <f t="shared" si="190"/>
        <v>9.8137430791661462</v>
      </c>
      <c r="K210" s="10"/>
      <c r="L210">
        <v>0</v>
      </c>
      <c r="M210" s="8">
        <f t="shared" si="206"/>
        <v>1.25</v>
      </c>
      <c r="N210" s="8">
        <f t="shared" si="207"/>
        <v>9.8137430791661462</v>
      </c>
      <c r="O210" s="58">
        <f t="shared" si="191"/>
        <v>0.49617329972160301</v>
      </c>
      <c r="P210" s="8">
        <f t="shared" si="192"/>
        <v>1.25</v>
      </c>
      <c r="Q210" s="8">
        <f t="shared" si="208"/>
        <v>0</v>
      </c>
      <c r="R210" s="8">
        <f t="shared" si="193"/>
        <v>0</v>
      </c>
      <c r="S210" s="8">
        <f t="shared" si="209"/>
        <v>0</v>
      </c>
      <c r="T210" s="8">
        <f t="shared" si="210"/>
        <v>1.7461732997216031</v>
      </c>
      <c r="U210" s="15">
        <f t="shared" si="271"/>
        <v>6.9846931988864117E-2</v>
      </c>
      <c r="V210" s="8">
        <f t="shared" si="194"/>
        <v>8.0675697794445433</v>
      </c>
      <c r="W210" s="68"/>
      <c r="X210" s="58">
        <v>0</v>
      </c>
      <c r="Y210" s="8">
        <f t="shared" si="211"/>
        <v>1.25</v>
      </c>
      <c r="Z210" s="8">
        <f t="shared" si="212"/>
        <v>8.0675697794445433</v>
      </c>
      <c r="AA210" s="60">
        <f t="shared" si="213"/>
        <v>0.86929562111224856</v>
      </c>
      <c r="AB210" s="8">
        <f t="shared" si="214"/>
        <v>0</v>
      </c>
      <c r="AC210" s="8">
        <f t="shared" si="215"/>
        <v>8.0675697794445433</v>
      </c>
      <c r="AD210" s="8">
        <f t="shared" si="216"/>
        <v>1.4434961079922735</v>
      </c>
      <c r="AE210" s="8">
        <f t="shared" si="217"/>
        <v>1.4434961079922735</v>
      </c>
      <c r="AF210" s="8">
        <f t="shared" si="218"/>
        <v>2.3127917291045219</v>
      </c>
      <c r="AG210" s="15">
        <f t="shared" si="219"/>
        <v>9.2511669164180882E-2</v>
      </c>
      <c r="AH210" s="8">
        <f t="shared" si="220"/>
        <v>5.7547780503400219</v>
      </c>
      <c r="AI210" s="68"/>
      <c r="AJ210" s="58">
        <v>0</v>
      </c>
      <c r="AK210" s="8">
        <f t="shared" si="221"/>
        <v>1.25</v>
      </c>
      <c r="AL210" s="8">
        <f t="shared" si="222"/>
        <v>0</v>
      </c>
      <c r="AM210" s="69">
        <f t="shared" si="223"/>
        <v>0</v>
      </c>
      <c r="AN210" s="8">
        <f t="shared" si="224"/>
        <v>1.25</v>
      </c>
      <c r="AO210" s="8">
        <f t="shared" si="225"/>
        <v>0</v>
      </c>
      <c r="AP210" s="8">
        <f t="shared" si="226"/>
        <v>0</v>
      </c>
      <c r="AQ210" s="8">
        <f t="shared" si="227"/>
        <v>0</v>
      </c>
      <c r="AR210" s="8">
        <f t="shared" si="228"/>
        <v>1.25</v>
      </c>
      <c r="AS210" s="15">
        <f t="shared" si="229"/>
        <v>0.05</v>
      </c>
      <c r="AT210" s="8">
        <f t="shared" si="230"/>
        <v>4.5047780503400219</v>
      </c>
      <c r="AU210" s="68"/>
      <c r="AV210" s="60">
        <v>0</v>
      </c>
      <c r="AW210" s="8">
        <f t="shared" si="231"/>
        <v>1.25</v>
      </c>
      <c r="AX210" s="8">
        <f t="shared" si="232"/>
        <v>0</v>
      </c>
      <c r="AY210" s="69">
        <f t="shared" si="233"/>
        <v>0</v>
      </c>
      <c r="AZ210" s="8">
        <f t="shared" si="234"/>
        <v>1.25</v>
      </c>
      <c r="BA210" s="8">
        <f t="shared" si="235"/>
        <v>0</v>
      </c>
      <c r="BB210" s="8">
        <f t="shared" si="236"/>
        <v>0</v>
      </c>
      <c r="BC210" s="8">
        <f t="shared" si="237"/>
        <v>0</v>
      </c>
      <c r="BD210" s="8">
        <f t="shared" si="238"/>
        <v>1.25</v>
      </c>
      <c r="BE210" s="15">
        <f t="shared" si="239"/>
        <v>0.05</v>
      </c>
      <c r="BF210" s="8">
        <f t="shared" si="240"/>
        <v>3.2547780503400219</v>
      </c>
      <c r="BG210" s="68"/>
      <c r="BH210" s="60">
        <v>0</v>
      </c>
      <c r="BI210" s="8">
        <f t="shared" si="241"/>
        <v>1.25</v>
      </c>
      <c r="BJ210" s="8">
        <f t="shared" si="242"/>
        <v>0</v>
      </c>
      <c r="BK210" s="69">
        <f t="shared" si="243"/>
        <v>0</v>
      </c>
      <c r="BL210" s="8">
        <f t="shared" si="244"/>
        <v>0</v>
      </c>
      <c r="BM210" s="8">
        <f t="shared" si="245"/>
        <v>0</v>
      </c>
      <c r="BN210" s="8">
        <f t="shared" si="246"/>
        <v>0</v>
      </c>
      <c r="BO210" s="8">
        <f t="shared" si="247"/>
        <v>0</v>
      </c>
      <c r="BP210" s="8">
        <f t="shared" si="248"/>
        <v>0</v>
      </c>
      <c r="BQ210" s="15">
        <f t="shared" si="249"/>
        <v>0</v>
      </c>
      <c r="BR210" s="8">
        <f t="shared" si="250"/>
        <v>3.2547780503400219</v>
      </c>
      <c r="BS210" s="68"/>
      <c r="BT210" s="60">
        <v>0</v>
      </c>
      <c r="BU210" s="8">
        <f t="shared" si="251"/>
        <v>1.25</v>
      </c>
      <c r="BV210" s="8">
        <f t="shared" si="252"/>
        <v>0</v>
      </c>
      <c r="BW210" s="69">
        <f t="shared" si="253"/>
        <v>0</v>
      </c>
      <c r="BX210" s="8">
        <f t="shared" si="254"/>
        <v>0</v>
      </c>
      <c r="BY210" s="8">
        <f t="shared" si="255"/>
        <v>0</v>
      </c>
      <c r="BZ210" s="8">
        <f t="shared" si="256"/>
        <v>0</v>
      </c>
      <c r="CA210" s="8">
        <f t="shared" si="257"/>
        <v>0</v>
      </c>
      <c r="CB210" s="8">
        <f t="shared" si="258"/>
        <v>0</v>
      </c>
      <c r="CC210" s="15">
        <f t="shared" si="259"/>
        <v>0</v>
      </c>
      <c r="CD210" s="8">
        <f t="shared" si="260"/>
        <v>3.2547780503400219</v>
      </c>
      <c r="CE210" s="68"/>
      <c r="CF210" s="60">
        <v>0</v>
      </c>
      <c r="CG210" s="8">
        <f t="shared" si="261"/>
        <v>1.25</v>
      </c>
      <c r="CH210" s="8">
        <f t="shared" si="262"/>
        <v>0</v>
      </c>
      <c r="CI210" s="69">
        <f t="shared" si="263"/>
        <v>0</v>
      </c>
      <c r="CJ210" s="8">
        <f t="shared" si="264"/>
        <v>0</v>
      </c>
      <c r="CK210" s="8">
        <f t="shared" si="265"/>
        <v>0</v>
      </c>
      <c r="CL210" s="8">
        <f t="shared" si="266"/>
        <v>0</v>
      </c>
      <c r="CM210" s="8">
        <f t="shared" si="267"/>
        <v>0</v>
      </c>
      <c r="CN210" s="8">
        <f t="shared" si="268"/>
        <v>0</v>
      </c>
      <c r="CO210" s="15">
        <f t="shared" si="269"/>
        <v>0</v>
      </c>
      <c r="CP210" s="8">
        <f t="shared" si="270"/>
        <v>3.2547780503400219</v>
      </c>
      <c r="CQ210" s="27"/>
      <c r="CR210">
        <f t="shared" si="195"/>
        <v>13.820788</v>
      </c>
      <c r="CS210">
        <f t="shared" si="196"/>
        <v>0</v>
      </c>
      <c r="CT210">
        <f t="shared" si="197"/>
        <v>0</v>
      </c>
      <c r="CU210">
        <f t="shared" si="198"/>
        <v>0</v>
      </c>
      <c r="CV210">
        <f t="shared" si="199"/>
        <v>0</v>
      </c>
      <c r="CW210">
        <f t="shared" si="200"/>
        <v>6.6538120000000003</v>
      </c>
      <c r="CX210">
        <f t="shared" si="201"/>
        <v>0</v>
      </c>
      <c r="CY210">
        <f t="shared" si="202"/>
        <v>7.166976</v>
      </c>
      <c r="CZ210" s="8">
        <f t="shared" si="203"/>
        <v>7.166976</v>
      </c>
    </row>
    <row r="211" spans="1:104" hidden="1" outlineLevel="1" x14ac:dyDescent="0.4">
      <c r="A211" t="str">
        <f>'Accounts Active'!A169</f>
        <v>John Warren Keel</v>
      </c>
      <c r="B211">
        <f t="shared" si="186"/>
        <v>27.589960999999999</v>
      </c>
      <c r="C211">
        <f t="shared" si="185"/>
        <v>27.589960999999999</v>
      </c>
      <c r="D211">
        <f t="shared" si="187"/>
        <v>0</v>
      </c>
      <c r="E211">
        <f t="shared" si="188"/>
        <v>1.37949805</v>
      </c>
      <c r="F211" s="15">
        <f t="shared" si="204"/>
        <v>0.60517234072325932</v>
      </c>
      <c r="G211" s="14">
        <f t="shared" si="189"/>
        <v>1</v>
      </c>
      <c r="H211" s="54">
        <f t="shared" si="205"/>
        <v>10.893279721166563</v>
      </c>
      <c r="I211" s="58">
        <v>3.3699364742808395</v>
      </c>
      <c r="J211" s="58">
        <f t="shared" si="190"/>
        <v>24.220024525719161</v>
      </c>
      <c r="K211" s="10"/>
      <c r="L211">
        <v>0</v>
      </c>
      <c r="M211" s="8">
        <f t="shared" si="206"/>
        <v>1.37949805</v>
      </c>
      <c r="N211" s="8">
        <f t="shared" si="207"/>
        <v>24.220024525719161</v>
      </c>
      <c r="O211" s="58">
        <f t="shared" si="191"/>
        <v>1.2245408700148399</v>
      </c>
      <c r="P211" s="8">
        <f t="shared" si="192"/>
        <v>0</v>
      </c>
      <c r="Q211" s="8">
        <f t="shared" si="208"/>
        <v>24.220024525719161</v>
      </c>
      <c r="R211" s="8">
        <f t="shared" si="193"/>
        <v>0.79147850139165477</v>
      </c>
      <c r="S211" s="8">
        <f t="shared" si="209"/>
        <v>0.79147850139165477</v>
      </c>
      <c r="T211" s="8">
        <f t="shared" si="210"/>
        <v>2.0160193714064949</v>
      </c>
      <c r="U211" s="15">
        <f t="shared" si="271"/>
        <v>7.3070758288005369E-2</v>
      </c>
      <c r="V211" s="8">
        <f t="shared" si="194"/>
        <v>22.204005154312668</v>
      </c>
      <c r="W211" s="68"/>
      <c r="X211" s="58">
        <v>0</v>
      </c>
      <c r="Y211" s="8">
        <f t="shared" si="211"/>
        <v>1.37949805</v>
      </c>
      <c r="Z211" s="8">
        <f t="shared" si="212"/>
        <v>22.204005154312668</v>
      </c>
      <c r="AA211" s="60">
        <f t="shared" si="213"/>
        <v>2.1453956042659996</v>
      </c>
      <c r="AB211" s="8">
        <f t="shared" si="214"/>
        <v>0</v>
      </c>
      <c r="AC211" s="8">
        <f t="shared" si="215"/>
        <v>22.204005154312668</v>
      </c>
      <c r="AD211" s="8">
        <f t="shared" si="216"/>
        <v>3.9728686454940676</v>
      </c>
      <c r="AE211" s="8">
        <f t="shared" si="217"/>
        <v>3.9728686454940676</v>
      </c>
      <c r="AF211" s="8">
        <f t="shared" si="218"/>
        <v>6.1182642497600668</v>
      </c>
      <c r="AG211" s="15">
        <f t="shared" si="219"/>
        <v>0.22175690098873524</v>
      </c>
      <c r="AH211" s="8">
        <f t="shared" si="220"/>
        <v>16.085740904552601</v>
      </c>
      <c r="AI211" s="68"/>
      <c r="AJ211" s="58">
        <v>0</v>
      </c>
      <c r="AK211" s="8">
        <f t="shared" si="221"/>
        <v>1.37949805</v>
      </c>
      <c r="AL211" s="8">
        <f t="shared" si="222"/>
        <v>0</v>
      </c>
      <c r="AM211" s="69">
        <f t="shared" si="223"/>
        <v>0</v>
      </c>
      <c r="AN211" s="8">
        <f t="shared" si="224"/>
        <v>1.37949805</v>
      </c>
      <c r="AO211" s="8">
        <f t="shared" si="225"/>
        <v>0</v>
      </c>
      <c r="AP211" s="8">
        <f t="shared" si="226"/>
        <v>0</v>
      </c>
      <c r="AQ211" s="8">
        <f t="shared" si="227"/>
        <v>0</v>
      </c>
      <c r="AR211" s="8">
        <f t="shared" si="228"/>
        <v>1.37949805</v>
      </c>
      <c r="AS211" s="15">
        <f t="shared" si="229"/>
        <v>0.05</v>
      </c>
      <c r="AT211" s="8">
        <f t="shared" si="230"/>
        <v>14.706242854552601</v>
      </c>
      <c r="AU211" s="68"/>
      <c r="AV211" s="60">
        <v>0</v>
      </c>
      <c r="AW211" s="8">
        <f t="shared" si="231"/>
        <v>1.37949805</v>
      </c>
      <c r="AX211" s="8">
        <f t="shared" si="232"/>
        <v>0</v>
      </c>
      <c r="AY211" s="69">
        <f t="shared" si="233"/>
        <v>0</v>
      </c>
      <c r="AZ211" s="8">
        <f t="shared" si="234"/>
        <v>1.37949805</v>
      </c>
      <c r="BA211" s="8">
        <f t="shared" si="235"/>
        <v>0</v>
      </c>
      <c r="BB211" s="8">
        <f t="shared" si="236"/>
        <v>0</v>
      </c>
      <c r="BC211" s="8">
        <f t="shared" si="237"/>
        <v>0</v>
      </c>
      <c r="BD211" s="8">
        <f t="shared" si="238"/>
        <v>1.37949805</v>
      </c>
      <c r="BE211" s="15">
        <f t="shared" si="239"/>
        <v>0.05</v>
      </c>
      <c r="BF211" s="8">
        <f t="shared" si="240"/>
        <v>13.3267448045526</v>
      </c>
      <c r="BG211" s="68"/>
      <c r="BH211" s="60">
        <v>0</v>
      </c>
      <c r="BI211" s="8">
        <f t="shared" si="241"/>
        <v>1.37949805</v>
      </c>
      <c r="BJ211" s="8">
        <f t="shared" si="242"/>
        <v>0</v>
      </c>
      <c r="BK211" s="69">
        <f t="shared" si="243"/>
        <v>0</v>
      </c>
      <c r="BL211" s="8">
        <f t="shared" si="244"/>
        <v>0</v>
      </c>
      <c r="BM211" s="8">
        <f t="shared" si="245"/>
        <v>0</v>
      </c>
      <c r="BN211" s="8">
        <f t="shared" si="246"/>
        <v>0</v>
      </c>
      <c r="BO211" s="8">
        <f t="shared" si="247"/>
        <v>0</v>
      </c>
      <c r="BP211" s="8">
        <f t="shared" si="248"/>
        <v>0</v>
      </c>
      <c r="BQ211" s="15">
        <f t="shared" si="249"/>
        <v>0</v>
      </c>
      <c r="BR211" s="8">
        <f t="shared" si="250"/>
        <v>13.3267448045526</v>
      </c>
      <c r="BS211" s="68"/>
      <c r="BT211" s="60">
        <v>0</v>
      </c>
      <c r="BU211" s="8">
        <f t="shared" si="251"/>
        <v>1.37949805</v>
      </c>
      <c r="BV211" s="8">
        <f t="shared" si="252"/>
        <v>0</v>
      </c>
      <c r="BW211" s="69">
        <f t="shared" si="253"/>
        <v>0</v>
      </c>
      <c r="BX211" s="8">
        <f t="shared" si="254"/>
        <v>0</v>
      </c>
      <c r="BY211" s="8">
        <f t="shared" si="255"/>
        <v>0</v>
      </c>
      <c r="BZ211" s="8">
        <f t="shared" si="256"/>
        <v>0</v>
      </c>
      <c r="CA211" s="8">
        <f t="shared" si="257"/>
        <v>0</v>
      </c>
      <c r="CB211" s="8">
        <f t="shared" si="258"/>
        <v>0</v>
      </c>
      <c r="CC211" s="15">
        <f t="shared" si="259"/>
        <v>0</v>
      </c>
      <c r="CD211" s="8">
        <f t="shared" si="260"/>
        <v>13.3267448045526</v>
      </c>
      <c r="CE211" s="68"/>
      <c r="CF211" s="60">
        <v>0</v>
      </c>
      <c r="CG211" s="8">
        <f t="shared" si="261"/>
        <v>1.37949805</v>
      </c>
      <c r="CH211" s="8">
        <f t="shared" si="262"/>
        <v>0</v>
      </c>
      <c r="CI211" s="69">
        <f t="shared" si="263"/>
        <v>0</v>
      </c>
      <c r="CJ211" s="8">
        <f t="shared" si="264"/>
        <v>0</v>
      </c>
      <c r="CK211" s="8">
        <f t="shared" si="265"/>
        <v>0</v>
      </c>
      <c r="CL211" s="8">
        <f t="shared" si="266"/>
        <v>0</v>
      </c>
      <c r="CM211" s="8">
        <f t="shared" si="267"/>
        <v>0</v>
      </c>
      <c r="CN211" s="8">
        <f t="shared" si="268"/>
        <v>0</v>
      </c>
      <c r="CO211" s="15">
        <f t="shared" si="269"/>
        <v>0</v>
      </c>
      <c r="CP211" s="8">
        <f t="shared" si="270"/>
        <v>13.3267448045526</v>
      </c>
      <c r="CQ211" s="27"/>
      <c r="CR211">
        <f t="shared" si="195"/>
        <v>0</v>
      </c>
      <c r="CS211">
        <f t="shared" si="196"/>
        <v>0</v>
      </c>
      <c r="CT211">
        <f t="shared" si="197"/>
        <v>0</v>
      </c>
      <c r="CU211">
        <f t="shared" si="198"/>
        <v>0</v>
      </c>
      <c r="CV211">
        <f t="shared" si="199"/>
        <v>0</v>
      </c>
      <c r="CW211">
        <f t="shared" si="200"/>
        <v>0</v>
      </c>
      <c r="CX211">
        <f t="shared" si="201"/>
        <v>0</v>
      </c>
      <c r="CY211">
        <f t="shared" si="202"/>
        <v>0</v>
      </c>
      <c r="CZ211" s="8">
        <f t="shared" si="203"/>
        <v>0</v>
      </c>
    </row>
    <row r="212" spans="1:104" hidden="1" outlineLevel="1" x14ac:dyDescent="0.4">
      <c r="A212" t="str">
        <f>'Accounts Active'!A170</f>
        <v>Joli Divon Saraf and Vikas Saraf</v>
      </c>
      <c r="B212">
        <f t="shared" si="186"/>
        <v>0</v>
      </c>
      <c r="C212">
        <f t="shared" si="185"/>
        <v>0</v>
      </c>
      <c r="D212">
        <f t="shared" si="187"/>
        <v>0</v>
      </c>
      <c r="E212">
        <f t="shared" si="188"/>
        <v>0</v>
      </c>
      <c r="F212" s="15">
        <f t="shared" si="204"/>
        <v>0</v>
      </c>
      <c r="G212" s="14">
        <f t="shared" si="189"/>
        <v>1</v>
      </c>
      <c r="H212" s="54">
        <f t="shared" si="205"/>
        <v>0</v>
      </c>
      <c r="I212" s="58">
        <v>0</v>
      </c>
      <c r="J212" s="58">
        <f t="shared" si="190"/>
        <v>0</v>
      </c>
      <c r="K212" s="10"/>
      <c r="L212">
        <v>0</v>
      </c>
      <c r="M212" s="8">
        <f t="shared" si="206"/>
        <v>0</v>
      </c>
      <c r="N212" s="8">
        <f t="shared" si="207"/>
        <v>0</v>
      </c>
      <c r="O212" s="58">
        <f t="shared" si="191"/>
        <v>0</v>
      </c>
      <c r="P212" s="8">
        <f t="shared" si="192"/>
        <v>0</v>
      </c>
      <c r="Q212" s="8">
        <f t="shared" si="208"/>
        <v>0</v>
      </c>
      <c r="R212" s="8">
        <f t="shared" si="193"/>
        <v>0</v>
      </c>
      <c r="S212" s="8">
        <f t="shared" si="209"/>
        <v>0</v>
      </c>
      <c r="T212" s="8">
        <f t="shared" si="210"/>
        <v>0</v>
      </c>
      <c r="U212" s="15">
        <f t="shared" si="271"/>
        <v>0</v>
      </c>
      <c r="V212" s="8">
        <f t="shared" si="194"/>
        <v>0</v>
      </c>
      <c r="W212" s="68"/>
      <c r="X212" s="58">
        <v>0</v>
      </c>
      <c r="Y212" s="8">
        <f t="shared" si="211"/>
        <v>0</v>
      </c>
      <c r="Z212" s="8">
        <f t="shared" si="212"/>
        <v>0</v>
      </c>
      <c r="AA212" s="60">
        <f t="shared" si="213"/>
        <v>0</v>
      </c>
      <c r="AB212" s="8">
        <f t="shared" si="214"/>
        <v>0</v>
      </c>
      <c r="AC212" s="8">
        <f t="shared" si="215"/>
        <v>0</v>
      </c>
      <c r="AD212" s="8">
        <f t="shared" si="216"/>
        <v>0</v>
      </c>
      <c r="AE212" s="8">
        <f t="shared" si="217"/>
        <v>0</v>
      </c>
      <c r="AF212" s="8">
        <f t="shared" si="218"/>
        <v>0</v>
      </c>
      <c r="AG212" s="15">
        <f t="shared" si="219"/>
        <v>0</v>
      </c>
      <c r="AH212" s="8">
        <f t="shared" si="220"/>
        <v>0</v>
      </c>
      <c r="AI212" s="68"/>
      <c r="AJ212" s="58">
        <v>0</v>
      </c>
      <c r="AK212" s="8">
        <f t="shared" si="221"/>
        <v>0</v>
      </c>
      <c r="AL212" s="8">
        <f t="shared" si="222"/>
        <v>0</v>
      </c>
      <c r="AM212" s="69">
        <f t="shared" si="223"/>
        <v>0</v>
      </c>
      <c r="AN212" s="8">
        <f t="shared" si="224"/>
        <v>0</v>
      </c>
      <c r="AO212" s="8">
        <f t="shared" si="225"/>
        <v>0</v>
      </c>
      <c r="AP212" s="8">
        <f t="shared" si="226"/>
        <v>0</v>
      </c>
      <c r="AQ212" s="8">
        <f t="shared" si="227"/>
        <v>0</v>
      </c>
      <c r="AR212" s="8">
        <f t="shared" si="228"/>
        <v>0</v>
      </c>
      <c r="AS212" s="15">
        <f t="shared" si="229"/>
        <v>0</v>
      </c>
      <c r="AT212" s="8">
        <f t="shared" si="230"/>
        <v>0</v>
      </c>
      <c r="AU212" s="68"/>
      <c r="AV212" s="60">
        <v>0</v>
      </c>
      <c r="AW212" s="8">
        <f t="shared" si="231"/>
        <v>0</v>
      </c>
      <c r="AX212" s="8">
        <f t="shared" si="232"/>
        <v>0</v>
      </c>
      <c r="AY212" s="69">
        <f t="shared" si="233"/>
        <v>0</v>
      </c>
      <c r="AZ212" s="8">
        <f t="shared" si="234"/>
        <v>0</v>
      </c>
      <c r="BA212" s="8">
        <f t="shared" si="235"/>
        <v>0</v>
      </c>
      <c r="BB212" s="8">
        <f t="shared" si="236"/>
        <v>0</v>
      </c>
      <c r="BC212" s="8">
        <f t="shared" si="237"/>
        <v>0</v>
      </c>
      <c r="BD212" s="8">
        <f t="shared" si="238"/>
        <v>0</v>
      </c>
      <c r="BE212" s="15">
        <f t="shared" si="239"/>
        <v>0</v>
      </c>
      <c r="BF212" s="8">
        <f t="shared" si="240"/>
        <v>0</v>
      </c>
      <c r="BG212" s="68"/>
      <c r="BH212" s="60">
        <v>0</v>
      </c>
      <c r="BI212" s="8">
        <f t="shared" si="241"/>
        <v>0</v>
      </c>
      <c r="BJ212" s="8">
        <f t="shared" si="242"/>
        <v>0</v>
      </c>
      <c r="BK212" s="69">
        <f t="shared" si="243"/>
        <v>0</v>
      </c>
      <c r="BL212" s="8">
        <f t="shared" si="244"/>
        <v>0</v>
      </c>
      <c r="BM212" s="8">
        <f t="shared" si="245"/>
        <v>0</v>
      </c>
      <c r="BN212" s="8">
        <f t="shared" si="246"/>
        <v>0</v>
      </c>
      <c r="BO212" s="8">
        <f t="shared" si="247"/>
        <v>0</v>
      </c>
      <c r="BP212" s="8">
        <f t="shared" si="248"/>
        <v>0</v>
      </c>
      <c r="BQ212" s="15">
        <f t="shared" si="249"/>
        <v>0</v>
      </c>
      <c r="BR212" s="8">
        <f t="shared" si="250"/>
        <v>0</v>
      </c>
      <c r="BS212" s="68"/>
      <c r="BT212" s="60">
        <v>0</v>
      </c>
      <c r="BU212" s="8">
        <f t="shared" si="251"/>
        <v>0</v>
      </c>
      <c r="BV212" s="8">
        <f t="shared" si="252"/>
        <v>0</v>
      </c>
      <c r="BW212" s="69">
        <f t="shared" si="253"/>
        <v>0</v>
      </c>
      <c r="BX212" s="8">
        <f t="shared" si="254"/>
        <v>0</v>
      </c>
      <c r="BY212" s="8">
        <f t="shared" si="255"/>
        <v>0</v>
      </c>
      <c r="BZ212" s="8">
        <f t="shared" si="256"/>
        <v>0</v>
      </c>
      <c r="CA212" s="8">
        <f t="shared" si="257"/>
        <v>0</v>
      </c>
      <c r="CB212" s="8">
        <f t="shared" si="258"/>
        <v>0</v>
      </c>
      <c r="CC212" s="15">
        <f t="shared" si="259"/>
        <v>0</v>
      </c>
      <c r="CD212" s="8">
        <f t="shared" si="260"/>
        <v>0</v>
      </c>
      <c r="CE212" s="68"/>
      <c r="CF212" s="60">
        <v>0</v>
      </c>
      <c r="CG212" s="8">
        <f t="shared" si="261"/>
        <v>0</v>
      </c>
      <c r="CH212" s="8">
        <f t="shared" si="262"/>
        <v>0</v>
      </c>
      <c r="CI212" s="69">
        <f t="shared" si="263"/>
        <v>0</v>
      </c>
      <c r="CJ212" s="8">
        <f t="shared" si="264"/>
        <v>0</v>
      </c>
      <c r="CK212" s="8">
        <f t="shared" si="265"/>
        <v>0</v>
      </c>
      <c r="CL212" s="8">
        <f t="shared" si="266"/>
        <v>0</v>
      </c>
      <c r="CM212" s="8">
        <f t="shared" si="267"/>
        <v>0</v>
      </c>
      <c r="CN212" s="8">
        <f t="shared" si="268"/>
        <v>0</v>
      </c>
      <c r="CO212" s="15">
        <f t="shared" si="269"/>
        <v>0</v>
      </c>
      <c r="CP212" s="8">
        <f t="shared" si="270"/>
        <v>0</v>
      </c>
      <c r="CQ212" s="27"/>
      <c r="CR212">
        <f t="shared" si="195"/>
        <v>0</v>
      </c>
      <c r="CS212">
        <f t="shared" si="196"/>
        <v>0</v>
      </c>
      <c r="CT212">
        <f t="shared" si="197"/>
        <v>0</v>
      </c>
      <c r="CU212">
        <f t="shared" si="198"/>
        <v>0</v>
      </c>
      <c r="CV212">
        <f t="shared" si="199"/>
        <v>0</v>
      </c>
      <c r="CW212">
        <f t="shared" si="200"/>
        <v>0</v>
      </c>
      <c r="CX212">
        <f t="shared" si="201"/>
        <v>0</v>
      </c>
      <c r="CY212">
        <f t="shared" si="202"/>
        <v>0</v>
      </c>
      <c r="CZ212" s="8">
        <f t="shared" si="203"/>
        <v>0</v>
      </c>
    </row>
    <row r="213" spans="1:104" hidden="1" outlineLevel="1" x14ac:dyDescent="0.4">
      <c r="A213" t="str">
        <f>'Accounts Active'!A171</f>
        <v>Jon and Judith Merrill</v>
      </c>
      <c r="B213">
        <f t="shared" si="186"/>
        <v>29.392614000000002</v>
      </c>
      <c r="C213">
        <f t="shared" si="185"/>
        <v>1.426137</v>
      </c>
      <c r="D213">
        <f t="shared" si="187"/>
        <v>6.6463700000000001</v>
      </c>
      <c r="E213">
        <f t="shared" si="188"/>
        <v>1.4696307000000002</v>
      </c>
      <c r="F213" s="15">
        <f t="shared" si="204"/>
        <v>1</v>
      </c>
      <c r="G213" s="14">
        <f t="shared" si="189"/>
        <v>1</v>
      </c>
      <c r="H213" s="54">
        <f t="shared" si="205"/>
        <v>0</v>
      </c>
      <c r="I213" s="58">
        <v>1.4261369999999998</v>
      </c>
      <c r="J213" s="58">
        <f t="shared" si="190"/>
        <v>0</v>
      </c>
      <c r="K213" s="10"/>
      <c r="L213">
        <v>0</v>
      </c>
      <c r="M213" s="8">
        <f t="shared" si="206"/>
        <v>0</v>
      </c>
      <c r="N213" s="8">
        <f t="shared" si="207"/>
        <v>0</v>
      </c>
      <c r="O213" s="58">
        <f t="shared" si="191"/>
        <v>0.51821838662790687</v>
      </c>
      <c r="P213" s="8">
        <f t="shared" si="192"/>
        <v>0</v>
      </c>
      <c r="Q213" s="8">
        <f t="shared" si="208"/>
        <v>0</v>
      </c>
      <c r="R213" s="8">
        <f t="shared" si="193"/>
        <v>0</v>
      </c>
      <c r="S213" s="8">
        <f t="shared" si="209"/>
        <v>0</v>
      </c>
      <c r="T213" s="8">
        <f t="shared" si="210"/>
        <v>0.51821838662790687</v>
      </c>
      <c r="U213" s="15">
        <f t="shared" si="271"/>
        <v>1.763090505076911E-2</v>
      </c>
      <c r="V213" s="8">
        <f t="shared" si="194"/>
        <v>-0.51821838662790687</v>
      </c>
      <c r="W213" s="68"/>
      <c r="X213" s="58">
        <v>0</v>
      </c>
      <c r="Y213" s="8">
        <f t="shared" si="211"/>
        <v>-0.51821838662790687</v>
      </c>
      <c r="Z213" s="8">
        <f t="shared" si="212"/>
        <v>-0.51821838662790687</v>
      </c>
      <c r="AA213" s="60">
        <f t="shared" si="213"/>
        <v>0.9079186133720929</v>
      </c>
      <c r="AB213" s="8">
        <f t="shared" si="214"/>
        <v>-0.51821838662790687</v>
      </c>
      <c r="AC213" s="8">
        <f t="shared" si="215"/>
        <v>0</v>
      </c>
      <c r="AD213" s="8">
        <f t="shared" si="216"/>
        <v>0</v>
      </c>
      <c r="AE213" s="8">
        <f t="shared" si="217"/>
        <v>0</v>
      </c>
      <c r="AF213" s="8">
        <f t="shared" si="218"/>
        <v>0.38970022674418603</v>
      </c>
      <c r="AG213" s="15">
        <f t="shared" si="219"/>
        <v>1.3258440598178373E-2</v>
      </c>
      <c r="AH213" s="8">
        <f t="shared" si="220"/>
        <v>-0.9079186133720929</v>
      </c>
      <c r="AI213" s="68"/>
      <c r="AJ213" s="58">
        <v>0</v>
      </c>
      <c r="AK213" s="8">
        <f t="shared" si="221"/>
        <v>-0.9079186133720929</v>
      </c>
      <c r="AL213" s="8">
        <f t="shared" si="222"/>
        <v>-0.9079186133720929</v>
      </c>
      <c r="AM213" s="69">
        <f t="shared" si="223"/>
        <v>0</v>
      </c>
      <c r="AN213" s="8">
        <f t="shared" si="224"/>
        <v>-0.9079186133720929</v>
      </c>
      <c r="AO213" s="8">
        <f t="shared" si="225"/>
        <v>0</v>
      </c>
      <c r="AP213" s="8">
        <f t="shared" si="226"/>
        <v>0</v>
      </c>
      <c r="AQ213" s="8">
        <f t="shared" si="227"/>
        <v>0</v>
      </c>
      <c r="AR213" s="8">
        <f t="shared" si="228"/>
        <v>-0.9079186133720929</v>
      </c>
      <c r="AS213" s="15">
        <f t="shared" si="229"/>
        <v>-3.0889345648947481E-2</v>
      </c>
      <c r="AT213" s="8">
        <f t="shared" si="230"/>
        <v>0</v>
      </c>
      <c r="AU213" s="68"/>
      <c r="AV213" s="60">
        <v>0</v>
      </c>
      <c r="AW213" s="8">
        <f t="shared" si="231"/>
        <v>0</v>
      </c>
      <c r="AX213" s="8">
        <f t="shared" si="232"/>
        <v>0</v>
      </c>
      <c r="AY213" s="69">
        <f t="shared" si="233"/>
        <v>0</v>
      </c>
      <c r="AZ213" s="8">
        <f t="shared" si="234"/>
        <v>0</v>
      </c>
      <c r="BA213" s="8">
        <f t="shared" si="235"/>
        <v>0</v>
      </c>
      <c r="BB213" s="8">
        <f t="shared" si="236"/>
        <v>0</v>
      </c>
      <c r="BC213" s="8">
        <f t="shared" si="237"/>
        <v>0</v>
      </c>
      <c r="BD213" s="8">
        <f t="shared" si="238"/>
        <v>0</v>
      </c>
      <c r="BE213" s="15">
        <f t="shared" si="239"/>
        <v>0</v>
      </c>
      <c r="BF213" s="8">
        <f t="shared" si="240"/>
        <v>0</v>
      </c>
      <c r="BG213" s="68"/>
      <c r="BH213" s="60">
        <v>0</v>
      </c>
      <c r="BI213" s="8">
        <f t="shared" si="241"/>
        <v>0</v>
      </c>
      <c r="BJ213" s="8">
        <f t="shared" si="242"/>
        <v>0</v>
      </c>
      <c r="BK213" s="69">
        <f t="shared" si="243"/>
        <v>0</v>
      </c>
      <c r="BL213" s="8">
        <f t="shared" si="244"/>
        <v>0</v>
      </c>
      <c r="BM213" s="8">
        <f t="shared" si="245"/>
        <v>0</v>
      </c>
      <c r="BN213" s="8">
        <f t="shared" si="246"/>
        <v>0</v>
      </c>
      <c r="BO213" s="8">
        <f t="shared" si="247"/>
        <v>0</v>
      </c>
      <c r="BP213" s="8">
        <f t="shared" si="248"/>
        <v>0</v>
      </c>
      <c r="BQ213" s="15">
        <f t="shared" si="249"/>
        <v>0</v>
      </c>
      <c r="BR213" s="8">
        <f t="shared" si="250"/>
        <v>0</v>
      </c>
      <c r="BS213" s="68"/>
      <c r="BT213" s="60">
        <v>0</v>
      </c>
      <c r="BU213" s="8">
        <f t="shared" si="251"/>
        <v>0</v>
      </c>
      <c r="BV213" s="8">
        <f t="shared" si="252"/>
        <v>0</v>
      </c>
      <c r="BW213" s="69">
        <f t="shared" si="253"/>
        <v>0</v>
      </c>
      <c r="BX213" s="8">
        <f t="shared" si="254"/>
        <v>0</v>
      </c>
      <c r="BY213" s="8">
        <f t="shared" si="255"/>
        <v>0</v>
      </c>
      <c r="BZ213" s="8">
        <f t="shared" si="256"/>
        <v>0</v>
      </c>
      <c r="CA213" s="8">
        <f t="shared" si="257"/>
        <v>0</v>
      </c>
      <c r="CB213" s="8">
        <f t="shared" si="258"/>
        <v>0</v>
      </c>
      <c r="CC213" s="15">
        <f t="shared" si="259"/>
        <v>0</v>
      </c>
      <c r="CD213" s="8">
        <f t="shared" si="260"/>
        <v>0</v>
      </c>
      <c r="CE213" s="68"/>
      <c r="CF213" s="60">
        <v>0</v>
      </c>
      <c r="CG213" s="8">
        <f t="shared" si="261"/>
        <v>0</v>
      </c>
      <c r="CH213" s="8">
        <f t="shared" si="262"/>
        <v>0</v>
      </c>
      <c r="CI213" s="69">
        <f t="shared" si="263"/>
        <v>0</v>
      </c>
      <c r="CJ213" s="8">
        <f t="shared" si="264"/>
        <v>0</v>
      </c>
      <c r="CK213" s="8">
        <f t="shared" si="265"/>
        <v>0</v>
      </c>
      <c r="CL213" s="8">
        <f t="shared" si="266"/>
        <v>0</v>
      </c>
      <c r="CM213" s="8">
        <f t="shared" si="267"/>
        <v>0</v>
      </c>
      <c r="CN213" s="8">
        <f t="shared" si="268"/>
        <v>0</v>
      </c>
      <c r="CO213" s="15">
        <f t="shared" si="269"/>
        <v>0</v>
      </c>
      <c r="CP213" s="8">
        <f t="shared" si="270"/>
        <v>0</v>
      </c>
      <c r="CQ213" s="27"/>
      <c r="CR213">
        <f t="shared" si="195"/>
        <v>27.966477000000001</v>
      </c>
      <c r="CS213">
        <f t="shared" si="196"/>
        <v>1.701959</v>
      </c>
      <c r="CT213">
        <f t="shared" si="197"/>
        <v>2.0943589999999999</v>
      </c>
      <c r="CU213">
        <f t="shared" si="198"/>
        <v>0</v>
      </c>
      <c r="CV213">
        <f t="shared" si="199"/>
        <v>11.631325</v>
      </c>
      <c r="CW213">
        <f t="shared" si="200"/>
        <v>5.8924640000000004</v>
      </c>
      <c r="CX213">
        <f t="shared" si="201"/>
        <v>6.6463700000000001</v>
      </c>
      <c r="CY213">
        <f t="shared" si="202"/>
        <v>0</v>
      </c>
      <c r="CZ213" s="8">
        <f t="shared" si="203"/>
        <v>6.6463700000000001</v>
      </c>
    </row>
    <row r="214" spans="1:104" hidden="1" outlineLevel="1" x14ac:dyDescent="0.4">
      <c r="A214" t="str">
        <f>'Accounts Active'!A172</f>
        <v>Jonathan Francis Scherer</v>
      </c>
      <c r="B214">
        <f t="shared" si="186"/>
        <v>11.125509999999998</v>
      </c>
      <c r="C214">
        <f t="shared" si="185"/>
        <v>6.8283379999999996</v>
      </c>
      <c r="D214">
        <f t="shared" si="187"/>
        <v>4.2971719999999998</v>
      </c>
      <c r="E214">
        <f t="shared" si="188"/>
        <v>0.55627549999999992</v>
      </c>
      <c r="F214" s="15">
        <f t="shared" si="204"/>
        <v>0.54224089239718054</v>
      </c>
      <c r="G214" s="14">
        <f t="shared" si="189"/>
        <v>1</v>
      </c>
      <c r="H214" s="54">
        <f t="shared" si="205"/>
        <v>3.1257339092904202</v>
      </c>
      <c r="I214" s="58">
        <v>0.8340376155268171</v>
      </c>
      <c r="J214" s="58">
        <f t="shared" si="190"/>
        <v>5.9943003844731813</v>
      </c>
      <c r="K214" s="10"/>
      <c r="L214">
        <v>0</v>
      </c>
      <c r="M214" s="8">
        <f t="shared" si="206"/>
        <v>0.55627549999999992</v>
      </c>
      <c r="N214" s="8">
        <f t="shared" si="207"/>
        <v>5.9943003844731813</v>
      </c>
      <c r="O214" s="58">
        <f t="shared" si="191"/>
        <v>0.30306599401410506</v>
      </c>
      <c r="P214" s="8">
        <f t="shared" si="192"/>
        <v>0</v>
      </c>
      <c r="Q214" s="8">
        <f t="shared" si="208"/>
        <v>5.9943003844731813</v>
      </c>
      <c r="R214" s="8">
        <f t="shared" si="193"/>
        <v>0.19588584149269683</v>
      </c>
      <c r="S214" s="8">
        <f t="shared" si="209"/>
        <v>0.19588584149269683</v>
      </c>
      <c r="T214" s="8">
        <f t="shared" si="210"/>
        <v>0.49895183550680189</v>
      </c>
      <c r="U214" s="15">
        <f t="shared" si="271"/>
        <v>4.4847547259119082E-2</v>
      </c>
      <c r="V214" s="8">
        <f t="shared" si="194"/>
        <v>5.4953485489663798</v>
      </c>
      <c r="W214" s="68"/>
      <c r="X214" s="58">
        <v>0</v>
      </c>
      <c r="Y214" s="8">
        <f t="shared" si="211"/>
        <v>0.55627549999999992</v>
      </c>
      <c r="Z214" s="8">
        <f t="shared" si="212"/>
        <v>5.4953485489663798</v>
      </c>
      <c r="AA214" s="60">
        <f t="shared" si="213"/>
        <v>0.53097162151271204</v>
      </c>
      <c r="AB214" s="8">
        <f t="shared" si="214"/>
        <v>0</v>
      </c>
      <c r="AC214" s="8">
        <f t="shared" si="215"/>
        <v>5.4953485489663798</v>
      </c>
      <c r="AD214" s="8">
        <f t="shared" si="216"/>
        <v>0.98325945227090616</v>
      </c>
      <c r="AE214" s="8">
        <f t="shared" si="217"/>
        <v>0.98325945227090616</v>
      </c>
      <c r="AF214" s="8">
        <f t="shared" si="218"/>
        <v>1.5142310737836182</v>
      </c>
      <c r="AG214" s="15">
        <f t="shared" si="219"/>
        <v>0.13610441892404199</v>
      </c>
      <c r="AH214" s="8">
        <f t="shared" si="220"/>
        <v>3.9811174751827618</v>
      </c>
      <c r="AI214" s="68"/>
      <c r="AJ214" s="58">
        <v>0</v>
      </c>
      <c r="AK214" s="8">
        <f t="shared" si="221"/>
        <v>0.55627549999999992</v>
      </c>
      <c r="AL214" s="8">
        <f t="shared" si="222"/>
        <v>0</v>
      </c>
      <c r="AM214" s="69">
        <f t="shared" si="223"/>
        <v>0</v>
      </c>
      <c r="AN214" s="8">
        <f t="shared" si="224"/>
        <v>0.55627549999999992</v>
      </c>
      <c r="AO214" s="8">
        <f t="shared" si="225"/>
        <v>0</v>
      </c>
      <c r="AP214" s="8">
        <f t="shared" si="226"/>
        <v>0</v>
      </c>
      <c r="AQ214" s="8">
        <f t="shared" si="227"/>
        <v>0</v>
      </c>
      <c r="AR214" s="8">
        <f t="shared" si="228"/>
        <v>0.55627549999999992</v>
      </c>
      <c r="AS214" s="15">
        <f t="shared" si="229"/>
        <v>0.05</v>
      </c>
      <c r="AT214" s="8">
        <f t="shared" si="230"/>
        <v>3.4248419751827619</v>
      </c>
      <c r="AU214" s="68"/>
      <c r="AV214" s="60">
        <v>0</v>
      </c>
      <c r="AW214" s="8">
        <f t="shared" si="231"/>
        <v>0.55627549999999992</v>
      </c>
      <c r="AX214" s="8">
        <f t="shared" si="232"/>
        <v>0</v>
      </c>
      <c r="AY214" s="69">
        <f t="shared" si="233"/>
        <v>0</v>
      </c>
      <c r="AZ214" s="8">
        <f t="shared" si="234"/>
        <v>0.55627549999999992</v>
      </c>
      <c r="BA214" s="8">
        <f t="shared" si="235"/>
        <v>0</v>
      </c>
      <c r="BB214" s="8">
        <f t="shared" si="236"/>
        <v>0</v>
      </c>
      <c r="BC214" s="8">
        <f t="shared" si="237"/>
        <v>0</v>
      </c>
      <c r="BD214" s="8">
        <f t="shared" si="238"/>
        <v>0.55627549999999992</v>
      </c>
      <c r="BE214" s="15">
        <f t="shared" si="239"/>
        <v>0.05</v>
      </c>
      <c r="BF214" s="8">
        <f t="shared" si="240"/>
        <v>2.868566475182762</v>
      </c>
      <c r="BG214" s="68"/>
      <c r="BH214" s="60">
        <v>0</v>
      </c>
      <c r="BI214" s="8">
        <f t="shared" si="241"/>
        <v>0.55627549999999992</v>
      </c>
      <c r="BJ214" s="8">
        <f t="shared" si="242"/>
        <v>0</v>
      </c>
      <c r="BK214" s="69">
        <f t="shared" si="243"/>
        <v>0</v>
      </c>
      <c r="BL214" s="8">
        <f t="shared" si="244"/>
        <v>0</v>
      </c>
      <c r="BM214" s="8">
        <f t="shared" si="245"/>
        <v>0</v>
      </c>
      <c r="BN214" s="8">
        <f t="shared" si="246"/>
        <v>0</v>
      </c>
      <c r="BO214" s="8">
        <f t="shared" si="247"/>
        <v>0</v>
      </c>
      <c r="BP214" s="8">
        <f t="shared" si="248"/>
        <v>0</v>
      </c>
      <c r="BQ214" s="15">
        <f t="shared" si="249"/>
        <v>0</v>
      </c>
      <c r="BR214" s="8">
        <f t="shared" si="250"/>
        <v>2.868566475182762</v>
      </c>
      <c r="BS214" s="68"/>
      <c r="BT214" s="60">
        <v>0</v>
      </c>
      <c r="BU214" s="8">
        <f t="shared" si="251"/>
        <v>0.55627549999999992</v>
      </c>
      <c r="BV214" s="8">
        <f t="shared" si="252"/>
        <v>0</v>
      </c>
      <c r="BW214" s="69">
        <f t="shared" si="253"/>
        <v>0</v>
      </c>
      <c r="BX214" s="8">
        <f t="shared" si="254"/>
        <v>0</v>
      </c>
      <c r="BY214" s="8">
        <f t="shared" si="255"/>
        <v>0</v>
      </c>
      <c r="BZ214" s="8">
        <f t="shared" si="256"/>
        <v>0</v>
      </c>
      <c r="CA214" s="8">
        <f t="shared" si="257"/>
        <v>0</v>
      </c>
      <c r="CB214" s="8">
        <f t="shared" si="258"/>
        <v>0</v>
      </c>
      <c r="CC214" s="15">
        <f t="shared" si="259"/>
        <v>0</v>
      </c>
      <c r="CD214" s="8">
        <f t="shared" si="260"/>
        <v>2.868566475182762</v>
      </c>
      <c r="CE214" s="68"/>
      <c r="CF214" s="60">
        <v>0</v>
      </c>
      <c r="CG214" s="8">
        <f t="shared" si="261"/>
        <v>0.55627549999999992</v>
      </c>
      <c r="CH214" s="8">
        <f t="shared" si="262"/>
        <v>0</v>
      </c>
      <c r="CI214" s="69">
        <f t="shared" si="263"/>
        <v>0</v>
      </c>
      <c r="CJ214" s="8">
        <f t="shared" si="264"/>
        <v>0</v>
      </c>
      <c r="CK214" s="8">
        <f t="shared" si="265"/>
        <v>0</v>
      </c>
      <c r="CL214" s="8">
        <f t="shared" si="266"/>
        <v>0</v>
      </c>
      <c r="CM214" s="8">
        <f t="shared" si="267"/>
        <v>0</v>
      </c>
      <c r="CN214" s="8">
        <f t="shared" si="268"/>
        <v>0</v>
      </c>
      <c r="CO214" s="15">
        <f t="shared" si="269"/>
        <v>0</v>
      </c>
      <c r="CP214" s="8">
        <f t="shared" si="270"/>
        <v>2.868566475182762</v>
      </c>
      <c r="CQ214" s="27"/>
      <c r="CR214">
        <f t="shared" si="195"/>
        <v>4.2971719999999998</v>
      </c>
      <c r="CS214">
        <f t="shared" si="196"/>
        <v>0</v>
      </c>
      <c r="CT214">
        <f t="shared" si="197"/>
        <v>0</v>
      </c>
      <c r="CU214">
        <f t="shared" si="198"/>
        <v>0</v>
      </c>
      <c r="CV214">
        <f t="shared" si="199"/>
        <v>0</v>
      </c>
      <c r="CW214">
        <f t="shared" si="200"/>
        <v>0</v>
      </c>
      <c r="CX214">
        <f t="shared" si="201"/>
        <v>0</v>
      </c>
      <c r="CY214">
        <f t="shared" si="202"/>
        <v>4.2971719999999998</v>
      </c>
      <c r="CZ214" s="8">
        <f t="shared" si="203"/>
        <v>4.2971719999999998</v>
      </c>
    </row>
    <row r="215" spans="1:104" hidden="1" outlineLevel="1" x14ac:dyDescent="0.4">
      <c r="A215" t="str">
        <f>'Accounts Active'!A173</f>
        <v>Jonker Family Trust</v>
      </c>
      <c r="B215">
        <f t="shared" si="186"/>
        <v>30.663419999999995</v>
      </c>
      <c r="C215">
        <f t="shared" si="185"/>
        <v>10.563969999999999</v>
      </c>
      <c r="D215">
        <f t="shared" si="187"/>
        <v>6.7725439999999999</v>
      </c>
      <c r="E215">
        <f t="shared" si="188"/>
        <v>1.5331709999999998</v>
      </c>
      <c r="F215" s="15">
        <f t="shared" si="204"/>
        <v>0.29732808183071829</v>
      </c>
      <c r="G215" s="14">
        <f t="shared" si="189"/>
        <v>1</v>
      </c>
      <c r="H215" s="54">
        <f t="shared" si="205"/>
        <v>7.4230050633827478</v>
      </c>
      <c r="I215" s="58">
        <v>1.2903210633827489</v>
      </c>
      <c r="J215" s="58">
        <f t="shared" si="190"/>
        <v>9.2736489366172528</v>
      </c>
      <c r="K215" s="10"/>
      <c r="L215">
        <v>0</v>
      </c>
      <c r="M215" s="8">
        <f t="shared" si="206"/>
        <v>1.5331709999999998</v>
      </c>
      <c r="N215" s="8">
        <f t="shared" si="207"/>
        <v>9.2736489366172528</v>
      </c>
      <c r="O215" s="58">
        <f t="shared" si="191"/>
        <v>0.46886666547338257</v>
      </c>
      <c r="P215" s="8">
        <f t="shared" si="192"/>
        <v>1.5331709999999998</v>
      </c>
      <c r="Q215" s="8">
        <f t="shared" si="208"/>
        <v>0</v>
      </c>
      <c r="R215" s="8">
        <f t="shared" si="193"/>
        <v>0</v>
      </c>
      <c r="S215" s="8">
        <f t="shared" si="209"/>
        <v>0</v>
      </c>
      <c r="T215" s="8">
        <f t="shared" si="210"/>
        <v>2.0020376654733822</v>
      </c>
      <c r="U215" s="15">
        <f t="shared" si="271"/>
        <v>6.5290749220843033E-2</v>
      </c>
      <c r="V215" s="8">
        <f t="shared" si="194"/>
        <v>7.2716112711438701</v>
      </c>
      <c r="W215" s="68"/>
      <c r="X215" s="58">
        <v>0</v>
      </c>
      <c r="Y215" s="8">
        <f t="shared" si="211"/>
        <v>1.5331709999999998</v>
      </c>
      <c r="Z215" s="8">
        <f t="shared" si="212"/>
        <v>7.2716112711438701</v>
      </c>
      <c r="AA215" s="60">
        <f t="shared" si="213"/>
        <v>0.82145439790936636</v>
      </c>
      <c r="AB215" s="8">
        <f t="shared" si="214"/>
        <v>1.5331709999999998</v>
      </c>
      <c r="AC215" s="8">
        <f t="shared" si="215"/>
        <v>0</v>
      </c>
      <c r="AD215" s="8">
        <f t="shared" si="216"/>
        <v>0</v>
      </c>
      <c r="AE215" s="8">
        <f t="shared" si="217"/>
        <v>0</v>
      </c>
      <c r="AF215" s="8">
        <f t="shared" si="218"/>
        <v>2.3546253979093663</v>
      </c>
      <c r="AG215" s="15">
        <f t="shared" si="219"/>
        <v>7.6789392634917006E-2</v>
      </c>
      <c r="AH215" s="8">
        <f t="shared" si="220"/>
        <v>4.9169858732345038</v>
      </c>
      <c r="AI215" s="68"/>
      <c r="AJ215" s="58">
        <v>0</v>
      </c>
      <c r="AK215" s="8">
        <f t="shared" si="221"/>
        <v>1.5331709999999998</v>
      </c>
      <c r="AL215" s="8">
        <f t="shared" si="222"/>
        <v>0</v>
      </c>
      <c r="AM215" s="69">
        <f t="shared" si="223"/>
        <v>0</v>
      </c>
      <c r="AN215" s="8">
        <f t="shared" si="224"/>
        <v>1.5331709999999998</v>
      </c>
      <c r="AO215" s="8">
        <f t="shared" si="225"/>
        <v>0</v>
      </c>
      <c r="AP215" s="8">
        <f t="shared" si="226"/>
        <v>0</v>
      </c>
      <c r="AQ215" s="8">
        <f t="shared" si="227"/>
        <v>0</v>
      </c>
      <c r="AR215" s="8">
        <f t="shared" si="228"/>
        <v>1.5331709999999998</v>
      </c>
      <c r="AS215" s="15">
        <f t="shared" si="229"/>
        <v>0.05</v>
      </c>
      <c r="AT215" s="8">
        <f t="shared" si="230"/>
        <v>3.3838148732345039</v>
      </c>
      <c r="AU215" s="68"/>
      <c r="AV215" s="60">
        <v>0</v>
      </c>
      <c r="AW215" s="8">
        <f t="shared" si="231"/>
        <v>1.5331709999999998</v>
      </c>
      <c r="AX215" s="8">
        <f t="shared" si="232"/>
        <v>0</v>
      </c>
      <c r="AY215" s="69">
        <f t="shared" si="233"/>
        <v>0</v>
      </c>
      <c r="AZ215" s="8">
        <f t="shared" si="234"/>
        <v>1.5331709999999998</v>
      </c>
      <c r="BA215" s="8">
        <f t="shared" si="235"/>
        <v>0</v>
      </c>
      <c r="BB215" s="8">
        <f t="shared" si="236"/>
        <v>0</v>
      </c>
      <c r="BC215" s="8">
        <f t="shared" si="237"/>
        <v>0</v>
      </c>
      <c r="BD215" s="8">
        <f t="shared" si="238"/>
        <v>1.5331709999999998</v>
      </c>
      <c r="BE215" s="15">
        <f t="shared" si="239"/>
        <v>0.05</v>
      </c>
      <c r="BF215" s="8">
        <f t="shared" si="240"/>
        <v>1.8506438732345041</v>
      </c>
      <c r="BG215" s="68"/>
      <c r="BH215" s="60">
        <v>0</v>
      </c>
      <c r="BI215" s="8">
        <f t="shared" si="241"/>
        <v>1.5331709999999998</v>
      </c>
      <c r="BJ215" s="8">
        <f t="shared" si="242"/>
        <v>0</v>
      </c>
      <c r="BK215" s="69">
        <f t="shared" si="243"/>
        <v>0</v>
      </c>
      <c r="BL215" s="8">
        <f t="shared" si="244"/>
        <v>0</v>
      </c>
      <c r="BM215" s="8">
        <f t="shared" si="245"/>
        <v>0</v>
      </c>
      <c r="BN215" s="8">
        <f t="shared" si="246"/>
        <v>0</v>
      </c>
      <c r="BO215" s="8">
        <f t="shared" si="247"/>
        <v>0</v>
      </c>
      <c r="BP215" s="8">
        <f t="shared" si="248"/>
        <v>0</v>
      </c>
      <c r="BQ215" s="15">
        <f t="shared" si="249"/>
        <v>0</v>
      </c>
      <c r="BR215" s="8">
        <f t="shared" si="250"/>
        <v>1.8506438732345041</v>
      </c>
      <c r="BS215" s="68"/>
      <c r="BT215" s="60">
        <v>0</v>
      </c>
      <c r="BU215" s="8">
        <f t="shared" si="251"/>
        <v>1.5331709999999998</v>
      </c>
      <c r="BV215" s="8">
        <f t="shared" si="252"/>
        <v>0</v>
      </c>
      <c r="BW215" s="69">
        <f t="shared" si="253"/>
        <v>0</v>
      </c>
      <c r="BX215" s="8">
        <f t="shared" si="254"/>
        <v>0</v>
      </c>
      <c r="BY215" s="8">
        <f t="shared" si="255"/>
        <v>0</v>
      </c>
      <c r="BZ215" s="8">
        <f t="shared" si="256"/>
        <v>0</v>
      </c>
      <c r="CA215" s="8">
        <f t="shared" si="257"/>
        <v>0</v>
      </c>
      <c r="CB215" s="8">
        <f t="shared" si="258"/>
        <v>0</v>
      </c>
      <c r="CC215" s="15">
        <f t="shared" si="259"/>
        <v>0</v>
      </c>
      <c r="CD215" s="8">
        <f t="shared" si="260"/>
        <v>1.8506438732345041</v>
      </c>
      <c r="CE215" s="68"/>
      <c r="CF215" s="60">
        <v>0</v>
      </c>
      <c r="CG215" s="8">
        <f t="shared" si="261"/>
        <v>1.5331709999999998</v>
      </c>
      <c r="CH215" s="8">
        <f t="shared" si="262"/>
        <v>0</v>
      </c>
      <c r="CI215" s="69">
        <f t="shared" si="263"/>
        <v>0</v>
      </c>
      <c r="CJ215" s="8">
        <f t="shared" si="264"/>
        <v>0</v>
      </c>
      <c r="CK215" s="8">
        <f t="shared" si="265"/>
        <v>0</v>
      </c>
      <c r="CL215" s="8">
        <f t="shared" si="266"/>
        <v>0</v>
      </c>
      <c r="CM215" s="8">
        <f t="shared" si="267"/>
        <v>0</v>
      </c>
      <c r="CN215" s="8">
        <f t="shared" si="268"/>
        <v>0</v>
      </c>
      <c r="CO215" s="15">
        <f t="shared" si="269"/>
        <v>0</v>
      </c>
      <c r="CP215" s="8">
        <f t="shared" si="270"/>
        <v>1.8506438732345041</v>
      </c>
      <c r="CQ215" s="27"/>
      <c r="CR215">
        <f t="shared" si="195"/>
        <v>20.099449999999997</v>
      </c>
      <c r="CS215">
        <f t="shared" si="196"/>
        <v>0</v>
      </c>
      <c r="CT215">
        <f t="shared" si="197"/>
        <v>0</v>
      </c>
      <c r="CU215">
        <f t="shared" si="198"/>
        <v>0</v>
      </c>
      <c r="CV215">
        <f t="shared" si="199"/>
        <v>0</v>
      </c>
      <c r="CW215">
        <f t="shared" si="200"/>
        <v>13.326905999999999</v>
      </c>
      <c r="CX215">
        <f t="shared" si="201"/>
        <v>0</v>
      </c>
      <c r="CY215">
        <f t="shared" si="202"/>
        <v>6.7725439999999999</v>
      </c>
      <c r="CZ215" s="8">
        <f t="shared" si="203"/>
        <v>6.7725439999999999</v>
      </c>
    </row>
    <row r="216" spans="1:104" hidden="1" outlineLevel="1" x14ac:dyDescent="0.4">
      <c r="A216" t="str">
        <f>'Accounts Active'!A174</f>
        <v>Jordan Weiner</v>
      </c>
      <c r="B216">
        <f t="shared" si="186"/>
        <v>144.69079299999999</v>
      </c>
      <c r="C216">
        <f t="shared" si="185"/>
        <v>126.957088</v>
      </c>
      <c r="D216">
        <f t="shared" si="187"/>
        <v>0</v>
      </c>
      <c r="E216">
        <f t="shared" si="188"/>
        <v>7.2345396499999994</v>
      </c>
      <c r="F216" s="15">
        <f t="shared" si="204"/>
        <v>0.59120407374473505</v>
      </c>
      <c r="G216" s="14">
        <f t="shared" si="189"/>
        <v>1</v>
      </c>
      <c r="H216" s="54">
        <f t="shared" si="205"/>
        <v>51.899540383631177</v>
      </c>
      <c r="I216" s="58">
        <v>15.506992616614511</v>
      </c>
      <c r="J216" s="58">
        <f t="shared" si="190"/>
        <v>111.45009538338549</v>
      </c>
      <c r="K216" s="10"/>
      <c r="L216">
        <v>0</v>
      </c>
      <c r="M216" s="8">
        <f t="shared" si="206"/>
        <v>7.2345396499999994</v>
      </c>
      <c r="N216" s="8">
        <f t="shared" si="207"/>
        <v>111.45009538338549</v>
      </c>
      <c r="O216" s="58">
        <f t="shared" si="191"/>
        <v>5.6348083635953889</v>
      </c>
      <c r="P216" s="8">
        <f t="shared" si="192"/>
        <v>0</v>
      </c>
      <c r="Q216" s="8">
        <f t="shared" si="208"/>
        <v>111.45009538338549</v>
      </c>
      <c r="R216" s="8">
        <f t="shared" si="193"/>
        <v>3.6420423266016368</v>
      </c>
      <c r="S216" s="8">
        <f t="shared" si="209"/>
        <v>3.6420423266016368</v>
      </c>
      <c r="T216" s="8">
        <f t="shared" si="210"/>
        <v>9.2768506901970262</v>
      </c>
      <c r="U216" s="15">
        <f t="shared" si="271"/>
        <v>6.411500343492503E-2</v>
      </c>
      <c r="V216" s="8">
        <f t="shared" si="194"/>
        <v>102.17324469318847</v>
      </c>
      <c r="W216" s="68"/>
      <c r="X216" s="58">
        <v>0</v>
      </c>
      <c r="Y216" s="8">
        <f t="shared" si="211"/>
        <v>7.2345396499999994</v>
      </c>
      <c r="Z216" s="8">
        <f t="shared" si="212"/>
        <v>102.17324469318847</v>
      </c>
      <c r="AA216" s="60">
        <f t="shared" si="213"/>
        <v>9.8721842530191228</v>
      </c>
      <c r="AB216" s="8">
        <f t="shared" si="214"/>
        <v>0</v>
      </c>
      <c r="AC216" s="8">
        <f t="shared" si="215"/>
        <v>102.17324469318847</v>
      </c>
      <c r="AD216" s="8">
        <f t="shared" si="216"/>
        <v>18.281426140415029</v>
      </c>
      <c r="AE216" s="8">
        <f t="shared" si="217"/>
        <v>18.281426140415029</v>
      </c>
      <c r="AF216" s="8">
        <f t="shared" si="218"/>
        <v>28.15361039343415</v>
      </c>
      <c r="AG216" s="15">
        <f t="shared" si="219"/>
        <v>0.19457775999219351</v>
      </c>
      <c r="AH216" s="8">
        <f t="shared" si="220"/>
        <v>74.019634299754316</v>
      </c>
      <c r="AI216" s="68"/>
      <c r="AJ216" s="58">
        <v>0</v>
      </c>
      <c r="AK216" s="8">
        <f t="shared" si="221"/>
        <v>7.2345396499999994</v>
      </c>
      <c r="AL216" s="8">
        <f t="shared" si="222"/>
        <v>0</v>
      </c>
      <c r="AM216" s="69">
        <f t="shared" si="223"/>
        <v>0</v>
      </c>
      <c r="AN216" s="8">
        <f t="shared" si="224"/>
        <v>7.2345396499999994</v>
      </c>
      <c r="AO216" s="8">
        <f t="shared" si="225"/>
        <v>0</v>
      </c>
      <c r="AP216" s="8">
        <f t="shared" si="226"/>
        <v>0</v>
      </c>
      <c r="AQ216" s="8">
        <f t="shared" si="227"/>
        <v>0</v>
      </c>
      <c r="AR216" s="8">
        <f t="shared" si="228"/>
        <v>7.2345396499999994</v>
      </c>
      <c r="AS216" s="15">
        <f t="shared" si="229"/>
        <v>0.05</v>
      </c>
      <c r="AT216" s="8">
        <f t="shared" si="230"/>
        <v>66.785094649754313</v>
      </c>
      <c r="AU216" s="68"/>
      <c r="AV216" s="60">
        <v>0</v>
      </c>
      <c r="AW216" s="8">
        <f t="shared" si="231"/>
        <v>7.2345396499999994</v>
      </c>
      <c r="AX216" s="8">
        <f t="shared" si="232"/>
        <v>0</v>
      </c>
      <c r="AY216" s="69">
        <f t="shared" si="233"/>
        <v>0</v>
      </c>
      <c r="AZ216" s="8">
        <f t="shared" si="234"/>
        <v>7.2345396499999994</v>
      </c>
      <c r="BA216" s="8">
        <f t="shared" si="235"/>
        <v>0</v>
      </c>
      <c r="BB216" s="8">
        <f t="shared" si="236"/>
        <v>0</v>
      </c>
      <c r="BC216" s="8">
        <f t="shared" si="237"/>
        <v>0</v>
      </c>
      <c r="BD216" s="8">
        <f t="shared" si="238"/>
        <v>7.2345396499999994</v>
      </c>
      <c r="BE216" s="15">
        <f t="shared" si="239"/>
        <v>0.05</v>
      </c>
      <c r="BF216" s="8">
        <f t="shared" si="240"/>
        <v>59.550554999754311</v>
      </c>
      <c r="BG216" s="68"/>
      <c r="BH216" s="60">
        <v>0</v>
      </c>
      <c r="BI216" s="8">
        <f t="shared" si="241"/>
        <v>7.2345396499999994</v>
      </c>
      <c r="BJ216" s="8">
        <f t="shared" si="242"/>
        <v>0</v>
      </c>
      <c r="BK216" s="69">
        <f t="shared" si="243"/>
        <v>0</v>
      </c>
      <c r="BL216" s="8">
        <f t="shared" si="244"/>
        <v>0</v>
      </c>
      <c r="BM216" s="8">
        <f t="shared" si="245"/>
        <v>0</v>
      </c>
      <c r="BN216" s="8">
        <f t="shared" si="246"/>
        <v>0</v>
      </c>
      <c r="BO216" s="8">
        <f t="shared" si="247"/>
        <v>0</v>
      </c>
      <c r="BP216" s="8">
        <f t="shared" si="248"/>
        <v>0</v>
      </c>
      <c r="BQ216" s="15">
        <f t="shared" si="249"/>
        <v>0</v>
      </c>
      <c r="BR216" s="8">
        <f t="shared" si="250"/>
        <v>59.550554999754311</v>
      </c>
      <c r="BS216" s="68"/>
      <c r="BT216" s="60">
        <v>0</v>
      </c>
      <c r="BU216" s="8">
        <f t="shared" si="251"/>
        <v>7.2345396499999994</v>
      </c>
      <c r="BV216" s="8">
        <f t="shared" si="252"/>
        <v>0</v>
      </c>
      <c r="BW216" s="69">
        <f t="shared" si="253"/>
        <v>0</v>
      </c>
      <c r="BX216" s="8">
        <f t="shared" si="254"/>
        <v>0</v>
      </c>
      <c r="BY216" s="8">
        <f t="shared" si="255"/>
        <v>0</v>
      </c>
      <c r="BZ216" s="8">
        <f t="shared" si="256"/>
        <v>0</v>
      </c>
      <c r="CA216" s="8">
        <f t="shared" si="257"/>
        <v>0</v>
      </c>
      <c r="CB216" s="8">
        <f t="shared" si="258"/>
        <v>0</v>
      </c>
      <c r="CC216" s="15">
        <f t="shared" si="259"/>
        <v>0</v>
      </c>
      <c r="CD216" s="8">
        <f t="shared" si="260"/>
        <v>59.550554999754311</v>
      </c>
      <c r="CE216" s="68"/>
      <c r="CF216" s="60">
        <v>0</v>
      </c>
      <c r="CG216" s="8">
        <f t="shared" si="261"/>
        <v>7.2345396499999994</v>
      </c>
      <c r="CH216" s="8">
        <f t="shared" si="262"/>
        <v>0</v>
      </c>
      <c r="CI216" s="69">
        <f t="shared" si="263"/>
        <v>0</v>
      </c>
      <c r="CJ216" s="8">
        <f t="shared" si="264"/>
        <v>0</v>
      </c>
      <c r="CK216" s="8">
        <f t="shared" si="265"/>
        <v>0</v>
      </c>
      <c r="CL216" s="8">
        <f t="shared" si="266"/>
        <v>0</v>
      </c>
      <c r="CM216" s="8">
        <f t="shared" si="267"/>
        <v>0</v>
      </c>
      <c r="CN216" s="8">
        <f t="shared" si="268"/>
        <v>0</v>
      </c>
      <c r="CO216" s="15">
        <f t="shared" si="269"/>
        <v>0</v>
      </c>
      <c r="CP216" s="8">
        <f t="shared" si="270"/>
        <v>59.550554999754311</v>
      </c>
      <c r="CQ216" s="27"/>
      <c r="CR216">
        <f t="shared" si="195"/>
        <v>17.733705</v>
      </c>
      <c r="CS216">
        <f t="shared" si="196"/>
        <v>0</v>
      </c>
      <c r="CT216">
        <f t="shared" si="197"/>
        <v>0</v>
      </c>
      <c r="CU216">
        <f t="shared" si="198"/>
        <v>0</v>
      </c>
      <c r="CV216">
        <f t="shared" si="199"/>
        <v>4.4260809999999999</v>
      </c>
      <c r="CW216">
        <f t="shared" si="200"/>
        <v>13.307624000000001</v>
      </c>
      <c r="CX216">
        <f t="shared" si="201"/>
        <v>0</v>
      </c>
      <c r="CY216">
        <f t="shared" si="202"/>
        <v>0</v>
      </c>
      <c r="CZ216" s="8">
        <f t="shared" si="203"/>
        <v>0</v>
      </c>
    </row>
    <row r="217" spans="1:104" hidden="1" outlineLevel="1" x14ac:dyDescent="0.4">
      <c r="A217" t="str">
        <f>'Accounts Active'!A175</f>
        <v>Jose Machota</v>
      </c>
      <c r="B217">
        <f t="shared" si="186"/>
        <v>7.9061340000000007</v>
      </c>
      <c r="C217">
        <f t="shared" si="185"/>
        <v>2.9191419999999999</v>
      </c>
      <c r="D217">
        <f t="shared" si="187"/>
        <v>0</v>
      </c>
      <c r="E217">
        <f t="shared" si="188"/>
        <v>0.39530670000000007</v>
      </c>
      <c r="F217" s="15">
        <f t="shared" si="204"/>
        <v>0.33618123400754435</v>
      </c>
      <c r="G217" s="14">
        <f t="shared" si="189"/>
        <v>1</v>
      </c>
      <c r="H217" s="54">
        <f t="shared" si="205"/>
        <v>1.9377812401967489</v>
      </c>
      <c r="I217" s="58">
        <v>0.35655444019674837</v>
      </c>
      <c r="J217" s="58">
        <f t="shared" si="190"/>
        <v>2.5625875598032515</v>
      </c>
      <c r="K217" s="10"/>
      <c r="L217">
        <v>0</v>
      </c>
      <c r="M217" s="8">
        <f t="shared" si="206"/>
        <v>0.39530670000000007</v>
      </c>
      <c r="N217" s="8">
        <f t="shared" si="207"/>
        <v>2.5625875598032515</v>
      </c>
      <c r="O217" s="58">
        <f t="shared" si="191"/>
        <v>0.12956193321102774</v>
      </c>
      <c r="P217" s="8">
        <f t="shared" si="192"/>
        <v>0.39530670000000007</v>
      </c>
      <c r="Q217" s="8">
        <f t="shared" si="208"/>
        <v>0</v>
      </c>
      <c r="R217" s="8">
        <f t="shared" si="193"/>
        <v>0</v>
      </c>
      <c r="S217" s="8">
        <f t="shared" si="209"/>
        <v>0</v>
      </c>
      <c r="T217" s="8">
        <f t="shared" si="210"/>
        <v>0.52486863321102784</v>
      </c>
      <c r="U217" s="15">
        <f t="shared" si="271"/>
        <v>6.6387520526597174E-2</v>
      </c>
      <c r="V217" s="8">
        <f t="shared" si="194"/>
        <v>2.0377189265922238</v>
      </c>
      <c r="W217" s="68"/>
      <c r="X217" s="58">
        <v>0</v>
      </c>
      <c r="Y217" s="8">
        <f t="shared" si="211"/>
        <v>0.39530670000000007</v>
      </c>
      <c r="Z217" s="8">
        <f t="shared" si="212"/>
        <v>2.0377189265922238</v>
      </c>
      <c r="AA217" s="60">
        <f t="shared" si="213"/>
        <v>0.22699250698572063</v>
      </c>
      <c r="AB217" s="8">
        <f t="shared" si="214"/>
        <v>0.39530670000000007</v>
      </c>
      <c r="AC217" s="8">
        <f t="shared" si="215"/>
        <v>0</v>
      </c>
      <c r="AD217" s="8">
        <f t="shared" si="216"/>
        <v>0</v>
      </c>
      <c r="AE217" s="8">
        <f t="shared" si="217"/>
        <v>0</v>
      </c>
      <c r="AF217" s="8">
        <f t="shared" si="218"/>
        <v>0.62229920698572072</v>
      </c>
      <c r="AG217" s="15">
        <f t="shared" si="219"/>
        <v>7.8710935962598233E-2</v>
      </c>
      <c r="AH217" s="8">
        <f t="shared" si="220"/>
        <v>1.415419719606503</v>
      </c>
      <c r="AI217" s="68"/>
      <c r="AJ217" s="58">
        <v>0</v>
      </c>
      <c r="AK217" s="8">
        <f t="shared" si="221"/>
        <v>0.39530670000000007</v>
      </c>
      <c r="AL217" s="8">
        <f t="shared" si="222"/>
        <v>0</v>
      </c>
      <c r="AM217" s="69">
        <f t="shared" si="223"/>
        <v>0</v>
      </c>
      <c r="AN217" s="8">
        <f t="shared" si="224"/>
        <v>0.39530670000000007</v>
      </c>
      <c r="AO217" s="8">
        <f t="shared" si="225"/>
        <v>0</v>
      </c>
      <c r="AP217" s="8">
        <f t="shared" si="226"/>
        <v>0</v>
      </c>
      <c r="AQ217" s="8">
        <f t="shared" si="227"/>
        <v>0</v>
      </c>
      <c r="AR217" s="8">
        <f t="shared" si="228"/>
        <v>0.39530670000000007</v>
      </c>
      <c r="AS217" s="15">
        <f t="shared" si="229"/>
        <v>0.05</v>
      </c>
      <c r="AT217" s="8">
        <f t="shared" si="230"/>
        <v>1.0201130196065029</v>
      </c>
      <c r="AU217" s="68"/>
      <c r="AV217" s="60">
        <v>0</v>
      </c>
      <c r="AW217" s="8">
        <f t="shared" si="231"/>
        <v>0.39530670000000007</v>
      </c>
      <c r="AX217" s="8">
        <f t="shared" si="232"/>
        <v>0</v>
      </c>
      <c r="AY217" s="69">
        <f t="shared" si="233"/>
        <v>0</v>
      </c>
      <c r="AZ217" s="8">
        <f t="shared" si="234"/>
        <v>0.39530670000000007</v>
      </c>
      <c r="BA217" s="8">
        <f t="shared" si="235"/>
        <v>0</v>
      </c>
      <c r="BB217" s="8">
        <f t="shared" si="236"/>
        <v>0</v>
      </c>
      <c r="BC217" s="8">
        <f t="shared" si="237"/>
        <v>0</v>
      </c>
      <c r="BD217" s="8">
        <f t="shared" si="238"/>
        <v>0.39530670000000007</v>
      </c>
      <c r="BE217" s="15">
        <f t="shared" si="239"/>
        <v>0.05</v>
      </c>
      <c r="BF217" s="8">
        <f t="shared" si="240"/>
        <v>0.62480631960650279</v>
      </c>
      <c r="BG217" s="68"/>
      <c r="BH217" s="60">
        <v>0</v>
      </c>
      <c r="BI217" s="8">
        <f t="shared" si="241"/>
        <v>0.39530670000000007</v>
      </c>
      <c r="BJ217" s="8">
        <f t="shared" si="242"/>
        <v>0</v>
      </c>
      <c r="BK217" s="69">
        <f t="shared" si="243"/>
        <v>0</v>
      </c>
      <c r="BL217" s="8">
        <f t="shared" si="244"/>
        <v>0</v>
      </c>
      <c r="BM217" s="8">
        <f t="shared" si="245"/>
        <v>0</v>
      </c>
      <c r="BN217" s="8">
        <f t="shared" si="246"/>
        <v>0</v>
      </c>
      <c r="BO217" s="8">
        <f t="shared" si="247"/>
        <v>0</v>
      </c>
      <c r="BP217" s="8">
        <f t="shared" si="248"/>
        <v>0</v>
      </c>
      <c r="BQ217" s="15">
        <f t="shared" si="249"/>
        <v>0</v>
      </c>
      <c r="BR217" s="8">
        <f t="shared" si="250"/>
        <v>0.62480631960650279</v>
      </c>
      <c r="BS217" s="68"/>
      <c r="BT217" s="60">
        <v>0</v>
      </c>
      <c r="BU217" s="8">
        <f t="shared" si="251"/>
        <v>0.39530670000000007</v>
      </c>
      <c r="BV217" s="8">
        <f t="shared" si="252"/>
        <v>0</v>
      </c>
      <c r="BW217" s="69">
        <f t="shared" si="253"/>
        <v>0</v>
      </c>
      <c r="BX217" s="8">
        <f t="shared" si="254"/>
        <v>0</v>
      </c>
      <c r="BY217" s="8">
        <f t="shared" si="255"/>
        <v>0</v>
      </c>
      <c r="BZ217" s="8">
        <f t="shared" si="256"/>
        <v>0</v>
      </c>
      <c r="CA217" s="8">
        <f t="shared" si="257"/>
        <v>0</v>
      </c>
      <c r="CB217" s="8">
        <f t="shared" si="258"/>
        <v>0</v>
      </c>
      <c r="CC217" s="15">
        <f t="shared" si="259"/>
        <v>0</v>
      </c>
      <c r="CD217" s="8">
        <f t="shared" si="260"/>
        <v>0.62480631960650279</v>
      </c>
      <c r="CE217" s="68"/>
      <c r="CF217" s="60">
        <v>0</v>
      </c>
      <c r="CG217" s="8">
        <f t="shared" si="261"/>
        <v>0.39530670000000007</v>
      </c>
      <c r="CH217" s="8">
        <f t="shared" si="262"/>
        <v>0</v>
      </c>
      <c r="CI217" s="69">
        <f t="shared" si="263"/>
        <v>0</v>
      </c>
      <c r="CJ217" s="8">
        <f t="shared" si="264"/>
        <v>0</v>
      </c>
      <c r="CK217" s="8">
        <f t="shared" si="265"/>
        <v>0</v>
      </c>
      <c r="CL217" s="8">
        <f t="shared" si="266"/>
        <v>0</v>
      </c>
      <c r="CM217" s="8">
        <f t="shared" si="267"/>
        <v>0</v>
      </c>
      <c r="CN217" s="8">
        <f t="shared" si="268"/>
        <v>0</v>
      </c>
      <c r="CO217" s="15">
        <f t="shared" si="269"/>
        <v>0</v>
      </c>
      <c r="CP217" s="8">
        <f t="shared" si="270"/>
        <v>0.62480631960650279</v>
      </c>
      <c r="CQ217" s="27"/>
      <c r="CR217">
        <f t="shared" si="195"/>
        <v>4.9869920000000008</v>
      </c>
      <c r="CS217">
        <f t="shared" si="196"/>
        <v>0.62785000000000002</v>
      </c>
      <c r="CT217">
        <f t="shared" si="197"/>
        <v>0</v>
      </c>
      <c r="CU217">
        <f t="shared" si="198"/>
        <v>0</v>
      </c>
      <c r="CV217">
        <f t="shared" si="199"/>
        <v>4.3591420000000003</v>
      </c>
      <c r="CW217">
        <f t="shared" si="200"/>
        <v>0</v>
      </c>
      <c r="CX217">
        <f t="shared" si="201"/>
        <v>0</v>
      </c>
      <c r="CY217">
        <f t="shared" si="202"/>
        <v>0</v>
      </c>
      <c r="CZ217" s="8">
        <f t="shared" si="203"/>
        <v>0</v>
      </c>
    </row>
    <row r="218" spans="1:104" hidden="1" outlineLevel="1" x14ac:dyDescent="0.4">
      <c r="A218" t="str">
        <f>'Accounts Active'!A176</f>
        <v>Jose R. Diaz</v>
      </c>
      <c r="B218">
        <f t="shared" si="186"/>
        <v>78.637082000000007</v>
      </c>
      <c r="C218">
        <f t="shared" si="185"/>
        <v>6.8884740000000004</v>
      </c>
      <c r="D218">
        <f t="shared" si="187"/>
        <v>15.277052000000001</v>
      </c>
      <c r="E218">
        <f t="shared" si="188"/>
        <v>3.9318541000000007</v>
      </c>
      <c r="F218" s="15">
        <f t="shared" si="204"/>
        <v>0.70145643244431322</v>
      </c>
      <c r="G218" s="14">
        <f t="shared" si="189"/>
        <v>1</v>
      </c>
      <c r="H218" s="54">
        <f t="shared" si="205"/>
        <v>1.6734178999999991</v>
      </c>
      <c r="I218" s="58">
        <v>3.9318541000000007</v>
      </c>
      <c r="J218" s="58">
        <f t="shared" si="190"/>
        <v>1.6734178999999987</v>
      </c>
      <c r="K218" s="10"/>
      <c r="L218">
        <v>0</v>
      </c>
      <c r="M218" s="8">
        <f t="shared" si="206"/>
        <v>1.6734178999999987</v>
      </c>
      <c r="N218" s="8">
        <f t="shared" si="207"/>
        <v>1.6734178999999987</v>
      </c>
      <c r="O218" s="58">
        <f t="shared" si="191"/>
        <v>1.42872605377907</v>
      </c>
      <c r="P218" s="8">
        <f t="shared" si="192"/>
        <v>1.6734178999999987</v>
      </c>
      <c r="Q218" s="8">
        <f t="shared" si="208"/>
        <v>0</v>
      </c>
      <c r="R218" s="8">
        <f t="shared" si="193"/>
        <v>0</v>
      </c>
      <c r="S218" s="8">
        <f t="shared" si="209"/>
        <v>0</v>
      </c>
      <c r="T218" s="8">
        <f t="shared" si="210"/>
        <v>3.1021439537790689</v>
      </c>
      <c r="U218" s="15">
        <f t="shared" si="271"/>
        <v>3.9448869094342393E-2</v>
      </c>
      <c r="V218" s="8">
        <f t="shared" si="194"/>
        <v>-1.4287260537790702</v>
      </c>
      <c r="W218" s="68"/>
      <c r="X218" s="58">
        <v>0</v>
      </c>
      <c r="Y218" s="8">
        <f t="shared" si="211"/>
        <v>-1.4287260537790702</v>
      </c>
      <c r="Z218" s="8">
        <f t="shared" si="212"/>
        <v>-1.4287260537790702</v>
      </c>
      <c r="AA218" s="60">
        <f t="shared" si="213"/>
        <v>2.5031280462209309</v>
      </c>
      <c r="AB218" s="8">
        <f t="shared" si="214"/>
        <v>-1.4287260537790702</v>
      </c>
      <c r="AC218" s="8">
        <f t="shared" si="215"/>
        <v>0</v>
      </c>
      <c r="AD218" s="8">
        <f t="shared" si="216"/>
        <v>0</v>
      </c>
      <c r="AE218" s="8">
        <f t="shared" si="217"/>
        <v>0</v>
      </c>
      <c r="AF218" s="8">
        <f t="shared" si="218"/>
        <v>1.0744019924418606</v>
      </c>
      <c r="AG218" s="15">
        <f t="shared" si="219"/>
        <v>1.3662790697674419E-2</v>
      </c>
      <c r="AH218" s="8">
        <f t="shared" si="220"/>
        <v>-2.5031280462209309</v>
      </c>
      <c r="AI218" s="68"/>
      <c r="AJ218" s="58">
        <v>1</v>
      </c>
      <c r="AK218" s="8">
        <f t="shared" si="221"/>
        <v>0</v>
      </c>
      <c r="AL218" s="8">
        <f t="shared" si="222"/>
        <v>0</v>
      </c>
      <c r="AM218" s="69">
        <f t="shared" si="223"/>
        <v>0</v>
      </c>
      <c r="AN218" s="8">
        <f t="shared" si="224"/>
        <v>0</v>
      </c>
      <c r="AO218" s="8">
        <f t="shared" si="225"/>
        <v>0</v>
      </c>
      <c r="AP218" s="8">
        <f t="shared" si="226"/>
        <v>0</v>
      </c>
      <c r="AQ218" s="8">
        <f t="shared" si="227"/>
        <v>0</v>
      </c>
      <c r="AR218" s="8">
        <f t="shared" si="228"/>
        <v>0</v>
      </c>
      <c r="AS218" s="15">
        <f t="shared" si="229"/>
        <v>0</v>
      </c>
      <c r="AT218" s="8">
        <f t="shared" si="230"/>
        <v>-2.5031280462209309</v>
      </c>
      <c r="AU218" s="68"/>
      <c r="AV218" s="60">
        <v>0</v>
      </c>
      <c r="AW218" s="8">
        <f t="shared" si="231"/>
        <v>-2.5031280462209309</v>
      </c>
      <c r="AX218" s="8">
        <f t="shared" si="232"/>
        <v>-2.5031280462209309</v>
      </c>
      <c r="AY218" s="69">
        <f t="shared" si="233"/>
        <v>0</v>
      </c>
      <c r="AZ218" s="8">
        <f t="shared" si="234"/>
        <v>-2.5031280462209309</v>
      </c>
      <c r="BA218" s="8">
        <f t="shared" si="235"/>
        <v>0</v>
      </c>
      <c r="BB218" s="8">
        <f t="shared" si="236"/>
        <v>0</v>
      </c>
      <c r="BC218" s="8">
        <f t="shared" si="237"/>
        <v>0</v>
      </c>
      <c r="BD218" s="8">
        <f t="shared" si="238"/>
        <v>-2.5031280462209309</v>
      </c>
      <c r="BE218" s="15">
        <f t="shared" si="239"/>
        <v>-3.1831395348837214E-2</v>
      </c>
      <c r="BF218" s="8">
        <f t="shared" si="240"/>
        <v>0</v>
      </c>
      <c r="BG218" s="68"/>
      <c r="BH218" s="60">
        <v>0</v>
      </c>
      <c r="BI218" s="8">
        <f t="shared" si="241"/>
        <v>0</v>
      </c>
      <c r="BJ218" s="8">
        <f t="shared" si="242"/>
        <v>0</v>
      </c>
      <c r="BK218" s="69">
        <f t="shared" si="243"/>
        <v>0</v>
      </c>
      <c r="BL218" s="8">
        <f t="shared" si="244"/>
        <v>0</v>
      </c>
      <c r="BM218" s="8">
        <f t="shared" si="245"/>
        <v>0</v>
      </c>
      <c r="BN218" s="8">
        <f t="shared" si="246"/>
        <v>0</v>
      </c>
      <c r="BO218" s="8">
        <f t="shared" si="247"/>
        <v>0</v>
      </c>
      <c r="BP218" s="8">
        <f t="shared" si="248"/>
        <v>0</v>
      </c>
      <c r="BQ218" s="15">
        <f t="shared" si="249"/>
        <v>0</v>
      </c>
      <c r="BR218" s="8">
        <f t="shared" si="250"/>
        <v>0</v>
      </c>
      <c r="BS218" s="68"/>
      <c r="BT218" s="60">
        <v>0</v>
      </c>
      <c r="BU218" s="8">
        <f t="shared" si="251"/>
        <v>0</v>
      </c>
      <c r="BV218" s="8">
        <f t="shared" si="252"/>
        <v>0</v>
      </c>
      <c r="BW218" s="69">
        <f t="shared" si="253"/>
        <v>0</v>
      </c>
      <c r="BX218" s="8">
        <f t="shared" si="254"/>
        <v>0</v>
      </c>
      <c r="BY218" s="8">
        <f t="shared" si="255"/>
        <v>0</v>
      </c>
      <c r="BZ218" s="8">
        <f t="shared" si="256"/>
        <v>0</v>
      </c>
      <c r="CA218" s="8">
        <f t="shared" si="257"/>
        <v>0</v>
      </c>
      <c r="CB218" s="8">
        <f t="shared" si="258"/>
        <v>0</v>
      </c>
      <c r="CC218" s="15">
        <f t="shared" si="259"/>
        <v>0</v>
      </c>
      <c r="CD218" s="8">
        <f t="shared" si="260"/>
        <v>0</v>
      </c>
      <c r="CE218" s="68"/>
      <c r="CF218" s="60">
        <v>0</v>
      </c>
      <c r="CG218" s="8">
        <f t="shared" si="261"/>
        <v>0</v>
      </c>
      <c r="CH218" s="8">
        <f t="shared" si="262"/>
        <v>0</v>
      </c>
      <c r="CI218" s="69">
        <f t="shared" si="263"/>
        <v>0</v>
      </c>
      <c r="CJ218" s="8">
        <f t="shared" si="264"/>
        <v>0</v>
      </c>
      <c r="CK218" s="8">
        <f t="shared" si="265"/>
        <v>0</v>
      </c>
      <c r="CL218" s="8">
        <f t="shared" si="266"/>
        <v>0</v>
      </c>
      <c r="CM218" s="8">
        <f t="shared" si="267"/>
        <v>0</v>
      </c>
      <c r="CN218" s="8">
        <f t="shared" si="268"/>
        <v>0</v>
      </c>
      <c r="CO218" s="15">
        <f t="shared" si="269"/>
        <v>0</v>
      </c>
      <c r="CP218" s="8">
        <f t="shared" si="270"/>
        <v>0</v>
      </c>
      <c r="CQ218" s="27"/>
      <c r="CR218">
        <f t="shared" si="195"/>
        <v>71.748608000000004</v>
      </c>
      <c r="CS218">
        <f t="shared" si="196"/>
        <v>5.1226989999999999</v>
      </c>
      <c r="CT218">
        <f t="shared" si="197"/>
        <v>2.6258400000000002</v>
      </c>
      <c r="CU218">
        <f t="shared" si="198"/>
        <v>0</v>
      </c>
      <c r="CV218">
        <f t="shared" si="199"/>
        <v>27.717562000000001</v>
      </c>
      <c r="CW218">
        <f t="shared" si="200"/>
        <v>21.005455000000001</v>
      </c>
      <c r="CX218">
        <f t="shared" si="201"/>
        <v>12.626535000000001</v>
      </c>
      <c r="CY218">
        <f t="shared" si="202"/>
        <v>2.6505169999999998</v>
      </c>
      <c r="CZ218" s="8">
        <f t="shared" si="203"/>
        <v>16.560254</v>
      </c>
    </row>
    <row r="219" spans="1:104" hidden="1" outlineLevel="1" x14ac:dyDescent="0.4">
      <c r="A219" t="str">
        <f>'Accounts Active'!A177</f>
        <v>Josef Otto Gether</v>
      </c>
      <c r="B219">
        <f t="shared" si="186"/>
        <v>6.5113610000000008</v>
      </c>
      <c r="C219">
        <f t="shared" si="185"/>
        <v>0.43765500000000002</v>
      </c>
      <c r="D219">
        <f t="shared" si="187"/>
        <v>2</v>
      </c>
      <c r="E219">
        <f t="shared" si="188"/>
        <v>0.32556805000000005</v>
      </c>
      <c r="F219" s="15">
        <f t="shared" si="204"/>
        <v>0.74389199255121075</v>
      </c>
      <c r="G219" s="14">
        <f t="shared" si="189"/>
        <v>1</v>
      </c>
      <c r="H219" s="54">
        <f t="shared" si="205"/>
        <v>0.11208694999999985</v>
      </c>
      <c r="I219" s="58">
        <v>0.32556805000000005</v>
      </c>
      <c r="J219" s="58">
        <f t="shared" si="190"/>
        <v>0.11208694999999985</v>
      </c>
      <c r="K219" s="10"/>
      <c r="L219">
        <v>0</v>
      </c>
      <c r="M219" s="8">
        <f t="shared" si="206"/>
        <v>0.11208694999999985</v>
      </c>
      <c r="N219" s="8">
        <f t="shared" si="207"/>
        <v>0.11208694999999985</v>
      </c>
      <c r="O219" s="58">
        <f t="shared" si="191"/>
        <v>0.11830234375000001</v>
      </c>
      <c r="P219" s="8">
        <f t="shared" si="192"/>
        <v>0.11208694999999985</v>
      </c>
      <c r="Q219" s="8">
        <f t="shared" si="208"/>
        <v>0</v>
      </c>
      <c r="R219" s="8">
        <f t="shared" si="193"/>
        <v>0</v>
      </c>
      <c r="S219" s="8">
        <f t="shared" si="209"/>
        <v>0</v>
      </c>
      <c r="T219" s="8">
        <f t="shared" si="210"/>
        <v>0.23038929374999986</v>
      </c>
      <c r="U219" s="15">
        <f t="shared" si="271"/>
        <v>3.5382663278844442E-2</v>
      </c>
      <c r="V219" s="8">
        <f t="shared" si="194"/>
        <v>-0.11830234375000001</v>
      </c>
      <c r="W219" s="68"/>
      <c r="X219" s="58">
        <v>1</v>
      </c>
      <c r="Y219" s="8">
        <f t="shared" si="211"/>
        <v>0</v>
      </c>
      <c r="Z219" s="8">
        <f t="shared" si="212"/>
        <v>0</v>
      </c>
      <c r="AA219" s="60">
        <f t="shared" si="213"/>
        <v>0.20726570625000004</v>
      </c>
      <c r="AB219" s="8">
        <f t="shared" si="214"/>
        <v>0</v>
      </c>
      <c r="AC219" s="8">
        <f t="shared" si="215"/>
        <v>0</v>
      </c>
      <c r="AD219" s="8">
        <f t="shared" si="216"/>
        <v>0</v>
      </c>
      <c r="AE219" s="8">
        <f t="shared" si="217"/>
        <v>0</v>
      </c>
      <c r="AF219" s="8">
        <f t="shared" si="218"/>
        <v>0.20726570625000004</v>
      </c>
      <c r="AG219" s="15">
        <f t="shared" si="219"/>
        <v>3.1831395348837214E-2</v>
      </c>
      <c r="AH219" s="8">
        <f t="shared" si="220"/>
        <v>-0.32556805000000005</v>
      </c>
      <c r="AI219" s="68"/>
      <c r="AJ219" s="58">
        <v>0</v>
      </c>
      <c r="AK219" s="8">
        <f t="shared" si="221"/>
        <v>-0.32556805000000005</v>
      </c>
      <c r="AL219" s="8">
        <f t="shared" si="222"/>
        <v>-0.32556805000000005</v>
      </c>
      <c r="AM219" s="69">
        <f t="shared" si="223"/>
        <v>0</v>
      </c>
      <c r="AN219" s="8">
        <f t="shared" si="224"/>
        <v>-0.32556805000000005</v>
      </c>
      <c r="AO219" s="8">
        <f t="shared" si="225"/>
        <v>0</v>
      </c>
      <c r="AP219" s="8">
        <f t="shared" si="226"/>
        <v>0</v>
      </c>
      <c r="AQ219" s="8">
        <f t="shared" si="227"/>
        <v>0</v>
      </c>
      <c r="AR219" s="8">
        <f t="shared" si="228"/>
        <v>-0.32556805000000005</v>
      </c>
      <c r="AS219" s="15">
        <f t="shared" si="229"/>
        <v>-0.05</v>
      </c>
      <c r="AT219" s="8">
        <f t="shared" si="230"/>
        <v>0</v>
      </c>
      <c r="AU219" s="68"/>
      <c r="AV219" s="60">
        <v>0</v>
      </c>
      <c r="AW219" s="8">
        <f t="shared" si="231"/>
        <v>0</v>
      </c>
      <c r="AX219" s="8">
        <f t="shared" si="232"/>
        <v>0</v>
      </c>
      <c r="AY219" s="69">
        <f t="shared" si="233"/>
        <v>0</v>
      </c>
      <c r="AZ219" s="8">
        <f t="shared" si="234"/>
        <v>0</v>
      </c>
      <c r="BA219" s="8">
        <f t="shared" si="235"/>
        <v>0</v>
      </c>
      <c r="BB219" s="8">
        <f t="shared" si="236"/>
        <v>0</v>
      </c>
      <c r="BC219" s="8">
        <f t="shared" si="237"/>
        <v>0</v>
      </c>
      <c r="BD219" s="8">
        <f t="shared" si="238"/>
        <v>0</v>
      </c>
      <c r="BE219" s="15">
        <f t="shared" si="239"/>
        <v>0</v>
      </c>
      <c r="BF219" s="8">
        <f t="shared" si="240"/>
        <v>0</v>
      </c>
      <c r="BG219" s="68"/>
      <c r="BH219" s="60">
        <v>0</v>
      </c>
      <c r="BI219" s="8">
        <f t="shared" si="241"/>
        <v>0</v>
      </c>
      <c r="BJ219" s="8">
        <f t="shared" si="242"/>
        <v>0</v>
      </c>
      <c r="BK219" s="69">
        <f t="shared" si="243"/>
        <v>0</v>
      </c>
      <c r="BL219" s="8">
        <f t="shared" si="244"/>
        <v>0</v>
      </c>
      <c r="BM219" s="8">
        <f t="shared" si="245"/>
        <v>0</v>
      </c>
      <c r="BN219" s="8">
        <f t="shared" si="246"/>
        <v>0</v>
      </c>
      <c r="BO219" s="8">
        <f t="shared" si="247"/>
        <v>0</v>
      </c>
      <c r="BP219" s="8">
        <f t="shared" si="248"/>
        <v>0</v>
      </c>
      <c r="BQ219" s="15">
        <f t="shared" si="249"/>
        <v>0</v>
      </c>
      <c r="BR219" s="8">
        <f t="shared" si="250"/>
        <v>0</v>
      </c>
      <c r="BS219" s="68"/>
      <c r="BT219" s="60">
        <v>0</v>
      </c>
      <c r="BU219" s="8">
        <f t="shared" si="251"/>
        <v>0</v>
      </c>
      <c r="BV219" s="8">
        <f t="shared" si="252"/>
        <v>0</v>
      </c>
      <c r="BW219" s="69">
        <f t="shared" si="253"/>
        <v>0</v>
      </c>
      <c r="BX219" s="8">
        <f t="shared" si="254"/>
        <v>0</v>
      </c>
      <c r="BY219" s="8">
        <f t="shared" si="255"/>
        <v>0</v>
      </c>
      <c r="BZ219" s="8">
        <f t="shared" si="256"/>
        <v>0</v>
      </c>
      <c r="CA219" s="8">
        <f t="shared" si="257"/>
        <v>0</v>
      </c>
      <c r="CB219" s="8">
        <f t="shared" si="258"/>
        <v>0</v>
      </c>
      <c r="CC219" s="15">
        <f t="shared" si="259"/>
        <v>0</v>
      </c>
      <c r="CD219" s="8">
        <f t="shared" si="260"/>
        <v>0</v>
      </c>
      <c r="CE219" s="68"/>
      <c r="CF219" s="60">
        <v>0</v>
      </c>
      <c r="CG219" s="8">
        <f t="shared" si="261"/>
        <v>0</v>
      </c>
      <c r="CH219" s="8">
        <f t="shared" si="262"/>
        <v>0</v>
      </c>
      <c r="CI219" s="69">
        <f t="shared" si="263"/>
        <v>0</v>
      </c>
      <c r="CJ219" s="8">
        <f t="shared" si="264"/>
        <v>0</v>
      </c>
      <c r="CK219" s="8">
        <f t="shared" si="265"/>
        <v>0</v>
      </c>
      <c r="CL219" s="8">
        <f t="shared" si="266"/>
        <v>0</v>
      </c>
      <c r="CM219" s="8">
        <f t="shared" si="267"/>
        <v>0</v>
      </c>
      <c r="CN219" s="8">
        <f t="shared" si="268"/>
        <v>0</v>
      </c>
      <c r="CO219" s="15">
        <f t="shared" si="269"/>
        <v>0</v>
      </c>
      <c r="CP219" s="8">
        <f t="shared" si="270"/>
        <v>0</v>
      </c>
      <c r="CQ219" s="27"/>
      <c r="CR219">
        <f t="shared" si="195"/>
        <v>6.0737060000000005</v>
      </c>
      <c r="CS219">
        <f t="shared" si="196"/>
        <v>0.5151</v>
      </c>
      <c r="CT219">
        <f t="shared" si="197"/>
        <v>0</v>
      </c>
      <c r="CU219">
        <f t="shared" si="198"/>
        <v>0</v>
      </c>
      <c r="CV219">
        <f t="shared" si="199"/>
        <v>3.5586060000000002</v>
      </c>
      <c r="CW219">
        <f t="shared" si="200"/>
        <v>0</v>
      </c>
      <c r="CX219">
        <f t="shared" si="201"/>
        <v>0</v>
      </c>
      <c r="CY219">
        <f t="shared" si="202"/>
        <v>2</v>
      </c>
      <c r="CZ219" s="8">
        <f t="shared" si="203"/>
        <v>2</v>
      </c>
    </row>
    <row r="220" spans="1:104" hidden="1" outlineLevel="1" x14ac:dyDescent="0.4">
      <c r="A220" t="str">
        <f>'Accounts Active'!A178</f>
        <v>Joseph Von Lehman</v>
      </c>
      <c r="B220">
        <f t="shared" si="186"/>
        <v>4.0667910000000003</v>
      </c>
      <c r="C220">
        <f t="shared" si="185"/>
        <v>1.7381000000000001E-2</v>
      </c>
      <c r="D220">
        <f t="shared" si="187"/>
        <v>3.761517</v>
      </c>
      <c r="E220">
        <f t="shared" si="188"/>
        <v>0.20333955000000004</v>
      </c>
      <c r="F220" s="15">
        <f t="shared" si="204"/>
        <v>1</v>
      </c>
      <c r="G220" s="14">
        <f t="shared" si="189"/>
        <v>1</v>
      </c>
      <c r="H220" s="54">
        <f t="shared" si="205"/>
        <v>0</v>
      </c>
      <c r="I220" s="58">
        <v>1.4374999999999805E-2</v>
      </c>
      <c r="J220" s="58">
        <f t="shared" si="190"/>
        <v>0</v>
      </c>
      <c r="K220" s="10"/>
      <c r="L220">
        <v>0</v>
      </c>
      <c r="M220" s="8">
        <f t="shared" si="206"/>
        <v>0</v>
      </c>
      <c r="N220" s="8">
        <f t="shared" si="207"/>
        <v>0</v>
      </c>
      <c r="O220" s="58">
        <f t="shared" si="191"/>
        <v>5.2234738372092309E-3</v>
      </c>
      <c r="P220" s="8">
        <f t="shared" si="192"/>
        <v>0</v>
      </c>
      <c r="Q220" s="8">
        <f t="shared" si="208"/>
        <v>0</v>
      </c>
      <c r="R220" s="8">
        <f t="shared" si="193"/>
        <v>0</v>
      </c>
      <c r="S220" s="8">
        <f t="shared" si="209"/>
        <v>0</v>
      </c>
      <c r="T220" s="8">
        <f t="shared" si="210"/>
        <v>5.2234738372092309E-3</v>
      </c>
      <c r="U220" s="15">
        <f t="shared" si="271"/>
        <v>1.2844215100331516E-3</v>
      </c>
      <c r="V220" s="8">
        <f t="shared" si="194"/>
        <v>-5.2234738372092309E-3</v>
      </c>
      <c r="W220" s="68"/>
      <c r="X220" s="58">
        <v>0</v>
      </c>
      <c r="Y220" s="8">
        <f t="shared" si="211"/>
        <v>-5.2234738372092309E-3</v>
      </c>
      <c r="Z220" s="8">
        <f t="shared" si="212"/>
        <v>-5.2234738372092309E-3</v>
      </c>
      <c r="AA220" s="60">
        <f t="shared" si="213"/>
        <v>9.1515261627905728E-3</v>
      </c>
      <c r="AB220" s="8">
        <f t="shared" si="214"/>
        <v>-5.2234738372092309E-3</v>
      </c>
      <c r="AC220" s="8">
        <f t="shared" si="215"/>
        <v>0</v>
      </c>
      <c r="AD220" s="8">
        <f t="shared" si="216"/>
        <v>0</v>
      </c>
      <c r="AE220" s="8">
        <f t="shared" si="217"/>
        <v>0</v>
      </c>
      <c r="AF220" s="8">
        <f t="shared" si="218"/>
        <v>3.9280523255813419E-3</v>
      </c>
      <c r="AG220" s="15">
        <f t="shared" si="219"/>
        <v>9.6588497554493007E-4</v>
      </c>
      <c r="AH220" s="8">
        <f t="shared" si="220"/>
        <v>-9.1515261627905728E-3</v>
      </c>
      <c r="AI220" s="68"/>
      <c r="AJ220" s="58">
        <v>0</v>
      </c>
      <c r="AK220" s="8">
        <f t="shared" si="221"/>
        <v>-9.1515261627905728E-3</v>
      </c>
      <c r="AL220" s="8">
        <f t="shared" si="222"/>
        <v>-9.1515261627905728E-3</v>
      </c>
      <c r="AM220" s="69">
        <f t="shared" si="223"/>
        <v>0</v>
      </c>
      <c r="AN220" s="8">
        <f t="shared" si="224"/>
        <v>-9.1515261627905728E-3</v>
      </c>
      <c r="AO220" s="8">
        <f t="shared" si="225"/>
        <v>0</v>
      </c>
      <c r="AP220" s="8">
        <f t="shared" si="226"/>
        <v>0</v>
      </c>
      <c r="AQ220" s="8">
        <f t="shared" si="227"/>
        <v>0</v>
      </c>
      <c r="AR220" s="8">
        <f t="shared" si="228"/>
        <v>-9.1515261627905728E-3</v>
      </c>
      <c r="AS220" s="15">
        <f t="shared" si="229"/>
        <v>-2.2503064855780817E-3</v>
      </c>
      <c r="AT220" s="8">
        <f t="shared" si="230"/>
        <v>0</v>
      </c>
      <c r="AU220" s="68"/>
      <c r="AV220" s="60">
        <v>0</v>
      </c>
      <c r="AW220" s="8">
        <f t="shared" si="231"/>
        <v>0</v>
      </c>
      <c r="AX220" s="8">
        <f t="shared" si="232"/>
        <v>0</v>
      </c>
      <c r="AY220" s="69">
        <f t="shared" si="233"/>
        <v>0</v>
      </c>
      <c r="AZ220" s="8">
        <f t="shared" si="234"/>
        <v>0</v>
      </c>
      <c r="BA220" s="8">
        <f t="shared" si="235"/>
        <v>0</v>
      </c>
      <c r="BB220" s="8">
        <f t="shared" si="236"/>
        <v>0</v>
      </c>
      <c r="BC220" s="8">
        <f t="shared" si="237"/>
        <v>0</v>
      </c>
      <c r="BD220" s="8">
        <f t="shared" si="238"/>
        <v>0</v>
      </c>
      <c r="BE220" s="15">
        <f t="shared" si="239"/>
        <v>0</v>
      </c>
      <c r="BF220" s="8">
        <f t="shared" si="240"/>
        <v>0</v>
      </c>
      <c r="BG220" s="68"/>
      <c r="BH220" s="60">
        <v>0</v>
      </c>
      <c r="BI220" s="8">
        <f t="shared" si="241"/>
        <v>0</v>
      </c>
      <c r="BJ220" s="8">
        <f t="shared" si="242"/>
        <v>0</v>
      </c>
      <c r="BK220" s="69">
        <f t="shared" si="243"/>
        <v>0</v>
      </c>
      <c r="BL220" s="8">
        <f t="shared" si="244"/>
        <v>0</v>
      </c>
      <c r="BM220" s="8">
        <f t="shared" si="245"/>
        <v>0</v>
      </c>
      <c r="BN220" s="8">
        <f t="shared" si="246"/>
        <v>0</v>
      </c>
      <c r="BO220" s="8">
        <f t="shared" si="247"/>
        <v>0</v>
      </c>
      <c r="BP220" s="8">
        <f t="shared" si="248"/>
        <v>0</v>
      </c>
      <c r="BQ220" s="15">
        <f t="shared" si="249"/>
        <v>0</v>
      </c>
      <c r="BR220" s="8">
        <f t="shared" si="250"/>
        <v>0</v>
      </c>
      <c r="BS220" s="68"/>
      <c r="BT220" s="60">
        <v>0</v>
      </c>
      <c r="BU220" s="8">
        <f t="shared" si="251"/>
        <v>0</v>
      </c>
      <c r="BV220" s="8">
        <f t="shared" si="252"/>
        <v>0</v>
      </c>
      <c r="BW220" s="69">
        <f t="shared" si="253"/>
        <v>0</v>
      </c>
      <c r="BX220" s="8">
        <f t="shared" si="254"/>
        <v>0</v>
      </c>
      <c r="BY220" s="8">
        <f t="shared" si="255"/>
        <v>0</v>
      </c>
      <c r="BZ220" s="8">
        <f t="shared" si="256"/>
        <v>0</v>
      </c>
      <c r="CA220" s="8">
        <f t="shared" si="257"/>
        <v>0</v>
      </c>
      <c r="CB220" s="8">
        <f t="shared" si="258"/>
        <v>0</v>
      </c>
      <c r="CC220" s="15">
        <f t="shared" si="259"/>
        <v>0</v>
      </c>
      <c r="CD220" s="8">
        <f t="shared" si="260"/>
        <v>0</v>
      </c>
      <c r="CE220" s="68"/>
      <c r="CF220" s="60">
        <v>0</v>
      </c>
      <c r="CG220" s="8">
        <f t="shared" si="261"/>
        <v>0</v>
      </c>
      <c r="CH220" s="8">
        <f t="shared" si="262"/>
        <v>0</v>
      </c>
      <c r="CI220" s="69">
        <f t="shared" si="263"/>
        <v>0</v>
      </c>
      <c r="CJ220" s="8">
        <f t="shared" si="264"/>
        <v>0</v>
      </c>
      <c r="CK220" s="8">
        <f t="shared" si="265"/>
        <v>0</v>
      </c>
      <c r="CL220" s="8">
        <f t="shared" si="266"/>
        <v>0</v>
      </c>
      <c r="CM220" s="8">
        <f t="shared" si="267"/>
        <v>0</v>
      </c>
      <c r="CN220" s="8">
        <f t="shared" si="268"/>
        <v>0</v>
      </c>
      <c r="CO220" s="15">
        <f t="shared" si="269"/>
        <v>0</v>
      </c>
      <c r="CP220" s="8">
        <f t="shared" si="270"/>
        <v>0</v>
      </c>
      <c r="CQ220" s="27"/>
      <c r="CR220">
        <f t="shared" si="195"/>
        <v>4.04941</v>
      </c>
      <c r="CS220">
        <f t="shared" si="196"/>
        <v>0</v>
      </c>
      <c r="CT220">
        <f t="shared" si="197"/>
        <v>0</v>
      </c>
      <c r="CU220">
        <f t="shared" si="198"/>
        <v>0</v>
      </c>
      <c r="CV220">
        <f t="shared" si="199"/>
        <v>0</v>
      </c>
      <c r="CW220">
        <f t="shared" si="200"/>
        <v>0.28789300000000001</v>
      </c>
      <c r="CX220">
        <f t="shared" si="201"/>
        <v>3.7553079999999999</v>
      </c>
      <c r="CY220">
        <f t="shared" si="202"/>
        <v>6.2090000000000001E-3</v>
      </c>
      <c r="CZ220" s="8">
        <f t="shared" si="203"/>
        <v>3.7645230000000001</v>
      </c>
    </row>
    <row r="221" spans="1:104" hidden="1" outlineLevel="1" x14ac:dyDescent="0.4">
      <c r="A221" t="str">
        <f>'Accounts Active'!A179</f>
        <v>Josh Gribbens Family Trust</v>
      </c>
      <c r="B221">
        <f t="shared" si="186"/>
        <v>0</v>
      </c>
      <c r="C221">
        <f t="shared" si="185"/>
        <v>0</v>
      </c>
      <c r="D221">
        <f t="shared" si="187"/>
        <v>0</v>
      </c>
      <c r="E221">
        <f t="shared" si="188"/>
        <v>0</v>
      </c>
      <c r="F221" s="15">
        <f t="shared" si="204"/>
        <v>0</v>
      </c>
      <c r="G221" s="14">
        <f t="shared" si="189"/>
        <v>1</v>
      </c>
      <c r="H221" s="54">
        <f t="shared" si="205"/>
        <v>0</v>
      </c>
      <c r="I221" s="58">
        <v>0</v>
      </c>
      <c r="J221" s="58">
        <f t="shared" si="190"/>
        <v>0</v>
      </c>
      <c r="K221" s="10"/>
      <c r="L221">
        <v>0</v>
      </c>
      <c r="M221" s="8">
        <f t="shared" si="206"/>
        <v>0</v>
      </c>
      <c r="N221" s="8">
        <f t="shared" si="207"/>
        <v>0</v>
      </c>
      <c r="O221" s="58">
        <f t="shared" si="191"/>
        <v>0</v>
      </c>
      <c r="P221" s="8">
        <f t="shared" si="192"/>
        <v>0</v>
      </c>
      <c r="Q221" s="8">
        <f t="shared" si="208"/>
        <v>0</v>
      </c>
      <c r="R221" s="8">
        <f t="shared" si="193"/>
        <v>0</v>
      </c>
      <c r="S221" s="8">
        <f t="shared" si="209"/>
        <v>0</v>
      </c>
      <c r="T221" s="8">
        <f t="shared" si="210"/>
        <v>0</v>
      </c>
      <c r="U221" s="15">
        <f t="shared" si="271"/>
        <v>0</v>
      </c>
      <c r="V221" s="8">
        <f t="shared" si="194"/>
        <v>0</v>
      </c>
      <c r="W221" s="68"/>
      <c r="X221" s="58">
        <v>0</v>
      </c>
      <c r="Y221" s="8">
        <f t="shared" si="211"/>
        <v>0</v>
      </c>
      <c r="Z221" s="8">
        <f t="shared" si="212"/>
        <v>0</v>
      </c>
      <c r="AA221" s="60">
        <f t="shared" si="213"/>
        <v>0</v>
      </c>
      <c r="AB221" s="8">
        <f t="shared" si="214"/>
        <v>0</v>
      </c>
      <c r="AC221" s="8">
        <f t="shared" si="215"/>
        <v>0</v>
      </c>
      <c r="AD221" s="8">
        <f t="shared" si="216"/>
        <v>0</v>
      </c>
      <c r="AE221" s="8">
        <f t="shared" si="217"/>
        <v>0</v>
      </c>
      <c r="AF221" s="8">
        <f t="shared" si="218"/>
        <v>0</v>
      </c>
      <c r="AG221" s="15">
        <f t="shared" si="219"/>
        <v>0</v>
      </c>
      <c r="AH221" s="8">
        <f t="shared" si="220"/>
        <v>0</v>
      </c>
      <c r="AI221" s="68"/>
      <c r="AJ221" s="58">
        <v>0</v>
      </c>
      <c r="AK221" s="8">
        <f t="shared" si="221"/>
        <v>0</v>
      </c>
      <c r="AL221" s="8">
        <f t="shared" si="222"/>
        <v>0</v>
      </c>
      <c r="AM221" s="69">
        <f t="shared" si="223"/>
        <v>0</v>
      </c>
      <c r="AN221" s="8">
        <f t="shared" si="224"/>
        <v>0</v>
      </c>
      <c r="AO221" s="8">
        <f t="shared" si="225"/>
        <v>0</v>
      </c>
      <c r="AP221" s="8">
        <f t="shared" si="226"/>
        <v>0</v>
      </c>
      <c r="AQ221" s="8">
        <f t="shared" si="227"/>
        <v>0</v>
      </c>
      <c r="AR221" s="8">
        <f t="shared" si="228"/>
        <v>0</v>
      </c>
      <c r="AS221" s="15">
        <f t="shared" si="229"/>
        <v>0</v>
      </c>
      <c r="AT221" s="8">
        <f t="shared" si="230"/>
        <v>0</v>
      </c>
      <c r="AU221" s="68"/>
      <c r="AV221" s="60">
        <v>0</v>
      </c>
      <c r="AW221" s="8">
        <f t="shared" si="231"/>
        <v>0</v>
      </c>
      <c r="AX221" s="8">
        <f t="shared" si="232"/>
        <v>0</v>
      </c>
      <c r="AY221" s="69">
        <f t="shared" si="233"/>
        <v>0</v>
      </c>
      <c r="AZ221" s="8">
        <f t="shared" si="234"/>
        <v>0</v>
      </c>
      <c r="BA221" s="8">
        <f t="shared" si="235"/>
        <v>0</v>
      </c>
      <c r="BB221" s="8">
        <f t="shared" si="236"/>
        <v>0</v>
      </c>
      <c r="BC221" s="8">
        <f t="shared" si="237"/>
        <v>0</v>
      </c>
      <c r="BD221" s="8">
        <f t="shared" si="238"/>
        <v>0</v>
      </c>
      <c r="BE221" s="15">
        <f t="shared" si="239"/>
        <v>0</v>
      </c>
      <c r="BF221" s="8">
        <f t="shared" si="240"/>
        <v>0</v>
      </c>
      <c r="BG221" s="68"/>
      <c r="BH221" s="60">
        <v>0</v>
      </c>
      <c r="BI221" s="8">
        <f t="shared" si="241"/>
        <v>0</v>
      </c>
      <c r="BJ221" s="8">
        <f t="shared" si="242"/>
        <v>0</v>
      </c>
      <c r="BK221" s="69">
        <f t="shared" si="243"/>
        <v>0</v>
      </c>
      <c r="BL221" s="8">
        <f t="shared" si="244"/>
        <v>0</v>
      </c>
      <c r="BM221" s="8">
        <f t="shared" si="245"/>
        <v>0</v>
      </c>
      <c r="BN221" s="8">
        <f t="shared" si="246"/>
        <v>0</v>
      </c>
      <c r="BO221" s="8">
        <f t="shared" si="247"/>
        <v>0</v>
      </c>
      <c r="BP221" s="8">
        <f t="shared" si="248"/>
        <v>0</v>
      </c>
      <c r="BQ221" s="15">
        <f t="shared" si="249"/>
        <v>0</v>
      </c>
      <c r="BR221" s="8">
        <f t="shared" si="250"/>
        <v>0</v>
      </c>
      <c r="BS221" s="68"/>
      <c r="BT221" s="60">
        <v>0</v>
      </c>
      <c r="BU221" s="8">
        <f t="shared" si="251"/>
        <v>0</v>
      </c>
      <c r="BV221" s="8">
        <f t="shared" si="252"/>
        <v>0</v>
      </c>
      <c r="BW221" s="69">
        <f t="shared" si="253"/>
        <v>0</v>
      </c>
      <c r="BX221" s="8">
        <f t="shared" si="254"/>
        <v>0</v>
      </c>
      <c r="BY221" s="8">
        <f t="shared" si="255"/>
        <v>0</v>
      </c>
      <c r="BZ221" s="8">
        <f t="shared" si="256"/>
        <v>0</v>
      </c>
      <c r="CA221" s="8">
        <f t="shared" si="257"/>
        <v>0</v>
      </c>
      <c r="CB221" s="8">
        <f t="shared" si="258"/>
        <v>0</v>
      </c>
      <c r="CC221" s="15">
        <f t="shared" si="259"/>
        <v>0</v>
      </c>
      <c r="CD221" s="8">
        <f t="shared" si="260"/>
        <v>0</v>
      </c>
      <c r="CE221" s="68"/>
      <c r="CF221" s="60">
        <v>0</v>
      </c>
      <c r="CG221" s="8">
        <f t="shared" si="261"/>
        <v>0</v>
      </c>
      <c r="CH221" s="8">
        <f t="shared" si="262"/>
        <v>0</v>
      </c>
      <c r="CI221" s="69">
        <f t="shared" si="263"/>
        <v>0</v>
      </c>
      <c r="CJ221" s="8">
        <f t="shared" si="264"/>
        <v>0</v>
      </c>
      <c r="CK221" s="8">
        <f t="shared" si="265"/>
        <v>0</v>
      </c>
      <c r="CL221" s="8">
        <f t="shared" si="266"/>
        <v>0</v>
      </c>
      <c r="CM221" s="8">
        <f t="shared" si="267"/>
        <v>0</v>
      </c>
      <c r="CN221" s="8">
        <f t="shared" si="268"/>
        <v>0</v>
      </c>
      <c r="CO221" s="15">
        <f t="shared" si="269"/>
        <v>0</v>
      </c>
      <c r="CP221" s="8">
        <f t="shared" si="270"/>
        <v>0</v>
      </c>
      <c r="CQ221" s="27"/>
      <c r="CR221">
        <f t="shared" si="195"/>
        <v>0</v>
      </c>
      <c r="CS221">
        <f t="shared" si="196"/>
        <v>0</v>
      </c>
      <c r="CT221">
        <f t="shared" si="197"/>
        <v>0</v>
      </c>
      <c r="CU221">
        <f t="shared" si="198"/>
        <v>0</v>
      </c>
      <c r="CV221">
        <f t="shared" si="199"/>
        <v>0</v>
      </c>
      <c r="CW221">
        <f t="shared" si="200"/>
        <v>0</v>
      </c>
      <c r="CX221">
        <f t="shared" si="201"/>
        <v>0</v>
      </c>
      <c r="CY221">
        <f t="shared" si="202"/>
        <v>0</v>
      </c>
      <c r="CZ221" s="8">
        <f t="shared" si="203"/>
        <v>0</v>
      </c>
    </row>
    <row r="222" spans="1:104" hidden="1" outlineLevel="1" x14ac:dyDescent="0.4">
      <c r="A222" t="str">
        <f>'Accounts Active'!A180</f>
        <v>Josiah Monroe Redding and Tiffany Rose Redding</v>
      </c>
      <c r="B222">
        <f t="shared" si="186"/>
        <v>20.472701000000001</v>
      </c>
      <c r="C222">
        <f t="shared" si="185"/>
        <v>2.878371</v>
      </c>
      <c r="D222">
        <f t="shared" si="187"/>
        <v>2.109372</v>
      </c>
      <c r="E222">
        <f t="shared" si="188"/>
        <v>1.02363505</v>
      </c>
      <c r="F222" s="15">
        <f t="shared" si="204"/>
        <v>0.35562999001865986</v>
      </c>
      <c r="G222" s="14">
        <f t="shared" si="189"/>
        <v>1</v>
      </c>
      <c r="H222" s="54">
        <f t="shared" si="205"/>
        <v>1.85473595</v>
      </c>
      <c r="I222" s="58">
        <v>1.02363505</v>
      </c>
      <c r="J222" s="58">
        <f t="shared" si="190"/>
        <v>1.85473595</v>
      </c>
      <c r="K222" s="10"/>
      <c r="L222">
        <v>0</v>
      </c>
      <c r="M222" s="8">
        <f t="shared" si="206"/>
        <v>1.02363505</v>
      </c>
      <c r="N222" s="8">
        <f t="shared" si="207"/>
        <v>1.85473595</v>
      </c>
      <c r="O222" s="58">
        <f t="shared" si="191"/>
        <v>0.37196041061046509</v>
      </c>
      <c r="P222" s="8">
        <f t="shared" si="192"/>
        <v>1.02363505</v>
      </c>
      <c r="Q222" s="8">
        <f t="shared" si="208"/>
        <v>0</v>
      </c>
      <c r="R222" s="8">
        <f t="shared" si="193"/>
        <v>0</v>
      </c>
      <c r="S222" s="8">
        <f t="shared" si="209"/>
        <v>0</v>
      </c>
      <c r="T222" s="8">
        <f t="shared" si="210"/>
        <v>1.395595460610465</v>
      </c>
      <c r="U222" s="15">
        <f t="shared" si="271"/>
        <v>6.8168604651162784E-2</v>
      </c>
      <c r="V222" s="8">
        <f t="shared" si="194"/>
        <v>0.459140489389535</v>
      </c>
      <c r="W222" s="68"/>
      <c r="X222" s="58">
        <v>0</v>
      </c>
      <c r="Y222" s="8">
        <f t="shared" si="211"/>
        <v>0.459140489389535</v>
      </c>
      <c r="Z222" s="8">
        <f t="shared" si="212"/>
        <v>0.459140489389535</v>
      </c>
      <c r="AA222" s="60">
        <f t="shared" si="213"/>
        <v>0.65167463938953485</v>
      </c>
      <c r="AB222" s="8">
        <f t="shared" si="214"/>
        <v>0.459140489389535</v>
      </c>
      <c r="AC222" s="8">
        <f t="shared" si="215"/>
        <v>0</v>
      </c>
      <c r="AD222" s="8">
        <f t="shared" si="216"/>
        <v>0</v>
      </c>
      <c r="AE222" s="8">
        <f t="shared" si="217"/>
        <v>0</v>
      </c>
      <c r="AF222" s="8">
        <f t="shared" si="218"/>
        <v>1.1108151287790697</v>
      </c>
      <c r="AG222" s="15">
        <f t="shared" si="219"/>
        <v>5.4258357447757859E-2</v>
      </c>
      <c r="AH222" s="8">
        <f t="shared" si="220"/>
        <v>-0.65167463938953474</v>
      </c>
      <c r="AI222" s="68"/>
      <c r="AJ222" s="58">
        <v>0</v>
      </c>
      <c r="AK222" s="8">
        <f t="shared" si="221"/>
        <v>-0.65167463938953474</v>
      </c>
      <c r="AL222" s="8">
        <f t="shared" si="222"/>
        <v>-0.65167463938953474</v>
      </c>
      <c r="AM222" s="69">
        <f t="shared" si="223"/>
        <v>0</v>
      </c>
      <c r="AN222" s="8">
        <f t="shared" si="224"/>
        <v>-0.65167463938953474</v>
      </c>
      <c r="AO222" s="8">
        <f t="shared" si="225"/>
        <v>0</v>
      </c>
      <c r="AP222" s="8">
        <f t="shared" si="226"/>
        <v>0</v>
      </c>
      <c r="AQ222" s="8">
        <f t="shared" si="227"/>
        <v>0</v>
      </c>
      <c r="AR222" s="8">
        <f t="shared" si="228"/>
        <v>-0.65167463938953474</v>
      </c>
      <c r="AS222" s="15">
        <f t="shared" si="229"/>
        <v>-3.1831395348837201E-2</v>
      </c>
      <c r="AT222" s="8">
        <f t="shared" si="230"/>
        <v>0</v>
      </c>
      <c r="AU222" s="68"/>
      <c r="AV222" s="60">
        <v>0</v>
      </c>
      <c r="AW222" s="8">
        <f t="shared" si="231"/>
        <v>0</v>
      </c>
      <c r="AX222" s="8">
        <f t="shared" si="232"/>
        <v>0</v>
      </c>
      <c r="AY222" s="69">
        <f t="shared" si="233"/>
        <v>0</v>
      </c>
      <c r="AZ222" s="8">
        <f t="shared" si="234"/>
        <v>0</v>
      </c>
      <c r="BA222" s="8">
        <f t="shared" si="235"/>
        <v>0</v>
      </c>
      <c r="BB222" s="8">
        <f t="shared" si="236"/>
        <v>0</v>
      </c>
      <c r="BC222" s="8">
        <f t="shared" si="237"/>
        <v>0</v>
      </c>
      <c r="BD222" s="8">
        <f t="shared" si="238"/>
        <v>0</v>
      </c>
      <c r="BE222" s="15">
        <f t="shared" si="239"/>
        <v>0</v>
      </c>
      <c r="BF222" s="8">
        <f t="shared" si="240"/>
        <v>0</v>
      </c>
      <c r="BG222" s="68"/>
      <c r="BH222" s="60">
        <v>0</v>
      </c>
      <c r="BI222" s="8">
        <f t="shared" si="241"/>
        <v>0</v>
      </c>
      <c r="BJ222" s="8">
        <f t="shared" si="242"/>
        <v>0</v>
      </c>
      <c r="BK222" s="69">
        <f t="shared" si="243"/>
        <v>0</v>
      </c>
      <c r="BL222" s="8">
        <f t="shared" si="244"/>
        <v>0</v>
      </c>
      <c r="BM222" s="8">
        <f t="shared" si="245"/>
        <v>0</v>
      </c>
      <c r="BN222" s="8">
        <f t="shared" si="246"/>
        <v>0</v>
      </c>
      <c r="BO222" s="8">
        <f t="shared" si="247"/>
        <v>0</v>
      </c>
      <c r="BP222" s="8">
        <f t="shared" si="248"/>
        <v>0</v>
      </c>
      <c r="BQ222" s="15">
        <f t="shared" si="249"/>
        <v>0</v>
      </c>
      <c r="BR222" s="8">
        <f t="shared" si="250"/>
        <v>0</v>
      </c>
      <c r="BS222" s="68"/>
      <c r="BT222" s="60">
        <v>0</v>
      </c>
      <c r="BU222" s="8">
        <f t="shared" si="251"/>
        <v>0</v>
      </c>
      <c r="BV222" s="8">
        <f t="shared" si="252"/>
        <v>0</v>
      </c>
      <c r="BW222" s="69">
        <f t="shared" si="253"/>
        <v>0</v>
      </c>
      <c r="BX222" s="8">
        <f t="shared" si="254"/>
        <v>0</v>
      </c>
      <c r="BY222" s="8">
        <f t="shared" si="255"/>
        <v>0</v>
      </c>
      <c r="BZ222" s="8">
        <f t="shared" si="256"/>
        <v>0</v>
      </c>
      <c r="CA222" s="8">
        <f t="shared" si="257"/>
        <v>0</v>
      </c>
      <c r="CB222" s="8">
        <f t="shared" si="258"/>
        <v>0</v>
      </c>
      <c r="CC222" s="15">
        <f t="shared" si="259"/>
        <v>0</v>
      </c>
      <c r="CD222" s="8">
        <f t="shared" si="260"/>
        <v>0</v>
      </c>
      <c r="CE222" s="68"/>
      <c r="CF222" s="60">
        <v>0</v>
      </c>
      <c r="CG222" s="8">
        <f t="shared" si="261"/>
        <v>0</v>
      </c>
      <c r="CH222" s="8">
        <f t="shared" si="262"/>
        <v>0</v>
      </c>
      <c r="CI222" s="69">
        <f t="shared" si="263"/>
        <v>0</v>
      </c>
      <c r="CJ222" s="8">
        <f t="shared" si="264"/>
        <v>0</v>
      </c>
      <c r="CK222" s="8">
        <f t="shared" si="265"/>
        <v>0</v>
      </c>
      <c r="CL222" s="8">
        <f t="shared" si="266"/>
        <v>0</v>
      </c>
      <c r="CM222" s="8">
        <f t="shared" si="267"/>
        <v>0</v>
      </c>
      <c r="CN222" s="8">
        <f t="shared" si="268"/>
        <v>0</v>
      </c>
      <c r="CO222" s="15">
        <f t="shared" si="269"/>
        <v>0</v>
      </c>
      <c r="CP222" s="8">
        <f t="shared" si="270"/>
        <v>0</v>
      </c>
      <c r="CQ222" s="27"/>
      <c r="CR222">
        <f t="shared" si="195"/>
        <v>17.594329999999999</v>
      </c>
      <c r="CS222">
        <f t="shared" si="196"/>
        <v>3.3905989999999999</v>
      </c>
      <c r="CT222">
        <f t="shared" si="197"/>
        <v>2.0943589999999999</v>
      </c>
      <c r="CU222">
        <f t="shared" si="198"/>
        <v>0</v>
      </c>
      <c r="CV222">
        <f t="shared" si="199"/>
        <v>0</v>
      </c>
      <c r="CW222">
        <f t="shared" si="200"/>
        <v>10</v>
      </c>
      <c r="CX222">
        <f t="shared" si="201"/>
        <v>0</v>
      </c>
      <c r="CY222">
        <f t="shared" si="202"/>
        <v>2.109372</v>
      </c>
      <c r="CZ222" s="8">
        <f t="shared" si="203"/>
        <v>2.109372</v>
      </c>
    </row>
    <row r="223" spans="1:104" hidden="1" outlineLevel="1" x14ac:dyDescent="0.4">
      <c r="A223" t="str">
        <f>'Accounts Active'!A181</f>
        <v>Jovan Zaric</v>
      </c>
      <c r="B223">
        <f t="shared" si="186"/>
        <v>16.36872</v>
      </c>
      <c r="C223">
        <f t="shared" si="185"/>
        <v>3.3375710000000001</v>
      </c>
      <c r="D223">
        <f t="shared" si="187"/>
        <v>2.1397110000000001</v>
      </c>
      <c r="E223">
        <f t="shared" si="188"/>
        <v>0.81843600000000005</v>
      </c>
      <c r="F223" s="15">
        <f t="shared" si="204"/>
        <v>0.24521905301789837</v>
      </c>
      <c r="G223" s="14">
        <f t="shared" si="189"/>
        <v>1</v>
      </c>
      <c r="H223" s="54">
        <f t="shared" si="205"/>
        <v>2.5191350000000003</v>
      </c>
      <c r="I223" s="58">
        <v>0.81843600000000005</v>
      </c>
      <c r="J223" s="58">
        <f t="shared" si="190"/>
        <v>2.5191350000000003</v>
      </c>
      <c r="K223" s="10"/>
      <c r="L223">
        <v>0</v>
      </c>
      <c r="M223" s="8">
        <f t="shared" si="206"/>
        <v>0.81843600000000005</v>
      </c>
      <c r="N223" s="8">
        <f t="shared" si="207"/>
        <v>2.5191350000000003</v>
      </c>
      <c r="O223" s="58">
        <f t="shared" si="191"/>
        <v>0.29739680232558141</v>
      </c>
      <c r="P223" s="8">
        <f t="shared" si="192"/>
        <v>0.81843600000000005</v>
      </c>
      <c r="Q223" s="8">
        <f t="shared" si="208"/>
        <v>0</v>
      </c>
      <c r="R223" s="8">
        <f t="shared" si="193"/>
        <v>0</v>
      </c>
      <c r="S223" s="8">
        <f t="shared" si="209"/>
        <v>0</v>
      </c>
      <c r="T223" s="8">
        <f t="shared" si="210"/>
        <v>1.1158328023255815</v>
      </c>
      <c r="U223" s="15">
        <f t="shared" si="271"/>
        <v>6.8168604651162798E-2</v>
      </c>
      <c r="V223" s="8">
        <f t="shared" si="194"/>
        <v>1.4033021976744189</v>
      </c>
      <c r="W223" s="68"/>
      <c r="X223" s="58">
        <v>0</v>
      </c>
      <c r="Y223" s="8">
        <f t="shared" si="211"/>
        <v>0.81843600000000005</v>
      </c>
      <c r="Z223" s="8">
        <f t="shared" si="212"/>
        <v>1.4033021976744189</v>
      </c>
      <c r="AA223" s="60">
        <f t="shared" si="213"/>
        <v>0.52103919767441864</v>
      </c>
      <c r="AB223" s="8">
        <f t="shared" si="214"/>
        <v>0.81843600000000005</v>
      </c>
      <c r="AC223" s="8">
        <f t="shared" si="215"/>
        <v>0</v>
      </c>
      <c r="AD223" s="8">
        <f t="shared" si="216"/>
        <v>0</v>
      </c>
      <c r="AE223" s="8">
        <f t="shared" si="217"/>
        <v>0</v>
      </c>
      <c r="AF223" s="8">
        <f t="shared" si="218"/>
        <v>1.3394751976744188</v>
      </c>
      <c r="AG223" s="15">
        <f t="shared" si="219"/>
        <v>8.1831395348837224E-2</v>
      </c>
      <c r="AH223" s="8">
        <f t="shared" si="220"/>
        <v>6.3827000000000078E-2</v>
      </c>
      <c r="AI223" s="68"/>
      <c r="AJ223" s="58">
        <v>1</v>
      </c>
      <c r="AK223" s="8">
        <f t="shared" si="221"/>
        <v>0</v>
      </c>
      <c r="AL223" s="8">
        <f t="shared" si="222"/>
        <v>0</v>
      </c>
      <c r="AM223" s="69">
        <f t="shared" si="223"/>
        <v>0</v>
      </c>
      <c r="AN223" s="8">
        <f t="shared" si="224"/>
        <v>0</v>
      </c>
      <c r="AO223" s="8">
        <f t="shared" si="225"/>
        <v>0</v>
      </c>
      <c r="AP223" s="8">
        <f t="shared" si="226"/>
        <v>0</v>
      </c>
      <c r="AQ223" s="8">
        <f t="shared" si="227"/>
        <v>0</v>
      </c>
      <c r="AR223" s="8">
        <f t="shared" si="228"/>
        <v>0</v>
      </c>
      <c r="AS223" s="15">
        <f t="shared" si="229"/>
        <v>0</v>
      </c>
      <c r="AT223" s="8">
        <f t="shared" si="230"/>
        <v>6.3827000000000078E-2</v>
      </c>
      <c r="AU223" s="68"/>
      <c r="AV223" s="60">
        <v>0</v>
      </c>
      <c r="AW223" s="8">
        <f t="shared" si="231"/>
        <v>6.3827000000000078E-2</v>
      </c>
      <c r="AX223" s="8">
        <f t="shared" si="232"/>
        <v>0</v>
      </c>
      <c r="AY223" s="69">
        <f t="shared" si="233"/>
        <v>0</v>
      </c>
      <c r="AZ223" s="8">
        <f t="shared" si="234"/>
        <v>6.3827000000000078E-2</v>
      </c>
      <c r="BA223" s="8">
        <f t="shared" si="235"/>
        <v>0</v>
      </c>
      <c r="BB223" s="8">
        <f t="shared" si="236"/>
        <v>0</v>
      </c>
      <c r="BC223" s="8">
        <f t="shared" si="237"/>
        <v>0</v>
      </c>
      <c r="BD223" s="8">
        <f t="shared" si="238"/>
        <v>6.3827000000000078E-2</v>
      </c>
      <c r="BE223" s="15">
        <f t="shared" si="239"/>
        <v>3.8993274978129065E-3</v>
      </c>
      <c r="BF223" s="8">
        <f t="shared" si="240"/>
        <v>0</v>
      </c>
      <c r="BG223" s="68"/>
      <c r="BH223" s="60">
        <v>0</v>
      </c>
      <c r="BI223" s="8">
        <f t="shared" si="241"/>
        <v>0</v>
      </c>
      <c r="BJ223" s="8">
        <f t="shared" si="242"/>
        <v>0</v>
      </c>
      <c r="BK223" s="69">
        <f t="shared" si="243"/>
        <v>0</v>
      </c>
      <c r="BL223" s="8">
        <f t="shared" si="244"/>
        <v>0</v>
      </c>
      <c r="BM223" s="8">
        <f t="shared" si="245"/>
        <v>0</v>
      </c>
      <c r="BN223" s="8">
        <f t="shared" si="246"/>
        <v>0</v>
      </c>
      <c r="BO223" s="8">
        <f t="shared" si="247"/>
        <v>0</v>
      </c>
      <c r="BP223" s="8">
        <f t="shared" si="248"/>
        <v>0</v>
      </c>
      <c r="BQ223" s="15">
        <f t="shared" si="249"/>
        <v>0</v>
      </c>
      <c r="BR223" s="8">
        <f t="shared" si="250"/>
        <v>0</v>
      </c>
      <c r="BS223" s="68"/>
      <c r="BT223" s="60">
        <v>0</v>
      </c>
      <c r="BU223" s="8">
        <f t="shared" si="251"/>
        <v>0</v>
      </c>
      <c r="BV223" s="8">
        <f t="shared" si="252"/>
        <v>0</v>
      </c>
      <c r="BW223" s="69">
        <f t="shared" si="253"/>
        <v>0</v>
      </c>
      <c r="BX223" s="8">
        <f t="shared" si="254"/>
        <v>0</v>
      </c>
      <c r="BY223" s="8">
        <f t="shared" si="255"/>
        <v>0</v>
      </c>
      <c r="BZ223" s="8">
        <f t="shared" si="256"/>
        <v>0</v>
      </c>
      <c r="CA223" s="8">
        <f t="shared" si="257"/>
        <v>0</v>
      </c>
      <c r="CB223" s="8">
        <f t="shared" si="258"/>
        <v>0</v>
      </c>
      <c r="CC223" s="15">
        <f t="shared" si="259"/>
        <v>0</v>
      </c>
      <c r="CD223" s="8">
        <f t="shared" si="260"/>
        <v>0</v>
      </c>
      <c r="CE223" s="68"/>
      <c r="CF223" s="60">
        <v>0</v>
      </c>
      <c r="CG223" s="8">
        <f t="shared" si="261"/>
        <v>0</v>
      </c>
      <c r="CH223" s="8">
        <f t="shared" si="262"/>
        <v>0</v>
      </c>
      <c r="CI223" s="69">
        <f t="shared" si="263"/>
        <v>0</v>
      </c>
      <c r="CJ223" s="8">
        <f t="shared" si="264"/>
        <v>0</v>
      </c>
      <c r="CK223" s="8">
        <f t="shared" si="265"/>
        <v>0</v>
      </c>
      <c r="CL223" s="8">
        <f t="shared" si="266"/>
        <v>0</v>
      </c>
      <c r="CM223" s="8">
        <f t="shared" si="267"/>
        <v>0</v>
      </c>
      <c r="CN223" s="8">
        <f t="shared" si="268"/>
        <v>0</v>
      </c>
      <c r="CO223" s="15">
        <f t="shared" si="269"/>
        <v>0</v>
      </c>
      <c r="CP223" s="8">
        <f t="shared" si="270"/>
        <v>0</v>
      </c>
      <c r="CQ223" s="27"/>
      <c r="CR223">
        <f t="shared" si="195"/>
        <v>13.031149000000001</v>
      </c>
      <c r="CS223">
        <f t="shared" si="196"/>
        <v>0</v>
      </c>
      <c r="CT223">
        <f t="shared" si="197"/>
        <v>0</v>
      </c>
      <c r="CU223">
        <f t="shared" si="198"/>
        <v>0</v>
      </c>
      <c r="CV223">
        <f t="shared" si="199"/>
        <v>0</v>
      </c>
      <c r="CW223">
        <f t="shared" si="200"/>
        <v>10.891438000000001</v>
      </c>
      <c r="CX223">
        <f t="shared" si="201"/>
        <v>0</v>
      </c>
      <c r="CY223">
        <f t="shared" si="202"/>
        <v>2.1397110000000001</v>
      </c>
      <c r="CZ223" s="8">
        <f t="shared" si="203"/>
        <v>2.1397110000000001</v>
      </c>
    </row>
    <row r="224" spans="1:104" hidden="1" outlineLevel="1" x14ac:dyDescent="0.4">
      <c r="A224" t="str">
        <f>'Accounts Active'!A182</f>
        <v>Juan Carlos Claramunt</v>
      </c>
      <c r="B224">
        <f t="shared" si="186"/>
        <v>10.564929999999999</v>
      </c>
      <c r="C224">
        <f t="shared" si="185"/>
        <v>4.9500000000000004E-3</v>
      </c>
      <c r="D224">
        <f t="shared" si="187"/>
        <v>0.770146</v>
      </c>
      <c r="E224">
        <f t="shared" si="188"/>
        <v>0.52824649999999995</v>
      </c>
      <c r="F224" s="15">
        <f t="shared" si="204"/>
        <v>1</v>
      </c>
      <c r="G224" s="14">
        <f t="shared" si="189"/>
        <v>1</v>
      </c>
      <c r="H224" s="54">
        <f t="shared" si="205"/>
        <v>0</v>
      </c>
      <c r="I224" s="58">
        <v>4.9500000000000099E-3</v>
      </c>
      <c r="J224" s="58">
        <f t="shared" si="190"/>
        <v>0</v>
      </c>
      <c r="K224" s="10"/>
      <c r="L224">
        <v>0</v>
      </c>
      <c r="M224" s="8">
        <f t="shared" si="206"/>
        <v>0</v>
      </c>
      <c r="N224" s="8">
        <f t="shared" si="207"/>
        <v>0</v>
      </c>
      <c r="O224" s="58">
        <f t="shared" si="191"/>
        <v>1.7986918604651198E-3</v>
      </c>
      <c r="P224" s="8">
        <f t="shared" si="192"/>
        <v>0</v>
      </c>
      <c r="Q224" s="8">
        <f t="shared" si="208"/>
        <v>0</v>
      </c>
      <c r="R224" s="8">
        <f t="shared" si="193"/>
        <v>0</v>
      </c>
      <c r="S224" s="8">
        <f t="shared" si="209"/>
        <v>0</v>
      </c>
      <c r="T224" s="8">
        <f t="shared" si="210"/>
        <v>1.7986918604651198E-3</v>
      </c>
      <c r="U224" s="15">
        <f t="shared" si="271"/>
        <v>1.7025118580673228E-4</v>
      </c>
      <c r="V224" s="8">
        <f t="shared" si="194"/>
        <v>-1.7986918604651198E-3</v>
      </c>
      <c r="W224" s="68"/>
      <c r="X224" s="58">
        <v>0</v>
      </c>
      <c r="Y224" s="8">
        <f t="shared" si="211"/>
        <v>-1.7986918604651198E-3</v>
      </c>
      <c r="Z224" s="8">
        <f t="shared" si="212"/>
        <v>-1.7986918604651198E-3</v>
      </c>
      <c r="AA224" s="60">
        <f t="shared" si="213"/>
        <v>3.15130813953489E-3</v>
      </c>
      <c r="AB224" s="8">
        <f t="shared" si="214"/>
        <v>-1.7986918604651198E-3</v>
      </c>
      <c r="AC224" s="8">
        <f t="shared" si="215"/>
        <v>0</v>
      </c>
      <c r="AD224" s="8">
        <f t="shared" si="216"/>
        <v>0</v>
      </c>
      <c r="AE224" s="8">
        <f t="shared" si="217"/>
        <v>0</v>
      </c>
      <c r="AF224" s="8">
        <f t="shared" si="218"/>
        <v>1.3526162790697702E-3</v>
      </c>
      <c r="AG224" s="15">
        <f t="shared" si="219"/>
        <v>1.2802889172666267E-4</v>
      </c>
      <c r="AH224" s="8">
        <f t="shared" si="220"/>
        <v>-3.15130813953489E-3</v>
      </c>
      <c r="AI224" s="68"/>
      <c r="AJ224" s="58">
        <v>0</v>
      </c>
      <c r="AK224" s="8">
        <f t="shared" si="221"/>
        <v>-3.15130813953489E-3</v>
      </c>
      <c r="AL224" s="8">
        <f t="shared" si="222"/>
        <v>-3.15130813953489E-3</v>
      </c>
      <c r="AM224" s="69">
        <f t="shared" si="223"/>
        <v>0</v>
      </c>
      <c r="AN224" s="8">
        <f t="shared" si="224"/>
        <v>-3.15130813953489E-3</v>
      </c>
      <c r="AO224" s="8">
        <f t="shared" si="225"/>
        <v>0</v>
      </c>
      <c r="AP224" s="8">
        <f t="shared" si="226"/>
        <v>0</v>
      </c>
      <c r="AQ224" s="8">
        <f t="shared" si="227"/>
        <v>0</v>
      </c>
      <c r="AR224" s="8">
        <f t="shared" si="228"/>
        <v>-3.15130813953489E-3</v>
      </c>
      <c r="AS224" s="15">
        <f t="shared" si="229"/>
        <v>-2.9828007753339496E-4</v>
      </c>
      <c r="AT224" s="8">
        <f t="shared" si="230"/>
        <v>0</v>
      </c>
      <c r="AU224" s="68"/>
      <c r="AV224" s="60">
        <v>0</v>
      </c>
      <c r="AW224" s="8">
        <f t="shared" si="231"/>
        <v>0</v>
      </c>
      <c r="AX224" s="8">
        <f t="shared" si="232"/>
        <v>0</v>
      </c>
      <c r="AY224" s="69">
        <f t="shared" si="233"/>
        <v>0</v>
      </c>
      <c r="AZ224" s="8">
        <f t="shared" si="234"/>
        <v>0</v>
      </c>
      <c r="BA224" s="8">
        <f t="shared" si="235"/>
        <v>0</v>
      </c>
      <c r="BB224" s="8">
        <f t="shared" si="236"/>
        <v>0</v>
      </c>
      <c r="BC224" s="8">
        <f t="shared" si="237"/>
        <v>0</v>
      </c>
      <c r="BD224" s="8">
        <f t="shared" si="238"/>
        <v>0</v>
      </c>
      <c r="BE224" s="15">
        <f t="shared" si="239"/>
        <v>0</v>
      </c>
      <c r="BF224" s="8">
        <f t="shared" si="240"/>
        <v>0</v>
      </c>
      <c r="BG224" s="68"/>
      <c r="BH224" s="60">
        <v>0</v>
      </c>
      <c r="BI224" s="8">
        <f t="shared" si="241"/>
        <v>0</v>
      </c>
      <c r="BJ224" s="8">
        <f t="shared" si="242"/>
        <v>0</v>
      </c>
      <c r="BK224" s="69">
        <f t="shared" si="243"/>
        <v>0</v>
      </c>
      <c r="BL224" s="8">
        <f t="shared" si="244"/>
        <v>0</v>
      </c>
      <c r="BM224" s="8">
        <f t="shared" si="245"/>
        <v>0</v>
      </c>
      <c r="BN224" s="8">
        <f t="shared" si="246"/>
        <v>0</v>
      </c>
      <c r="BO224" s="8">
        <f t="shared" si="247"/>
        <v>0</v>
      </c>
      <c r="BP224" s="8">
        <f t="shared" si="248"/>
        <v>0</v>
      </c>
      <c r="BQ224" s="15">
        <f t="shared" si="249"/>
        <v>0</v>
      </c>
      <c r="BR224" s="8">
        <f t="shared" si="250"/>
        <v>0</v>
      </c>
      <c r="BS224" s="68"/>
      <c r="BT224" s="60">
        <v>0</v>
      </c>
      <c r="BU224" s="8">
        <f t="shared" si="251"/>
        <v>0</v>
      </c>
      <c r="BV224" s="8">
        <f t="shared" si="252"/>
        <v>0</v>
      </c>
      <c r="BW224" s="69">
        <f t="shared" si="253"/>
        <v>0</v>
      </c>
      <c r="BX224" s="8">
        <f t="shared" si="254"/>
        <v>0</v>
      </c>
      <c r="BY224" s="8">
        <f t="shared" si="255"/>
        <v>0</v>
      </c>
      <c r="BZ224" s="8">
        <f t="shared" si="256"/>
        <v>0</v>
      </c>
      <c r="CA224" s="8">
        <f t="shared" si="257"/>
        <v>0</v>
      </c>
      <c r="CB224" s="8">
        <f t="shared" si="258"/>
        <v>0</v>
      </c>
      <c r="CC224" s="15">
        <f t="shared" si="259"/>
        <v>0</v>
      </c>
      <c r="CD224" s="8">
        <f t="shared" si="260"/>
        <v>0</v>
      </c>
      <c r="CE224" s="68"/>
      <c r="CF224" s="60">
        <v>0</v>
      </c>
      <c r="CG224" s="8">
        <f t="shared" si="261"/>
        <v>0</v>
      </c>
      <c r="CH224" s="8">
        <f t="shared" si="262"/>
        <v>0</v>
      </c>
      <c r="CI224" s="69">
        <f t="shared" si="263"/>
        <v>0</v>
      </c>
      <c r="CJ224" s="8">
        <f t="shared" si="264"/>
        <v>0</v>
      </c>
      <c r="CK224" s="8">
        <f t="shared" si="265"/>
        <v>0</v>
      </c>
      <c r="CL224" s="8">
        <f t="shared" si="266"/>
        <v>0</v>
      </c>
      <c r="CM224" s="8">
        <f t="shared" si="267"/>
        <v>0</v>
      </c>
      <c r="CN224" s="8">
        <f t="shared" si="268"/>
        <v>0</v>
      </c>
      <c r="CO224" s="15">
        <f t="shared" si="269"/>
        <v>0</v>
      </c>
      <c r="CP224" s="8">
        <f t="shared" si="270"/>
        <v>0</v>
      </c>
      <c r="CQ224" s="27"/>
      <c r="CR224">
        <f t="shared" si="195"/>
        <v>10.559979999999999</v>
      </c>
      <c r="CS224">
        <f t="shared" si="196"/>
        <v>0.78154000000000001</v>
      </c>
      <c r="CT224">
        <f t="shared" si="197"/>
        <v>0.944774</v>
      </c>
      <c r="CU224">
        <f t="shared" si="198"/>
        <v>0</v>
      </c>
      <c r="CV224">
        <f t="shared" si="199"/>
        <v>5.3346169999999997</v>
      </c>
      <c r="CW224">
        <f t="shared" si="200"/>
        <v>2.7289029999999999</v>
      </c>
      <c r="CX224">
        <f t="shared" si="201"/>
        <v>0</v>
      </c>
      <c r="CY224">
        <f t="shared" si="202"/>
        <v>0.770146</v>
      </c>
      <c r="CZ224" s="8">
        <f t="shared" si="203"/>
        <v>0.770146</v>
      </c>
    </row>
    <row r="225" spans="1:104" hidden="1" outlineLevel="1" x14ac:dyDescent="0.4">
      <c r="A225" t="str">
        <f>'Accounts Active'!A183</f>
        <v>Julian Webb</v>
      </c>
      <c r="B225">
        <f t="shared" si="186"/>
        <v>137.64665600000001</v>
      </c>
      <c r="C225">
        <f t="shared" si="185"/>
        <v>73.135040000000004</v>
      </c>
      <c r="D225">
        <f t="shared" si="187"/>
        <v>7.8130410000000001</v>
      </c>
      <c r="E225">
        <f t="shared" si="188"/>
        <v>6.8823328000000004</v>
      </c>
      <c r="F225" s="15">
        <f t="shared" si="204"/>
        <v>0.46325101227223614</v>
      </c>
      <c r="G225" s="14">
        <f t="shared" si="189"/>
        <v>1</v>
      </c>
      <c r="H225" s="54">
        <f t="shared" si="205"/>
        <v>39.255158687429521</v>
      </c>
      <c r="I225" s="58">
        <v>8.9329752529910493</v>
      </c>
      <c r="J225" s="58">
        <f t="shared" si="190"/>
        <v>64.202064747008961</v>
      </c>
      <c r="K225" s="10"/>
      <c r="L225">
        <v>0</v>
      </c>
      <c r="M225" s="8">
        <f t="shared" si="206"/>
        <v>6.8823328000000004</v>
      </c>
      <c r="N225" s="8">
        <f t="shared" si="207"/>
        <v>64.202064747008961</v>
      </c>
      <c r="O225" s="58">
        <f t="shared" si="191"/>
        <v>3.2459939146043055</v>
      </c>
      <c r="P225" s="8">
        <f t="shared" si="192"/>
        <v>6.8823328000000004</v>
      </c>
      <c r="Q225" s="8">
        <f t="shared" si="208"/>
        <v>0</v>
      </c>
      <c r="R225" s="8">
        <f t="shared" si="193"/>
        <v>0</v>
      </c>
      <c r="S225" s="8">
        <f t="shared" si="209"/>
        <v>0</v>
      </c>
      <c r="T225" s="8">
        <f t="shared" si="210"/>
        <v>10.128326714604306</v>
      </c>
      <c r="U225" s="15">
        <f t="shared" si="271"/>
        <v>7.3582076084756504E-2</v>
      </c>
      <c r="V225" s="8">
        <f t="shared" si="194"/>
        <v>54.073738032404655</v>
      </c>
      <c r="W225" s="68"/>
      <c r="X225" s="58">
        <v>0</v>
      </c>
      <c r="Y225" s="8">
        <f t="shared" si="211"/>
        <v>6.8823328000000004</v>
      </c>
      <c r="Z225" s="8">
        <f t="shared" si="212"/>
        <v>54.073738032404655</v>
      </c>
      <c r="AA225" s="60">
        <f t="shared" si="213"/>
        <v>5.6869813383867438</v>
      </c>
      <c r="AB225" s="8">
        <f t="shared" si="214"/>
        <v>0</v>
      </c>
      <c r="AC225" s="8">
        <f t="shared" si="215"/>
        <v>54.073738032404655</v>
      </c>
      <c r="AD225" s="8">
        <f t="shared" si="216"/>
        <v>9.6751850344384689</v>
      </c>
      <c r="AE225" s="8">
        <f t="shared" si="217"/>
        <v>9.6751850344384689</v>
      </c>
      <c r="AF225" s="8">
        <f t="shared" si="218"/>
        <v>15.362166372825213</v>
      </c>
      <c r="AG225" s="15">
        <f t="shared" si="219"/>
        <v>0.11160580880966126</v>
      </c>
      <c r="AH225" s="8">
        <f t="shared" si="220"/>
        <v>38.711571659579441</v>
      </c>
      <c r="AI225" s="68"/>
      <c r="AJ225" s="58">
        <v>0</v>
      </c>
      <c r="AK225" s="8">
        <f t="shared" si="221"/>
        <v>6.8823328000000004</v>
      </c>
      <c r="AL225" s="8">
        <f t="shared" si="222"/>
        <v>0</v>
      </c>
      <c r="AM225" s="69">
        <f t="shared" si="223"/>
        <v>0</v>
      </c>
      <c r="AN225" s="8">
        <f t="shared" si="224"/>
        <v>6.8823328000000004</v>
      </c>
      <c r="AO225" s="8">
        <f t="shared" si="225"/>
        <v>0</v>
      </c>
      <c r="AP225" s="8">
        <f t="shared" si="226"/>
        <v>0</v>
      </c>
      <c r="AQ225" s="8">
        <f t="shared" si="227"/>
        <v>0</v>
      </c>
      <c r="AR225" s="8">
        <f t="shared" si="228"/>
        <v>6.8823328000000004</v>
      </c>
      <c r="AS225" s="15">
        <f t="shared" si="229"/>
        <v>0.05</v>
      </c>
      <c r="AT225" s="8">
        <f t="shared" si="230"/>
        <v>31.829238859579441</v>
      </c>
      <c r="AU225" s="68"/>
      <c r="AV225" s="60">
        <v>0</v>
      </c>
      <c r="AW225" s="8">
        <f t="shared" si="231"/>
        <v>6.8823328000000004</v>
      </c>
      <c r="AX225" s="8">
        <f t="shared" si="232"/>
        <v>0</v>
      </c>
      <c r="AY225" s="69">
        <f t="shared" si="233"/>
        <v>0</v>
      </c>
      <c r="AZ225" s="8">
        <f t="shared" si="234"/>
        <v>6.8823328000000004</v>
      </c>
      <c r="BA225" s="8">
        <f t="shared" si="235"/>
        <v>0</v>
      </c>
      <c r="BB225" s="8">
        <f t="shared" si="236"/>
        <v>0</v>
      </c>
      <c r="BC225" s="8">
        <f t="shared" si="237"/>
        <v>0</v>
      </c>
      <c r="BD225" s="8">
        <f t="shared" si="238"/>
        <v>6.8823328000000004</v>
      </c>
      <c r="BE225" s="15">
        <f t="shared" si="239"/>
        <v>0.05</v>
      </c>
      <c r="BF225" s="8">
        <f t="shared" si="240"/>
        <v>24.94690605957944</v>
      </c>
      <c r="BG225" s="68"/>
      <c r="BH225" s="60">
        <v>0</v>
      </c>
      <c r="BI225" s="8">
        <f t="shared" si="241"/>
        <v>6.8823328000000004</v>
      </c>
      <c r="BJ225" s="8">
        <f t="shared" si="242"/>
        <v>0</v>
      </c>
      <c r="BK225" s="69">
        <f t="shared" si="243"/>
        <v>0</v>
      </c>
      <c r="BL225" s="8">
        <f t="shared" si="244"/>
        <v>0</v>
      </c>
      <c r="BM225" s="8">
        <f t="shared" si="245"/>
        <v>0</v>
      </c>
      <c r="BN225" s="8">
        <f t="shared" si="246"/>
        <v>0</v>
      </c>
      <c r="BO225" s="8">
        <f t="shared" si="247"/>
        <v>0</v>
      </c>
      <c r="BP225" s="8">
        <f t="shared" si="248"/>
        <v>0</v>
      </c>
      <c r="BQ225" s="15">
        <f t="shared" si="249"/>
        <v>0</v>
      </c>
      <c r="BR225" s="8">
        <f t="shared" si="250"/>
        <v>24.94690605957944</v>
      </c>
      <c r="BS225" s="68"/>
      <c r="BT225" s="60">
        <v>0</v>
      </c>
      <c r="BU225" s="8">
        <f t="shared" si="251"/>
        <v>6.8823328000000004</v>
      </c>
      <c r="BV225" s="8">
        <f t="shared" si="252"/>
        <v>0</v>
      </c>
      <c r="BW225" s="69">
        <f t="shared" si="253"/>
        <v>0</v>
      </c>
      <c r="BX225" s="8">
        <f t="shared" si="254"/>
        <v>0</v>
      </c>
      <c r="BY225" s="8">
        <f t="shared" si="255"/>
        <v>0</v>
      </c>
      <c r="BZ225" s="8">
        <f t="shared" si="256"/>
        <v>0</v>
      </c>
      <c r="CA225" s="8">
        <f t="shared" si="257"/>
        <v>0</v>
      </c>
      <c r="CB225" s="8">
        <f t="shared" si="258"/>
        <v>0</v>
      </c>
      <c r="CC225" s="15">
        <f t="shared" si="259"/>
        <v>0</v>
      </c>
      <c r="CD225" s="8">
        <f t="shared" si="260"/>
        <v>24.94690605957944</v>
      </c>
      <c r="CE225" s="68"/>
      <c r="CF225" s="60">
        <v>0</v>
      </c>
      <c r="CG225" s="8">
        <f t="shared" si="261"/>
        <v>6.8823328000000004</v>
      </c>
      <c r="CH225" s="8">
        <f t="shared" si="262"/>
        <v>0</v>
      </c>
      <c r="CI225" s="69">
        <f t="shared" si="263"/>
        <v>0</v>
      </c>
      <c r="CJ225" s="8">
        <f t="shared" si="264"/>
        <v>0</v>
      </c>
      <c r="CK225" s="8">
        <f t="shared" si="265"/>
        <v>0</v>
      </c>
      <c r="CL225" s="8">
        <f t="shared" si="266"/>
        <v>0</v>
      </c>
      <c r="CM225" s="8">
        <f t="shared" si="267"/>
        <v>0</v>
      </c>
      <c r="CN225" s="8">
        <f t="shared" si="268"/>
        <v>0</v>
      </c>
      <c r="CO225" s="15">
        <f t="shared" si="269"/>
        <v>0</v>
      </c>
      <c r="CP225" s="8">
        <f t="shared" si="270"/>
        <v>24.94690605957944</v>
      </c>
      <c r="CQ225" s="27"/>
      <c r="CR225">
        <f t="shared" si="195"/>
        <v>64.511616000000004</v>
      </c>
      <c r="CS225">
        <f t="shared" si="196"/>
        <v>0</v>
      </c>
      <c r="CT225">
        <f t="shared" si="197"/>
        <v>2.0943689999999999</v>
      </c>
      <c r="CU225">
        <f t="shared" si="198"/>
        <v>0</v>
      </c>
      <c r="CV225">
        <f t="shared" si="199"/>
        <v>34.604205999999998</v>
      </c>
      <c r="CW225">
        <f t="shared" si="200"/>
        <v>20</v>
      </c>
      <c r="CX225">
        <f t="shared" si="201"/>
        <v>0</v>
      </c>
      <c r="CY225">
        <f t="shared" si="202"/>
        <v>7.8130410000000001</v>
      </c>
      <c r="CZ225" s="8">
        <f t="shared" si="203"/>
        <v>7.8130410000000001</v>
      </c>
    </row>
    <row r="226" spans="1:104" hidden="1" outlineLevel="1" x14ac:dyDescent="0.4">
      <c r="A226" t="str">
        <f>'Accounts Active'!A184</f>
        <v>Justin Haynes</v>
      </c>
      <c r="B226">
        <f t="shared" si="186"/>
        <v>27.151669999999999</v>
      </c>
      <c r="C226">
        <f t="shared" si="185"/>
        <v>27.151669999999999</v>
      </c>
      <c r="D226">
        <f t="shared" si="187"/>
        <v>0</v>
      </c>
      <c r="E226">
        <f t="shared" si="188"/>
        <v>1.3575835000000001</v>
      </c>
      <c r="F226" s="15">
        <f t="shared" si="204"/>
        <v>0.60517234072325932</v>
      </c>
      <c r="G226" s="14">
        <f t="shared" si="189"/>
        <v>1</v>
      </c>
      <c r="H226" s="54">
        <f t="shared" si="205"/>
        <v>10.720230311554502</v>
      </c>
      <c r="I226" s="58">
        <v>3.316402044592845</v>
      </c>
      <c r="J226" s="58">
        <f t="shared" si="190"/>
        <v>23.835267955407154</v>
      </c>
      <c r="K226" s="10"/>
      <c r="L226">
        <v>0</v>
      </c>
      <c r="M226" s="8">
        <f t="shared" si="206"/>
        <v>1.3575835000000001</v>
      </c>
      <c r="N226" s="8">
        <f t="shared" si="207"/>
        <v>23.835267955407154</v>
      </c>
      <c r="O226" s="58">
        <f t="shared" si="191"/>
        <v>1.2050879522503071</v>
      </c>
      <c r="P226" s="8">
        <f t="shared" si="192"/>
        <v>0</v>
      </c>
      <c r="Q226" s="8">
        <f t="shared" si="208"/>
        <v>23.835267955407154</v>
      </c>
      <c r="R226" s="8">
        <f t="shared" si="193"/>
        <v>0.77890516343537963</v>
      </c>
      <c r="S226" s="8">
        <f t="shared" si="209"/>
        <v>0.77890516343537963</v>
      </c>
      <c r="T226" s="8">
        <f t="shared" si="210"/>
        <v>1.9839931156856867</v>
      </c>
      <c r="U226" s="15">
        <f t="shared" si="271"/>
        <v>7.3070758288005369E-2</v>
      </c>
      <c r="V226" s="8">
        <f t="shared" si="194"/>
        <v>21.851274839721469</v>
      </c>
      <c r="W226" s="68"/>
      <c r="X226" s="58">
        <v>0</v>
      </c>
      <c r="Y226" s="8">
        <f t="shared" si="211"/>
        <v>1.3575835000000001</v>
      </c>
      <c r="Z226" s="8">
        <f t="shared" si="212"/>
        <v>21.851274839721469</v>
      </c>
      <c r="AA226" s="60">
        <f t="shared" si="213"/>
        <v>2.1113140923425382</v>
      </c>
      <c r="AB226" s="8">
        <f t="shared" si="214"/>
        <v>0</v>
      </c>
      <c r="AC226" s="8">
        <f t="shared" si="215"/>
        <v>21.851274839721469</v>
      </c>
      <c r="AD226" s="8">
        <f t="shared" si="216"/>
        <v>3.9097561035262758</v>
      </c>
      <c r="AE226" s="8">
        <f t="shared" si="217"/>
        <v>3.9097561035262758</v>
      </c>
      <c r="AF226" s="8">
        <f t="shared" si="218"/>
        <v>6.0210701958688144</v>
      </c>
      <c r="AG226" s="15">
        <f t="shared" si="219"/>
        <v>0.22175690098873529</v>
      </c>
      <c r="AH226" s="8">
        <f t="shared" si="220"/>
        <v>15.830204643852655</v>
      </c>
      <c r="AI226" s="68"/>
      <c r="AJ226" s="58">
        <v>0</v>
      </c>
      <c r="AK226" s="8">
        <f t="shared" si="221"/>
        <v>1.3575835000000001</v>
      </c>
      <c r="AL226" s="8">
        <f t="shared" si="222"/>
        <v>0</v>
      </c>
      <c r="AM226" s="69">
        <f t="shared" si="223"/>
        <v>0</v>
      </c>
      <c r="AN226" s="8">
        <f t="shared" si="224"/>
        <v>1.3575835000000001</v>
      </c>
      <c r="AO226" s="8">
        <f t="shared" si="225"/>
        <v>0</v>
      </c>
      <c r="AP226" s="8">
        <f t="shared" si="226"/>
        <v>0</v>
      </c>
      <c r="AQ226" s="8">
        <f t="shared" si="227"/>
        <v>0</v>
      </c>
      <c r="AR226" s="8">
        <f t="shared" si="228"/>
        <v>1.3575835000000001</v>
      </c>
      <c r="AS226" s="15">
        <f t="shared" si="229"/>
        <v>0.05</v>
      </c>
      <c r="AT226" s="8">
        <f t="shared" si="230"/>
        <v>14.472621143852654</v>
      </c>
      <c r="AU226" s="68"/>
      <c r="AV226" s="60">
        <v>0</v>
      </c>
      <c r="AW226" s="8">
        <f t="shared" si="231"/>
        <v>1.3575835000000001</v>
      </c>
      <c r="AX226" s="8">
        <f t="shared" si="232"/>
        <v>0</v>
      </c>
      <c r="AY226" s="69">
        <f t="shared" si="233"/>
        <v>0</v>
      </c>
      <c r="AZ226" s="8">
        <f t="shared" si="234"/>
        <v>1.3575835000000001</v>
      </c>
      <c r="BA226" s="8">
        <f t="shared" si="235"/>
        <v>0</v>
      </c>
      <c r="BB226" s="8">
        <f t="shared" si="236"/>
        <v>0</v>
      </c>
      <c r="BC226" s="8">
        <f t="shared" si="237"/>
        <v>0</v>
      </c>
      <c r="BD226" s="8">
        <f t="shared" si="238"/>
        <v>1.3575835000000001</v>
      </c>
      <c r="BE226" s="15">
        <f t="shared" si="239"/>
        <v>0.05</v>
      </c>
      <c r="BF226" s="8">
        <f t="shared" si="240"/>
        <v>13.115037643852654</v>
      </c>
      <c r="BG226" s="68"/>
      <c r="BH226" s="60">
        <v>0</v>
      </c>
      <c r="BI226" s="8">
        <f t="shared" si="241"/>
        <v>1.3575835000000001</v>
      </c>
      <c r="BJ226" s="8">
        <f t="shared" si="242"/>
        <v>0</v>
      </c>
      <c r="BK226" s="69">
        <f t="shared" si="243"/>
        <v>0</v>
      </c>
      <c r="BL226" s="8">
        <f t="shared" si="244"/>
        <v>0</v>
      </c>
      <c r="BM226" s="8">
        <f t="shared" si="245"/>
        <v>0</v>
      </c>
      <c r="BN226" s="8">
        <f t="shared" si="246"/>
        <v>0</v>
      </c>
      <c r="BO226" s="8">
        <f t="shared" si="247"/>
        <v>0</v>
      </c>
      <c r="BP226" s="8">
        <f t="shared" si="248"/>
        <v>0</v>
      </c>
      <c r="BQ226" s="15">
        <f t="shared" si="249"/>
        <v>0</v>
      </c>
      <c r="BR226" s="8">
        <f t="shared" si="250"/>
        <v>13.115037643852654</v>
      </c>
      <c r="BS226" s="68"/>
      <c r="BT226" s="60">
        <v>0</v>
      </c>
      <c r="BU226" s="8">
        <f t="shared" si="251"/>
        <v>1.3575835000000001</v>
      </c>
      <c r="BV226" s="8">
        <f t="shared" si="252"/>
        <v>0</v>
      </c>
      <c r="BW226" s="69">
        <f t="shared" si="253"/>
        <v>0</v>
      </c>
      <c r="BX226" s="8">
        <f t="shared" si="254"/>
        <v>0</v>
      </c>
      <c r="BY226" s="8">
        <f t="shared" si="255"/>
        <v>0</v>
      </c>
      <c r="BZ226" s="8">
        <f t="shared" si="256"/>
        <v>0</v>
      </c>
      <c r="CA226" s="8">
        <f t="shared" si="257"/>
        <v>0</v>
      </c>
      <c r="CB226" s="8">
        <f t="shared" si="258"/>
        <v>0</v>
      </c>
      <c r="CC226" s="15">
        <f t="shared" si="259"/>
        <v>0</v>
      </c>
      <c r="CD226" s="8">
        <f t="shared" si="260"/>
        <v>13.115037643852654</v>
      </c>
      <c r="CE226" s="68"/>
      <c r="CF226" s="60">
        <v>0</v>
      </c>
      <c r="CG226" s="8">
        <f t="shared" si="261"/>
        <v>1.3575835000000001</v>
      </c>
      <c r="CH226" s="8">
        <f t="shared" si="262"/>
        <v>0</v>
      </c>
      <c r="CI226" s="69">
        <f t="shared" si="263"/>
        <v>0</v>
      </c>
      <c r="CJ226" s="8">
        <f t="shared" si="264"/>
        <v>0</v>
      </c>
      <c r="CK226" s="8">
        <f t="shared" si="265"/>
        <v>0</v>
      </c>
      <c r="CL226" s="8">
        <f t="shared" si="266"/>
        <v>0</v>
      </c>
      <c r="CM226" s="8">
        <f t="shared" si="267"/>
        <v>0</v>
      </c>
      <c r="CN226" s="8">
        <f t="shared" si="268"/>
        <v>0</v>
      </c>
      <c r="CO226" s="15">
        <f t="shared" si="269"/>
        <v>0</v>
      </c>
      <c r="CP226" s="8">
        <f t="shared" si="270"/>
        <v>13.115037643852654</v>
      </c>
      <c r="CQ226" s="27"/>
      <c r="CR226">
        <f t="shared" si="195"/>
        <v>0</v>
      </c>
      <c r="CS226">
        <f t="shared" si="196"/>
        <v>0</v>
      </c>
      <c r="CT226">
        <f t="shared" si="197"/>
        <v>0</v>
      </c>
      <c r="CU226">
        <f t="shared" si="198"/>
        <v>0</v>
      </c>
      <c r="CV226">
        <f t="shared" si="199"/>
        <v>0</v>
      </c>
      <c r="CW226">
        <f t="shared" si="200"/>
        <v>0</v>
      </c>
      <c r="CX226">
        <f t="shared" si="201"/>
        <v>0</v>
      </c>
      <c r="CY226">
        <f t="shared" si="202"/>
        <v>0</v>
      </c>
      <c r="CZ226" s="8">
        <f t="shared" si="203"/>
        <v>0</v>
      </c>
    </row>
    <row r="227" spans="1:104" hidden="1" outlineLevel="1" x14ac:dyDescent="0.4">
      <c r="A227" t="str">
        <f>'Accounts Active'!A185</f>
        <v>Justin James Gannon</v>
      </c>
      <c r="B227">
        <f t="shared" si="186"/>
        <v>20.032482999999999</v>
      </c>
      <c r="C227">
        <f t="shared" si="185"/>
        <v>12.499881999999999</v>
      </c>
      <c r="D227">
        <f t="shared" si="187"/>
        <v>2</v>
      </c>
      <c r="E227">
        <f t="shared" si="188"/>
        <v>1.00162415</v>
      </c>
      <c r="F227" s="15">
        <f t="shared" si="204"/>
        <v>0.76903854469162181</v>
      </c>
      <c r="G227" s="14">
        <f t="shared" si="189"/>
        <v>1</v>
      </c>
      <c r="H227" s="54">
        <f t="shared" si="205"/>
        <v>2.8869909379030005</v>
      </c>
      <c r="I227" s="58">
        <v>1.5267802762028744</v>
      </c>
      <c r="J227" s="58">
        <f t="shared" si="190"/>
        <v>10.973101723797125</v>
      </c>
      <c r="K227" s="10"/>
      <c r="L227">
        <v>0</v>
      </c>
      <c r="M227" s="8">
        <f t="shared" si="206"/>
        <v>1.00162415</v>
      </c>
      <c r="N227" s="8">
        <f t="shared" si="207"/>
        <v>10.973101723797125</v>
      </c>
      <c r="O227" s="58">
        <f t="shared" si="191"/>
        <v>0.55478934455046303</v>
      </c>
      <c r="P227" s="8">
        <f t="shared" si="192"/>
        <v>0</v>
      </c>
      <c r="Q227" s="8">
        <f t="shared" si="208"/>
        <v>10.973101723797125</v>
      </c>
      <c r="R227" s="8">
        <f t="shared" si="193"/>
        <v>0.35858651170012595</v>
      </c>
      <c r="S227" s="8">
        <f t="shared" si="209"/>
        <v>0.35858651170012595</v>
      </c>
      <c r="T227" s="8">
        <f t="shared" si="210"/>
        <v>0.91337585625058892</v>
      </c>
      <c r="U227" s="15">
        <f t="shared" si="271"/>
        <v>4.5594740115371069E-2</v>
      </c>
      <c r="V227" s="8">
        <f t="shared" si="194"/>
        <v>10.059725867546536</v>
      </c>
      <c r="W227" s="68"/>
      <c r="X227" s="58">
        <v>1</v>
      </c>
      <c r="Y227" s="8">
        <f t="shared" si="211"/>
        <v>0</v>
      </c>
      <c r="Z227" s="8">
        <f t="shared" si="212"/>
        <v>0</v>
      </c>
      <c r="AA227" s="60">
        <f t="shared" si="213"/>
        <v>0.97199093165241135</v>
      </c>
      <c r="AB227" s="8">
        <f t="shared" si="214"/>
        <v>0</v>
      </c>
      <c r="AC227" s="8">
        <f t="shared" si="215"/>
        <v>0</v>
      </c>
      <c r="AD227" s="8">
        <f t="shared" si="216"/>
        <v>0</v>
      </c>
      <c r="AE227" s="8">
        <f t="shared" si="217"/>
        <v>0</v>
      </c>
      <c r="AF227" s="8">
        <f t="shared" si="218"/>
        <v>0.97199093165241135</v>
      </c>
      <c r="AG227" s="15">
        <f t="shared" si="219"/>
        <v>4.8520741620118255E-2</v>
      </c>
      <c r="AH227" s="8">
        <f t="shared" si="220"/>
        <v>9.0877349358941242</v>
      </c>
      <c r="AI227" s="68"/>
      <c r="AJ227" s="58">
        <v>1</v>
      </c>
      <c r="AK227" s="8">
        <f t="shared" si="221"/>
        <v>0</v>
      </c>
      <c r="AL227" s="8">
        <f t="shared" si="222"/>
        <v>0</v>
      </c>
      <c r="AM227" s="69">
        <f t="shared" si="223"/>
        <v>0</v>
      </c>
      <c r="AN227" s="8">
        <f t="shared" si="224"/>
        <v>0</v>
      </c>
      <c r="AO227" s="8">
        <f t="shared" si="225"/>
        <v>0</v>
      </c>
      <c r="AP227" s="8">
        <f t="shared" si="226"/>
        <v>0</v>
      </c>
      <c r="AQ227" s="8">
        <f t="shared" si="227"/>
        <v>0</v>
      </c>
      <c r="AR227" s="8">
        <f t="shared" si="228"/>
        <v>0</v>
      </c>
      <c r="AS227" s="15">
        <f t="shared" si="229"/>
        <v>0</v>
      </c>
      <c r="AT227" s="8">
        <f t="shared" si="230"/>
        <v>9.0877349358941242</v>
      </c>
      <c r="AU227" s="68"/>
      <c r="AV227" s="60">
        <v>0</v>
      </c>
      <c r="AW227" s="8">
        <f t="shared" si="231"/>
        <v>1.00162415</v>
      </c>
      <c r="AX227" s="8">
        <f t="shared" si="232"/>
        <v>0</v>
      </c>
      <c r="AY227" s="69">
        <f t="shared" si="233"/>
        <v>0</v>
      </c>
      <c r="AZ227" s="8">
        <f t="shared" si="234"/>
        <v>1.00162415</v>
      </c>
      <c r="BA227" s="8">
        <f t="shared" si="235"/>
        <v>0</v>
      </c>
      <c r="BB227" s="8">
        <f t="shared" si="236"/>
        <v>0</v>
      </c>
      <c r="BC227" s="8">
        <f t="shared" si="237"/>
        <v>0</v>
      </c>
      <c r="BD227" s="8">
        <f t="shared" si="238"/>
        <v>1.00162415</v>
      </c>
      <c r="BE227" s="15">
        <f t="shared" si="239"/>
        <v>0.05</v>
      </c>
      <c r="BF227" s="8">
        <f t="shared" si="240"/>
        <v>8.0861107858941246</v>
      </c>
      <c r="BG227" s="68"/>
      <c r="BH227" s="60">
        <v>0</v>
      </c>
      <c r="BI227" s="8">
        <f t="shared" si="241"/>
        <v>1.00162415</v>
      </c>
      <c r="BJ227" s="8">
        <f t="shared" si="242"/>
        <v>0</v>
      </c>
      <c r="BK227" s="69">
        <f t="shared" si="243"/>
        <v>0</v>
      </c>
      <c r="BL227" s="8">
        <f t="shared" si="244"/>
        <v>0</v>
      </c>
      <c r="BM227" s="8">
        <f t="shared" si="245"/>
        <v>0</v>
      </c>
      <c r="BN227" s="8">
        <f t="shared" si="246"/>
        <v>0</v>
      </c>
      <c r="BO227" s="8">
        <f t="shared" si="247"/>
        <v>0</v>
      </c>
      <c r="BP227" s="8">
        <f t="shared" si="248"/>
        <v>0</v>
      </c>
      <c r="BQ227" s="15">
        <f t="shared" si="249"/>
        <v>0</v>
      </c>
      <c r="BR227" s="8">
        <f t="shared" si="250"/>
        <v>8.0861107858941246</v>
      </c>
      <c r="BS227" s="68"/>
      <c r="BT227" s="60">
        <v>0</v>
      </c>
      <c r="BU227" s="8">
        <f t="shared" si="251"/>
        <v>1.00162415</v>
      </c>
      <c r="BV227" s="8">
        <f t="shared" si="252"/>
        <v>0</v>
      </c>
      <c r="BW227" s="69">
        <f t="shared" si="253"/>
        <v>0</v>
      </c>
      <c r="BX227" s="8">
        <f t="shared" si="254"/>
        <v>0</v>
      </c>
      <c r="BY227" s="8">
        <f t="shared" si="255"/>
        <v>0</v>
      </c>
      <c r="BZ227" s="8">
        <f t="shared" si="256"/>
        <v>0</v>
      </c>
      <c r="CA227" s="8">
        <f t="shared" si="257"/>
        <v>0</v>
      </c>
      <c r="CB227" s="8">
        <f t="shared" si="258"/>
        <v>0</v>
      </c>
      <c r="CC227" s="15">
        <f t="shared" si="259"/>
        <v>0</v>
      </c>
      <c r="CD227" s="8">
        <f t="shared" si="260"/>
        <v>8.0861107858941246</v>
      </c>
      <c r="CE227" s="68"/>
      <c r="CF227" s="60">
        <v>0</v>
      </c>
      <c r="CG227" s="8">
        <f t="shared" si="261"/>
        <v>1.00162415</v>
      </c>
      <c r="CH227" s="8">
        <f t="shared" si="262"/>
        <v>0</v>
      </c>
      <c r="CI227" s="69">
        <f t="shared" si="263"/>
        <v>0</v>
      </c>
      <c r="CJ227" s="8">
        <f t="shared" si="264"/>
        <v>0</v>
      </c>
      <c r="CK227" s="8">
        <f t="shared" si="265"/>
        <v>0</v>
      </c>
      <c r="CL227" s="8">
        <f t="shared" si="266"/>
        <v>0</v>
      </c>
      <c r="CM227" s="8">
        <f t="shared" si="267"/>
        <v>0</v>
      </c>
      <c r="CN227" s="8">
        <f t="shared" si="268"/>
        <v>0</v>
      </c>
      <c r="CO227" s="15">
        <f t="shared" si="269"/>
        <v>0</v>
      </c>
      <c r="CP227" s="8">
        <f t="shared" si="270"/>
        <v>8.0861107858941246</v>
      </c>
      <c r="CQ227" s="27"/>
      <c r="CR227">
        <f t="shared" si="195"/>
        <v>7.5326009999999997</v>
      </c>
      <c r="CS227">
        <f t="shared" si="196"/>
        <v>0</v>
      </c>
      <c r="CT227">
        <f t="shared" si="197"/>
        <v>0</v>
      </c>
      <c r="CU227">
        <f t="shared" si="198"/>
        <v>0</v>
      </c>
      <c r="CV227">
        <f t="shared" si="199"/>
        <v>5.5326009999999997</v>
      </c>
      <c r="CW227">
        <f t="shared" si="200"/>
        <v>0</v>
      </c>
      <c r="CX227">
        <f t="shared" si="201"/>
        <v>0</v>
      </c>
      <c r="CY227">
        <f t="shared" si="202"/>
        <v>2</v>
      </c>
      <c r="CZ227" s="8">
        <f t="shared" si="203"/>
        <v>2</v>
      </c>
    </row>
    <row r="228" spans="1:104" hidden="1" outlineLevel="1" x14ac:dyDescent="0.4">
      <c r="A228" t="str">
        <f>'Accounts Active'!A186</f>
        <v>Justin Matthew Downie</v>
      </c>
      <c r="B228">
        <f t="shared" si="186"/>
        <v>19.699463000000002</v>
      </c>
      <c r="C228">
        <f t="shared" si="185"/>
        <v>0.97211400000000003</v>
      </c>
      <c r="D228">
        <f t="shared" si="187"/>
        <v>9</v>
      </c>
      <c r="E228">
        <f t="shared" si="188"/>
        <v>0.98497315000000008</v>
      </c>
      <c r="F228" s="15">
        <f t="shared" si="204"/>
        <v>1</v>
      </c>
      <c r="G228" s="14">
        <f t="shared" si="189"/>
        <v>1</v>
      </c>
      <c r="H228" s="54">
        <f t="shared" si="205"/>
        <v>0</v>
      </c>
      <c r="I228" s="58">
        <v>0.97211399999999948</v>
      </c>
      <c r="J228" s="58">
        <f t="shared" si="190"/>
        <v>0</v>
      </c>
      <c r="K228" s="10"/>
      <c r="L228">
        <v>0</v>
      </c>
      <c r="M228" s="8">
        <f t="shared" si="206"/>
        <v>0</v>
      </c>
      <c r="N228" s="8">
        <f t="shared" si="207"/>
        <v>0</v>
      </c>
      <c r="O228" s="58">
        <f t="shared" si="191"/>
        <v>0.35323909883720911</v>
      </c>
      <c r="P228" s="8">
        <f t="shared" si="192"/>
        <v>0</v>
      </c>
      <c r="Q228" s="8">
        <f t="shared" si="208"/>
        <v>0</v>
      </c>
      <c r="R228" s="8">
        <f t="shared" si="193"/>
        <v>0</v>
      </c>
      <c r="S228" s="8">
        <f t="shared" si="209"/>
        <v>0</v>
      </c>
      <c r="T228" s="8">
        <f t="shared" si="210"/>
        <v>0.35323909883720911</v>
      </c>
      <c r="U228" s="15">
        <f t="shared" si="271"/>
        <v>1.7931407512844846E-2</v>
      </c>
      <c r="V228" s="8">
        <f t="shared" si="194"/>
        <v>-0.35323909883720911</v>
      </c>
      <c r="W228" s="68"/>
      <c r="X228" s="58">
        <v>0</v>
      </c>
      <c r="Y228" s="8">
        <f t="shared" si="211"/>
        <v>-0.35323909883720911</v>
      </c>
      <c r="Z228" s="8">
        <f t="shared" si="212"/>
        <v>-0.35323909883720911</v>
      </c>
      <c r="AA228" s="60">
        <f t="shared" si="213"/>
        <v>0.61887490116279043</v>
      </c>
      <c r="AB228" s="8">
        <f t="shared" si="214"/>
        <v>-0.35323909883720911</v>
      </c>
      <c r="AC228" s="8">
        <f t="shared" si="215"/>
        <v>0</v>
      </c>
      <c r="AD228" s="8">
        <f t="shared" si="216"/>
        <v>0</v>
      </c>
      <c r="AE228" s="8">
        <f t="shared" si="217"/>
        <v>0</v>
      </c>
      <c r="AF228" s="8">
        <f t="shared" si="218"/>
        <v>0.26563580232558132</v>
      </c>
      <c r="AG228" s="15">
        <f t="shared" si="219"/>
        <v>1.3484418449659329E-2</v>
      </c>
      <c r="AH228" s="8">
        <f t="shared" si="220"/>
        <v>-0.61887490116279043</v>
      </c>
      <c r="AI228" s="68"/>
      <c r="AJ228" s="58">
        <v>0</v>
      </c>
      <c r="AK228" s="8">
        <f t="shared" si="221"/>
        <v>-0.61887490116279043</v>
      </c>
      <c r="AL228" s="8">
        <f t="shared" si="222"/>
        <v>-0.61887490116279043</v>
      </c>
      <c r="AM228" s="69">
        <f t="shared" si="223"/>
        <v>0</v>
      </c>
      <c r="AN228" s="8">
        <f t="shared" si="224"/>
        <v>-0.61887490116279043</v>
      </c>
      <c r="AO228" s="8">
        <f t="shared" si="225"/>
        <v>0</v>
      </c>
      <c r="AP228" s="8">
        <f t="shared" si="226"/>
        <v>0</v>
      </c>
      <c r="AQ228" s="8">
        <f t="shared" si="227"/>
        <v>0</v>
      </c>
      <c r="AR228" s="8">
        <f t="shared" si="228"/>
        <v>-0.61887490116279043</v>
      </c>
      <c r="AS228" s="15">
        <f t="shared" si="229"/>
        <v>-3.1415825962504175E-2</v>
      </c>
      <c r="AT228" s="8">
        <f t="shared" si="230"/>
        <v>0</v>
      </c>
      <c r="AU228" s="68"/>
      <c r="AV228" s="60">
        <v>0</v>
      </c>
      <c r="AW228" s="8">
        <f t="shared" si="231"/>
        <v>0</v>
      </c>
      <c r="AX228" s="8">
        <f t="shared" si="232"/>
        <v>0</v>
      </c>
      <c r="AY228" s="69">
        <f t="shared" si="233"/>
        <v>0</v>
      </c>
      <c r="AZ228" s="8">
        <f t="shared" si="234"/>
        <v>0</v>
      </c>
      <c r="BA228" s="8">
        <f t="shared" si="235"/>
        <v>0</v>
      </c>
      <c r="BB228" s="8">
        <f t="shared" si="236"/>
        <v>0</v>
      </c>
      <c r="BC228" s="8">
        <f t="shared" si="237"/>
        <v>0</v>
      </c>
      <c r="BD228" s="8">
        <f t="shared" si="238"/>
        <v>0</v>
      </c>
      <c r="BE228" s="15">
        <f t="shared" si="239"/>
        <v>0</v>
      </c>
      <c r="BF228" s="8">
        <f t="shared" si="240"/>
        <v>0</v>
      </c>
      <c r="BG228" s="68"/>
      <c r="BH228" s="60">
        <v>0</v>
      </c>
      <c r="BI228" s="8">
        <f t="shared" si="241"/>
        <v>0</v>
      </c>
      <c r="BJ228" s="8">
        <f t="shared" si="242"/>
        <v>0</v>
      </c>
      <c r="BK228" s="69">
        <f t="shared" si="243"/>
        <v>0</v>
      </c>
      <c r="BL228" s="8">
        <f t="shared" si="244"/>
        <v>0</v>
      </c>
      <c r="BM228" s="8">
        <f t="shared" si="245"/>
        <v>0</v>
      </c>
      <c r="BN228" s="8">
        <f t="shared" si="246"/>
        <v>0</v>
      </c>
      <c r="BO228" s="8">
        <f t="shared" si="247"/>
        <v>0</v>
      </c>
      <c r="BP228" s="8">
        <f t="shared" si="248"/>
        <v>0</v>
      </c>
      <c r="BQ228" s="15">
        <f t="shared" si="249"/>
        <v>0</v>
      </c>
      <c r="BR228" s="8">
        <f t="shared" si="250"/>
        <v>0</v>
      </c>
      <c r="BS228" s="68"/>
      <c r="BT228" s="60">
        <v>0</v>
      </c>
      <c r="BU228" s="8">
        <f t="shared" si="251"/>
        <v>0</v>
      </c>
      <c r="BV228" s="8">
        <f t="shared" si="252"/>
        <v>0</v>
      </c>
      <c r="BW228" s="69">
        <f t="shared" si="253"/>
        <v>0</v>
      </c>
      <c r="BX228" s="8">
        <f t="shared" si="254"/>
        <v>0</v>
      </c>
      <c r="BY228" s="8">
        <f t="shared" si="255"/>
        <v>0</v>
      </c>
      <c r="BZ228" s="8">
        <f t="shared" si="256"/>
        <v>0</v>
      </c>
      <c r="CA228" s="8">
        <f t="shared" si="257"/>
        <v>0</v>
      </c>
      <c r="CB228" s="8">
        <f t="shared" si="258"/>
        <v>0</v>
      </c>
      <c r="CC228" s="15">
        <f t="shared" si="259"/>
        <v>0</v>
      </c>
      <c r="CD228" s="8">
        <f t="shared" si="260"/>
        <v>0</v>
      </c>
      <c r="CE228" s="68"/>
      <c r="CF228" s="60">
        <v>0</v>
      </c>
      <c r="CG228" s="8">
        <f t="shared" si="261"/>
        <v>0</v>
      </c>
      <c r="CH228" s="8">
        <f t="shared" si="262"/>
        <v>0</v>
      </c>
      <c r="CI228" s="69">
        <f t="shared" si="263"/>
        <v>0</v>
      </c>
      <c r="CJ228" s="8">
        <f t="shared" si="264"/>
        <v>0</v>
      </c>
      <c r="CK228" s="8">
        <f t="shared" si="265"/>
        <v>0</v>
      </c>
      <c r="CL228" s="8">
        <f t="shared" si="266"/>
        <v>0</v>
      </c>
      <c r="CM228" s="8">
        <f t="shared" si="267"/>
        <v>0</v>
      </c>
      <c r="CN228" s="8">
        <f t="shared" si="268"/>
        <v>0</v>
      </c>
      <c r="CO228" s="15">
        <f t="shared" si="269"/>
        <v>0</v>
      </c>
      <c r="CP228" s="8">
        <f t="shared" si="270"/>
        <v>0</v>
      </c>
      <c r="CQ228" s="27"/>
      <c r="CR228">
        <f t="shared" si="195"/>
        <v>18.727349</v>
      </c>
      <c r="CS228">
        <f t="shared" si="196"/>
        <v>0.80244800000000005</v>
      </c>
      <c r="CT228">
        <f t="shared" si="197"/>
        <v>1.10931</v>
      </c>
      <c r="CU228">
        <f t="shared" si="198"/>
        <v>0</v>
      </c>
      <c r="CV228">
        <f t="shared" si="199"/>
        <v>5.3791909999999996</v>
      </c>
      <c r="CW228">
        <f t="shared" si="200"/>
        <v>2.4363999999999999</v>
      </c>
      <c r="CX228">
        <f t="shared" si="201"/>
        <v>9</v>
      </c>
      <c r="CY228">
        <f t="shared" si="202"/>
        <v>0</v>
      </c>
      <c r="CZ228" s="8">
        <f t="shared" si="203"/>
        <v>9</v>
      </c>
    </row>
    <row r="229" spans="1:104" hidden="1" outlineLevel="1" x14ac:dyDescent="0.4">
      <c r="A229" t="str">
        <f>'Accounts Active'!A187</f>
        <v>Karl Honegger</v>
      </c>
      <c r="B229">
        <f t="shared" si="186"/>
        <v>0</v>
      </c>
      <c r="C229">
        <f t="shared" si="185"/>
        <v>0</v>
      </c>
      <c r="D229">
        <f t="shared" si="187"/>
        <v>0</v>
      </c>
      <c r="E229">
        <f t="shared" si="188"/>
        <v>0</v>
      </c>
      <c r="F229" s="15">
        <f t="shared" si="204"/>
        <v>0</v>
      </c>
      <c r="G229" s="14">
        <f t="shared" si="189"/>
        <v>1</v>
      </c>
      <c r="H229" s="54">
        <f t="shared" si="205"/>
        <v>0</v>
      </c>
      <c r="I229" s="58">
        <v>0</v>
      </c>
      <c r="J229" s="58">
        <f t="shared" si="190"/>
        <v>0</v>
      </c>
      <c r="K229" s="10"/>
      <c r="L229">
        <v>0</v>
      </c>
      <c r="M229" s="8">
        <f t="shared" si="206"/>
        <v>0</v>
      </c>
      <c r="N229" s="8">
        <f t="shared" si="207"/>
        <v>0</v>
      </c>
      <c r="O229" s="58">
        <f t="shared" si="191"/>
        <v>0</v>
      </c>
      <c r="P229" s="8">
        <f t="shared" si="192"/>
        <v>0</v>
      </c>
      <c r="Q229" s="8">
        <f t="shared" si="208"/>
        <v>0</v>
      </c>
      <c r="R229" s="8">
        <f t="shared" si="193"/>
        <v>0</v>
      </c>
      <c r="S229" s="8">
        <f t="shared" si="209"/>
        <v>0</v>
      </c>
      <c r="T229" s="8">
        <f t="shared" si="210"/>
        <v>0</v>
      </c>
      <c r="U229" s="15">
        <f t="shared" si="271"/>
        <v>0</v>
      </c>
      <c r="V229" s="8">
        <f t="shared" si="194"/>
        <v>0</v>
      </c>
      <c r="W229" s="68"/>
      <c r="X229" s="58">
        <v>0</v>
      </c>
      <c r="Y229" s="8">
        <f t="shared" si="211"/>
        <v>0</v>
      </c>
      <c r="Z229" s="8">
        <f t="shared" si="212"/>
        <v>0</v>
      </c>
      <c r="AA229" s="60">
        <f t="shared" si="213"/>
        <v>0</v>
      </c>
      <c r="AB229" s="8">
        <f t="shared" si="214"/>
        <v>0</v>
      </c>
      <c r="AC229" s="8">
        <f t="shared" si="215"/>
        <v>0</v>
      </c>
      <c r="AD229" s="8">
        <f t="shared" si="216"/>
        <v>0</v>
      </c>
      <c r="AE229" s="8">
        <f t="shared" si="217"/>
        <v>0</v>
      </c>
      <c r="AF229" s="8">
        <f t="shared" si="218"/>
        <v>0</v>
      </c>
      <c r="AG229" s="15">
        <f t="shared" si="219"/>
        <v>0</v>
      </c>
      <c r="AH229" s="8">
        <f t="shared" si="220"/>
        <v>0</v>
      </c>
      <c r="AI229" s="68"/>
      <c r="AJ229" s="58">
        <v>0</v>
      </c>
      <c r="AK229" s="8">
        <f t="shared" si="221"/>
        <v>0</v>
      </c>
      <c r="AL229" s="8">
        <f t="shared" si="222"/>
        <v>0</v>
      </c>
      <c r="AM229" s="69">
        <f t="shared" si="223"/>
        <v>0</v>
      </c>
      <c r="AN229" s="8">
        <f t="shared" si="224"/>
        <v>0</v>
      </c>
      <c r="AO229" s="8">
        <f t="shared" si="225"/>
        <v>0</v>
      </c>
      <c r="AP229" s="8">
        <f t="shared" si="226"/>
        <v>0</v>
      </c>
      <c r="AQ229" s="8">
        <f t="shared" si="227"/>
        <v>0</v>
      </c>
      <c r="AR229" s="8">
        <f t="shared" si="228"/>
        <v>0</v>
      </c>
      <c r="AS229" s="15">
        <f t="shared" si="229"/>
        <v>0</v>
      </c>
      <c r="AT229" s="8">
        <f t="shared" si="230"/>
        <v>0</v>
      </c>
      <c r="AU229" s="68"/>
      <c r="AV229" s="60">
        <v>0</v>
      </c>
      <c r="AW229" s="8">
        <f t="shared" si="231"/>
        <v>0</v>
      </c>
      <c r="AX229" s="8">
        <f t="shared" si="232"/>
        <v>0</v>
      </c>
      <c r="AY229" s="69">
        <f t="shared" si="233"/>
        <v>0</v>
      </c>
      <c r="AZ229" s="8">
        <f t="shared" si="234"/>
        <v>0</v>
      </c>
      <c r="BA229" s="8">
        <f t="shared" si="235"/>
        <v>0</v>
      </c>
      <c r="BB229" s="8">
        <f t="shared" si="236"/>
        <v>0</v>
      </c>
      <c r="BC229" s="8">
        <f t="shared" si="237"/>
        <v>0</v>
      </c>
      <c r="BD229" s="8">
        <f t="shared" si="238"/>
        <v>0</v>
      </c>
      <c r="BE229" s="15">
        <f t="shared" si="239"/>
        <v>0</v>
      </c>
      <c r="BF229" s="8">
        <f t="shared" si="240"/>
        <v>0</v>
      </c>
      <c r="BG229" s="68"/>
      <c r="BH229" s="60">
        <v>0</v>
      </c>
      <c r="BI229" s="8">
        <f t="shared" si="241"/>
        <v>0</v>
      </c>
      <c r="BJ229" s="8">
        <f t="shared" si="242"/>
        <v>0</v>
      </c>
      <c r="BK229" s="69">
        <f t="shared" si="243"/>
        <v>0</v>
      </c>
      <c r="BL229" s="8">
        <f t="shared" si="244"/>
        <v>0</v>
      </c>
      <c r="BM229" s="8">
        <f t="shared" si="245"/>
        <v>0</v>
      </c>
      <c r="BN229" s="8">
        <f t="shared" si="246"/>
        <v>0</v>
      </c>
      <c r="BO229" s="8">
        <f t="shared" si="247"/>
        <v>0</v>
      </c>
      <c r="BP229" s="8">
        <f t="shared" si="248"/>
        <v>0</v>
      </c>
      <c r="BQ229" s="15">
        <f t="shared" si="249"/>
        <v>0</v>
      </c>
      <c r="BR229" s="8">
        <f t="shared" si="250"/>
        <v>0</v>
      </c>
      <c r="BS229" s="68"/>
      <c r="BT229" s="60">
        <v>0</v>
      </c>
      <c r="BU229" s="8">
        <f t="shared" si="251"/>
        <v>0</v>
      </c>
      <c r="BV229" s="8">
        <f t="shared" si="252"/>
        <v>0</v>
      </c>
      <c r="BW229" s="69">
        <f t="shared" si="253"/>
        <v>0</v>
      </c>
      <c r="BX229" s="8">
        <f t="shared" si="254"/>
        <v>0</v>
      </c>
      <c r="BY229" s="8">
        <f t="shared" si="255"/>
        <v>0</v>
      </c>
      <c r="BZ229" s="8">
        <f t="shared" si="256"/>
        <v>0</v>
      </c>
      <c r="CA229" s="8">
        <f t="shared" si="257"/>
        <v>0</v>
      </c>
      <c r="CB229" s="8">
        <f t="shared" si="258"/>
        <v>0</v>
      </c>
      <c r="CC229" s="15">
        <f t="shared" si="259"/>
        <v>0</v>
      </c>
      <c r="CD229" s="8">
        <f t="shared" si="260"/>
        <v>0</v>
      </c>
      <c r="CE229" s="68"/>
      <c r="CF229" s="60">
        <v>0</v>
      </c>
      <c r="CG229" s="8">
        <f t="shared" si="261"/>
        <v>0</v>
      </c>
      <c r="CH229" s="8">
        <f t="shared" si="262"/>
        <v>0</v>
      </c>
      <c r="CI229" s="69">
        <f t="shared" si="263"/>
        <v>0</v>
      </c>
      <c r="CJ229" s="8">
        <f t="shared" si="264"/>
        <v>0</v>
      </c>
      <c r="CK229" s="8">
        <f t="shared" si="265"/>
        <v>0</v>
      </c>
      <c r="CL229" s="8">
        <f t="shared" si="266"/>
        <v>0</v>
      </c>
      <c r="CM229" s="8">
        <f t="shared" si="267"/>
        <v>0</v>
      </c>
      <c r="CN229" s="8">
        <f t="shared" si="268"/>
        <v>0</v>
      </c>
      <c r="CO229" s="15">
        <f t="shared" si="269"/>
        <v>0</v>
      </c>
      <c r="CP229" s="8">
        <f t="shared" si="270"/>
        <v>0</v>
      </c>
      <c r="CQ229" s="27"/>
      <c r="CR229">
        <f t="shared" si="195"/>
        <v>0</v>
      </c>
      <c r="CS229">
        <f t="shared" si="196"/>
        <v>0</v>
      </c>
      <c r="CT229">
        <f t="shared" si="197"/>
        <v>0</v>
      </c>
      <c r="CU229">
        <f t="shared" si="198"/>
        <v>0</v>
      </c>
      <c r="CV229">
        <f t="shared" si="199"/>
        <v>0</v>
      </c>
      <c r="CW229">
        <f t="shared" si="200"/>
        <v>0</v>
      </c>
      <c r="CX229">
        <f t="shared" si="201"/>
        <v>0</v>
      </c>
      <c r="CY229">
        <f t="shared" si="202"/>
        <v>0</v>
      </c>
      <c r="CZ229" s="8">
        <f t="shared" si="203"/>
        <v>0</v>
      </c>
    </row>
    <row r="230" spans="1:104" hidden="1" outlineLevel="1" x14ac:dyDescent="0.4">
      <c r="A230" t="str">
        <f>'Accounts Active'!A188</f>
        <v>Kate (Hsiao Yu) Liu</v>
      </c>
      <c r="B230">
        <f t="shared" si="186"/>
        <v>19.533597</v>
      </c>
      <c r="C230">
        <f t="shared" si="185"/>
        <v>6.1118699999999997</v>
      </c>
      <c r="D230">
        <f t="shared" si="187"/>
        <v>0</v>
      </c>
      <c r="E230">
        <f t="shared" si="188"/>
        <v>0.97667985000000002</v>
      </c>
      <c r="F230" s="15">
        <f t="shared" si="204"/>
        <v>0.20099752612539201</v>
      </c>
      <c r="G230" s="14">
        <f t="shared" si="189"/>
        <v>1</v>
      </c>
      <c r="H230" s="54">
        <f t="shared" si="205"/>
        <v>4.8833992500000001</v>
      </c>
      <c r="I230" s="58">
        <v>0.97667985000000002</v>
      </c>
      <c r="J230" s="58">
        <f t="shared" si="190"/>
        <v>5.1351901499999997</v>
      </c>
      <c r="K230" s="10"/>
      <c r="L230">
        <v>0</v>
      </c>
      <c r="M230" s="8">
        <f t="shared" si="206"/>
        <v>0.97667985000000002</v>
      </c>
      <c r="N230" s="8">
        <f t="shared" si="207"/>
        <v>5.1351901499999997</v>
      </c>
      <c r="O230" s="58">
        <f t="shared" si="191"/>
        <v>0.35489820130813954</v>
      </c>
      <c r="P230" s="8">
        <f t="shared" si="192"/>
        <v>0.97667985000000002</v>
      </c>
      <c r="Q230" s="8">
        <f t="shared" si="208"/>
        <v>0</v>
      </c>
      <c r="R230" s="8">
        <f t="shared" si="193"/>
        <v>0</v>
      </c>
      <c r="S230" s="8">
        <f t="shared" si="209"/>
        <v>0</v>
      </c>
      <c r="T230" s="8">
        <f t="shared" si="210"/>
        <v>1.3315780513081394</v>
      </c>
      <c r="U230" s="15">
        <f t="shared" si="271"/>
        <v>6.8168604651162784E-2</v>
      </c>
      <c r="V230" s="8">
        <f t="shared" si="194"/>
        <v>3.8036120986918602</v>
      </c>
      <c r="W230" s="68"/>
      <c r="X230" s="58">
        <v>0</v>
      </c>
      <c r="Y230" s="8">
        <f t="shared" si="211"/>
        <v>0.97667985000000002</v>
      </c>
      <c r="Z230" s="8">
        <f t="shared" si="212"/>
        <v>3.8036120986918602</v>
      </c>
      <c r="AA230" s="60">
        <f t="shared" si="213"/>
        <v>0.62178164869186048</v>
      </c>
      <c r="AB230" s="8">
        <f t="shared" si="214"/>
        <v>0.97667985000000002</v>
      </c>
      <c r="AC230" s="8">
        <f t="shared" si="215"/>
        <v>0</v>
      </c>
      <c r="AD230" s="8">
        <f t="shared" si="216"/>
        <v>0</v>
      </c>
      <c r="AE230" s="8">
        <f t="shared" si="217"/>
        <v>0</v>
      </c>
      <c r="AF230" s="8">
        <f t="shared" si="218"/>
        <v>1.5984614986918606</v>
      </c>
      <c r="AG230" s="15">
        <f t="shared" si="219"/>
        <v>8.183139534883721E-2</v>
      </c>
      <c r="AH230" s="8">
        <f t="shared" si="220"/>
        <v>2.2051505999999996</v>
      </c>
      <c r="AI230" s="68"/>
      <c r="AJ230" s="58">
        <v>0</v>
      </c>
      <c r="AK230" s="8">
        <f t="shared" si="221"/>
        <v>0.97667985000000002</v>
      </c>
      <c r="AL230" s="8">
        <f t="shared" si="222"/>
        <v>0</v>
      </c>
      <c r="AM230" s="69">
        <f t="shared" si="223"/>
        <v>0</v>
      </c>
      <c r="AN230" s="8">
        <f t="shared" si="224"/>
        <v>0.97667985000000002</v>
      </c>
      <c r="AO230" s="8">
        <f t="shared" si="225"/>
        <v>0</v>
      </c>
      <c r="AP230" s="8">
        <f t="shared" si="226"/>
        <v>0</v>
      </c>
      <c r="AQ230" s="8">
        <f t="shared" si="227"/>
        <v>0</v>
      </c>
      <c r="AR230" s="8">
        <f t="shared" si="228"/>
        <v>0.97667985000000002</v>
      </c>
      <c r="AS230" s="15">
        <f t="shared" si="229"/>
        <v>0.05</v>
      </c>
      <c r="AT230" s="8">
        <f t="shared" si="230"/>
        <v>1.2284707499999996</v>
      </c>
      <c r="AU230" s="68"/>
      <c r="AV230" s="60">
        <v>0</v>
      </c>
      <c r="AW230" s="8">
        <f t="shared" si="231"/>
        <v>0.97667985000000002</v>
      </c>
      <c r="AX230" s="8">
        <f t="shared" si="232"/>
        <v>0</v>
      </c>
      <c r="AY230" s="69">
        <f t="shared" si="233"/>
        <v>0</v>
      </c>
      <c r="AZ230" s="8">
        <f t="shared" si="234"/>
        <v>0.97667985000000002</v>
      </c>
      <c r="BA230" s="8">
        <f t="shared" si="235"/>
        <v>0</v>
      </c>
      <c r="BB230" s="8">
        <f t="shared" si="236"/>
        <v>0</v>
      </c>
      <c r="BC230" s="8">
        <f t="shared" si="237"/>
        <v>0</v>
      </c>
      <c r="BD230" s="8">
        <f t="shared" si="238"/>
        <v>0.97667985000000002</v>
      </c>
      <c r="BE230" s="15">
        <f t="shared" si="239"/>
        <v>0.05</v>
      </c>
      <c r="BF230" s="8">
        <f t="shared" si="240"/>
        <v>0.2517908999999996</v>
      </c>
      <c r="BG230" s="68"/>
      <c r="BH230" s="60">
        <v>0</v>
      </c>
      <c r="BI230" s="8">
        <f t="shared" si="241"/>
        <v>0.2517908999999996</v>
      </c>
      <c r="BJ230" s="8">
        <f t="shared" si="242"/>
        <v>0</v>
      </c>
      <c r="BK230" s="69">
        <f t="shared" si="243"/>
        <v>0</v>
      </c>
      <c r="BL230" s="8">
        <f t="shared" si="244"/>
        <v>0</v>
      </c>
      <c r="BM230" s="8">
        <f t="shared" si="245"/>
        <v>0</v>
      </c>
      <c r="BN230" s="8">
        <f t="shared" si="246"/>
        <v>0</v>
      </c>
      <c r="BO230" s="8">
        <f t="shared" si="247"/>
        <v>0</v>
      </c>
      <c r="BP230" s="8">
        <f t="shared" si="248"/>
        <v>0</v>
      </c>
      <c r="BQ230" s="15">
        <f t="shared" si="249"/>
        <v>0</v>
      </c>
      <c r="BR230" s="8">
        <f t="shared" si="250"/>
        <v>0.2517908999999996</v>
      </c>
      <c r="BS230" s="68"/>
      <c r="BT230" s="60">
        <v>0</v>
      </c>
      <c r="BU230" s="8">
        <f t="shared" si="251"/>
        <v>0.2517908999999996</v>
      </c>
      <c r="BV230" s="8">
        <f t="shared" si="252"/>
        <v>0</v>
      </c>
      <c r="BW230" s="69">
        <f t="shared" si="253"/>
        <v>0</v>
      </c>
      <c r="BX230" s="8">
        <f t="shared" si="254"/>
        <v>0</v>
      </c>
      <c r="BY230" s="8">
        <f t="shared" si="255"/>
        <v>0</v>
      </c>
      <c r="BZ230" s="8">
        <f t="shared" si="256"/>
        <v>0</v>
      </c>
      <c r="CA230" s="8">
        <f t="shared" si="257"/>
        <v>0</v>
      </c>
      <c r="CB230" s="8">
        <f t="shared" si="258"/>
        <v>0</v>
      </c>
      <c r="CC230" s="15">
        <f t="shared" si="259"/>
        <v>0</v>
      </c>
      <c r="CD230" s="8">
        <f t="shared" si="260"/>
        <v>0.2517908999999996</v>
      </c>
      <c r="CE230" s="68"/>
      <c r="CF230" s="60">
        <v>0</v>
      </c>
      <c r="CG230" s="8">
        <f t="shared" si="261"/>
        <v>0.2517908999999996</v>
      </c>
      <c r="CH230" s="8">
        <f t="shared" si="262"/>
        <v>0</v>
      </c>
      <c r="CI230" s="69">
        <f t="shared" si="263"/>
        <v>0</v>
      </c>
      <c r="CJ230" s="8">
        <f t="shared" si="264"/>
        <v>0</v>
      </c>
      <c r="CK230" s="8">
        <f t="shared" si="265"/>
        <v>0</v>
      </c>
      <c r="CL230" s="8">
        <f t="shared" si="266"/>
        <v>0</v>
      </c>
      <c r="CM230" s="8">
        <f t="shared" si="267"/>
        <v>0</v>
      </c>
      <c r="CN230" s="8">
        <f t="shared" si="268"/>
        <v>0</v>
      </c>
      <c r="CO230" s="15">
        <f t="shared" si="269"/>
        <v>0</v>
      </c>
      <c r="CP230" s="8">
        <f t="shared" si="270"/>
        <v>0.2517908999999996</v>
      </c>
      <c r="CQ230" s="27"/>
      <c r="CR230">
        <f t="shared" si="195"/>
        <v>13.421727000000001</v>
      </c>
      <c r="CS230">
        <f t="shared" si="196"/>
        <v>1.7498</v>
      </c>
      <c r="CT230">
        <f t="shared" si="197"/>
        <v>0</v>
      </c>
      <c r="CU230">
        <f t="shared" si="198"/>
        <v>0</v>
      </c>
      <c r="CV230">
        <f t="shared" si="199"/>
        <v>9.6719270000000002</v>
      </c>
      <c r="CW230">
        <f t="shared" si="200"/>
        <v>2</v>
      </c>
      <c r="CX230">
        <f t="shared" si="201"/>
        <v>0</v>
      </c>
      <c r="CY230">
        <f t="shared" si="202"/>
        <v>0</v>
      </c>
      <c r="CZ230" s="8">
        <f t="shared" si="203"/>
        <v>0</v>
      </c>
    </row>
    <row r="231" spans="1:104" hidden="1" outlineLevel="1" x14ac:dyDescent="0.4">
      <c r="A231" t="str">
        <f>'Accounts Active'!A189</f>
        <v>Keith J. Gray</v>
      </c>
      <c r="B231">
        <f t="shared" si="186"/>
        <v>10.625513999999999</v>
      </c>
      <c r="C231">
        <f t="shared" si="185"/>
        <v>1.5663339999999999</v>
      </c>
      <c r="D231">
        <f t="shared" si="187"/>
        <v>5.6864659999999994</v>
      </c>
      <c r="E231">
        <f t="shared" si="188"/>
        <v>0.53127570000000002</v>
      </c>
      <c r="F231" s="15">
        <f t="shared" si="204"/>
        <v>0.41125662333037921</v>
      </c>
      <c r="G231" s="14">
        <f t="shared" si="189"/>
        <v>1</v>
      </c>
      <c r="H231" s="54">
        <f t="shared" si="205"/>
        <v>0.76055929999999894</v>
      </c>
      <c r="I231" s="58">
        <v>0.53127570000000002</v>
      </c>
      <c r="J231" s="58">
        <f t="shared" si="190"/>
        <v>0.76055929999999894</v>
      </c>
      <c r="K231" s="10"/>
      <c r="L231">
        <v>0</v>
      </c>
      <c r="M231" s="8">
        <f t="shared" si="206"/>
        <v>0.53127570000000002</v>
      </c>
      <c r="N231" s="8">
        <f t="shared" si="207"/>
        <v>0.76055929999999894</v>
      </c>
      <c r="O231" s="58">
        <f t="shared" si="191"/>
        <v>0.19305076308139535</v>
      </c>
      <c r="P231" s="8">
        <f t="shared" si="192"/>
        <v>0.53127570000000002</v>
      </c>
      <c r="Q231" s="8">
        <f t="shared" si="208"/>
        <v>0</v>
      </c>
      <c r="R231" s="8">
        <f t="shared" si="193"/>
        <v>0</v>
      </c>
      <c r="S231" s="8">
        <f t="shared" si="209"/>
        <v>0</v>
      </c>
      <c r="T231" s="8">
        <f t="shared" si="210"/>
        <v>0.72432646308139537</v>
      </c>
      <c r="U231" s="15">
        <f t="shared" si="271"/>
        <v>6.8168604651162798E-2</v>
      </c>
      <c r="V231" s="8">
        <f t="shared" si="194"/>
        <v>3.6232836918603573E-2</v>
      </c>
      <c r="W231" s="68"/>
      <c r="X231" s="58">
        <v>0</v>
      </c>
      <c r="Y231" s="8">
        <f t="shared" si="211"/>
        <v>3.6232836918603573E-2</v>
      </c>
      <c r="Z231" s="8">
        <f t="shared" si="212"/>
        <v>3.6232836918603573E-2</v>
      </c>
      <c r="AA231" s="60">
        <f t="shared" si="213"/>
        <v>0.33822493691860467</v>
      </c>
      <c r="AB231" s="8">
        <f t="shared" si="214"/>
        <v>3.6232836918603573E-2</v>
      </c>
      <c r="AC231" s="8">
        <f t="shared" si="215"/>
        <v>0</v>
      </c>
      <c r="AD231" s="8">
        <f t="shared" si="216"/>
        <v>0</v>
      </c>
      <c r="AE231" s="8">
        <f t="shared" si="217"/>
        <v>0</v>
      </c>
      <c r="AF231" s="8">
        <f t="shared" si="218"/>
        <v>0.37445777383720824</v>
      </c>
      <c r="AG231" s="15">
        <f t="shared" si="219"/>
        <v>3.524137974287251E-2</v>
      </c>
      <c r="AH231" s="8">
        <f t="shared" si="220"/>
        <v>-0.33822493691860467</v>
      </c>
      <c r="AI231" s="68"/>
      <c r="AJ231" s="58">
        <v>0</v>
      </c>
      <c r="AK231" s="8">
        <f t="shared" si="221"/>
        <v>-0.33822493691860467</v>
      </c>
      <c r="AL231" s="8">
        <f t="shared" si="222"/>
        <v>-0.33822493691860467</v>
      </c>
      <c r="AM231" s="69">
        <f t="shared" si="223"/>
        <v>0</v>
      </c>
      <c r="AN231" s="8">
        <f t="shared" si="224"/>
        <v>-0.33822493691860467</v>
      </c>
      <c r="AO231" s="8">
        <f t="shared" si="225"/>
        <v>0</v>
      </c>
      <c r="AP231" s="8">
        <f t="shared" si="226"/>
        <v>0</v>
      </c>
      <c r="AQ231" s="8">
        <f t="shared" si="227"/>
        <v>0</v>
      </c>
      <c r="AR231" s="8">
        <f t="shared" si="228"/>
        <v>-0.33822493691860467</v>
      </c>
      <c r="AS231" s="15">
        <f t="shared" si="229"/>
        <v>-3.1831395348837214E-2</v>
      </c>
      <c r="AT231" s="8">
        <f t="shared" si="230"/>
        <v>0</v>
      </c>
      <c r="AU231" s="68"/>
      <c r="AV231" s="60">
        <v>0</v>
      </c>
      <c r="AW231" s="8">
        <f t="shared" si="231"/>
        <v>0</v>
      </c>
      <c r="AX231" s="8">
        <f t="shared" si="232"/>
        <v>0</v>
      </c>
      <c r="AY231" s="69">
        <f t="shared" si="233"/>
        <v>0</v>
      </c>
      <c r="AZ231" s="8">
        <f t="shared" si="234"/>
        <v>0</v>
      </c>
      <c r="BA231" s="8">
        <f t="shared" si="235"/>
        <v>0</v>
      </c>
      <c r="BB231" s="8">
        <f t="shared" si="236"/>
        <v>0</v>
      </c>
      <c r="BC231" s="8">
        <f t="shared" si="237"/>
        <v>0</v>
      </c>
      <c r="BD231" s="8">
        <f t="shared" si="238"/>
        <v>0</v>
      </c>
      <c r="BE231" s="15">
        <f t="shared" si="239"/>
        <v>0</v>
      </c>
      <c r="BF231" s="8">
        <f t="shared" si="240"/>
        <v>0</v>
      </c>
      <c r="BG231" s="68"/>
      <c r="BH231" s="60">
        <v>0</v>
      </c>
      <c r="BI231" s="8">
        <f t="shared" si="241"/>
        <v>0</v>
      </c>
      <c r="BJ231" s="8">
        <f t="shared" si="242"/>
        <v>0</v>
      </c>
      <c r="BK231" s="69">
        <f t="shared" si="243"/>
        <v>0</v>
      </c>
      <c r="BL231" s="8">
        <f t="shared" si="244"/>
        <v>0</v>
      </c>
      <c r="BM231" s="8">
        <f t="shared" si="245"/>
        <v>0</v>
      </c>
      <c r="BN231" s="8">
        <f t="shared" si="246"/>
        <v>0</v>
      </c>
      <c r="BO231" s="8">
        <f t="shared" si="247"/>
        <v>0</v>
      </c>
      <c r="BP231" s="8">
        <f t="shared" si="248"/>
        <v>0</v>
      </c>
      <c r="BQ231" s="15">
        <f t="shared" si="249"/>
        <v>0</v>
      </c>
      <c r="BR231" s="8">
        <f t="shared" si="250"/>
        <v>0</v>
      </c>
      <c r="BS231" s="68"/>
      <c r="BT231" s="60">
        <v>0</v>
      </c>
      <c r="BU231" s="8">
        <f t="shared" si="251"/>
        <v>0</v>
      </c>
      <c r="BV231" s="8">
        <f t="shared" si="252"/>
        <v>0</v>
      </c>
      <c r="BW231" s="69">
        <f t="shared" si="253"/>
        <v>0</v>
      </c>
      <c r="BX231" s="8">
        <f t="shared" si="254"/>
        <v>0</v>
      </c>
      <c r="BY231" s="8">
        <f t="shared" si="255"/>
        <v>0</v>
      </c>
      <c r="BZ231" s="8">
        <f t="shared" si="256"/>
        <v>0</v>
      </c>
      <c r="CA231" s="8">
        <f t="shared" si="257"/>
        <v>0</v>
      </c>
      <c r="CB231" s="8">
        <f t="shared" si="258"/>
        <v>0</v>
      </c>
      <c r="CC231" s="15">
        <f t="shared" si="259"/>
        <v>0</v>
      </c>
      <c r="CD231" s="8">
        <f t="shared" si="260"/>
        <v>0</v>
      </c>
      <c r="CE231" s="68"/>
      <c r="CF231" s="60">
        <v>0</v>
      </c>
      <c r="CG231" s="8">
        <f t="shared" si="261"/>
        <v>0</v>
      </c>
      <c r="CH231" s="8">
        <f t="shared" si="262"/>
        <v>0</v>
      </c>
      <c r="CI231" s="69">
        <f t="shared" si="263"/>
        <v>0</v>
      </c>
      <c r="CJ231" s="8">
        <f t="shared" si="264"/>
        <v>0</v>
      </c>
      <c r="CK231" s="8">
        <f t="shared" si="265"/>
        <v>0</v>
      </c>
      <c r="CL231" s="8">
        <f t="shared" si="266"/>
        <v>0</v>
      </c>
      <c r="CM231" s="8">
        <f t="shared" si="267"/>
        <v>0</v>
      </c>
      <c r="CN231" s="8">
        <f t="shared" si="268"/>
        <v>0</v>
      </c>
      <c r="CO231" s="15">
        <f t="shared" si="269"/>
        <v>0</v>
      </c>
      <c r="CP231" s="8">
        <f t="shared" si="270"/>
        <v>0</v>
      </c>
      <c r="CQ231" s="27"/>
      <c r="CR231">
        <f t="shared" si="195"/>
        <v>9.0591799999999996</v>
      </c>
      <c r="CS231">
        <f t="shared" si="196"/>
        <v>1.2281089999999999</v>
      </c>
      <c r="CT231">
        <f t="shared" si="197"/>
        <v>0</v>
      </c>
      <c r="CU231">
        <f t="shared" si="198"/>
        <v>0</v>
      </c>
      <c r="CV231">
        <f t="shared" si="199"/>
        <v>2.1446049999999999</v>
      </c>
      <c r="CW231">
        <f t="shared" si="200"/>
        <v>0</v>
      </c>
      <c r="CX231">
        <f t="shared" si="201"/>
        <v>5.1194759999999997</v>
      </c>
      <c r="CY231">
        <f t="shared" si="202"/>
        <v>0.56698999999999999</v>
      </c>
      <c r="CZ231" s="8">
        <f t="shared" si="203"/>
        <v>5.9609649999999998</v>
      </c>
    </row>
    <row r="232" spans="1:104" hidden="1" outlineLevel="1" x14ac:dyDescent="0.4">
      <c r="A232" t="str">
        <f>'Accounts Active'!A190</f>
        <v>Keith Weiner</v>
      </c>
      <c r="B232">
        <f t="shared" si="186"/>
        <v>146.05493999999999</v>
      </c>
      <c r="C232">
        <f t="shared" si="185"/>
        <v>60.328209000000001</v>
      </c>
      <c r="D232">
        <f t="shared" si="187"/>
        <v>0</v>
      </c>
      <c r="E232">
        <f t="shared" si="188"/>
        <v>7.3027470000000001</v>
      </c>
      <c r="F232" s="15">
        <f t="shared" si="204"/>
        <v>0.38723480973580382</v>
      </c>
      <c r="G232" s="14">
        <f t="shared" si="189"/>
        <v>1</v>
      </c>
      <c r="H232" s="54">
        <f t="shared" si="205"/>
        <v>36.967026466183192</v>
      </c>
      <c r="I232" s="58">
        <v>7.3687031285451123</v>
      </c>
      <c r="J232" s="58">
        <f t="shared" si="190"/>
        <v>52.959505871454887</v>
      </c>
      <c r="K232" s="10"/>
      <c r="L232">
        <v>0</v>
      </c>
      <c r="M232" s="8">
        <f t="shared" si="206"/>
        <v>7.3027470000000001</v>
      </c>
      <c r="N232" s="8">
        <f t="shared" si="207"/>
        <v>52.959505871454887</v>
      </c>
      <c r="O232" s="58">
        <f t="shared" si="191"/>
        <v>2.6775810786864507</v>
      </c>
      <c r="P232" s="8">
        <f t="shared" si="192"/>
        <v>7.3027470000000001</v>
      </c>
      <c r="Q232" s="8">
        <f t="shared" si="208"/>
        <v>0</v>
      </c>
      <c r="R232" s="8">
        <f t="shared" si="193"/>
        <v>0</v>
      </c>
      <c r="S232" s="8">
        <f t="shared" si="209"/>
        <v>0</v>
      </c>
      <c r="T232" s="8">
        <f t="shared" si="210"/>
        <v>9.9803280786864512</v>
      </c>
      <c r="U232" s="15">
        <f t="shared" si="271"/>
        <v>6.8332697810060045E-2</v>
      </c>
      <c r="V232" s="8">
        <f t="shared" si="194"/>
        <v>42.979177792768439</v>
      </c>
      <c r="W232" s="68"/>
      <c r="X232" s="58">
        <v>0</v>
      </c>
      <c r="Y232" s="8">
        <f t="shared" si="211"/>
        <v>7.3027470000000001</v>
      </c>
      <c r="Z232" s="8">
        <f t="shared" si="212"/>
        <v>42.979177792768439</v>
      </c>
      <c r="AA232" s="60">
        <f t="shared" si="213"/>
        <v>4.6911220498586621</v>
      </c>
      <c r="AB232" s="8">
        <f t="shared" si="214"/>
        <v>0</v>
      </c>
      <c r="AC232" s="8">
        <f t="shared" si="215"/>
        <v>42.979177792768439</v>
      </c>
      <c r="AD232" s="8">
        <f t="shared" si="216"/>
        <v>7.6900823376380769</v>
      </c>
      <c r="AE232" s="8">
        <f t="shared" si="217"/>
        <v>7.6900823376380769</v>
      </c>
      <c r="AF232" s="8">
        <f t="shared" si="218"/>
        <v>12.381204387496739</v>
      </c>
      <c r="AG232" s="15">
        <f t="shared" si="219"/>
        <v>8.4770870382725433E-2</v>
      </c>
      <c r="AH232" s="8">
        <f t="shared" si="220"/>
        <v>30.597973405271702</v>
      </c>
      <c r="AI232" s="68"/>
      <c r="AJ232" s="58">
        <v>0</v>
      </c>
      <c r="AK232" s="8">
        <f t="shared" si="221"/>
        <v>7.3027470000000001</v>
      </c>
      <c r="AL232" s="8">
        <f t="shared" si="222"/>
        <v>0</v>
      </c>
      <c r="AM232" s="69">
        <f t="shared" si="223"/>
        <v>0</v>
      </c>
      <c r="AN232" s="8">
        <f t="shared" si="224"/>
        <v>7.3027470000000001</v>
      </c>
      <c r="AO232" s="8">
        <f t="shared" si="225"/>
        <v>0</v>
      </c>
      <c r="AP232" s="8">
        <f t="shared" si="226"/>
        <v>0</v>
      </c>
      <c r="AQ232" s="8">
        <f t="shared" si="227"/>
        <v>0</v>
      </c>
      <c r="AR232" s="8">
        <f t="shared" si="228"/>
        <v>7.3027470000000001</v>
      </c>
      <c r="AS232" s="15">
        <f t="shared" si="229"/>
        <v>0.05</v>
      </c>
      <c r="AT232" s="8">
        <f t="shared" si="230"/>
        <v>23.295226405271702</v>
      </c>
      <c r="AU232" s="68"/>
      <c r="AV232" s="60">
        <v>0</v>
      </c>
      <c r="AW232" s="8">
        <f t="shared" si="231"/>
        <v>7.3027470000000001</v>
      </c>
      <c r="AX232" s="8">
        <f t="shared" si="232"/>
        <v>0</v>
      </c>
      <c r="AY232" s="69">
        <f t="shared" si="233"/>
        <v>0</v>
      </c>
      <c r="AZ232" s="8">
        <f t="shared" si="234"/>
        <v>7.3027470000000001</v>
      </c>
      <c r="BA232" s="8">
        <f t="shared" si="235"/>
        <v>0</v>
      </c>
      <c r="BB232" s="8">
        <f t="shared" si="236"/>
        <v>0</v>
      </c>
      <c r="BC232" s="8">
        <f t="shared" si="237"/>
        <v>0</v>
      </c>
      <c r="BD232" s="8">
        <f t="shared" si="238"/>
        <v>7.3027470000000001</v>
      </c>
      <c r="BE232" s="15">
        <f t="shared" si="239"/>
        <v>0.05</v>
      </c>
      <c r="BF232" s="8">
        <f t="shared" si="240"/>
        <v>15.992479405271702</v>
      </c>
      <c r="BG232" s="68"/>
      <c r="BH232" s="60">
        <v>0</v>
      </c>
      <c r="BI232" s="8">
        <f t="shared" si="241"/>
        <v>7.3027470000000001</v>
      </c>
      <c r="BJ232" s="8">
        <f t="shared" si="242"/>
        <v>0</v>
      </c>
      <c r="BK232" s="69">
        <f t="shared" si="243"/>
        <v>0</v>
      </c>
      <c r="BL232" s="8">
        <f t="shared" si="244"/>
        <v>0</v>
      </c>
      <c r="BM232" s="8">
        <f t="shared" si="245"/>
        <v>0</v>
      </c>
      <c r="BN232" s="8">
        <f t="shared" si="246"/>
        <v>0</v>
      </c>
      <c r="BO232" s="8">
        <f t="shared" si="247"/>
        <v>0</v>
      </c>
      <c r="BP232" s="8">
        <f t="shared" si="248"/>
        <v>0</v>
      </c>
      <c r="BQ232" s="15">
        <f t="shared" si="249"/>
        <v>0</v>
      </c>
      <c r="BR232" s="8">
        <f t="shared" si="250"/>
        <v>15.992479405271702</v>
      </c>
      <c r="BS232" s="68"/>
      <c r="BT232" s="60">
        <v>0</v>
      </c>
      <c r="BU232" s="8">
        <f t="shared" si="251"/>
        <v>7.3027470000000001</v>
      </c>
      <c r="BV232" s="8">
        <f t="shared" si="252"/>
        <v>0</v>
      </c>
      <c r="BW232" s="69">
        <f t="shared" si="253"/>
        <v>0</v>
      </c>
      <c r="BX232" s="8">
        <f t="shared" si="254"/>
        <v>0</v>
      </c>
      <c r="BY232" s="8">
        <f t="shared" si="255"/>
        <v>0</v>
      </c>
      <c r="BZ232" s="8">
        <f t="shared" si="256"/>
        <v>0</v>
      </c>
      <c r="CA232" s="8">
        <f t="shared" si="257"/>
        <v>0</v>
      </c>
      <c r="CB232" s="8">
        <f t="shared" si="258"/>
        <v>0</v>
      </c>
      <c r="CC232" s="15">
        <f t="shared" si="259"/>
        <v>0</v>
      </c>
      <c r="CD232" s="8">
        <f t="shared" si="260"/>
        <v>15.992479405271702</v>
      </c>
      <c r="CE232" s="68"/>
      <c r="CF232" s="60">
        <v>0</v>
      </c>
      <c r="CG232" s="8">
        <f t="shared" si="261"/>
        <v>7.3027470000000001</v>
      </c>
      <c r="CH232" s="8">
        <f t="shared" si="262"/>
        <v>0</v>
      </c>
      <c r="CI232" s="69">
        <f t="shared" si="263"/>
        <v>0</v>
      </c>
      <c r="CJ232" s="8">
        <f t="shared" si="264"/>
        <v>0</v>
      </c>
      <c r="CK232" s="8">
        <f t="shared" si="265"/>
        <v>0</v>
      </c>
      <c r="CL232" s="8">
        <f t="shared" si="266"/>
        <v>0</v>
      </c>
      <c r="CM232" s="8">
        <f t="shared" si="267"/>
        <v>0</v>
      </c>
      <c r="CN232" s="8">
        <f t="shared" si="268"/>
        <v>0</v>
      </c>
      <c r="CO232" s="15">
        <f t="shared" si="269"/>
        <v>0</v>
      </c>
      <c r="CP232" s="8">
        <f t="shared" si="270"/>
        <v>15.992479405271702</v>
      </c>
      <c r="CQ232" s="27"/>
      <c r="CR232">
        <f t="shared" si="195"/>
        <v>85.726731000000001</v>
      </c>
      <c r="CS232">
        <f t="shared" si="196"/>
        <v>9.7714189999999999</v>
      </c>
      <c r="CT232">
        <f t="shared" si="197"/>
        <v>0</v>
      </c>
      <c r="CU232">
        <f t="shared" si="198"/>
        <v>64.301500000000004</v>
      </c>
      <c r="CV232">
        <f t="shared" si="199"/>
        <v>5</v>
      </c>
      <c r="CW232">
        <f t="shared" si="200"/>
        <v>6.6538120000000003</v>
      </c>
      <c r="CX232">
        <f t="shared" si="201"/>
        <v>0</v>
      </c>
      <c r="CY232">
        <f t="shared" si="202"/>
        <v>0</v>
      </c>
      <c r="CZ232" s="8">
        <f t="shared" si="203"/>
        <v>0</v>
      </c>
    </row>
    <row r="233" spans="1:104" hidden="1" outlineLevel="1" x14ac:dyDescent="0.4">
      <c r="A233" t="str">
        <f>'Accounts Active'!A191</f>
        <v>Kenneth D. &amp; Diane L. Russell</v>
      </c>
      <c r="B233">
        <f t="shared" si="186"/>
        <v>20.296281</v>
      </c>
      <c r="C233">
        <f t="shared" si="185"/>
        <v>3.1717620000000002</v>
      </c>
      <c r="D233">
        <f t="shared" si="187"/>
        <v>8.6201159999999994</v>
      </c>
      <c r="E233">
        <f t="shared" si="188"/>
        <v>1.01481405</v>
      </c>
      <c r="F233" s="15">
        <f t="shared" si="204"/>
        <v>0.38686449675336432</v>
      </c>
      <c r="G233" s="14">
        <f t="shared" si="189"/>
        <v>1</v>
      </c>
      <c r="H233" s="54">
        <f t="shared" si="205"/>
        <v>1.6083629500000001</v>
      </c>
      <c r="I233" s="58">
        <v>1.01481405</v>
      </c>
      <c r="J233" s="58">
        <f t="shared" si="190"/>
        <v>1.6083629500000001</v>
      </c>
      <c r="K233" s="10"/>
      <c r="L233">
        <v>0</v>
      </c>
      <c r="M233" s="8">
        <f t="shared" si="206"/>
        <v>1.01481405</v>
      </c>
      <c r="N233" s="8">
        <f t="shared" si="207"/>
        <v>1.6083629500000001</v>
      </c>
      <c r="O233" s="58">
        <f t="shared" si="191"/>
        <v>0.36875510537790696</v>
      </c>
      <c r="P233" s="8">
        <f t="shared" si="192"/>
        <v>1.01481405</v>
      </c>
      <c r="Q233" s="8">
        <f t="shared" si="208"/>
        <v>0</v>
      </c>
      <c r="R233" s="8">
        <f t="shared" si="193"/>
        <v>0</v>
      </c>
      <c r="S233" s="8">
        <f t="shared" si="209"/>
        <v>0</v>
      </c>
      <c r="T233" s="8">
        <f t="shared" si="210"/>
        <v>1.383569155377907</v>
      </c>
      <c r="U233" s="15">
        <f t="shared" si="271"/>
        <v>6.8168604651162798E-2</v>
      </c>
      <c r="V233" s="8">
        <f t="shared" si="194"/>
        <v>0.22479379462209303</v>
      </c>
      <c r="W233" s="68"/>
      <c r="X233" s="58">
        <v>0</v>
      </c>
      <c r="Y233" s="8">
        <f t="shared" si="211"/>
        <v>0.22479379462209303</v>
      </c>
      <c r="Z233" s="8">
        <f t="shared" si="212"/>
        <v>0.22479379462209303</v>
      </c>
      <c r="AA233" s="60">
        <f t="shared" si="213"/>
        <v>0.64605894462209301</v>
      </c>
      <c r="AB233" s="8">
        <f t="shared" si="214"/>
        <v>0.22479379462209303</v>
      </c>
      <c r="AC233" s="8">
        <f t="shared" si="215"/>
        <v>0</v>
      </c>
      <c r="AD233" s="8">
        <f t="shared" si="216"/>
        <v>0</v>
      </c>
      <c r="AE233" s="8">
        <f t="shared" si="217"/>
        <v>0</v>
      </c>
      <c r="AF233" s="8">
        <f t="shared" si="218"/>
        <v>0.87085273924418605</v>
      </c>
      <c r="AG233" s="15">
        <f t="shared" si="219"/>
        <v>4.290701036530712E-2</v>
      </c>
      <c r="AH233" s="8">
        <f t="shared" si="220"/>
        <v>-0.64605894462209301</v>
      </c>
      <c r="AI233" s="68"/>
      <c r="AJ233" s="58">
        <v>0</v>
      </c>
      <c r="AK233" s="8">
        <f t="shared" si="221"/>
        <v>-0.64605894462209301</v>
      </c>
      <c r="AL233" s="8">
        <f t="shared" si="222"/>
        <v>-0.64605894462209301</v>
      </c>
      <c r="AM233" s="69">
        <f t="shared" si="223"/>
        <v>0</v>
      </c>
      <c r="AN233" s="8">
        <f t="shared" si="224"/>
        <v>-0.64605894462209301</v>
      </c>
      <c r="AO233" s="8">
        <f t="shared" si="225"/>
        <v>0</v>
      </c>
      <c r="AP233" s="8">
        <f t="shared" si="226"/>
        <v>0</v>
      </c>
      <c r="AQ233" s="8">
        <f t="shared" si="227"/>
        <v>0</v>
      </c>
      <c r="AR233" s="8">
        <f t="shared" si="228"/>
        <v>-0.64605894462209301</v>
      </c>
      <c r="AS233" s="15">
        <f t="shared" si="229"/>
        <v>-3.1831395348837208E-2</v>
      </c>
      <c r="AT233" s="8">
        <f t="shared" si="230"/>
        <v>0</v>
      </c>
      <c r="AU233" s="68"/>
      <c r="AV233" s="60">
        <v>0</v>
      </c>
      <c r="AW233" s="8">
        <f t="shared" si="231"/>
        <v>0</v>
      </c>
      <c r="AX233" s="8">
        <f t="shared" si="232"/>
        <v>0</v>
      </c>
      <c r="AY233" s="69">
        <f t="shared" si="233"/>
        <v>0</v>
      </c>
      <c r="AZ233" s="8">
        <f t="shared" si="234"/>
        <v>0</v>
      </c>
      <c r="BA233" s="8">
        <f t="shared" si="235"/>
        <v>0</v>
      </c>
      <c r="BB233" s="8">
        <f t="shared" si="236"/>
        <v>0</v>
      </c>
      <c r="BC233" s="8">
        <f t="shared" si="237"/>
        <v>0</v>
      </c>
      <c r="BD233" s="8">
        <f t="shared" si="238"/>
        <v>0</v>
      </c>
      <c r="BE233" s="15">
        <f t="shared" si="239"/>
        <v>0</v>
      </c>
      <c r="BF233" s="8">
        <f t="shared" si="240"/>
        <v>0</v>
      </c>
      <c r="BG233" s="68"/>
      <c r="BH233" s="60">
        <v>0</v>
      </c>
      <c r="BI233" s="8">
        <f t="shared" si="241"/>
        <v>0</v>
      </c>
      <c r="BJ233" s="8">
        <f t="shared" si="242"/>
        <v>0</v>
      </c>
      <c r="BK233" s="69">
        <f t="shared" si="243"/>
        <v>0</v>
      </c>
      <c r="BL233" s="8">
        <f t="shared" si="244"/>
        <v>0</v>
      </c>
      <c r="BM233" s="8">
        <f t="shared" si="245"/>
        <v>0</v>
      </c>
      <c r="BN233" s="8">
        <f t="shared" si="246"/>
        <v>0</v>
      </c>
      <c r="BO233" s="8">
        <f t="shared" si="247"/>
        <v>0</v>
      </c>
      <c r="BP233" s="8">
        <f t="shared" si="248"/>
        <v>0</v>
      </c>
      <c r="BQ233" s="15">
        <f t="shared" si="249"/>
        <v>0</v>
      </c>
      <c r="BR233" s="8">
        <f t="shared" si="250"/>
        <v>0</v>
      </c>
      <c r="BS233" s="68"/>
      <c r="BT233" s="60">
        <v>0</v>
      </c>
      <c r="BU233" s="8">
        <f t="shared" si="251"/>
        <v>0</v>
      </c>
      <c r="BV233" s="8">
        <f t="shared" si="252"/>
        <v>0</v>
      </c>
      <c r="BW233" s="69">
        <f t="shared" si="253"/>
        <v>0</v>
      </c>
      <c r="BX233" s="8">
        <f t="shared" si="254"/>
        <v>0</v>
      </c>
      <c r="BY233" s="8">
        <f t="shared" si="255"/>
        <v>0</v>
      </c>
      <c r="BZ233" s="8">
        <f t="shared" si="256"/>
        <v>0</v>
      </c>
      <c r="CA233" s="8">
        <f t="shared" si="257"/>
        <v>0</v>
      </c>
      <c r="CB233" s="8">
        <f t="shared" si="258"/>
        <v>0</v>
      </c>
      <c r="CC233" s="15">
        <f t="shared" si="259"/>
        <v>0</v>
      </c>
      <c r="CD233" s="8">
        <f t="shared" si="260"/>
        <v>0</v>
      </c>
      <c r="CE233" s="68"/>
      <c r="CF233" s="60">
        <v>0</v>
      </c>
      <c r="CG233" s="8">
        <f t="shared" si="261"/>
        <v>0</v>
      </c>
      <c r="CH233" s="8">
        <f t="shared" si="262"/>
        <v>0</v>
      </c>
      <c r="CI233" s="69">
        <f t="shared" si="263"/>
        <v>0</v>
      </c>
      <c r="CJ233" s="8">
        <f t="shared" si="264"/>
        <v>0</v>
      </c>
      <c r="CK233" s="8">
        <f t="shared" si="265"/>
        <v>0</v>
      </c>
      <c r="CL233" s="8">
        <f t="shared" si="266"/>
        <v>0</v>
      </c>
      <c r="CM233" s="8">
        <f t="shared" si="267"/>
        <v>0</v>
      </c>
      <c r="CN233" s="8">
        <f t="shared" si="268"/>
        <v>0</v>
      </c>
      <c r="CO233" s="15">
        <f t="shared" si="269"/>
        <v>0</v>
      </c>
      <c r="CP233" s="8">
        <f t="shared" si="270"/>
        <v>0</v>
      </c>
      <c r="CQ233" s="27"/>
      <c r="CR233">
        <f t="shared" si="195"/>
        <v>17.124518999999999</v>
      </c>
      <c r="CS233">
        <f t="shared" si="196"/>
        <v>0</v>
      </c>
      <c r="CT233">
        <f t="shared" si="197"/>
        <v>0</v>
      </c>
      <c r="CU233">
        <f t="shared" si="198"/>
        <v>0</v>
      </c>
      <c r="CV233">
        <f t="shared" si="199"/>
        <v>0</v>
      </c>
      <c r="CW233">
        <f t="shared" si="200"/>
        <v>8.5044029999999999</v>
      </c>
      <c r="CX233">
        <f t="shared" si="201"/>
        <v>7.4869870000000001</v>
      </c>
      <c r="CY233">
        <f t="shared" si="202"/>
        <v>1.1331290000000001</v>
      </c>
      <c r="CZ233" s="8">
        <f t="shared" si="203"/>
        <v>9.1687010000000004</v>
      </c>
    </row>
    <row r="234" spans="1:104" hidden="1" outlineLevel="1" x14ac:dyDescent="0.4">
      <c r="A234" t="str">
        <f>'Accounts Active'!A192</f>
        <v>Kris Winer and Rebecca Springmeyer</v>
      </c>
      <c r="B234">
        <f t="shared" si="186"/>
        <v>222.12094999999999</v>
      </c>
      <c r="C234">
        <f t="shared" si="185"/>
        <v>86.394553000000002</v>
      </c>
      <c r="D234">
        <f t="shared" si="187"/>
        <v>22.793492000000001</v>
      </c>
      <c r="E234">
        <f t="shared" si="188"/>
        <v>11.106047500000001</v>
      </c>
      <c r="F234" s="15">
        <f t="shared" si="204"/>
        <v>0.34531061118759498</v>
      </c>
      <c r="G234" s="14">
        <f t="shared" si="189"/>
        <v>1</v>
      </c>
      <c r="H234" s="54">
        <f t="shared" si="205"/>
        <v>54.613227730708047</v>
      </c>
      <c r="I234" s="58">
        <v>10.189037730708042</v>
      </c>
      <c r="J234" s="58">
        <f t="shared" si="190"/>
        <v>73.229494269291962</v>
      </c>
      <c r="K234" s="10"/>
      <c r="L234">
        <v>0</v>
      </c>
      <c r="M234" s="8">
        <f t="shared" si="206"/>
        <v>11.106047500000001</v>
      </c>
      <c r="N234" s="8">
        <f t="shared" si="207"/>
        <v>73.229494269291962</v>
      </c>
      <c r="O234" s="58">
        <f t="shared" si="191"/>
        <v>3.7024119661003061</v>
      </c>
      <c r="P234" s="8">
        <f t="shared" si="192"/>
        <v>11.106047500000001</v>
      </c>
      <c r="Q234" s="8">
        <f t="shared" si="208"/>
        <v>0</v>
      </c>
      <c r="R234" s="8">
        <f t="shared" si="193"/>
        <v>0</v>
      </c>
      <c r="S234" s="8">
        <f t="shared" si="209"/>
        <v>0</v>
      </c>
      <c r="T234" s="8">
        <f t="shared" si="210"/>
        <v>14.808459466100306</v>
      </c>
      <c r="U234" s="15">
        <f t="shared" si="271"/>
        <v>6.6668450076862659E-2</v>
      </c>
      <c r="V234" s="8">
        <f t="shared" si="194"/>
        <v>58.42103480319166</v>
      </c>
      <c r="W234" s="68"/>
      <c r="X234" s="58">
        <v>0</v>
      </c>
      <c r="Y234" s="8">
        <f t="shared" si="211"/>
        <v>11.106047500000001</v>
      </c>
      <c r="Z234" s="8">
        <f t="shared" si="212"/>
        <v>58.42103480319166</v>
      </c>
      <c r="AA234" s="60">
        <f t="shared" si="213"/>
        <v>6.4866257646077363</v>
      </c>
      <c r="AB234" s="8">
        <f t="shared" si="214"/>
        <v>11.106047500000001</v>
      </c>
      <c r="AC234" s="8">
        <f t="shared" si="215"/>
        <v>0</v>
      </c>
      <c r="AD234" s="8">
        <f t="shared" si="216"/>
        <v>0</v>
      </c>
      <c r="AE234" s="8">
        <f t="shared" si="217"/>
        <v>0</v>
      </c>
      <c r="AF234" s="8">
        <f t="shared" si="218"/>
        <v>17.592673264607736</v>
      </c>
      <c r="AG234" s="15">
        <f t="shared" si="219"/>
        <v>7.9203124534663369E-2</v>
      </c>
      <c r="AH234" s="8">
        <f t="shared" si="220"/>
        <v>40.82836153858392</v>
      </c>
      <c r="AI234" s="68"/>
      <c r="AJ234" s="58">
        <v>0</v>
      </c>
      <c r="AK234" s="8">
        <f t="shared" si="221"/>
        <v>11.106047500000001</v>
      </c>
      <c r="AL234" s="8">
        <f t="shared" si="222"/>
        <v>0</v>
      </c>
      <c r="AM234" s="69">
        <f t="shared" si="223"/>
        <v>0</v>
      </c>
      <c r="AN234" s="8">
        <f t="shared" si="224"/>
        <v>11.106047500000001</v>
      </c>
      <c r="AO234" s="8">
        <f t="shared" si="225"/>
        <v>0</v>
      </c>
      <c r="AP234" s="8">
        <f t="shared" si="226"/>
        <v>0</v>
      </c>
      <c r="AQ234" s="8">
        <f t="shared" si="227"/>
        <v>0</v>
      </c>
      <c r="AR234" s="8">
        <f t="shared" si="228"/>
        <v>11.106047500000001</v>
      </c>
      <c r="AS234" s="15">
        <f t="shared" si="229"/>
        <v>0.05</v>
      </c>
      <c r="AT234" s="8">
        <f t="shared" si="230"/>
        <v>29.722314038583917</v>
      </c>
      <c r="AU234" s="68"/>
      <c r="AV234" s="60">
        <v>0</v>
      </c>
      <c r="AW234" s="8">
        <f t="shared" si="231"/>
        <v>11.106047500000001</v>
      </c>
      <c r="AX234" s="8">
        <f t="shared" si="232"/>
        <v>0</v>
      </c>
      <c r="AY234" s="69">
        <f t="shared" si="233"/>
        <v>0</v>
      </c>
      <c r="AZ234" s="8">
        <f t="shared" si="234"/>
        <v>11.106047500000001</v>
      </c>
      <c r="BA234" s="8">
        <f t="shared" si="235"/>
        <v>0</v>
      </c>
      <c r="BB234" s="8">
        <f t="shared" si="236"/>
        <v>0</v>
      </c>
      <c r="BC234" s="8">
        <f t="shared" si="237"/>
        <v>0</v>
      </c>
      <c r="BD234" s="8">
        <f t="shared" si="238"/>
        <v>11.106047500000001</v>
      </c>
      <c r="BE234" s="15">
        <f t="shared" si="239"/>
        <v>0.05</v>
      </c>
      <c r="BF234" s="8">
        <f t="shared" si="240"/>
        <v>18.616266538583915</v>
      </c>
      <c r="BG234" s="68"/>
      <c r="BH234" s="60">
        <v>0</v>
      </c>
      <c r="BI234" s="8">
        <f t="shared" si="241"/>
        <v>11.106047500000001</v>
      </c>
      <c r="BJ234" s="8">
        <f t="shared" si="242"/>
        <v>0</v>
      </c>
      <c r="BK234" s="69">
        <f t="shared" si="243"/>
        <v>0</v>
      </c>
      <c r="BL234" s="8">
        <f t="shared" si="244"/>
        <v>0</v>
      </c>
      <c r="BM234" s="8">
        <f t="shared" si="245"/>
        <v>0</v>
      </c>
      <c r="BN234" s="8">
        <f t="shared" si="246"/>
        <v>0</v>
      </c>
      <c r="BO234" s="8">
        <f t="shared" si="247"/>
        <v>0</v>
      </c>
      <c r="BP234" s="8">
        <f t="shared" si="248"/>
        <v>0</v>
      </c>
      <c r="BQ234" s="15">
        <f t="shared" si="249"/>
        <v>0</v>
      </c>
      <c r="BR234" s="8">
        <f t="shared" si="250"/>
        <v>18.616266538583915</v>
      </c>
      <c r="BS234" s="68"/>
      <c r="BT234" s="60">
        <v>0</v>
      </c>
      <c r="BU234" s="8">
        <f t="shared" si="251"/>
        <v>11.106047500000001</v>
      </c>
      <c r="BV234" s="8">
        <f t="shared" si="252"/>
        <v>0</v>
      </c>
      <c r="BW234" s="69">
        <f t="shared" si="253"/>
        <v>0</v>
      </c>
      <c r="BX234" s="8">
        <f t="shared" si="254"/>
        <v>0</v>
      </c>
      <c r="BY234" s="8">
        <f t="shared" si="255"/>
        <v>0</v>
      </c>
      <c r="BZ234" s="8">
        <f t="shared" si="256"/>
        <v>0</v>
      </c>
      <c r="CA234" s="8">
        <f t="shared" si="257"/>
        <v>0</v>
      </c>
      <c r="CB234" s="8">
        <f t="shared" si="258"/>
        <v>0</v>
      </c>
      <c r="CC234" s="15">
        <f t="shared" si="259"/>
        <v>0</v>
      </c>
      <c r="CD234" s="8">
        <f t="shared" si="260"/>
        <v>18.616266538583915</v>
      </c>
      <c r="CE234" s="68"/>
      <c r="CF234" s="60">
        <v>0</v>
      </c>
      <c r="CG234" s="8">
        <f t="shared" si="261"/>
        <v>11.106047500000001</v>
      </c>
      <c r="CH234" s="8">
        <f t="shared" si="262"/>
        <v>0</v>
      </c>
      <c r="CI234" s="69">
        <f t="shared" si="263"/>
        <v>0</v>
      </c>
      <c r="CJ234" s="8">
        <f t="shared" si="264"/>
        <v>0</v>
      </c>
      <c r="CK234" s="8">
        <f t="shared" si="265"/>
        <v>0</v>
      </c>
      <c r="CL234" s="8">
        <f t="shared" si="266"/>
        <v>0</v>
      </c>
      <c r="CM234" s="8">
        <f t="shared" si="267"/>
        <v>0</v>
      </c>
      <c r="CN234" s="8">
        <f t="shared" si="268"/>
        <v>0</v>
      </c>
      <c r="CO234" s="15">
        <f t="shared" si="269"/>
        <v>0</v>
      </c>
      <c r="CP234" s="8">
        <f t="shared" si="270"/>
        <v>18.616266538583915</v>
      </c>
      <c r="CQ234" s="27"/>
      <c r="CR234">
        <f t="shared" si="195"/>
        <v>135.72639699999999</v>
      </c>
      <c r="CS234">
        <f t="shared" si="196"/>
        <v>4.9373699999999996</v>
      </c>
      <c r="CT234">
        <f t="shared" si="197"/>
        <v>4.8944989999999997</v>
      </c>
      <c r="CU234">
        <f t="shared" si="198"/>
        <v>0</v>
      </c>
      <c r="CV234">
        <f t="shared" si="199"/>
        <v>79.793412000000004</v>
      </c>
      <c r="CW234">
        <f t="shared" si="200"/>
        <v>23.307624000000001</v>
      </c>
      <c r="CX234">
        <f t="shared" si="201"/>
        <v>16.646370000000001</v>
      </c>
      <c r="CY234">
        <f t="shared" si="202"/>
        <v>6.1471220000000004</v>
      </c>
      <c r="CZ234" s="8">
        <f t="shared" si="203"/>
        <v>25.769513</v>
      </c>
    </row>
    <row r="235" spans="1:104" hidden="1" outlineLevel="1" x14ac:dyDescent="0.4">
      <c r="A235" t="str">
        <f>'Accounts Active'!A193</f>
        <v>Kulvinder Thethi</v>
      </c>
      <c r="B235">
        <f t="shared" si="186"/>
        <v>240.83413700000003</v>
      </c>
      <c r="C235">
        <f t="shared" si="185"/>
        <v>66.195276000000007</v>
      </c>
      <c r="D235">
        <f t="shared" si="187"/>
        <v>30.725254</v>
      </c>
      <c r="E235">
        <f t="shared" si="188"/>
        <v>12.041706850000002</v>
      </c>
      <c r="F235" s="15">
        <f t="shared" si="204"/>
        <v>0.18191187615865523</v>
      </c>
      <c r="G235" s="14">
        <f t="shared" si="189"/>
        <v>1</v>
      </c>
      <c r="H235" s="54">
        <f t="shared" si="205"/>
        <v>54.153569150000003</v>
      </c>
      <c r="I235" s="58">
        <v>12.041706850000002</v>
      </c>
      <c r="J235" s="58">
        <f t="shared" si="190"/>
        <v>54.153569150000003</v>
      </c>
      <c r="K235" s="10"/>
      <c r="L235">
        <v>0</v>
      </c>
      <c r="M235" s="8">
        <f t="shared" si="206"/>
        <v>12.041706850000002</v>
      </c>
      <c r="N235" s="8">
        <f t="shared" si="207"/>
        <v>54.153569150000003</v>
      </c>
      <c r="O235" s="58">
        <f t="shared" si="191"/>
        <v>4.3756202216569777</v>
      </c>
      <c r="P235" s="8">
        <f t="shared" si="192"/>
        <v>12.041706850000002</v>
      </c>
      <c r="Q235" s="8">
        <f t="shared" si="208"/>
        <v>0</v>
      </c>
      <c r="R235" s="8">
        <f t="shared" si="193"/>
        <v>0</v>
      </c>
      <c r="S235" s="8">
        <f t="shared" si="209"/>
        <v>0</v>
      </c>
      <c r="T235" s="8">
        <f t="shared" si="210"/>
        <v>16.417327071656981</v>
      </c>
      <c r="U235" s="15">
        <f t="shared" si="271"/>
        <v>6.8168604651162798E-2</v>
      </c>
      <c r="V235" s="8">
        <f t="shared" si="194"/>
        <v>37.736242078343025</v>
      </c>
      <c r="W235" s="68"/>
      <c r="X235" s="58">
        <v>0</v>
      </c>
      <c r="Y235" s="8">
        <f t="shared" si="211"/>
        <v>12.041706850000002</v>
      </c>
      <c r="Z235" s="8">
        <f t="shared" si="212"/>
        <v>37.736242078343025</v>
      </c>
      <c r="AA235" s="60">
        <f t="shared" si="213"/>
        <v>7.6660866283430247</v>
      </c>
      <c r="AB235" s="8">
        <f t="shared" si="214"/>
        <v>12.041706850000002</v>
      </c>
      <c r="AC235" s="8">
        <f t="shared" si="215"/>
        <v>0</v>
      </c>
      <c r="AD235" s="8">
        <f t="shared" si="216"/>
        <v>0</v>
      </c>
      <c r="AE235" s="8">
        <f t="shared" si="217"/>
        <v>0</v>
      </c>
      <c r="AF235" s="8">
        <f t="shared" si="218"/>
        <v>19.707793478343028</v>
      </c>
      <c r="AG235" s="15">
        <f t="shared" si="219"/>
        <v>8.1831395348837224E-2</v>
      </c>
      <c r="AH235" s="8">
        <f t="shared" si="220"/>
        <v>18.028448599999997</v>
      </c>
      <c r="AI235" s="68"/>
      <c r="AJ235" s="58">
        <v>0</v>
      </c>
      <c r="AK235" s="8">
        <f t="shared" si="221"/>
        <v>12.041706850000002</v>
      </c>
      <c r="AL235" s="8">
        <f t="shared" si="222"/>
        <v>0</v>
      </c>
      <c r="AM235" s="69">
        <f t="shared" si="223"/>
        <v>0</v>
      </c>
      <c r="AN235" s="8">
        <f t="shared" si="224"/>
        <v>12.041706850000002</v>
      </c>
      <c r="AO235" s="8">
        <f t="shared" si="225"/>
        <v>0</v>
      </c>
      <c r="AP235" s="8">
        <f t="shared" si="226"/>
        <v>0</v>
      </c>
      <c r="AQ235" s="8">
        <f t="shared" si="227"/>
        <v>0</v>
      </c>
      <c r="AR235" s="8">
        <f t="shared" si="228"/>
        <v>12.041706850000002</v>
      </c>
      <c r="AS235" s="15">
        <f t="shared" si="229"/>
        <v>0.05</v>
      </c>
      <c r="AT235" s="8">
        <f t="shared" si="230"/>
        <v>5.9867417499999949</v>
      </c>
      <c r="AU235" s="68"/>
      <c r="AV235" s="60">
        <v>0</v>
      </c>
      <c r="AW235" s="8">
        <f t="shared" si="231"/>
        <v>5.9867417499999949</v>
      </c>
      <c r="AX235" s="8">
        <f t="shared" si="232"/>
        <v>0</v>
      </c>
      <c r="AY235" s="69">
        <f t="shared" si="233"/>
        <v>0</v>
      </c>
      <c r="AZ235" s="8">
        <f t="shared" si="234"/>
        <v>5.9867417499999949</v>
      </c>
      <c r="BA235" s="8">
        <f t="shared" si="235"/>
        <v>0</v>
      </c>
      <c r="BB235" s="8">
        <f t="shared" si="236"/>
        <v>0</v>
      </c>
      <c r="BC235" s="8">
        <f t="shared" si="237"/>
        <v>0</v>
      </c>
      <c r="BD235" s="8">
        <f t="shared" si="238"/>
        <v>5.9867417499999949</v>
      </c>
      <c r="BE235" s="15">
        <f t="shared" si="239"/>
        <v>2.4858360299644704E-2</v>
      </c>
      <c r="BF235" s="8">
        <f t="shared" si="240"/>
        <v>0</v>
      </c>
      <c r="BG235" s="68"/>
      <c r="BH235" s="60">
        <v>0</v>
      </c>
      <c r="BI235" s="8">
        <f t="shared" si="241"/>
        <v>0</v>
      </c>
      <c r="BJ235" s="8">
        <f t="shared" si="242"/>
        <v>0</v>
      </c>
      <c r="BK235" s="69">
        <f t="shared" si="243"/>
        <v>0</v>
      </c>
      <c r="BL235" s="8">
        <f t="shared" si="244"/>
        <v>0</v>
      </c>
      <c r="BM235" s="8">
        <f t="shared" si="245"/>
        <v>0</v>
      </c>
      <c r="BN235" s="8">
        <f t="shared" si="246"/>
        <v>0</v>
      </c>
      <c r="BO235" s="8">
        <f t="shared" si="247"/>
        <v>0</v>
      </c>
      <c r="BP235" s="8">
        <f t="shared" si="248"/>
        <v>0</v>
      </c>
      <c r="BQ235" s="15">
        <f t="shared" si="249"/>
        <v>0</v>
      </c>
      <c r="BR235" s="8">
        <f t="shared" si="250"/>
        <v>0</v>
      </c>
      <c r="BS235" s="68"/>
      <c r="BT235" s="60">
        <v>0</v>
      </c>
      <c r="BU235" s="8">
        <f t="shared" si="251"/>
        <v>0</v>
      </c>
      <c r="BV235" s="8">
        <f t="shared" si="252"/>
        <v>0</v>
      </c>
      <c r="BW235" s="69">
        <f t="shared" si="253"/>
        <v>0</v>
      </c>
      <c r="BX235" s="8">
        <f t="shared" si="254"/>
        <v>0</v>
      </c>
      <c r="BY235" s="8">
        <f t="shared" si="255"/>
        <v>0</v>
      </c>
      <c r="BZ235" s="8">
        <f t="shared" si="256"/>
        <v>0</v>
      </c>
      <c r="CA235" s="8">
        <f t="shared" si="257"/>
        <v>0</v>
      </c>
      <c r="CB235" s="8">
        <f t="shared" si="258"/>
        <v>0</v>
      </c>
      <c r="CC235" s="15">
        <f t="shared" si="259"/>
        <v>0</v>
      </c>
      <c r="CD235" s="8">
        <f t="shared" si="260"/>
        <v>0</v>
      </c>
      <c r="CE235" s="68"/>
      <c r="CF235" s="60">
        <v>0</v>
      </c>
      <c r="CG235" s="8">
        <f t="shared" si="261"/>
        <v>0</v>
      </c>
      <c r="CH235" s="8">
        <f t="shared" si="262"/>
        <v>0</v>
      </c>
      <c r="CI235" s="69">
        <f t="shared" si="263"/>
        <v>0</v>
      </c>
      <c r="CJ235" s="8">
        <f t="shared" si="264"/>
        <v>0</v>
      </c>
      <c r="CK235" s="8">
        <f t="shared" si="265"/>
        <v>0</v>
      </c>
      <c r="CL235" s="8">
        <f t="shared" si="266"/>
        <v>0</v>
      </c>
      <c r="CM235" s="8">
        <f t="shared" si="267"/>
        <v>0</v>
      </c>
      <c r="CN235" s="8">
        <f t="shared" si="268"/>
        <v>0</v>
      </c>
      <c r="CO235" s="15">
        <f t="shared" si="269"/>
        <v>0</v>
      </c>
      <c r="CP235" s="8">
        <f t="shared" si="270"/>
        <v>0</v>
      </c>
      <c r="CQ235" s="27"/>
      <c r="CR235">
        <f t="shared" si="195"/>
        <v>174.63886100000002</v>
      </c>
      <c r="CS235">
        <f t="shared" si="196"/>
        <v>0.10861999999999999</v>
      </c>
      <c r="CT235">
        <f t="shared" si="197"/>
        <v>2.0943589999999999</v>
      </c>
      <c r="CU235">
        <f t="shared" si="198"/>
        <v>0</v>
      </c>
      <c r="CV235">
        <f t="shared" si="199"/>
        <v>102.943303</v>
      </c>
      <c r="CW235">
        <f t="shared" si="200"/>
        <v>38.767325</v>
      </c>
      <c r="CX235">
        <f t="shared" si="201"/>
        <v>30.725254</v>
      </c>
      <c r="CY235">
        <f t="shared" si="202"/>
        <v>0</v>
      </c>
      <c r="CZ235" s="8">
        <f t="shared" si="203"/>
        <v>30.725254</v>
      </c>
    </row>
    <row r="236" spans="1:104" hidden="1" outlineLevel="1" x14ac:dyDescent="0.4">
      <c r="A236" t="str">
        <f>'Accounts Active'!A194</f>
        <v>Kurtis and Crystal Hauber</v>
      </c>
      <c r="B236">
        <f t="shared" si="186"/>
        <v>105.37376599999999</v>
      </c>
      <c r="C236">
        <f t="shared" si="185"/>
        <v>73.336540999999997</v>
      </c>
      <c r="D236">
        <f t="shared" si="187"/>
        <v>12.626535000000001</v>
      </c>
      <c r="E236">
        <f t="shared" si="188"/>
        <v>5.2686883</v>
      </c>
      <c r="F236" s="15">
        <f t="shared" si="204"/>
        <v>0.56148712655424105</v>
      </c>
      <c r="G236" s="14">
        <f t="shared" si="189"/>
        <v>1</v>
      </c>
      <c r="H236" s="54">
        <f t="shared" si="205"/>
        <v>32.159017322482718</v>
      </c>
      <c r="I236" s="58">
        <v>8.9575873055236386</v>
      </c>
      <c r="J236" s="58">
        <f t="shared" si="190"/>
        <v>64.378953694476365</v>
      </c>
      <c r="K236" s="10"/>
      <c r="L236">
        <v>0</v>
      </c>
      <c r="M236" s="8">
        <f t="shared" si="206"/>
        <v>5.2686883</v>
      </c>
      <c r="N236" s="8">
        <f t="shared" si="207"/>
        <v>64.378953694476365</v>
      </c>
      <c r="O236" s="58">
        <f t="shared" si="191"/>
        <v>3.2549372476466707</v>
      </c>
      <c r="P236" s="8">
        <f t="shared" si="192"/>
        <v>0</v>
      </c>
      <c r="Q236" s="8">
        <f t="shared" si="208"/>
        <v>64.378953694476365</v>
      </c>
      <c r="R236" s="8">
        <f t="shared" si="193"/>
        <v>2.1038194134427246</v>
      </c>
      <c r="S236" s="8">
        <f t="shared" si="209"/>
        <v>2.1038194134427246</v>
      </c>
      <c r="T236" s="8">
        <f t="shared" si="210"/>
        <v>5.3587566610893953</v>
      </c>
      <c r="U236" s="15">
        <f t="shared" si="271"/>
        <v>5.0854751277366286E-2</v>
      </c>
      <c r="V236" s="8">
        <f t="shared" si="194"/>
        <v>59.020197033386971</v>
      </c>
      <c r="W236" s="68"/>
      <c r="X236" s="58">
        <v>0</v>
      </c>
      <c r="Y236" s="8">
        <f t="shared" si="211"/>
        <v>5.2686883</v>
      </c>
      <c r="Z236" s="8">
        <f t="shared" si="212"/>
        <v>59.020197033386971</v>
      </c>
      <c r="AA236" s="60">
        <f t="shared" si="213"/>
        <v>5.7026500578769674</v>
      </c>
      <c r="AB236" s="8">
        <f t="shared" si="214"/>
        <v>0</v>
      </c>
      <c r="AC236" s="8">
        <f t="shared" si="215"/>
        <v>59.020197033386971</v>
      </c>
      <c r="AD236" s="8">
        <f t="shared" si="216"/>
        <v>10.560234003516356</v>
      </c>
      <c r="AE236" s="8">
        <f t="shared" si="217"/>
        <v>10.560234003516356</v>
      </c>
      <c r="AF236" s="8">
        <f t="shared" si="218"/>
        <v>16.262884061393322</v>
      </c>
      <c r="AG236" s="15">
        <f t="shared" si="219"/>
        <v>0.15433522667675487</v>
      </c>
      <c r="AH236" s="8">
        <f t="shared" si="220"/>
        <v>42.757312971993649</v>
      </c>
      <c r="AI236" s="68"/>
      <c r="AJ236" s="58">
        <v>0</v>
      </c>
      <c r="AK236" s="8">
        <f t="shared" si="221"/>
        <v>5.2686883</v>
      </c>
      <c r="AL236" s="8">
        <f t="shared" si="222"/>
        <v>0</v>
      </c>
      <c r="AM236" s="69">
        <f t="shared" si="223"/>
        <v>0</v>
      </c>
      <c r="AN236" s="8">
        <f t="shared" si="224"/>
        <v>5.2686883</v>
      </c>
      <c r="AO236" s="8">
        <f t="shared" si="225"/>
        <v>0</v>
      </c>
      <c r="AP236" s="8">
        <f t="shared" si="226"/>
        <v>0</v>
      </c>
      <c r="AQ236" s="8">
        <f t="shared" si="227"/>
        <v>0</v>
      </c>
      <c r="AR236" s="8">
        <f t="shared" si="228"/>
        <v>5.2686883</v>
      </c>
      <c r="AS236" s="15">
        <f t="shared" si="229"/>
        <v>0.05</v>
      </c>
      <c r="AT236" s="8">
        <f t="shared" si="230"/>
        <v>37.488624671993648</v>
      </c>
      <c r="AU236" s="68"/>
      <c r="AV236" s="60">
        <v>0</v>
      </c>
      <c r="AW236" s="8">
        <f t="shared" si="231"/>
        <v>5.2686883</v>
      </c>
      <c r="AX236" s="8">
        <f t="shared" si="232"/>
        <v>0</v>
      </c>
      <c r="AY236" s="69">
        <f t="shared" si="233"/>
        <v>0</v>
      </c>
      <c r="AZ236" s="8">
        <f t="shared" si="234"/>
        <v>5.2686883</v>
      </c>
      <c r="BA236" s="8">
        <f t="shared" si="235"/>
        <v>0</v>
      </c>
      <c r="BB236" s="8">
        <f t="shared" si="236"/>
        <v>0</v>
      </c>
      <c r="BC236" s="8">
        <f t="shared" si="237"/>
        <v>0</v>
      </c>
      <c r="BD236" s="8">
        <f t="shared" si="238"/>
        <v>5.2686883</v>
      </c>
      <c r="BE236" s="15">
        <f t="shared" si="239"/>
        <v>0.05</v>
      </c>
      <c r="BF236" s="8">
        <f t="shared" si="240"/>
        <v>32.219936371993647</v>
      </c>
      <c r="BG236" s="68"/>
      <c r="BH236" s="60">
        <v>0</v>
      </c>
      <c r="BI236" s="8">
        <f t="shared" si="241"/>
        <v>5.2686883</v>
      </c>
      <c r="BJ236" s="8">
        <f t="shared" si="242"/>
        <v>0</v>
      </c>
      <c r="BK236" s="69">
        <f t="shared" si="243"/>
        <v>0</v>
      </c>
      <c r="BL236" s="8">
        <f t="shared" si="244"/>
        <v>0</v>
      </c>
      <c r="BM236" s="8">
        <f t="shared" si="245"/>
        <v>0</v>
      </c>
      <c r="BN236" s="8">
        <f t="shared" si="246"/>
        <v>0</v>
      </c>
      <c r="BO236" s="8">
        <f t="shared" si="247"/>
        <v>0</v>
      </c>
      <c r="BP236" s="8">
        <f t="shared" si="248"/>
        <v>0</v>
      </c>
      <c r="BQ236" s="15">
        <f t="shared" si="249"/>
        <v>0</v>
      </c>
      <c r="BR236" s="8">
        <f t="shared" si="250"/>
        <v>32.219936371993647</v>
      </c>
      <c r="BS236" s="68"/>
      <c r="BT236" s="60">
        <v>0</v>
      </c>
      <c r="BU236" s="8">
        <f t="shared" si="251"/>
        <v>5.2686883</v>
      </c>
      <c r="BV236" s="8">
        <f t="shared" si="252"/>
        <v>0</v>
      </c>
      <c r="BW236" s="69">
        <f t="shared" si="253"/>
        <v>0</v>
      </c>
      <c r="BX236" s="8">
        <f t="shared" si="254"/>
        <v>0</v>
      </c>
      <c r="BY236" s="8">
        <f t="shared" si="255"/>
        <v>0</v>
      </c>
      <c r="BZ236" s="8">
        <f t="shared" si="256"/>
        <v>0</v>
      </c>
      <c r="CA236" s="8">
        <f t="shared" si="257"/>
        <v>0</v>
      </c>
      <c r="CB236" s="8">
        <f t="shared" si="258"/>
        <v>0</v>
      </c>
      <c r="CC236" s="15">
        <f t="shared" si="259"/>
        <v>0</v>
      </c>
      <c r="CD236" s="8">
        <f t="shared" si="260"/>
        <v>32.219936371993647</v>
      </c>
      <c r="CE236" s="68"/>
      <c r="CF236" s="60">
        <v>0</v>
      </c>
      <c r="CG236" s="8">
        <f t="shared" si="261"/>
        <v>5.2686883</v>
      </c>
      <c r="CH236" s="8">
        <f t="shared" si="262"/>
        <v>0</v>
      </c>
      <c r="CI236" s="69">
        <f t="shared" si="263"/>
        <v>0</v>
      </c>
      <c r="CJ236" s="8">
        <f t="shared" si="264"/>
        <v>0</v>
      </c>
      <c r="CK236" s="8">
        <f t="shared" si="265"/>
        <v>0</v>
      </c>
      <c r="CL236" s="8">
        <f t="shared" si="266"/>
        <v>0</v>
      </c>
      <c r="CM236" s="8">
        <f t="shared" si="267"/>
        <v>0</v>
      </c>
      <c r="CN236" s="8">
        <f t="shared" si="268"/>
        <v>0</v>
      </c>
      <c r="CO236" s="15">
        <f t="shared" si="269"/>
        <v>0</v>
      </c>
      <c r="CP236" s="8">
        <f t="shared" si="270"/>
        <v>32.219936371993647</v>
      </c>
      <c r="CQ236" s="27"/>
      <c r="CR236">
        <f t="shared" si="195"/>
        <v>32.037224999999999</v>
      </c>
      <c r="CS236">
        <f t="shared" si="196"/>
        <v>1.78373</v>
      </c>
      <c r="CT236">
        <f t="shared" si="197"/>
        <v>2.0943589999999999</v>
      </c>
      <c r="CU236">
        <f t="shared" si="198"/>
        <v>0</v>
      </c>
      <c r="CV236">
        <f t="shared" si="199"/>
        <v>15.532601</v>
      </c>
      <c r="CW236">
        <f t="shared" si="200"/>
        <v>0</v>
      </c>
      <c r="CX236">
        <f t="shared" si="201"/>
        <v>12.626535000000001</v>
      </c>
      <c r="CY236">
        <f t="shared" si="202"/>
        <v>0</v>
      </c>
      <c r="CZ236" s="8">
        <f t="shared" si="203"/>
        <v>12.626535000000001</v>
      </c>
    </row>
    <row r="237" spans="1:104" hidden="1" outlineLevel="1" x14ac:dyDescent="0.4">
      <c r="A237" t="str">
        <f>'Accounts Active'!A195</f>
        <v>Larry D Heidebrecht 1998 Trust</v>
      </c>
      <c r="B237">
        <f t="shared" si="186"/>
        <v>37.424073000000007</v>
      </c>
      <c r="C237">
        <f t="shared" si="185"/>
        <v>0.53520000000000001</v>
      </c>
      <c r="D237">
        <f t="shared" si="187"/>
        <v>12.626535000000001</v>
      </c>
      <c r="E237">
        <f t="shared" si="188"/>
        <v>1.8712036500000004</v>
      </c>
      <c r="F237" s="15">
        <f t="shared" si="204"/>
        <v>1</v>
      </c>
      <c r="G237" s="14">
        <f t="shared" si="189"/>
        <v>1</v>
      </c>
      <c r="H237" s="54">
        <f t="shared" si="205"/>
        <v>0</v>
      </c>
      <c r="I237" s="58">
        <v>0.53519999999999968</v>
      </c>
      <c r="J237" s="58">
        <f t="shared" si="190"/>
        <v>0</v>
      </c>
      <c r="K237" s="10"/>
      <c r="L237">
        <v>0</v>
      </c>
      <c r="M237" s="8">
        <f t="shared" si="206"/>
        <v>0</v>
      </c>
      <c r="N237" s="8">
        <f t="shared" si="207"/>
        <v>0</v>
      </c>
      <c r="O237" s="58">
        <f t="shared" si="191"/>
        <v>0.19447674418604638</v>
      </c>
      <c r="P237" s="8">
        <f t="shared" si="192"/>
        <v>0</v>
      </c>
      <c r="Q237" s="8">
        <f t="shared" si="208"/>
        <v>0</v>
      </c>
      <c r="R237" s="8">
        <f t="shared" si="193"/>
        <v>0</v>
      </c>
      <c r="S237" s="8">
        <f t="shared" si="209"/>
        <v>0</v>
      </c>
      <c r="T237" s="8">
        <f t="shared" si="210"/>
        <v>0.19447674418604638</v>
      </c>
      <c r="U237" s="15">
        <f t="shared" si="271"/>
        <v>5.1965681070055185E-3</v>
      </c>
      <c r="V237" s="8">
        <f t="shared" si="194"/>
        <v>-0.19447674418604638</v>
      </c>
      <c r="W237" s="68"/>
      <c r="X237" s="58">
        <v>0</v>
      </c>
      <c r="Y237" s="8">
        <f t="shared" si="211"/>
        <v>-0.19447674418604638</v>
      </c>
      <c r="Z237" s="8">
        <f t="shared" si="212"/>
        <v>-0.19447674418604638</v>
      </c>
      <c r="AA237" s="60">
        <f t="shared" si="213"/>
        <v>0.3407232558139533</v>
      </c>
      <c r="AB237" s="8">
        <f t="shared" si="214"/>
        <v>-0.19447674418604638</v>
      </c>
      <c r="AC237" s="8">
        <f t="shared" si="215"/>
        <v>0</v>
      </c>
      <c r="AD237" s="8">
        <f t="shared" si="216"/>
        <v>0</v>
      </c>
      <c r="AE237" s="8">
        <f t="shared" si="217"/>
        <v>0</v>
      </c>
      <c r="AF237" s="8">
        <f t="shared" si="218"/>
        <v>0.14624651162790692</v>
      </c>
      <c r="AG237" s="15">
        <f t="shared" si="219"/>
        <v>3.9078192164681514E-3</v>
      </c>
      <c r="AH237" s="8">
        <f t="shared" si="220"/>
        <v>-0.3407232558139533</v>
      </c>
      <c r="AI237" s="68"/>
      <c r="AJ237" s="58">
        <v>0</v>
      </c>
      <c r="AK237" s="8">
        <f t="shared" si="221"/>
        <v>-0.3407232558139533</v>
      </c>
      <c r="AL237" s="8">
        <f t="shared" si="222"/>
        <v>-0.3407232558139533</v>
      </c>
      <c r="AM237" s="69">
        <f t="shared" si="223"/>
        <v>0</v>
      </c>
      <c r="AN237" s="8">
        <f t="shared" si="224"/>
        <v>-0.3407232558139533</v>
      </c>
      <c r="AO237" s="8">
        <f t="shared" si="225"/>
        <v>0</v>
      </c>
      <c r="AP237" s="8">
        <f t="shared" si="226"/>
        <v>0</v>
      </c>
      <c r="AQ237" s="8">
        <f t="shared" si="227"/>
        <v>0</v>
      </c>
      <c r="AR237" s="8">
        <f t="shared" si="228"/>
        <v>-0.3407232558139533</v>
      </c>
      <c r="AS237" s="15">
        <f t="shared" si="229"/>
        <v>-9.10438732347367E-3</v>
      </c>
      <c r="AT237" s="8">
        <f t="shared" si="230"/>
        <v>0</v>
      </c>
      <c r="AU237" s="68"/>
      <c r="AV237" s="60">
        <v>0</v>
      </c>
      <c r="AW237" s="8">
        <f t="shared" si="231"/>
        <v>0</v>
      </c>
      <c r="AX237" s="8">
        <f t="shared" si="232"/>
        <v>0</v>
      </c>
      <c r="AY237" s="69">
        <f t="shared" si="233"/>
        <v>0</v>
      </c>
      <c r="AZ237" s="8">
        <f t="shared" si="234"/>
        <v>0</v>
      </c>
      <c r="BA237" s="8">
        <f t="shared" si="235"/>
        <v>0</v>
      </c>
      <c r="BB237" s="8">
        <f t="shared" si="236"/>
        <v>0</v>
      </c>
      <c r="BC237" s="8">
        <f t="shared" si="237"/>
        <v>0</v>
      </c>
      <c r="BD237" s="8">
        <f t="shared" si="238"/>
        <v>0</v>
      </c>
      <c r="BE237" s="15">
        <f t="shared" si="239"/>
        <v>0</v>
      </c>
      <c r="BF237" s="8">
        <f t="shared" si="240"/>
        <v>0</v>
      </c>
      <c r="BG237" s="68"/>
      <c r="BH237" s="60">
        <v>0</v>
      </c>
      <c r="BI237" s="8">
        <f t="shared" si="241"/>
        <v>0</v>
      </c>
      <c r="BJ237" s="8">
        <f t="shared" si="242"/>
        <v>0</v>
      </c>
      <c r="BK237" s="69">
        <f t="shared" si="243"/>
        <v>0</v>
      </c>
      <c r="BL237" s="8">
        <f t="shared" si="244"/>
        <v>0</v>
      </c>
      <c r="BM237" s="8">
        <f t="shared" si="245"/>
        <v>0</v>
      </c>
      <c r="BN237" s="8">
        <f t="shared" si="246"/>
        <v>0</v>
      </c>
      <c r="BO237" s="8">
        <f t="shared" si="247"/>
        <v>0</v>
      </c>
      <c r="BP237" s="8">
        <f t="shared" si="248"/>
        <v>0</v>
      </c>
      <c r="BQ237" s="15">
        <f t="shared" si="249"/>
        <v>0</v>
      </c>
      <c r="BR237" s="8">
        <f t="shared" si="250"/>
        <v>0</v>
      </c>
      <c r="BS237" s="68"/>
      <c r="BT237" s="60">
        <v>0</v>
      </c>
      <c r="BU237" s="8">
        <f t="shared" si="251"/>
        <v>0</v>
      </c>
      <c r="BV237" s="8">
        <f t="shared" si="252"/>
        <v>0</v>
      </c>
      <c r="BW237" s="69">
        <f t="shared" si="253"/>
        <v>0</v>
      </c>
      <c r="BX237" s="8">
        <f t="shared" si="254"/>
        <v>0</v>
      </c>
      <c r="BY237" s="8">
        <f t="shared" si="255"/>
        <v>0</v>
      </c>
      <c r="BZ237" s="8">
        <f t="shared" si="256"/>
        <v>0</v>
      </c>
      <c r="CA237" s="8">
        <f t="shared" si="257"/>
        <v>0</v>
      </c>
      <c r="CB237" s="8">
        <f t="shared" si="258"/>
        <v>0</v>
      </c>
      <c r="CC237" s="15">
        <f t="shared" si="259"/>
        <v>0</v>
      </c>
      <c r="CD237" s="8">
        <f t="shared" si="260"/>
        <v>0</v>
      </c>
      <c r="CE237" s="68"/>
      <c r="CF237" s="60">
        <v>0</v>
      </c>
      <c r="CG237" s="8">
        <f t="shared" si="261"/>
        <v>0</v>
      </c>
      <c r="CH237" s="8">
        <f t="shared" si="262"/>
        <v>0</v>
      </c>
      <c r="CI237" s="69">
        <f t="shared" si="263"/>
        <v>0</v>
      </c>
      <c r="CJ237" s="8">
        <f t="shared" si="264"/>
        <v>0</v>
      </c>
      <c r="CK237" s="8">
        <f t="shared" si="265"/>
        <v>0</v>
      </c>
      <c r="CL237" s="8">
        <f t="shared" si="266"/>
        <v>0</v>
      </c>
      <c r="CM237" s="8">
        <f t="shared" si="267"/>
        <v>0</v>
      </c>
      <c r="CN237" s="8">
        <f t="shared" si="268"/>
        <v>0</v>
      </c>
      <c r="CO237" s="15">
        <f t="shared" si="269"/>
        <v>0</v>
      </c>
      <c r="CP237" s="8">
        <f t="shared" si="270"/>
        <v>0</v>
      </c>
      <c r="CQ237" s="27"/>
      <c r="CR237">
        <f t="shared" si="195"/>
        <v>36.888873000000004</v>
      </c>
      <c r="CS237">
        <f t="shared" si="196"/>
        <v>0</v>
      </c>
      <c r="CT237">
        <f t="shared" si="197"/>
        <v>0.65469900000000003</v>
      </c>
      <c r="CU237">
        <f t="shared" si="198"/>
        <v>0</v>
      </c>
      <c r="CV237">
        <f t="shared" si="199"/>
        <v>22.897324000000001</v>
      </c>
      <c r="CW237">
        <f t="shared" si="200"/>
        <v>0.71031500000000003</v>
      </c>
      <c r="CX237">
        <f t="shared" si="201"/>
        <v>12.626535000000001</v>
      </c>
      <c r="CY237">
        <f t="shared" si="202"/>
        <v>0</v>
      </c>
      <c r="CZ237" s="8">
        <f t="shared" si="203"/>
        <v>12.626535000000001</v>
      </c>
    </row>
    <row r="238" spans="1:104" hidden="1" outlineLevel="1" x14ac:dyDescent="0.4">
      <c r="A238" t="str">
        <f>'Accounts Active'!A196</f>
        <v>Laurence J. Zych</v>
      </c>
      <c r="B238">
        <f t="shared" si="186"/>
        <v>0</v>
      </c>
      <c r="C238">
        <f t="shared" ref="C238:C301" si="272">_xlfn.IFNA(VLOOKUP(A238,GoldBal,3,FALSE),0)</f>
        <v>0</v>
      </c>
      <c r="D238">
        <f t="shared" si="187"/>
        <v>0</v>
      </c>
      <c r="E238">
        <f t="shared" si="188"/>
        <v>0</v>
      </c>
      <c r="F238" s="15">
        <f t="shared" si="204"/>
        <v>0</v>
      </c>
      <c r="G238" s="14">
        <f t="shared" si="189"/>
        <v>1</v>
      </c>
      <c r="H238" s="54">
        <f t="shared" si="205"/>
        <v>0</v>
      </c>
      <c r="I238" s="58">
        <v>0</v>
      </c>
      <c r="J238" s="58">
        <f t="shared" si="190"/>
        <v>0</v>
      </c>
      <c r="K238" s="10"/>
      <c r="L238">
        <v>0</v>
      </c>
      <c r="M238" s="8">
        <f t="shared" si="206"/>
        <v>0</v>
      </c>
      <c r="N238" s="8">
        <f t="shared" si="207"/>
        <v>0</v>
      </c>
      <c r="O238" s="58">
        <f t="shared" si="191"/>
        <v>0</v>
      </c>
      <c r="P238" s="8">
        <f t="shared" si="192"/>
        <v>0</v>
      </c>
      <c r="Q238" s="8">
        <f t="shared" si="208"/>
        <v>0</v>
      </c>
      <c r="R238" s="8">
        <f t="shared" si="193"/>
        <v>0</v>
      </c>
      <c r="S238" s="8">
        <f t="shared" si="209"/>
        <v>0</v>
      </c>
      <c r="T238" s="8">
        <f t="shared" si="210"/>
        <v>0</v>
      </c>
      <c r="U238" s="15">
        <f t="shared" si="271"/>
        <v>0</v>
      </c>
      <c r="V238" s="8">
        <f t="shared" si="194"/>
        <v>0</v>
      </c>
      <c r="W238" s="68"/>
      <c r="X238" s="58">
        <v>0</v>
      </c>
      <c r="Y238" s="8">
        <f t="shared" si="211"/>
        <v>0</v>
      </c>
      <c r="Z238" s="8">
        <f t="shared" si="212"/>
        <v>0</v>
      </c>
      <c r="AA238" s="60">
        <f t="shared" si="213"/>
        <v>0</v>
      </c>
      <c r="AB238" s="8">
        <f t="shared" si="214"/>
        <v>0</v>
      </c>
      <c r="AC238" s="8">
        <f t="shared" si="215"/>
        <v>0</v>
      </c>
      <c r="AD238" s="8">
        <f t="shared" si="216"/>
        <v>0</v>
      </c>
      <c r="AE238" s="8">
        <f t="shared" si="217"/>
        <v>0</v>
      </c>
      <c r="AF238" s="8">
        <f t="shared" si="218"/>
        <v>0</v>
      </c>
      <c r="AG238" s="15">
        <f t="shared" si="219"/>
        <v>0</v>
      </c>
      <c r="AH238" s="8">
        <f t="shared" si="220"/>
        <v>0</v>
      </c>
      <c r="AI238" s="68"/>
      <c r="AJ238" s="58">
        <v>0</v>
      </c>
      <c r="AK238" s="8">
        <f t="shared" si="221"/>
        <v>0</v>
      </c>
      <c r="AL238" s="8">
        <f t="shared" si="222"/>
        <v>0</v>
      </c>
      <c r="AM238" s="69">
        <f t="shared" si="223"/>
        <v>0</v>
      </c>
      <c r="AN238" s="8">
        <f t="shared" si="224"/>
        <v>0</v>
      </c>
      <c r="AO238" s="8">
        <f t="shared" si="225"/>
        <v>0</v>
      </c>
      <c r="AP238" s="8">
        <f t="shared" si="226"/>
        <v>0</v>
      </c>
      <c r="AQ238" s="8">
        <f t="shared" si="227"/>
        <v>0</v>
      </c>
      <c r="AR238" s="8">
        <f t="shared" si="228"/>
        <v>0</v>
      </c>
      <c r="AS238" s="15">
        <f t="shared" si="229"/>
        <v>0</v>
      </c>
      <c r="AT238" s="8">
        <f t="shared" si="230"/>
        <v>0</v>
      </c>
      <c r="AU238" s="68"/>
      <c r="AV238" s="60">
        <v>1</v>
      </c>
      <c r="AW238" s="8">
        <f t="shared" si="231"/>
        <v>0</v>
      </c>
      <c r="AX238" s="8">
        <f t="shared" si="232"/>
        <v>0</v>
      </c>
      <c r="AY238" s="69">
        <f t="shared" si="233"/>
        <v>0</v>
      </c>
      <c r="AZ238" s="8">
        <f t="shared" si="234"/>
        <v>0</v>
      </c>
      <c r="BA238" s="8">
        <f t="shared" si="235"/>
        <v>0</v>
      </c>
      <c r="BB238" s="8">
        <f t="shared" si="236"/>
        <v>0</v>
      </c>
      <c r="BC238" s="8">
        <f t="shared" si="237"/>
        <v>0</v>
      </c>
      <c r="BD238" s="8">
        <f t="shared" si="238"/>
        <v>0</v>
      </c>
      <c r="BE238" s="15">
        <f t="shared" si="239"/>
        <v>0</v>
      </c>
      <c r="BF238" s="8">
        <f t="shared" si="240"/>
        <v>0</v>
      </c>
      <c r="BG238" s="68"/>
      <c r="BH238" s="60">
        <v>1</v>
      </c>
      <c r="BI238" s="8">
        <f t="shared" si="241"/>
        <v>0</v>
      </c>
      <c r="BJ238" s="8">
        <f t="shared" si="242"/>
        <v>0</v>
      </c>
      <c r="BK238" s="69">
        <f t="shared" si="243"/>
        <v>0</v>
      </c>
      <c r="BL238" s="8">
        <f t="shared" si="244"/>
        <v>0</v>
      </c>
      <c r="BM238" s="8">
        <f t="shared" si="245"/>
        <v>0</v>
      </c>
      <c r="BN238" s="8">
        <f t="shared" si="246"/>
        <v>0</v>
      </c>
      <c r="BO238" s="8">
        <f t="shared" si="247"/>
        <v>0</v>
      </c>
      <c r="BP238" s="8">
        <f t="shared" si="248"/>
        <v>0</v>
      </c>
      <c r="BQ238" s="15">
        <f t="shared" si="249"/>
        <v>0</v>
      </c>
      <c r="BR238" s="8">
        <f t="shared" si="250"/>
        <v>0</v>
      </c>
      <c r="BS238" s="68"/>
      <c r="BT238" s="60">
        <v>1</v>
      </c>
      <c r="BU238" s="8">
        <f t="shared" si="251"/>
        <v>0</v>
      </c>
      <c r="BV238" s="8">
        <f t="shared" si="252"/>
        <v>0</v>
      </c>
      <c r="BW238" s="69">
        <f t="shared" si="253"/>
        <v>0</v>
      </c>
      <c r="BX238" s="8">
        <f t="shared" si="254"/>
        <v>0</v>
      </c>
      <c r="BY238" s="8">
        <f t="shared" si="255"/>
        <v>0</v>
      </c>
      <c r="BZ238" s="8">
        <f t="shared" si="256"/>
        <v>0</v>
      </c>
      <c r="CA238" s="8">
        <f t="shared" si="257"/>
        <v>0</v>
      </c>
      <c r="CB238" s="8">
        <f t="shared" si="258"/>
        <v>0</v>
      </c>
      <c r="CC238" s="15">
        <f t="shared" si="259"/>
        <v>0</v>
      </c>
      <c r="CD238" s="8">
        <f t="shared" si="260"/>
        <v>0</v>
      </c>
      <c r="CE238" s="68"/>
      <c r="CF238" s="60">
        <v>1</v>
      </c>
      <c r="CG238" s="8">
        <f t="shared" si="261"/>
        <v>0</v>
      </c>
      <c r="CH238" s="8">
        <f t="shared" si="262"/>
        <v>0</v>
      </c>
      <c r="CI238" s="69">
        <f t="shared" si="263"/>
        <v>0</v>
      </c>
      <c r="CJ238" s="8">
        <f t="shared" si="264"/>
        <v>0</v>
      </c>
      <c r="CK238" s="8">
        <f t="shared" si="265"/>
        <v>0</v>
      </c>
      <c r="CL238" s="8">
        <f t="shared" si="266"/>
        <v>0</v>
      </c>
      <c r="CM238" s="8">
        <f t="shared" si="267"/>
        <v>0</v>
      </c>
      <c r="CN238" s="8">
        <f t="shared" si="268"/>
        <v>0</v>
      </c>
      <c r="CO238" s="15">
        <f t="shared" si="269"/>
        <v>0</v>
      </c>
      <c r="CP238" s="8">
        <f t="shared" si="270"/>
        <v>0</v>
      </c>
      <c r="CQ238" s="27"/>
      <c r="CR238">
        <f t="shared" si="195"/>
        <v>0</v>
      </c>
      <c r="CS238">
        <f t="shared" si="196"/>
        <v>0</v>
      </c>
      <c r="CT238">
        <f t="shared" si="197"/>
        <v>0</v>
      </c>
      <c r="CU238">
        <f t="shared" si="198"/>
        <v>0</v>
      </c>
      <c r="CV238">
        <f t="shared" si="199"/>
        <v>0</v>
      </c>
      <c r="CW238">
        <f t="shared" si="200"/>
        <v>0</v>
      </c>
      <c r="CX238">
        <f t="shared" si="201"/>
        <v>0</v>
      </c>
      <c r="CY238">
        <f t="shared" si="202"/>
        <v>0</v>
      </c>
      <c r="CZ238" s="8">
        <f t="shared" si="203"/>
        <v>0</v>
      </c>
    </row>
    <row r="239" spans="1:104" hidden="1" outlineLevel="1" x14ac:dyDescent="0.4">
      <c r="A239" t="str">
        <f>'Accounts Active'!A197</f>
        <v>Lawrence Sullivan</v>
      </c>
      <c r="B239">
        <f t="shared" ref="B239:B302" si="273">C239+CR239</f>
        <v>13.112337</v>
      </c>
      <c r="C239">
        <f t="shared" si="272"/>
        <v>1.4165760000000001</v>
      </c>
      <c r="D239">
        <f t="shared" ref="D239:D302" si="274">CX239+CY239</f>
        <v>0</v>
      </c>
      <c r="E239">
        <f t="shared" ref="E239:E302" si="275">B239*$C$36</f>
        <v>0.65561685000000003</v>
      </c>
      <c r="F239" s="15">
        <f t="shared" si="204"/>
        <v>0.46281798505692606</v>
      </c>
      <c r="G239" s="14">
        <f t="shared" ref="G239:G302" si="276">$C$34</f>
        <v>1</v>
      </c>
      <c r="H239" s="54">
        <f t="shared" si="205"/>
        <v>0.76095914999999992</v>
      </c>
      <c r="I239" s="58">
        <v>0.65561685000000003</v>
      </c>
      <c r="J239" s="58">
        <f t="shared" ref="J239:J302" si="277">IF(C239+D239-CZ239-I239&lt;0,0,C239+D239-CZ239-I239)</f>
        <v>0.76095915000000003</v>
      </c>
      <c r="K239" s="10"/>
      <c r="L239">
        <v>0</v>
      </c>
      <c r="M239" s="8">
        <f t="shared" si="206"/>
        <v>0.65561685000000003</v>
      </c>
      <c r="N239" s="8">
        <f t="shared" si="207"/>
        <v>0.76095915000000003</v>
      </c>
      <c r="O239" s="58">
        <f t="shared" ref="O239:O302" si="278">$I239*T$38</f>
        <v>0.23823286700581395</v>
      </c>
      <c r="P239" s="8">
        <f t="shared" ref="P239:P302" si="279">IF(N$43=0,0,IF(J239&lt;$E239,J239,IF((T$37/N$43*N239)&lt;M239,M239,0)))*IF(L239=0,1,0)</f>
        <v>0.65561685000000003</v>
      </c>
      <c r="Q239" s="8">
        <f t="shared" si="208"/>
        <v>0</v>
      </c>
      <c r="R239" s="8">
        <f t="shared" ref="R239:R302" si="280">IF(Q$43=0,0,((T$37-P$43)/Q$43*Q239))</f>
        <v>0</v>
      </c>
      <c r="S239" s="8">
        <f t="shared" si="209"/>
        <v>0</v>
      </c>
      <c r="T239" s="8">
        <f t="shared" si="210"/>
        <v>0.89384971700581395</v>
      </c>
      <c r="U239" s="15">
        <f t="shared" si="271"/>
        <v>6.8168604651162784E-2</v>
      </c>
      <c r="V239" s="8">
        <f t="shared" ref="V239:V302" si="281">J239-T239</f>
        <v>-0.13289056700581392</v>
      </c>
      <c r="W239" s="68"/>
      <c r="X239" s="58">
        <v>0</v>
      </c>
      <c r="Y239" s="8">
        <f t="shared" si="211"/>
        <v>-0.13289056700581392</v>
      </c>
      <c r="Z239" s="8">
        <f t="shared" si="212"/>
        <v>-0.13289056700581392</v>
      </c>
      <c r="AA239" s="60">
        <f t="shared" si="213"/>
        <v>0.41738398299418605</v>
      </c>
      <c r="AB239" s="8">
        <f t="shared" si="214"/>
        <v>-0.13289056700581392</v>
      </c>
      <c r="AC239" s="8">
        <f t="shared" si="215"/>
        <v>0</v>
      </c>
      <c r="AD239" s="8">
        <f t="shared" si="216"/>
        <v>0</v>
      </c>
      <c r="AE239" s="8">
        <f t="shared" si="217"/>
        <v>0</v>
      </c>
      <c r="AF239" s="8">
        <f t="shared" si="218"/>
        <v>0.28449341598837213</v>
      </c>
      <c r="AG239" s="15">
        <f t="shared" si="219"/>
        <v>2.1696621737861993E-2</v>
      </c>
      <c r="AH239" s="8">
        <f t="shared" si="220"/>
        <v>-0.41738398299418605</v>
      </c>
      <c r="AI239" s="68"/>
      <c r="AJ239" s="58">
        <v>0</v>
      </c>
      <c r="AK239" s="8">
        <f t="shared" si="221"/>
        <v>-0.41738398299418605</v>
      </c>
      <c r="AL239" s="8">
        <f t="shared" si="222"/>
        <v>-0.41738398299418605</v>
      </c>
      <c r="AM239" s="69">
        <f t="shared" si="223"/>
        <v>0</v>
      </c>
      <c r="AN239" s="8">
        <f t="shared" si="224"/>
        <v>-0.41738398299418605</v>
      </c>
      <c r="AO239" s="8">
        <f t="shared" si="225"/>
        <v>0</v>
      </c>
      <c r="AP239" s="8">
        <f t="shared" si="226"/>
        <v>0</v>
      </c>
      <c r="AQ239" s="8">
        <f t="shared" si="227"/>
        <v>0</v>
      </c>
      <c r="AR239" s="8">
        <f t="shared" si="228"/>
        <v>-0.41738398299418605</v>
      </c>
      <c r="AS239" s="15">
        <f t="shared" si="229"/>
        <v>-3.1831395348837208E-2</v>
      </c>
      <c r="AT239" s="8">
        <f t="shared" si="230"/>
        <v>0</v>
      </c>
      <c r="AU239" s="68"/>
      <c r="AV239" s="60">
        <v>0</v>
      </c>
      <c r="AW239" s="8">
        <f t="shared" si="231"/>
        <v>0</v>
      </c>
      <c r="AX239" s="8">
        <f t="shared" si="232"/>
        <v>0</v>
      </c>
      <c r="AY239" s="69">
        <f t="shared" si="233"/>
        <v>0</v>
      </c>
      <c r="AZ239" s="8">
        <f t="shared" si="234"/>
        <v>0</v>
      </c>
      <c r="BA239" s="8">
        <f t="shared" si="235"/>
        <v>0</v>
      </c>
      <c r="BB239" s="8">
        <f t="shared" si="236"/>
        <v>0</v>
      </c>
      <c r="BC239" s="8">
        <f t="shared" si="237"/>
        <v>0</v>
      </c>
      <c r="BD239" s="8">
        <f t="shared" si="238"/>
        <v>0</v>
      </c>
      <c r="BE239" s="15">
        <f t="shared" si="239"/>
        <v>0</v>
      </c>
      <c r="BF239" s="8">
        <f t="shared" si="240"/>
        <v>0</v>
      </c>
      <c r="BG239" s="68"/>
      <c r="BH239" s="60">
        <v>0</v>
      </c>
      <c r="BI239" s="8">
        <f t="shared" si="241"/>
        <v>0</v>
      </c>
      <c r="BJ239" s="8">
        <f t="shared" si="242"/>
        <v>0</v>
      </c>
      <c r="BK239" s="69">
        <f t="shared" si="243"/>
        <v>0</v>
      </c>
      <c r="BL239" s="8">
        <f t="shared" si="244"/>
        <v>0</v>
      </c>
      <c r="BM239" s="8">
        <f t="shared" si="245"/>
        <v>0</v>
      </c>
      <c r="BN239" s="8">
        <f t="shared" si="246"/>
        <v>0</v>
      </c>
      <c r="BO239" s="8">
        <f t="shared" si="247"/>
        <v>0</v>
      </c>
      <c r="BP239" s="8">
        <f t="shared" si="248"/>
        <v>0</v>
      </c>
      <c r="BQ239" s="15">
        <f t="shared" si="249"/>
        <v>0</v>
      </c>
      <c r="BR239" s="8">
        <f t="shared" si="250"/>
        <v>0</v>
      </c>
      <c r="BS239" s="68"/>
      <c r="BT239" s="60">
        <v>0</v>
      </c>
      <c r="BU239" s="8">
        <f t="shared" si="251"/>
        <v>0</v>
      </c>
      <c r="BV239" s="8">
        <f t="shared" si="252"/>
        <v>0</v>
      </c>
      <c r="BW239" s="69">
        <f t="shared" si="253"/>
        <v>0</v>
      </c>
      <c r="BX239" s="8">
        <f t="shared" si="254"/>
        <v>0</v>
      </c>
      <c r="BY239" s="8">
        <f t="shared" si="255"/>
        <v>0</v>
      </c>
      <c r="BZ239" s="8">
        <f t="shared" si="256"/>
        <v>0</v>
      </c>
      <c r="CA239" s="8">
        <f t="shared" si="257"/>
        <v>0</v>
      </c>
      <c r="CB239" s="8">
        <f t="shared" si="258"/>
        <v>0</v>
      </c>
      <c r="CC239" s="15">
        <f t="shared" si="259"/>
        <v>0</v>
      </c>
      <c r="CD239" s="8">
        <f t="shared" si="260"/>
        <v>0</v>
      </c>
      <c r="CE239" s="68"/>
      <c r="CF239" s="60">
        <v>0</v>
      </c>
      <c r="CG239" s="8">
        <f t="shared" si="261"/>
        <v>0</v>
      </c>
      <c r="CH239" s="8">
        <f t="shared" si="262"/>
        <v>0</v>
      </c>
      <c r="CI239" s="69">
        <f t="shared" si="263"/>
        <v>0</v>
      </c>
      <c r="CJ239" s="8">
        <f t="shared" si="264"/>
        <v>0</v>
      </c>
      <c r="CK239" s="8">
        <f t="shared" si="265"/>
        <v>0</v>
      </c>
      <c r="CL239" s="8">
        <f t="shared" si="266"/>
        <v>0</v>
      </c>
      <c r="CM239" s="8">
        <f t="shared" si="267"/>
        <v>0</v>
      </c>
      <c r="CN239" s="8">
        <f t="shared" si="268"/>
        <v>0</v>
      </c>
      <c r="CO239" s="15">
        <f t="shared" si="269"/>
        <v>0</v>
      </c>
      <c r="CP239" s="8">
        <f t="shared" si="270"/>
        <v>0</v>
      </c>
      <c r="CQ239" s="27"/>
      <c r="CR239">
        <f t="shared" ref="CR239:CR302" si="282">SUM(CS239:CY239)</f>
        <v>11.695761000000001</v>
      </c>
      <c r="CS239">
        <f t="shared" ref="CS239:CS302" si="283">ROUNDDOWN(_xlfn.IFNA(VLOOKUP(A239,LeaseHistory,4,FALSE),0),6)</f>
        <v>1.0412889999999999</v>
      </c>
      <c r="CT239">
        <f t="shared" ref="CT239:CT302" si="284">ROUNDDOWN(_xlfn.IFNA(VLOOKUP(A239,LeaseHistory,8,FALSE),0),6)</f>
        <v>0</v>
      </c>
      <c r="CU239">
        <f t="shared" ref="CU239:CU302" si="285">ROUNDDOWN(_xlfn.IFNA(VLOOKUP(A239,LeaseHistory,9,FALSE),0),6)</f>
        <v>0</v>
      </c>
      <c r="CV239">
        <f t="shared" ref="CV239:CV302" si="286">ROUNDDOWN(_xlfn.IFNA(VLOOKUP(A239,LeaseHistory,23,FALSE),0),6)</f>
        <v>7.2296430000000003</v>
      </c>
      <c r="CW239">
        <f t="shared" ref="CW239:CW302" si="287">ROUNDDOWN(_xlfn.IFNA(VLOOKUP(A239,LeaseHistory,36,FALSE),0),6)</f>
        <v>3.4248289999999999</v>
      </c>
      <c r="CX239">
        <f t="shared" ref="CX239:CX302" si="288">ROUNDDOWN(_xlfn.IFNA(VLOOKUP(A239,LeaseHistory,16,FALSE),0),6)</f>
        <v>0</v>
      </c>
      <c r="CY239">
        <f t="shared" ref="CY239:CY302" si="289">ROUNDDOWN(_xlfn.IFNA(VLOOKUP(A239,LeaseHistory,11,FALSE),0),6)</f>
        <v>0</v>
      </c>
      <c r="CZ239" s="8">
        <f t="shared" ref="CZ239:CZ302" si="290">ROUNDDOWN(_xlfn.IFNA(VLOOKUP(A239,Mmx12Alloc,2,FALSE),0),6)</f>
        <v>0</v>
      </c>
    </row>
    <row r="240" spans="1:104" hidden="1" outlineLevel="1" x14ac:dyDescent="0.4">
      <c r="A240" t="str">
        <f>'Accounts Active'!A198</f>
        <v>Layman Mann Living Trust</v>
      </c>
      <c r="B240">
        <f t="shared" si="273"/>
        <v>224.92284099999998</v>
      </c>
      <c r="C240">
        <f t="shared" si="272"/>
        <v>201.02665099999999</v>
      </c>
      <c r="D240">
        <f t="shared" si="274"/>
        <v>15.093810000000001</v>
      </c>
      <c r="E240">
        <f t="shared" si="275"/>
        <v>11.24614205</v>
      </c>
      <c r="F240" s="15">
        <f t="shared" ref="F240:F303" si="291">IF(J240+I240=0,0,(J240+I240-H240)/(J240+I240))</f>
        <v>0.59261646502070786</v>
      </c>
      <c r="G240" s="14">
        <f t="shared" si="276"/>
        <v>1</v>
      </c>
      <c r="H240" s="54">
        <f t="shared" ref="H240:I303" si="292">T240+AF240+AR240+BD240+BP240+CB240+CN240</f>
        <v>81.40833296549809</v>
      </c>
      <c r="I240" s="58">
        <v>24.408214815096478</v>
      </c>
      <c r="J240" s="58">
        <f t="shared" si="277"/>
        <v>175.42394818490351</v>
      </c>
      <c r="K240" s="10"/>
      <c r="L240">
        <v>0</v>
      </c>
      <c r="M240" s="8">
        <f t="shared" ref="M240:M303" si="293">MIN(J240,$E240)*IF(L240=0,1,0)</f>
        <v>11.24614205</v>
      </c>
      <c r="N240" s="8">
        <f t="shared" ref="N240:N303" si="294">MIN(J240,T$33*$C$35,G240*B240)*IF(L240=0,1,0)</f>
        <v>175.42394818490351</v>
      </c>
      <c r="O240" s="58">
        <f t="shared" si="278"/>
        <v>8.8692641043228484</v>
      </c>
      <c r="P240" s="8">
        <f t="shared" si="279"/>
        <v>0</v>
      </c>
      <c r="Q240" s="8">
        <f t="shared" ref="Q240:Q303" si="295">IF(P240=0,N240,0)</f>
        <v>175.42394818490351</v>
      </c>
      <c r="R240" s="8">
        <f t="shared" si="280"/>
        <v>5.7326235764194395</v>
      </c>
      <c r="S240" s="8">
        <f t="shared" ref="S240:S303" si="296">IF(P$43&gt;T$37,T$37/M$43*M240,IF(AND(N$43&gt;T$37,P240=0),R240,0))</f>
        <v>5.7326235764194395</v>
      </c>
      <c r="T240" s="8">
        <f t="shared" ref="T240:T303" si="297">IF(S240&lt;&gt;0,S240+O240,P240+O240)</f>
        <v>14.601887680742287</v>
      </c>
      <c r="U240" s="15">
        <f t="shared" si="271"/>
        <v>6.4919541367265091E-2</v>
      </c>
      <c r="V240" s="8">
        <f t="shared" si="281"/>
        <v>160.82206050416121</v>
      </c>
      <c r="W240" s="68"/>
      <c r="X240" s="58">
        <v>0</v>
      </c>
      <c r="Y240" s="8">
        <f t="shared" ref="Y240:Y303" si="298">MIN(V240,$E240)*IF(X240=0,1,0)</f>
        <v>11.24614205</v>
      </c>
      <c r="Z240" s="8">
        <f t="shared" ref="Z240:Z303" si="299">MIN(V240,AF$33*$C$35,$G240*$B240)*IF(X240=0,1,0)</f>
        <v>160.82206050416121</v>
      </c>
      <c r="AA240" s="60">
        <f t="shared" ref="AA240:AA303" si="300">$I240*AF$38</f>
        <v>15.53895071077363</v>
      </c>
      <c r="AB240" s="8">
        <f t="shared" ref="AB240:AB303" si="301">IF(Z$43=0,0,IF(V240&lt;$E240,V240,IF((AF$37/Z$43*Z240)&lt;Y240,Y240,0)))*IF(X240=0,1,0)</f>
        <v>0</v>
      </c>
      <c r="AC240" s="8">
        <f t="shared" ref="AC240:AC303" si="302">IF(AB240=0,Z240,0)</f>
        <v>160.82206050416121</v>
      </c>
      <c r="AD240" s="8">
        <f t="shared" ref="AD240:AD303" si="303">IF(AC$43=0,0,((AF$37-AB$43)/AC$43*AC240))</f>
        <v>28.77521047398217</v>
      </c>
      <c r="AE240" s="8">
        <f t="shared" ref="AE240:AE303" si="304">IF(AB$43&gt;AF$37,AF$37/Y$43*Y240,IF(AND(Z$43&gt;AF$37,AB240=0),AD240,0))</f>
        <v>28.77521047398217</v>
      </c>
      <c r="AF240" s="8">
        <f t="shared" ref="AF240:AF303" si="305">IF(AE240&lt;&gt;0,AE240+AA240,AB240+AA240)</f>
        <v>44.314161184755804</v>
      </c>
      <c r="AG240" s="15">
        <f t="shared" ref="AG240:AG303" si="306">IF($B240=0,0,AF240/$B240)</f>
        <v>0.19701939112869293</v>
      </c>
      <c r="AH240" s="8">
        <f t="shared" ref="AH240:AH303" si="307">V240-AF240</f>
        <v>116.50789931940541</v>
      </c>
      <c r="AI240" s="68"/>
      <c r="AJ240" s="58">
        <v>0</v>
      </c>
      <c r="AK240" s="8">
        <f t="shared" ref="AK240:AK303" si="308">MIN(AH240,$E240)*IF(AJ240=0,1,0)</f>
        <v>11.24614205</v>
      </c>
      <c r="AL240" s="8">
        <f t="shared" ref="AL240:AL303" si="309">MIN(AH240,AR$33*$C$35,$G240*$B240)*IF(AJ240=0,1,0)</f>
        <v>0</v>
      </c>
      <c r="AM240" s="69">
        <f t="shared" ref="AM240:AM303" si="310">$I240*AR$38</f>
        <v>0</v>
      </c>
      <c r="AN240" s="8">
        <f t="shared" ref="AN240:AN303" si="311">IF(AL$43=0,0,IF(AH240&lt;$E240,AH240,IF((AR$37/AL$43*AL240)&lt;AK240,AK240,0)))*IF(AJ240=0,1,0)</f>
        <v>11.24614205</v>
      </c>
      <c r="AO240" s="8">
        <f t="shared" ref="AO240:AO303" si="312">IF(AN240=0,AL240,0)</f>
        <v>0</v>
      </c>
      <c r="AP240" s="8">
        <f t="shared" ref="AP240:AP303" si="313">IF(AO$43=0,0,((AR$37-AN$43)/AO$43*AO240))</f>
        <v>0</v>
      </c>
      <c r="AQ240" s="8">
        <f t="shared" ref="AQ240:AQ303" si="314">IF(AN$43&gt;AR$37,AR$37/AK$43*AK240,IF(AND(AL$43&gt;AR$37,AN240=0),AP240,0))</f>
        <v>0</v>
      </c>
      <c r="AR240" s="8">
        <f t="shared" ref="AR240:AR303" si="315">IF(AQ240&lt;&gt;0,AQ240+AM240,AN240+AM240)</f>
        <v>11.24614205</v>
      </c>
      <c r="AS240" s="15">
        <f t="shared" ref="AS240:AS303" si="316">IF($B240=0,0,AR240/$B240)</f>
        <v>0.05</v>
      </c>
      <c r="AT240" s="8">
        <f t="shared" ref="AT240:AT303" si="317">AH240-AR240</f>
        <v>105.26175726940541</v>
      </c>
      <c r="AU240" s="68"/>
      <c r="AV240" s="60">
        <v>0</v>
      </c>
      <c r="AW240" s="8">
        <f t="shared" ref="AW240:AW303" si="318">MIN(AT240,$E240)*IF(AV240=0,1,0)</f>
        <v>11.24614205</v>
      </c>
      <c r="AX240" s="8">
        <f t="shared" ref="AX240:AX303" si="319">MIN(AT240,BD$33*$C$35,$G240*$B240)*IF(AV240=0,1,0)</f>
        <v>0</v>
      </c>
      <c r="AY240" s="69">
        <f t="shared" ref="AY240:AY303" si="320">$I240*BD$38</f>
        <v>0</v>
      </c>
      <c r="AZ240" s="8">
        <f t="shared" ref="AZ240:AZ303" si="321">IF(AX$43=0,0,IF(AT240&lt;$E240,AT240,IF((BD$37/AX$43*AX240)&lt;AW240,AW240,0)))*IF(AV240=0,1,0)</f>
        <v>11.24614205</v>
      </c>
      <c r="BA240" s="8">
        <f t="shared" ref="BA240:BA303" si="322">IF(AZ240=0,AX240,0)</f>
        <v>0</v>
      </c>
      <c r="BB240" s="8">
        <f t="shared" ref="BB240:BB303" si="323">IF(BA$43=0,0,((BD$37-AZ$43)/BA$43*BA240))</f>
        <v>0</v>
      </c>
      <c r="BC240" s="8">
        <f t="shared" ref="BC240:BC303" si="324">IF(AZ$43&gt;BD$37,BD$37/AW$43*AW240,IF(AND(AX$43&gt;BD$37,AZ240=0),BB240,0))</f>
        <v>0</v>
      </c>
      <c r="BD240" s="8">
        <f t="shared" ref="BD240:BD303" si="325">IF(BC240&lt;&gt;0,BC240+AY240,AZ240+AY240)</f>
        <v>11.24614205</v>
      </c>
      <c r="BE240" s="15">
        <f t="shared" ref="BE240:BE303" si="326">IF($B240=0,0,BD240/$B240)</f>
        <v>0.05</v>
      </c>
      <c r="BF240" s="8">
        <f t="shared" ref="BF240:BF303" si="327">AT240-BD240</f>
        <v>94.015615219405404</v>
      </c>
      <c r="BG240" s="68"/>
      <c r="BH240" s="60">
        <v>0</v>
      </c>
      <c r="BI240" s="8">
        <f t="shared" ref="BI240:BI303" si="328">MIN(BF240,$E240)*IF(BH240=0,1,0)</f>
        <v>11.24614205</v>
      </c>
      <c r="BJ240" s="8">
        <f t="shared" ref="BJ240:BJ303" si="329">MIN(BF240,BP$33*$C$35,$G240*$B240)*IF(BH240=0,1,0)</f>
        <v>0</v>
      </c>
      <c r="BK240" s="69">
        <f t="shared" ref="BK240:BK303" si="330">$I240*BP$38</f>
        <v>0</v>
      </c>
      <c r="BL240" s="8">
        <f t="shared" ref="BL240:BL303" si="331">IF(BJ$43=0,0,IF(BF240&lt;$E240,BF240,IF((BP$37/BJ$43*BJ240)&lt;BI240,BI240,0)))*IF(BH240=0,1,0)</f>
        <v>0</v>
      </c>
      <c r="BM240" s="8">
        <f t="shared" ref="BM240:BM303" si="332">IF(BL240=0,BJ240,0)</f>
        <v>0</v>
      </c>
      <c r="BN240" s="8">
        <f t="shared" ref="BN240:BN303" si="333">IF(BM$43=0,0,((BP$37-BL$43)/BM$43*BM240))</f>
        <v>0</v>
      </c>
      <c r="BO240" s="8">
        <f t="shared" ref="BO240:BO303" si="334">IF(BL$43&gt;BP$37,BP$37/BI$43*BI240,IF(AND(BJ$43&gt;BP$37,BL240=0),BN240,0))</f>
        <v>0</v>
      </c>
      <c r="BP240" s="8">
        <f t="shared" ref="BP240:BP303" si="335">IF(BO240&lt;&gt;0,BO240+BK240,BL240+BK240)</f>
        <v>0</v>
      </c>
      <c r="BQ240" s="15">
        <f t="shared" ref="BQ240:BQ303" si="336">IF($B240=0,0,BP240/$B240)</f>
        <v>0</v>
      </c>
      <c r="BR240" s="8">
        <f t="shared" ref="BR240:BR303" si="337">BF240-BP240</f>
        <v>94.015615219405404</v>
      </c>
      <c r="BS240" s="68"/>
      <c r="BT240" s="60">
        <v>0</v>
      </c>
      <c r="BU240" s="8">
        <f t="shared" ref="BU240:BU303" si="338">MIN(BR240,$E240)*IF(BT240=0,1,0)</f>
        <v>11.24614205</v>
      </c>
      <c r="BV240" s="8">
        <f t="shared" ref="BV240:BV303" si="339">MIN(BR240,CB$33*$C$35,$G240*$B240)*IF(BT240=0,1,0)</f>
        <v>0</v>
      </c>
      <c r="BW240" s="69">
        <f t="shared" ref="BW240:BW303" si="340">$I240*CB$38</f>
        <v>0</v>
      </c>
      <c r="BX240" s="8">
        <f t="shared" ref="BX240:BX303" si="341">IF(BV$43=0,0,IF(BR240&lt;$E240,BR240,IF((CB$37/BV$43*BV240)&lt;BU240,BU240,0)))*IF(BT240=0,1,0)</f>
        <v>0</v>
      </c>
      <c r="BY240" s="8">
        <f t="shared" ref="BY240:BY303" si="342">IF(BX240=0,BV240,0)</f>
        <v>0</v>
      </c>
      <c r="BZ240" s="8">
        <f t="shared" ref="BZ240:BZ303" si="343">IF(BY$43=0,0,((CB$37-BX$43)/BY$43*BY240))</f>
        <v>0</v>
      </c>
      <c r="CA240" s="8">
        <f t="shared" ref="CA240:CA303" si="344">IF(BX$43&gt;CB$37,CB$37/BU$43*BU240,IF(AND(BV$43&gt;CB$37,BX240=0),BZ240,0))</f>
        <v>0</v>
      </c>
      <c r="CB240" s="8">
        <f t="shared" ref="CB240:CB303" si="345">IF(CA240&lt;&gt;0,CA240+BW240,BX240+BW240)</f>
        <v>0</v>
      </c>
      <c r="CC240" s="15">
        <f t="shared" ref="CC240:CC303" si="346">IF($B240=0,0,CB240/$B240)</f>
        <v>0</v>
      </c>
      <c r="CD240" s="8">
        <f t="shared" ref="CD240:CD303" si="347">BR240-CB240</f>
        <v>94.015615219405404</v>
      </c>
      <c r="CE240" s="68"/>
      <c r="CF240" s="60">
        <v>0</v>
      </c>
      <c r="CG240" s="8">
        <f t="shared" ref="CG240:CG303" si="348">MIN(CD240,$E240)*IF(CF240=0,1,0)</f>
        <v>11.24614205</v>
      </c>
      <c r="CH240" s="8">
        <f t="shared" ref="CH240:CH303" si="349">MIN(CD240,CN$33*$C$35,$G240*$B240)*IF(CF240=0,1,0)</f>
        <v>0</v>
      </c>
      <c r="CI240" s="69">
        <f t="shared" ref="CI240:CI303" si="350">$I240*CN$38</f>
        <v>0</v>
      </c>
      <c r="CJ240" s="8">
        <f t="shared" ref="CJ240:CJ303" si="351">IF(CH$43=0,0,IF(CD240&lt;$E240,CD240,IF((CN$37/CH$43*CH240)&lt;CG240,CG240,0)))*IF(CF240=0,1,0)</f>
        <v>0</v>
      </c>
      <c r="CK240" s="8">
        <f t="shared" ref="CK240:CK303" si="352">IF(CJ240=0,CH240,0)</f>
        <v>0</v>
      </c>
      <c r="CL240" s="8">
        <f t="shared" ref="CL240:CL303" si="353">IF(CK$43=0,0,((CN$37-CJ$43)/CK$43*CK240))</f>
        <v>0</v>
      </c>
      <c r="CM240" s="8">
        <f t="shared" ref="CM240:CM303" si="354">IF(CJ$43&gt;CN$37,CN$37/CG$43*CG240,IF(AND(CH$43&gt;CN$37,CJ240=0),CL240,0))</f>
        <v>0</v>
      </c>
      <c r="CN240" s="8">
        <f t="shared" ref="CN240:CN303" si="355">IF(CM240&lt;&gt;0,CM240+CI240,CJ240+CI240)</f>
        <v>0</v>
      </c>
      <c r="CO240" s="15">
        <f t="shared" ref="CO240:CO303" si="356">IF($B240=0,0,CN240/$B240)</f>
        <v>0</v>
      </c>
      <c r="CP240" s="8">
        <f t="shared" ref="CP240:CP303" si="357">CD240-CN240</f>
        <v>94.015615219405404</v>
      </c>
      <c r="CQ240" s="27"/>
      <c r="CR240">
        <f t="shared" si="282"/>
        <v>23.896190000000001</v>
      </c>
      <c r="CS240">
        <f t="shared" si="283"/>
        <v>3.5674600000000001</v>
      </c>
      <c r="CT240">
        <f t="shared" si="284"/>
        <v>5.2349199999999998</v>
      </c>
      <c r="CU240">
        <f t="shared" si="285"/>
        <v>0</v>
      </c>
      <c r="CV240">
        <f t="shared" si="286"/>
        <v>0</v>
      </c>
      <c r="CW240">
        <f t="shared" si="287"/>
        <v>0</v>
      </c>
      <c r="CX240">
        <f t="shared" si="288"/>
        <v>12.626535000000001</v>
      </c>
      <c r="CY240">
        <f t="shared" si="289"/>
        <v>2.4672749999999999</v>
      </c>
      <c r="CZ240" s="8">
        <f t="shared" si="290"/>
        <v>16.288298000000001</v>
      </c>
    </row>
    <row r="241" spans="1:104" hidden="1" outlineLevel="1" x14ac:dyDescent="0.4">
      <c r="A241" t="str">
        <f>'Accounts Active'!A199</f>
        <v>Lee Family Trust dated September 14, 2012</v>
      </c>
      <c r="B241">
        <f t="shared" si="273"/>
        <v>49.180207000000003</v>
      </c>
      <c r="C241">
        <f t="shared" si="272"/>
        <v>39.180207000000003</v>
      </c>
      <c r="D241">
        <f t="shared" si="274"/>
        <v>0</v>
      </c>
      <c r="E241">
        <f t="shared" si="275"/>
        <v>2.4590103500000002</v>
      </c>
      <c r="F241" s="15">
        <f t="shared" si="291"/>
        <v>0.57964924943382345</v>
      </c>
      <c r="G241" s="14">
        <f t="shared" si="276"/>
        <v>1</v>
      </c>
      <c r="H241" s="54">
        <f t="shared" si="292"/>
        <v>16.469429419788167</v>
      </c>
      <c r="I241" s="58">
        <v>4.7856105573753256</v>
      </c>
      <c r="J241" s="58">
        <f t="shared" si="277"/>
        <v>34.394596442624675</v>
      </c>
      <c r="K241" s="10"/>
      <c r="L241">
        <v>0</v>
      </c>
      <c r="M241" s="8">
        <f t="shared" si="293"/>
        <v>2.4590103500000002</v>
      </c>
      <c r="N241" s="8">
        <f t="shared" si="294"/>
        <v>34.394596442624675</v>
      </c>
      <c r="O241" s="58">
        <f t="shared" si="278"/>
        <v>1.7389573246276617</v>
      </c>
      <c r="P241" s="8">
        <f t="shared" si="279"/>
        <v>0</v>
      </c>
      <c r="Q241" s="8">
        <f t="shared" si="295"/>
        <v>34.394596442624675</v>
      </c>
      <c r="R241" s="8">
        <f t="shared" si="280"/>
        <v>1.123970110743354</v>
      </c>
      <c r="S241" s="8">
        <f t="shared" si="296"/>
        <v>1.123970110743354</v>
      </c>
      <c r="T241" s="8">
        <f t="shared" si="297"/>
        <v>2.8629274353710157</v>
      </c>
      <c r="U241" s="15">
        <f t="shared" si="271"/>
        <v>5.8213000920695909E-2</v>
      </c>
      <c r="V241" s="8">
        <f t="shared" si="281"/>
        <v>31.531669007253658</v>
      </c>
      <c r="W241" s="68"/>
      <c r="X241" s="58">
        <v>0</v>
      </c>
      <c r="Y241" s="8">
        <f t="shared" si="298"/>
        <v>2.4590103500000002</v>
      </c>
      <c r="Z241" s="8">
        <f t="shared" si="299"/>
        <v>31.531669007253658</v>
      </c>
      <c r="AA241" s="60">
        <f t="shared" si="300"/>
        <v>3.0466532327476639</v>
      </c>
      <c r="AB241" s="8">
        <f t="shared" si="301"/>
        <v>0</v>
      </c>
      <c r="AC241" s="8">
        <f t="shared" si="302"/>
        <v>31.531669007253658</v>
      </c>
      <c r="AD241" s="8">
        <f t="shared" si="303"/>
        <v>5.6418280516694885</v>
      </c>
      <c r="AE241" s="8">
        <f t="shared" si="304"/>
        <v>5.6418280516694885</v>
      </c>
      <c r="AF241" s="8">
        <f t="shared" si="305"/>
        <v>8.6884812844171524</v>
      </c>
      <c r="AG241" s="15">
        <f t="shared" si="306"/>
        <v>0.17666622030316284</v>
      </c>
      <c r="AH241" s="8">
        <f t="shared" si="307"/>
        <v>22.843187722836504</v>
      </c>
      <c r="AI241" s="68"/>
      <c r="AJ241" s="58">
        <v>0</v>
      </c>
      <c r="AK241" s="8">
        <f t="shared" si="308"/>
        <v>2.4590103500000002</v>
      </c>
      <c r="AL241" s="8">
        <f t="shared" si="309"/>
        <v>0</v>
      </c>
      <c r="AM241" s="69">
        <f t="shared" si="310"/>
        <v>0</v>
      </c>
      <c r="AN241" s="8">
        <f t="shared" si="311"/>
        <v>2.4590103500000002</v>
      </c>
      <c r="AO241" s="8">
        <f t="shared" si="312"/>
        <v>0</v>
      </c>
      <c r="AP241" s="8">
        <f t="shared" si="313"/>
        <v>0</v>
      </c>
      <c r="AQ241" s="8">
        <f t="shared" si="314"/>
        <v>0</v>
      </c>
      <c r="AR241" s="8">
        <f t="shared" si="315"/>
        <v>2.4590103500000002</v>
      </c>
      <c r="AS241" s="15">
        <f t="shared" si="316"/>
        <v>0.05</v>
      </c>
      <c r="AT241" s="8">
        <f t="shared" si="317"/>
        <v>20.384177372836504</v>
      </c>
      <c r="AU241" s="68"/>
      <c r="AV241" s="60">
        <v>0</v>
      </c>
      <c r="AW241" s="8">
        <f t="shared" si="318"/>
        <v>2.4590103500000002</v>
      </c>
      <c r="AX241" s="8">
        <f t="shared" si="319"/>
        <v>0</v>
      </c>
      <c r="AY241" s="69">
        <f t="shared" si="320"/>
        <v>0</v>
      </c>
      <c r="AZ241" s="8">
        <f t="shared" si="321"/>
        <v>2.4590103500000002</v>
      </c>
      <c r="BA241" s="8">
        <f t="shared" si="322"/>
        <v>0</v>
      </c>
      <c r="BB241" s="8">
        <f t="shared" si="323"/>
        <v>0</v>
      </c>
      <c r="BC241" s="8">
        <f t="shared" si="324"/>
        <v>0</v>
      </c>
      <c r="BD241" s="8">
        <f t="shared" si="325"/>
        <v>2.4590103500000002</v>
      </c>
      <c r="BE241" s="15">
        <f t="shared" si="326"/>
        <v>0.05</v>
      </c>
      <c r="BF241" s="8">
        <f t="shared" si="327"/>
        <v>17.925167022836504</v>
      </c>
      <c r="BG241" s="68"/>
      <c r="BH241" s="60">
        <v>0</v>
      </c>
      <c r="BI241" s="8">
        <f t="shared" si="328"/>
        <v>2.4590103500000002</v>
      </c>
      <c r="BJ241" s="8">
        <f t="shared" si="329"/>
        <v>0</v>
      </c>
      <c r="BK241" s="69">
        <f t="shared" si="330"/>
        <v>0</v>
      </c>
      <c r="BL241" s="8">
        <f t="shared" si="331"/>
        <v>0</v>
      </c>
      <c r="BM241" s="8">
        <f t="shared" si="332"/>
        <v>0</v>
      </c>
      <c r="BN241" s="8">
        <f t="shared" si="333"/>
        <v>0</v>
      </c>
      <c r="BO241" s="8">
        <f t="shared" si="334"/>
        <v>0</v>
      </c>
      <c r="BP241" s="8">
        <f t="shared" si="335"/>
        <v>0</v>
      </c>
      <c r="BQ241" s="15">
        <f t="shared" si="336"/>
        <v>0</v>
      </c>
      <c r="BR241" s="8">
        <f t="shared" si="337"/>
        <v>17.925167022836504</v>
      </c>
      <c r="BS241" s="68"/>
      <c r="BT241" s="60">
        <v>0</v>
      </c>
      <c r="BU241" s="8">
        <f t="shared" si="338"/>
        <v>2.4590103500000002</v>
      </c>
      <c r="BV241" s="8">
        <f t="shared" si="339"/>
        <v>0</v>
      </c>
      <c r="BW241" s="69">
        <f t="shared" si="340"/>
        <v>0</v>
      </c>
      <c r="BX241" s="8">
        <f t="shared" si="341"/>
        <v>0</v>
      </c>
      <c r="BY241" s="8">
        <f t="shared" si="342"/>
        <v>0</v>
      </c>
      <c r="BZ241" s="8">
        <f t="shared" si="343"/>
        <v>0</v>
      </c>
      <c r="CA241" s="8">
        <f t="shared" si="344"/>
        <v>0</v>
      </c>
      <c r="CB241" s="8">
        <f t="shared" si="345"/>
        <v>0</v>
      </c>
      <c r="CC241" s="15">
        <f t="shared" si="346"/>
        <v>0</v>
      </c>
      <c r="CD241" s="8">
        <f t="shared" si="347"/>
        <v>17.925167022836504</v>
      </c>
      <c r="CE241" s="68"/>
      <c r="CF241" s="60">
        <v>0</v>
      </c>
      <c r="CG241" s="8">
        <f t="shared" si="348"/>
        <v>2.4590103500000002</v>
      </c>
      <c r="CH241" s="8">
        <f t="shared" si="349"/>
        <v>0</v>
      </c>
      <c r="CI241" s="69">
        <f t="shared" si="350"/>
        <v>0</v>
      </c>
      <c r="CJ241" s="8">
        <f t="shared" si="351"/>
        <v>0</v>
      </c>
      <c r="CK241" s="8">
        <f t="shared" si="352"/>
        <v>0</v>
      </c>
      <c r="CL241" s="8">
        <f t="shared" si="353"/>
        <v>0</v>
      </c>
      <c r="CM241" s="8">
        <f t="shared" si="354"/>
        <v>0</v>
      </c>
      <c r="CN241" s="8">
        <f t="shared" si="355"/>
        <v>0</v>
      </c>
      <c r="CO241" s="15">
        <f t="shared" si="356"/>
        <v>0</v>
      </c>
      <c r="CP241" s="8">
        <f t="shared" si="357"/>
        <v>17.925167022836504</v>
      </c>
      <c r="CQ241" s="27"/>
      <c r="CR241">
        <f t="shared" si="282"/>
        <v>10</v>
      </c>
      <c r="CS241">
        <f t="shared" si="283"/>
        <v>0</v>
      </c>
      <c r="CT241">
        <f t="shared" si="284"/>
        <v>0</v>
      </c>
      <c r="CU241">
        <f t="shared" si="285"/>
        <v>0</v>
      </c>
      <c r="CV241">
        <f t="shared" si="286"/>
        <v>10</v>
      </c>
      <c r="CW241">
        <f t="shared" si="287"/>
        <v>0</v>
      </c>
      <c r="CX241">
        <f t="shared" si="288"/>
        <v>0</v>
      </c>
      <c r="CY241">
        <f t="shared" si="289"/>
        <v>0</v>
      </c>
      <c r="CZ241" s="8">
        <f t="shared" si="290"/>
        <v>0</v>
      </c>
    </row>
    <row r="242" spans="1:104" hidden="1" outlineLevel="1" x14ac:dyDescent="0.4">
      <c r="A242" t="str">
        <f>'Accounts Active'!A200</f>
        <v>Lee Sutterfield</v>
      </c>
      <c r="B242">
        <f t="shared" si="273"/>
        <v>23.692523999999999</v>
      </c>
      <c r="C242">
        <f t="shared" si="272"/>
        <v>9.840052</v>
      </c>
      <c r="D242">
        <f t="shared" si="274"/>
        <v>3.8798620000000001</v>
      </c>
      <c r="E242">
        <f t="shared" si="275"/>
        <v>1.1846262000000001</v>
      </c>
      <c r="F242" s="15">
        <f t="shared" si="291"/>
        <v>0.38910259081901072</v>
      </c>
      <c r="G242" s="14">
        <f t="shared" si="276"/>
        <v>1</v>
      </c>
      <c r="H242" s="54">
        <f t="shared" si="292"/>
        <v>6.0112622730062117</v>
      </c>
      <c r="I242" s="58">
        <v>1.2018991307606461</v>
      </c>
      <c r="J242" s="58">
        <f t="shared" si="277"/>
        <v>8.6381528692393541</v>
      </c>
      <c r="K242" s="10"/>
      <c r="L242">
        <v>0</v>
      </c>
      <c r="M242" s="8">
        <f t="shared" si="293"/>
        <v>1.1846262000000001</v>
      </c>
      <c r="N242" s="8">
        <f t="shared" si="294"/>
        <v>8.6381528692393541</v>
      </c>
      <c r="O242" s="58">
        <f t="shared" si="278"/>
        <v>0.43673660274732778</v>
      </c>
      <c r="P242" s="8">
        <f t="shared" si="279"/>
        <v>1.1846262000000001</v>
      </c>
      <c r="Q242" s="8">
        <f t="shared" si="295"/>
        <v>0</v>
      </c>
      <c r="R242" s="8">
        <f t="shared" si="280"/>
        <v>0</v>
      </c>
      <c r="S242" s="8">
        <f t="shared" si="296"/>
        <v>0</v>
      </c>
      <c r="T242" s="8">
        <f t="shared" si="297"/>
        <v>1.6213628027473279</v>
      </c>
      <c r="U242" s="15">
        <f t="shared" ref="U242:U305" si="358">IF($B242=0,0,T242/$B242)</f>
        <v>6.8433519482657398E-2</v>
      </c>
      <c r="V242" s="8">
        <f t="shared" si="281"/>
        <v>7.0167900664920264</v>
      </c>
      <c r="W242" s="68"/>
      <c r="X242" s="58">
        <v>0</v>
      </c>
      <c r="Y242" s="8">
        <f t="shared" si="298"/>
        <v>1.1846262000000001</v>
      </c>
      <c r="Z242" s="8">
        <f t="shared" si="299"/>
        <v>7.0167900664920264</v>
      </c>
      <c r="AA242" s="60">
        <f t="shared" si="300"/>
        <v>0.7651625280133183</v>
      </c>
      <c r="AB242" s="8">
        <f t="shared" si="301"/>
        <v>0</v>
      </c>
      <c r="AC242" s="8">
        <f t="shared" si="302"/>
        <v>7.0167900664920264</v>
      </c>
      <c r="AD242" s="8">
        <f t="shared" si="303"/>
        <v>1.2554845422455649</v>
      </c>
      <c r="AE242" s="8">
        <f t="shared" si="304"/>
        <v>1.2554845422455649</v>
      </c>
      <c r="AF242" s="8">
        <f t="shared" si="305"/>
        <v>2.0206470702588835</v>
      </c>
      <c r="AG242" s="15">
        <f t="shared" si="306"/>
        <v>8.5286273014174574E-2</v>
      </c>
      <c r="AH242" s="8">
        <f t="shared" si="307"/>
        <v>4.996142996233143</v>
      </c>
      <c r="AI242" s="68"/>
      <c r="AJ242" s="58">
        <v>0</v>
      </c>
      <c r="AK242" s="8">
        <f t="shared" si="308"/>
        <v>1.1846262000000001</v>
      </c>
      <c r="AL242" s="8">
        <f t="shared" si="309"/>
        <v>0</v>
      </c>
      <c r="AM242" s="69">
        <f t="shared" si="310"/>
        <v>0</v>
      </c>
      <c r="AN242" s="8">
        <f t="shared" si="311"/>
        <v>1.1846262000000001</v>
      </c>
      <c r="AO242" s="8">
        <f t="shared" si="312"/>
        <v>0</v>
      </c>
      <c r="AP242" s="8">
        <f t="shared" si="313"/>
        <v>0</v>
      </c>
      <c r="AQ242" s="8">
        <f t="shared" si="314"/>
        <v>0</v>
      </c>
      <c r="AR242" s="8">
        <f t="shared" si="315"/>
        <v>1.1846262000000001</v>
      </c>
      <c r="AS242" s="15">
        <f t="shared" si="316"/>
        <v>0.05</v>
      </c>
      <c r="AT242" s="8">
        <f t="shared" si="317"/>
        <v>3.8115167962331427</v>
      </c>
      <c r="AU242" s="68"/>
      <c r="AV242" s="60">
        <v>0</v>
      </c>
      <c r="AW242" s="8">
        <f t="shared" si="318"/>
        <v>1.1846262000000001</v>
      </c>
      <c r="AX242" s="8">
        <f t="shared" si="319"/>
        <v>0</v>
      </c>
      <c r="AY242" s="69">
        <f t="shared" si="320"/>
        <v>0</v>
      </c>
      <c r="AZ242" s="8">
        <f t="shared" si="321"/>
        <v>1.1846262000000001</v>
      </c>
      <c r="BA242" s="8">
        <f t="shared" si="322"/>
        <v>0</v>
      </c>
      <c r="BB242" s="8">
        <f t="shared" si="323"/>
        <v>0</v>
      </c>
      <c r="BC242" s="8">
        <f t="shared" si="324"/>
        <v>0</v>
      </c>
      <c r="BD242" s="8">
        <f t="shared" si="325"/>
        <v>1.1846262000000001</v>
      </c>
      <c r="BE242" s="15">
        <f t="shared" si="326"/>
        <v>0.05</v>
      </c>
      <c r="BF242" s="8">
        <f t="shared" si="327"/>
        <v>2.6268905962331424</v>
      </c>
      <c r="BG242" s="68"/>
      <c r="BH242" s="60">
        <v>0</v>
      </c>
      <c r="BI242" s="8">
        <f t="shared" si="328"/>
        <v>1.1846262000000001</v>
      </c>
      <c r="BJ242" s="8">
        <f t="shared" si="329"/>
        <v>0</v>
      </c>
      <c r="BK242" s="69">
        <f t="shared" si="330"/>
        <v>0</v>
      </c>
      <c r="BL242" s="8">
        <f t="shared" si="331"/>
        <v>0</v>
      </c>
      <c r="BM242" s="8">
        <f t="shared" si="332"/>
        <v>0</v>
      </c>
      <c r="BN242" s="8">
        <f t="shared" si="333"/>
        <v>0</v>
      </c>
      <c r="BO242" s="8">
        <f t="shared" si="334"/>
        <v>0</v>
      </c>
      <c r="BP242" s="8">
        <f t="shared" si="335"/>
        <v>0</v>
      </c>
      <c r="BQ242" s="15">
        <f t="shared" si="336"/>
        <v>0</v>
      </c>
      <c r="BR242" s="8">
        <f t="shared" si="337"/>
        <v>2.6268905962331424</v>
      </c>
      <c r="BS242" s="68"/>
      <c r="BT242" s="60">
        <v>0</v>
      </c>
      <c r="BU242" s="8">
        <f t="shared" si="338"/>
        <v>1.1846262000000001</v>
      </c>
      <c r="BV242" s="8">
        <f t="shared" si="339"/>
        <v>0</v>
      </c>
      <c r="BW242" s="69">
        <f t="shared" si="340"/>
        <v>0</v>
      </c>
      <c r="BX242" s="8">
        <f t="shared" si="341"/>
        <v>0</v>
      </c>
      <c r="BY242" s="8">
        <f t="shared" si="342"/>
        <v>0</v>
      </c>
      <c r="BZ242" s="8">
        <f t="shared" si="343"/>
        <v>0</v>
      </c>
      <c r="CA242" s="8">
        <f t="shared" si="344"/>
        <v>0</v>
      </c>
      <c r="CB242" s="8">
        <f t="shared" si="345"/>
        <v>0</v>
      </c>
      <c r="CC242" s="15">
        <f t="shared" si="346"/>
        <v>0</v>
      </c>
      <c r="CD242" s="8">
        <f t="shared" si="347"/>
        <v>2.6268905962331424</v>
      </c>
      <c r="CE242" s="68"/>
      <c r="CF242" s="60">
        <v>0</v>
      </c>
      <c r="CG242" s="8">
        <f t="shared" si="348"/>
        <v>1.1846262000000001</v>
      </c>
      <c r="CH242" s="8">
        <f t="shared" si="349"/>
        <v>0</v>
      </c>
      <c r="CI242" s="69">
        <f t="shared" si="350"/>
        <v>0</v>
      </c>
      <c r="CJ242" s="8">
        <f t="shared" si="351"/>
        <v>0</v>
      </c>
      <c r="CK242" s="8">
        <f t="shared" si="352"/>
        <v>0</v>
      </c>
      <c r="CL242" s="8">
        <f t="shared" si="353"/>
        <v>0</v>
      </c>
      <c r="CM242" s="8">
        <f t="shared" si="354"/>
        <v>0</v>
      </c>
      <c r="CN242" s="8">
        <f t="shared" si="355"/>
        <v>0</v>
      </c>
      <c r="CO242" s="15">
        <f t="shared" si="356"/>
        <v>0</v>
      </c>
      <c r="CP242" s="8">
        <f t="shared" si="357"/>
        <v>2.6268905962331424</v>
      </c>
      <c r="CQ242" s="27"/>
      <c r="CR242">
        <f t="shared" si="282"/>
        <v>13.852471999999999</v>
      </c>
      <c r="CS242">
        <f t="shared" si="283"/>
        <v>0</v>
      </c>
      <c r="CT242">
        <f t="shared" si="284"/>
        <v>2.7682099999999998</v>
      </c>
      <c r="CU242">
        <f t="shared" si="285"/>
        <v>0</v>
      </c>
      <c r="CV242">
        <f t="shared" si="286"/>
        <v>0</v>
      </c>
      <c r="CW242">
        <f t="shared" si="287"/>
        <v>7.2043999999999997</v>
      </c>
      <c r="CX242">
        <f t="shared" si="288"/>
        <v>0</v>
      </c>
      <c r="CY242">
        <f t="shared" si="289"/>
        <v>3.8798620000000001</v>
      </c>
      <c r="CZ242" s="8">
        <f t="shared" si="290"/>
        <v>3.8798620000000001</v>
      </c>
    </row>
    <row r="243" spans="1:104" hidden="1" outlineLevel="1" x14ac:dyDescent="0.4">
      <c r="A243" t="str">
        <f>'Accounts Active'!A201</f>
        <v>Leili Soussan Huth</v>
      </c>
      <c r="B243">
        <f t="shared" si="273"/>
        <v>22.054410000000001</v>
      </c>
      <c r="C243">
        <f t="shared" si="272"/>
        <v>13.43881</v>
      </c>
      <c r="D243">
        <f t="shared" si="274"/>
        <v>8.6156000000000006</v>
      </c>
      <c r="E243">
        <f t="shared" si="275"/>
        <v>1.1027205</v>
      </c>
      <c r="F243" s="15">
        <f t="shared" si="291"/>
        <v>0.54106249766423853</v>
      </c>
      <c r="G243" s="14">
        <f t="shared" si="276"/>
        <v>1</v>
      </c>
      <c r="H243" s="54">
        <f t="shared" si="292"/>
        <v>6.1675738957648552</v>
      </c>
      <c r="I243" s="58">
        <v>1.6414642989140178</v>
      </c>
      <c r="J243" s="58">
        <f t="shared" si="277"/>
        <v>11.797345701085982</v>
      </c>
      <c r="K243" s="10"/>
      <c r="L243">
        <v>0</v>
      </c>
      <c r="M243" s="8">
        <f t="shared" si="293"/>
        <v>1.1027205</v>
      </c>
      <c r="N243" s="8">
        <f t="shared" si="294"/>
        <v>11.797345701085982</v>
      </c>
      <c r="O243" s="58">
        <f t="shared" si="278"/>
        <v>0.59646231791933779</v>
      </c>
      <c r="P243" s="8">
        <f t="shared" si="279"/>
        <v>0</v>
      </c>
      <c r="Q243" s="8">
        <f t="shared" si="295"/>
        <v>11.797345701085982</v>
      </c>
      <c r="R243" s="8">
        <f t="shared" si="280"/>
        <v>0.38552171926909151</v>
      </c>
      <c r="S243" s="8">
        <f t="shared" si="296"/>
        <v>0.38552171926909151</v>
      </c>
      <c r="T243" s="8">
        <f t="shared" si="297"/>
        <v>0.9819840371884293</v>
      </c>
      <c r="U243" s="15">
        <f t="shared" si="358"/>
        <v>4.4525518351587245E-2</v>
      </c>
      <c r="V243" s="8">
        <f t="shared" si="281"/>
        <v>10.815361663897553</v>
      </c>
      <c r="W243" s="68"/>
      <c r="X243" s="58">
        <v>0</v>
      </c>
      <c r="Y243" s="8">
        <f t="shared" si="298"/>
        <v>1.1027205</v>
      </c>
      <c r="Z243" s="8">
        <f t="shared" si="299"/>
        <v>10.815361663897553</v>
      </c>
      <c r="AA243" s="60">
        <f t="shared" si="300"/>
        <v>1.04500198099468</v>
      </c>
      <c r="AB243" s="8">
        <f t="shared" si="301"/>
        <v>0</v>
      </c>
      <c r="AC243" s="8">
        <f t="shared" si="302"/>
        <v>10.815361663897553</v>
      </c>
      <c r="AD243" s="8">
        <f t="shared" si="303"/>
        <v>1.9351468775817453</v>
      </c>
      <c r="AE243" s="8">
        <f t="shared" si="304"/>
        <v>1.9351468775817453</v>
      </c>
      <c r="AF243" s="8">
        <f t="shared" si="305"/>
        <v>2.9801488585764253</v>
      </c>
      <c r="AG243" s="15">
        <f t="shared" si="306"/>
        <v>0.13512711782253187</v>
      </c>
      <c r="AH243" s="8">
        <f t="shared" si="307"/>
        <v>7.8352128053211274</v>
      </c>
      <c r="AI243" s="68"/>
      <c r="AJ243" s="58">
        <v>0</v>
      </c>
      <c r="AK243" s="8">
        <f t="shared" si="308"/>
        <v>1.1027205</v>
      </c>
      <c r="AL243" s="8">
        <f t="shared" si="309"/>
        <v>0</v>
      </c>
      <c r="AM243" s="69">
        <f t="shared" si="310"/>
        <v>0</v>
      </c>
      <c r="AN243" s="8">
        <f t="shared" si="311"/>
        <v>1.1027205</v>
      </c>
      <c r="AO243" s="8">
        <f t="shared" si="312"/>
        <v>0</v>
      </c>
      <c r="AP243" s="8">
        <f t="shared" si="313"/>
        <v>0</v>
      </c>
      <c r="AQ243" s="8">
        <f t="shared" si="314"/>
        <v>0</v>
      </c>
      <c r="AR243" s="8">
        <f t="shared" si="315"/>
        <v>1.1027205</v>
      </c>
      <c r="AS243" s="15">
        <f t="shared" si="316"/>
        <v>4.9999999999999996E-2</v>
      </c>
      <c r="AT243" s="8">
        <f t="shared" si="317"/>
        <v>6.7324923053211272</v>
      </c>
      <c r="AU243" s="68"/>
      <c r="AV243" s="60">
        <v>0</v>
      </c>
      <c r="AW243" s="8">
        <f t="shared" si="318"/>
        <v>1.1027205</v>
      </c>
      <c r="AX243" s="8">
        <f t="shared" si="319"/>
        <v>0</v>
      </c>
      <c r="AY243" s="69">
        <f t="shared" si="320"/>
        <v>0</v>
      </c>
      <c r="AZ243" s="8">
        <f t="shared" si="321"/>
        <v>1.1027205</v>
      </c>
      <c r="BA243" s="8">
        <f t="shared" si="322"/>
        <v>0</v>
      </c>
      <c r="BB243" s="8">
        <f t="shared" si="323"/>
        <v>0</v>
      </c>
      <c r="BC243" s="8">
        <f t="shared" si="324"/>
        <v>0</v>
      </c>
      <c r="BD243" s="8">
        <f t="shared" si="325"/>
        <v>1.1027205</v>
      </c>
      <c r="BE243" s="15">
        <f t="shared" si="326"/>
        <v>4.9999999999999996E-2</v>
      </c>
      <c r="BF243" s="8">
        <f t="shared" si="327"/>
        <v>5.629771805321127</v>
      </c>
      <c r="BG243" s="68"/>
      <c r="BH243" s="60">
        <v>0</v>
      </c>
      <c r="BI243" s="8">
        <f t="shared" si="328"/>
        <v>1.1027205</v>
      </c>
      <c r="BJ243" s="8">
        <f t="shared" si="329"/>
        <v>0</v>
      </c>
      <c r="BK243" s="69">
        <f t="shared" si="330"/>
        <v>0</v>
      </c>
      <c r="BL243" s="8">
        <f t="shared" si="331"/>
        <v>0</v>
      </c>
      <c r="BM243" s="8">
        <f t="shared" si="332"/>
        <v>0</v>
      </c>
      <c r="BN243" s="8">
        <f t="shared" si="333"/>
        <v>0</v>
      </c>
      <c r="BO243" s="8">
        <f t="shared" si="334"/>
        <v>0</v>
      </c>
      <c r="BP243" s="8">
        <f t="shared" si="335"/>
        <v>0</v>
      </c>
      <c r="BQ243" s="15">
        <f t="shared" si="336"/>
        <v>0</v>
      </c>
      <c r="BR243" s="8">
        <f t="shared" si="337"/>
        <v>5.629771805321127</v>
      </c>
      <c r="BS243" s="68"/>
      <c r="BT243" s="60">
        <v>0</v>
      </c>
      <c r="BU243" s="8">
        <f t="shared" si="338"/>
        <v>1.1027205</v>
      </c>
      <c r="BV243" s="8">
        <f t="shared" si="339"/>
        <v>0</v>
      </c>
      <c r="BW243" s="69">
        <f t="shared" si="340"/>
        <v>0</v>
      </c>
      <c r="BX243" s="8">
        <f t="shared" si="341"/>
        <v>0</v>
      </c>
      <c r="BY243" s="8">
        <f t="shared" si="342"/>
        <v>0</v>
      </c>
      <c r="BZ243" s="8">
        <f t="shared" si="343"/>
        <v>0</v>
      </c>
      <c r="CA243" s="8">
        <f t="shared" si="344"/>
        <v>0</v>
      </c>
      <c r="CB243" s="8">
        <f t="shared" si="345"/>
        <v>0</v>
      </c>
      <c r="CC243" s="15">
        <f t="shared" si="346"/>
        <v>0</v>
      </c>
      <c r="CD243" s="8">
        <f t="shared" si="347"/>
        <v>5.629771805321127</v>
      </c>
      <c r="CE243" s="68"/>
      <c r="CF243" s="60">
        <v>0</v>
      </c>
      <c r="CG243" s="8">
        <f t="shared" si="348"/>
        <v>1.1027205</v>
      </c>
      <c r="CH243" s="8">
        <f t="shared" si="349"/>
        <v>0</v>
      </c>
      <c r="CI243" s="69">
        <f t="shared" si="350"/>
        <v>0</v>
      </c>
      <c r="CJ243" s="8">
        <f t="shared" si="351"/>
        <v>0</v>
      </c>
      <c r="CK243" s="8">
        <f t="shared" si="352"/>
        <v>0</v>
      </c>
      <c r="CL243" s="8">
        <f t="shared" si="353"/>
        <v>0</v>
      </c>
      <c r="CM243" s="8">
        <f t="shared" si="354"/>
        <v>0</v>
      </c>
      <c r="CN243" s="8">
        <f t="shared" si="355"/>
        <v>0</v>
      </c>
      <c r="CO243" s="15">
        <f t="shared" si="356"/>
        <v>0</v>
      </c>
      <c r="CP243" s="8">
        <f t="shared" si="357"/>
        <v>5.629771805321127</v>
      </c>
      <c r="CQ243" s="27"/>
      <c r="CR243">
        <f t="shared" si="282"/>
        <v>8.6156000000000006</v>
      </c>
      <c r="CS243">
        <f t="shared" si="283"/>
        <v>0</v>
      </c>
      <c r="CT243">
        <f t="shared" si="284"/>
        <v>0</v>
      </c>
      <c r="CU243">
        <f t="shared" si="285"/>
        <v>0</v>
      </c>
      <c r="CV243">
        <f t="shared" si="286"/>
        <v>0</v>
      </c>
      <c r="CW243">
        <f t="shared" si="287"/>
        <v>0</v>
      </c>
      <c r="CX243">
        <f t="shared" si="288"/>
        <v>0</v>
      </c>
      <c r="CY243">
        <f t="shared" si="289"/>
        <v>8.6156000000000006</v>
      </c>
      <c r="CZ243" s="8">
        <f t="shared" si="290"/>
        <v>8.6156000000000006</v>
      </c>
    </row>
    <row r="244" spans="1:104" hidden="1" outlineLevel="1" x14ac:dyDescent="0.4">
      <c r="A244" t="str">
        <f>'Accounts Active'!A202</f>
        <v>Leslie A. and Michael J. Webb</v>
      </c>
      <c r="B244">
        <f t="shared" si="273"/>
        <v>10.91188</v>
      </c>
      <c r="C244">
        <f t="shared" si="272"/>
        <v>1.651321</v>
      </c>
      <c r="D244">
        <f t="shared" si="274"/>
        <v>2</v>
      </c>
      <c r="E244">
        <f t="shared" si="275"/>
        <v>0.54559400000000002</v>
      </c>
      <c r="F244" s="15">
        <f t="shared" si="291"/>
        <v>0.33039851125250624</v>
      </c>
      <c r="G244" s="14">
        <f t="shared" si="276"/>
        <v>1</v>
      </c>
      <c r="H244" s="54">
        <f t="shared" si="292"/>
        <v>1.1057270000000003</v>
      </c>
      <c r="I244" s="58">
        <v>0.54559400000000002</v>
      </c>
      <c r="J244" s="58">
        <f t="shared" si="277"/>
        <v>1.1057270000000003</v>
      </c>
      <c r="K244" s="10"/>
      <c r="L244">
        <v>0</v>
      </c>
      <c r="M244" s="8">
        <f t="shared" si="293"/>
        <v>0.54559400000000002</v>
      </c>
      <c r="N244" s="8">
        <f t="shared" si="294"/>
        <v>1.1057270000000003</v>
      </c>
      <c r="O244" s="58">
        <f t="shared" si="278"/>
        <v>0.19825363372093022</v>
      </c>
      <c r="P244" s="8">
        <f t="shared" si="279"/>
        <v>0.54559400000000002</v>
      </c>
      <c r="Q244" s="8">
        <f t="shared" si="295"/>
        <v>0</v>
      </c>
      <c r="R244" s="8">
        <f t="shared" si="280"/>
        <v>0</v>
      </c>
      <c r="S244" s="8">
        <f t="shared" si="296"/>
        <v>0</v>
      </c>
      <c r="T244" s="8">
        <f t="shared" si="297"/>
        <v>0.74384763372093021</v>
      </c>
      <c r="U244" s="15">
        <f t="shared" si="358"/>
        <v>6.8168604651162784E-2</v>
      </c>
      <c r="V244" s="8">
        <f t="shared" si="281"/>
        <v>0.36187936627907014</v>
      </c>
      <c r="W244" s="68"/>
      <c r="X244" s="58">
        <v>0</v>
      </c>
      <c r="Y244" s="8">
        <f t="shared" si="298"/>
        <v>0.36187936627907014</v>
      </c>
      <c r="Z244" s="8">
        <f t="shared" si="299"/>
        <v>0.36187936627907014</v>
      </c>
      <c r="AA244" s="60">
        <f t="shared" si="300"/>
        <v>0.34734036627906978</v>
      </c>
      <c r="AB244" s="8">
        <f t="shared" si="301"/>
        <v>0.36187936627907014</v>
      </c>
      <c r="AC244" s="8">
        <f t="shared" si="302"/>
        <v>0</v>
      </c>
      <c r="AD244" s="8">
        <f t="shared" si="303"/>
        <v>0</v>
      </c>
      <c r="AE244" s="8">
        <f t="shared" si="304"/>
        <v>0</v>
      </c>
      <c r="AF244" s="8">
        <f t="shared" si="305"/>
        <v>0.70921973255813997</v>
      </c>
      <c r="AG244" s="15">
        <f t="shared" si="306"/>
        <v>6.4995191713814668E-2</v>
      </c>
      <c r="AH244" s="8">
        <f t="shared" si="307"/>
        <v>-0.34734036627906983</v>
      </c>
      <c r="AI244" s="68"/>
      <c r="AJ244" s="58">
        <v>0</v>
      </c>
      <c r="AK244" s="8">
        <f t="shared" si="308"/>
        <v>-0.34734036627906983</v>
      </c>
      <c r="AL244" s="8">
        <f t="shared" si="309"/>
        <v>-0.34734036627906983</v>
      </c>
      <c r="AM244" s="69">
        <f t="shared" si="310"/>
        <v>0</v>
      </c>
      <c r="AN244" s="8">
        <f t="shared" si="311"/>
        <v>-0.34734036627906983</v>
      </c>
      <c r="AO244" s="8">
        <f t="shared" si="312"/>
        <v>0</v>
      </c>
      <c r="AP244" s="8">
        <f t="shared" si="313"/>
        <v>0</v>
      </c>
      <c r="AQ244" s="8">
        <f t="shared" si="314"/>
        <v>0</v>
      </c>
      <c r="AR244" s="8">
        <f t="shared" si="315"/>
        <v>-0.34734036627906983</v>
      </c>
      <c r="AS244" s="15">
        <f t="shared" si="316"/>
        <v>-3.1831395348837214E-2</v>
      </c>
      <c r="AT244" s="8">
        <f t="shared" si="317"/>
        <v>0</v>
      </c>
      <c r="AU244" s="68"/>
      <c r="AV244" s="60">
        <v>0</v>
      </c>
      <c r="AW244" s="8">
        <f t="shared" si="318"/>
        <v>0</v>
      </c>
      <c r="AX244" s="8">
        <f t="shared" si="319"/>
        <v>0</v>
      </c>
      <c r="AY244" s="69">
        <f t="shared" si="320"/>
        <v>0</v>
      </c>
      <c r="AZ244" s="8">
        <f t="shared" si="321"/>
        <v>0</v>
      </c>
      <c r="BA244" s="8">
        <f t="shared" si="322"/>
        <v>0</v>
      </c>
      <c r="BB244" s="8">
        <f t="shared" si="323"/>
        <v>0</v>
      </c>
      <c r="BC244" s="8">
        <f t="shared" si="324"/>
        <v>0</v>
      </c>
      <c r="BD244" s="8">
        <f t="shared" si="325"/>
        <v>0</v>
      </c>
      <c r="BE244" s="15">
        <f t="shared" si="326"/>
        <v>0</v>
      </c>
      <c r="BF244" s="8">
        <f t="shared" si="327"/>
        <v>0</v>
      </c>
      <c r="BG244" s="68"/>
      <c r="BH244" s="60">
        <v>0</v>
      </c>
      <c r="BI244" s="8">
        <f t="shared" si="328"/>
        <v>0</v>
      </c>
      <c r="BJ244" s="8">
        <f t="shared" si="329"/>
        <v>0</v>
      </c>
      <c r="BK244" s="69">
        <f t="shared" si="330"/>
        <v>0</v>
      </c>
      <c r="BL244" s="8">
        <f t="shared" si="331"/>
        <v>0</v>
      </c>
      <c r="BM244" s="8">
        <f t="shared" si="332"/>
        <v>0</v>
      </c>
      <c r="BN244" s="8">
        <f t="shared" si="333"/>
        <v>0</v>
      </c>
      <c r="BO244" s="8">
        <f t="shared" si="334"/>
        <v>0</v>
      </c>
      <c r="BP244" s="8">
        <f t="shared" si="335"/>
        <v>0</v>
      </c>
      <c r="BQ244" s="15">
        <f t="shared" si="336"/>
        <v>0</v>
      </c>
      <c r="BR244" s="8">
        <f t="shared" si="337"/>
        <v>0</v>
      </c>
      <c r="BS244" s="68"/>
      <c r="BT244" s="60">
        <v>0</v>
      </c>
      <c r="BU244" s="8">
        <f t="shared" si="338"/>
        <v>0</v>
      </c>
      <c r="BV244" s="8">
        <f t="shared" si="339"/>
        <v>0</v>
      </c>
      <c r="BW244" s="69">
        <f t="shared" si="340"/>
        <v>0</v>
      </c>
      <c r="BX244" s="8">
        <f t="shared" si="341"/>
        <v>0</v>
      </c>
      <c r="BY244" s="8">
        <f t="shared" si="342"/>
        <v>0</v>
      </c>
      <c r="BZ244" s="8">
        <f t="shared" si="343"/>
        <v>0</v>
      </c>
      <c r="CA244" s="8">
        <f t="shared" si="344"/>
        <v>0</v>
      </c>
      <c r="CB244" s="8">
        <f t="shared" si="345"/>
        <v>0</v>
      </c>
      <c r="CC244" s="15">
        <f t="shared" si="346"/>
        <v>0</v>
      </c>
      <c r="CD244" s="8">
        <f t="shared" si="347"/>
        <v>0</v>
      </c>
      <c r="CE244" s="68"/>
      <c r="CF244" s="60">
        <v>0</v>
      </c>
      <c r="CG244" s="8">
        <f t="shared" si="348"/>
        <v>0</v>
      </c>
      <c r="CH244" s="8">
        <f t="shared" si="349"/>
        <v>0</v>
      </c>
      <c r="CI244" s="69">
        <f t="shared" si="350"/>
        <v>0</v>
      </c>
      <c r="CJ244" s="8">
        <f t="shared" si="351"/>
        <v>0</v>
      </c>
      <c r="CK244" s="8">
        <f t="shared" si="352"/>
        <v>0</v>
      </c>
      <c r="CL244" s="8">
        <f t="shared" si="353"/>
        <v>0</v>
      </c>
      <c r="CM244" s="8">
        <f t="shared" si="354"/>
        <v>0</v>
      </c>
      <c r="CN244" s="8">
        <f t="shared" si="355"/>
        <v>0</v>
      </c>
      <c r="CO244" s="15">
        <f t="shared" si="356"/>
        <v>0</v>
      </c>
      <c r="CP244" s="8">
        <f t="shared" si="357"/>
        <v>0</v>
      </c>
      <c r="CQ244" s="27"/>
      <c r="CR244">
        <f t="shared" si="282"/>
        <v>9.2605590000000007</v>
      </c>
      <c r="CS244">
        <f t="shared" si="283"/>
        <v>0</v>
      </c>
      <c r="CT244">
        <f t="shared" si="284"/>
        <v>0</v>
      </c>
      <c r="CU244">
        <f t="shared" si="285"/>
        <v>0</v>
      </c>
      <c r="CV244">
        <f t="shared" si="286"/>
        <v>0</v>
      </c>
      <c r="CW244">
        <f t="shared" si="287"/>
        <v>7.2605589999999998</v>
      </c>
      <c r="CX244">
        <f t="shared" si="288"/>
        <v>0</v>
      </c>
      <c r="CY244">
        <f t="shared" si="289"/>
        <v>2</v>
      </c>
      <c r="CZ244" s="8">
        <f t="shared" si="290"/>
        <v>2</v>
      </c>
    </row>
    <row r="245" spans="1:104" hidden="1" outlineLevel="1" x14ac:dyDescent="0.4">
      <c r="A245" t="str">
        <f>'Accounts Active'!A203</f>
        <v>Little Noosa Family Trust</v>
      </c>
      <c r="B245">
        <f t="shared" si="273"/>
        <v>0</v>
      </c>
      <c r="C245">
        <f t="shared" si="272"/>
        <v>0</v>
      </c>
      <c r="D245">
        <f t="shared" si="274"/>
        <v>0</v>
      </c>
      <c r="E245">
        <f t="shared" si="275"/>
        <v>0</v>
      </c>
      <c r="F245" s="15">
        <f t="shared" si="291"/>
        <v>0</v>
      </c>
      <c r="G245" s="14">
        <f t="shared" si="276"/>
        <v>1</v>
      </c>
      <c r="H245" s="54">
        <f t="shared" si="292"/>
        <v>0</v>
      </c>
      <c r="I245" s="58">
        <v>0</v>
      </c>
      <c r="J245" s="58">
        <f t="shared" si="277"/>
        <v>0</v>
      </c>
      <c r="K245" s="10"/>
      <c r="L245">
        <v>0</v>
      </c>
      <c r="M245" s="8">
        <f t="shared" si="293"/>
        <v>0</v>
      </c>
      <c r="N245" s="8">
        <f t="shared" si="294"/>
        <v>0</v>
      </c>
      <c r="O245" s="58">
        <f t="shared" si="278"/>
        <v>0</v>
      </c>
      <c r="P245" s="8">
        <f t="shared" si="279"/>
        <v>0</v>
      </c>
      <c r="Q245" s="8">
        <f t="shared" si="295"/>
        <v>0</v>
      </c>
      <c r="R245" s="8">
        <f t="shared" si="280"/>
        <v>0</v>
      </c>
      <c r="S245" s="8">
        <f t="shared" si="296"/>
        <v>0</v>
      </c>
      <c r="T245" s="8">
        <f t="shared" si="297"/>
        <v>0</v>
      </c>
      <c r="U245" s="15">
        <f t="shared" si="358"/>
        <v>0</v>
      </c>
      <c r="V245" s="8">
        <f t="shared" si="281"/>
        <v>0</v>
      </c>
      <c r="W245" s="68"/>
      <c r="X245" s="58">
        <v>0</v>
      </c>
      <c r="Y245" s="8">
        <f t="shared" si="298"/>
        <v>0</v>
      </c>
      <c r="Z245" s="8">
        <f t="shared" si="299"/>
        <v>0</v>
      </c>
      <c r="AA245" s="60">
        <f t="shared" si="300"/>
        <v>0</v>
      </c>
      <c r="AB245" s="8">
        <f t="shared" si="301"/>
        <v>0</v>
      </c>
      <c r="AC245" s="8">
        <f t="shared" si="302"/>
        <v>0</v>
      </c>
      <c r="AD245" s="8">
        <f t="shared" si="303"/>
        <v>0</v>
      </c>
      <c r="AE245" s="8">
        <f t="shared" si="304"/>
        <v>0</v>
      </c>
      <c r="AF245" s="8">
        <f t="shared" si="305"/>
        <v>0</v>
      </c>
      <c r="AG245" s="15">
        <f t="shared" si="306"/>
        <v>0</v>
      </c>
      <c r="AH245" s="8">
        <f t="shared" si="307"/>
        <v>0</v>
      </c>
      <c r="AI245" s="68"/>
      <c r="AJ245" s="58">
        <v>0</v>
      </c>
      <c r="AK245" s="8">
        <f t="shared" si="308"/>
        <v>0</v>
      </c>
      <c r="AL245" s="8">
        <f t="shared" si="309"/>
        <v>0</v>
      </c>
      <c r="AM245" s="69">
        <f t="shared" si="310"/>
        <v>0</v>
      </c>
      <c r="AN245" s="8">
        <f t="shared" si="311"/>
        <v>0</v>
      </c>
      <c r="AO245" s="8">
        <f t="shared" si="312"/>
        <v>0</v>
      </c>
      <c r="AP245" s="8">
        <f t="shared" si="313"/>
        <v>0</v>
      </c>
      <c r="AQ245" s="8">
        <f t="shared" si="314"/>
        <v>0</v>
      </c>
      <c r="AR245" s="8">
        <f t="shared" si="315"/>
        <v>0</v>
      </c>
      <c r="AS245" s="15">
        <f t="shared" si="316"/>
        <v>0</v>
      </c>
      <c r="AT245" s="8">
        <f t="shared" si="317"/>
        <v>0</v>
      </c>
      <c r="AU245" s="68"/>
      <c r="AV245" s="60">
        <v>0</v>
      </c>
      <c r="AW245" s="8">
        <f t="shared" si="318"/>
        <v>0</v>
      </c>
      <c r="AX245" s="8">
        <f t="shared" si="319"/>
        <v>0</v>
      </c>
      <c r="AY245" s="69">
        <f t="shared" si="320"/>
        <v>0</v>
      </c>
      <c r="AZ245" s="8">
        <f t="shared" si="321"/>
        <v>0</v>
      </c>
      <c r="BA245" s="8">
        <f t="shared" si="322"/>
        <v>0</v>
      </c>
      <c r="BB245" s="8">
        <f t="shared" si="323"/>
        <v>0</v>
      </c>
      <c r="BC245" s="8">
        <f t="shared" si="324"/>
        <v>0</v>
      </c>
      <c r="BD245" s="8">
        <f t="shared" si="325"/>
        <v>0</v>
      </c>
      <c r="BE245" s="15">
        <f t="shared" si="326"/>
        <v>0</v>
      </c>
      <c r="BF245" s="8">
        <f t="shared" si="327"/>
        <v>0</v>
      </c>
      <c r="BG245" s="68"/>
      <c r="BH245" s="60">
        <v>0</v>
      </c>
      <c r="BI245" s="8">
        <f t="shared" si="328"/>
        <v>0</v>
      </c>
      <c r="BJ245" s="8">
        <f t="shared" si="329"/>
        <v>0</v>
      </c>
      <c r="BK245" s="69">
        <f t="shared" si="330"/>
        <v>0</v>
      </c>
      <c r="BL245" s="8">
        <f t="shared" si="331"/>
        <v>0</v>
      </c>
      <c r="BM245" s="8">
        <f t="shared" si="332"/>
        <v>0</v>
      </c>
      <c r="BN245" s="8">
        <f t="shared" si="333"/>
        <v>0</v>
      </c>
      <c r="BO245" s="8">
        <f t="shared" si="334"/>
        <v>0</v>
      </c>
      <c r="BP245" s="8">
        <f t="shared" si="335"/>
        <v>0</v>
      </c>
      <c r="BQ245" s="15">
        <f t="shared" si="336"/>
        <v>0</v>
      </c>
      <c r="BR245" s="8">
        <f t="shared" si="337"/>
        <v>0</v>
      </c>
      <c r="BS245" s="68"/>
      <c r="BT245" s="60">
        <v>0</v>
      </c>
      <c r="BU245" s="8">
        <f t="shared" si="338"/>
        <v>0</v>
      </c>
      <c r="BV245" s="8">
        <f t="shared" si="339"/>
        <v>0</v>
      </c>
      <c r="BW245" s="69">
        <f t="shared" si="340"/>
        <v>0</v>
      </c>
      <c r="BX245" s="8">
        <f t="shared" si="341"/>
        <v>0</v>
      </c>
      <c r="BY245" s="8">
        <f t="shared" si="342"/>
        <v>0</v>
      </c>
      <c r="BZ245" s="8">
        <f t="shared" si="343"/>
        <v>0</v>
      </c>
      <c r="CA245" s="8">
        <f t="shared" si="344"/>
        <v>0</v>
      </c>
      <c r="CB245" s="8">
        <f t="shared" si="345"/>
        <v>0</v>
      </c>
      <c r="CC245" s="15">
        <f t="shared" si="346"/>
        <v>0</v>
      </c>
      <c r="CD245" s="8">
        <f t="shared" si="347"/>
        <v>0</v>
      </c>
      <c r="CE245" s="68"/>
      <c r="CF245" s="60">
        <v>0</v>
      </c>
      <c r="CG245" s="8">
        <f t="shared" si="348"/>
        <v>0</v>
      </c>
      <c r="CH245" s="8">
        <f t="shared" si="349"/>
        <v>0</v>
      </c>
      <c r="CI245" s="69">
        <f t="shared" si="350"/>
        <v>0</v>
      </c>
      <c r="CJ245" s="8">
        <f t="shared" si="351"/>
        <v>0</v>
      </c>
      <c r="CK245" s="8">
        <f t="shared" si="352"/>
        <v>0</v>
      </c>
      <c r="CL245" s="8">
        <f t="shared" si="353"/>
        <v>0</v>
      </c>
      <c r="CM245" s="8">
        <f t="shared" si="354"/>
        <v>0</v>
      </c>
      <c r="CN245" s="8">
        <f t="shared" si="355"/>
        <v>0</v>
      </c>
      <c r="CO245" s="15">
        <f t="shared" si="356"/>
        <v>0</v>
      </c>
      <c r="CP245" s="8">
        <f t="shared" si="357"/>
        <v>0</v>
      </c>
      <c r="CQ245" s="27"/>
      <c r="CR245">
        <f t="shared" si="282"/>
        <v>0</v>
      </c>
      <c r="CS245">
        <f t="shared" si="283"/>
        <v>0</v>
      </c>
      <c r="CT245">
        <f t="shared" si="284"/>
        <v>0</v>
      </c>
      <c r="CU245">
        <f t="shared" si="285"/>
        <v>0</v>
      </c>
      <c r="CV245">
        <f t="shared" si="286"/>
        <v>0</v>
      </c>
      <c r="CW245">
        <f t="shared" si="287"/>
        <v>0</v>
      </c>
      <c r="CX245">
        <f t="shared" si="288"/>
        <v>0</v>
      </c>
      <c r="CY245">
        <f t="shared" si="289"/>
        <v>0</v>
      </c>
      <c r="CZ245" s="8">
        <f t="shared" si="290"/>
        <v>0</v>
      </c>
    </row>
    <row r="246" spans="1:104" hidden="1" outlineLevel="1" x14ac:dyDescent="0.4">
      <c r="A246" t="str">
        <f>'Accounts Active'!A204</f>
        <v>Little Noosa Super Fund</v>
      </c>
      <c r="B246">
        <f t="shared" si="273"/>
        <v>9.5648</v>
      </c>
      <c r="C246">
        <f t="shared" si="272"/>
        <v>9.5648</v>
      </c>
      <c r="D246">
        <f t="shared" si="274"/>
        <v>0</v>
      </c>
      <c r="E246">
        <f t="shared" si="275"/>
        <v>0.47824</v>
      </c>
      <c r="F246" s="15">
        <f t="shared" si="291"/>
        <v>0.60517234072325943</v>
      </c>
      <c r="G246" s="14">
        <f t="shared" si="276"/>
        <v>1</v>
      </c>
      <c r="H246" s="54">
        <f t="shared" si="292"/>
        <v>3.7764475954501688</v>
      </c>
      <c r="I246" s="58">
        <v>1.1682788674185287</v>
      </c>
      <c r="J246" s="58">
        <f t="shared" si="277"/>
        <v>8.396521132581471</v>
      </c>
      <c r="K246" s="10"/>
      <c r="L246">
        <v>0</v>
      </c>
      <c r="M246" s="8">
        <f t="shared" si="293"/>
        <v>0.47824</v>
      </c>
      <c r="N246" s="8">
        <f t="shared" si="294"/>
        <v>8.396521132581471</v>
      </c>
      <c r="O246" s="58">
        <f t="shared" si="278"/>
        <v>0.42451993728870951</v>
      </c>
      <c r="P246" s="8">
        <f t="shared" si="279"/>
        <v>0</v>
      </c>
      <c r="Q246" s="8">
        <f t="shared" si="295"/>
        <v>8.396521132581471</v>
      </c>
      <c r="R246" s="8">
        <f t="shared" si="280"/>
        <v>0.27438725158440413</v>
      </c>
      <c r="S246" s="8">
        <f t="shared" si="296"/>
        <v>0.27438725158440413</v>
      </c>
      <c r="T246" s="8">
        <f t="shared" si="297"/>
        <v>0.69890718887311365</v>
      </c>
      <c r="U246" s="15">
        <f t="shared" si="358"/>
        <v>7.3070758288005355E-2</v>
      </c>
      <c r="V246" s="8">
        <f t="shared" si="281"/>
        <v>7.6976139437083573</v>
      </c>
      <c r="W246" s="68"/>
      <c r="X246" s="58">
        <v>0</v>
      </c>
      <c r="Y246" s="8">
        <f t="shared" si="298"/>
        <v>0.47824</v>
      </c>
      <c r="Z246" s="8">
        <f t="shared" si="299"/>
        <v>7.6976139437083573</v>
      </c>
      <c r="AA246" s="60">
        <f t="shared" si="300"/>
        <v>0.7437589301298192</v>
      </c>
      <c r="AB246" s="8">
        <f t="shared" si="301"/>
        <v>0</v>
      </c>
      <c r="AC246" s="8">
        <f t="shared" si="302"/>
        <v>7.6976139437083573</v>
      </c>
      <c r="AD246" s="8">
        <f t="shared" si="303"/>
        <v>1.3773014764472358</v>
      </c>
      <c r="AE246" s="8">
        <f t="shared" si="304"/>
        <v>1.3773014764472358</v>
      </c>
      <c r="AF246" s="8">
        <f t="shared" si="305"/>
        <v>2.1210604065770551</v>
      </c>
      <c r="AG246" s="15">
        <f t="shared" si="306"/>
        <v>0.22175690098873527</v>
      </c>
      <c r="AH246" s="8">
        <f t="shared" si="307"/>
        <v>5.5765535371313018</v>
      </c>
      <c r="AI246" s="68"/>
      <c r="AJ246" s="58">
        <v>0</v>
      </c>
      <c r="AK246" s="8">
        <f t="shared" si="308"/>
        <v>0.47824</v>
      </c>
      <c r="AL246" s="8">
        <f t="shared" si="309"/>
        <v>0</v>
      </c>
      <c r="AM246" s="69">
        <f t="shared" si="310"/>
        <v>0</v>
      </c>
      <c r="AN246" s="8">
        <f t="shared" si="311"/>
        <v>0.47824</v>
      </c>
      <c r="AO246" s="8">
        <f t="shared" si="312"/>
        <v>0</v>
      </c>
      <c r="AP246" s="8">
        <f t="shared" si="313"/>
        <v>0</v>
      </c>
      <c r="AQ246" s="8">
        <f t="shared" si="314"/>
        <v>0</v>
      </c>
      <c r="AR246" s="8">
        <f t="shared" si="315"/>
        <v>0.47824</v>
      </c>
      <c r="AS246" s="15">
        <f t="shared" si="316"/>
        <v>0.05</v>
      </c>
      <c r="AT246" s="8">
        <f t="shared" si="317"/>
        <v>5.0983135371313022</v>
      </c>
      <c r="AU246" s="68"/>
      <c r="AV246" s="60">
        <v>0</v>
      </c>
      <c r="AW246" s="8">
        <f t="shared" si="318"/>
        <v>0.47824</v>
      </c>
      <c r="AX246" s="8">
        <f t="shared" si="319"/>
        <v>0</v>
      </c>
      <c r="AY246" s="69">
        <f t="shared" si="320"/>
        <v>0</v>
      </c>
      <c r="AZ246" s="8">
        <f t="shared" si="321"/>
        <v>0.47824</v>
      </c>
      <c r="BA246" s="8">
        <f t="shared" si="322"/>
        <v>0</v>
      </c>
      <c r="BB246" s="8">
        <f t="shared" si="323"/>
        <v>0</v>
      </c>
      <c r="BC246" s="8">
        <f t="shared" si="324"/>
        <v>0</v>
      </c>
      <c r="BD246" s="8">
        <f t="shared" si="325"/>
        <v>0.47824</v>
      </c>
      <c r="BE246" s="15">
        <f t="shared" si="326"/>
        <v>0.05</v>
      </c>
      <c r="BF246" s="8">
        <f t="shared" si="327"/>
        <v>4.6200735371313026</v>
      </c>
      <c r="BG246" s="68"/>
      <c r="BH246" s="60">
        <v>0</v>
      </c>
      <c r="BI246" s="8">
        <f t="shared" si="328"/>
        <v>0.47824</v>
      </c>
      <c r="BJ246" s="8">
        <f t="shared" si="329"/>
        <v>0</v>
      </c>
      <c r="BK246" s="69">
        <f t="shared" si="330"/>
        <v>0</v>
      </c>
      <c r="BL246" s="8">
        <f t="shared" si="331"/>
        <v>0</v>
      </c>
      <c r="BM246" s="8">
        <f t="shared" si="332"/>
        <v>0</v>
      </c>
      <c r="BN246" s="8">
        <f t="shared" si="333"/>
        <v>0</v>
      </c>
      <c r="BO246" s="8">
        <f t="shared" si="334"/>
        <v>0</v>
      </c>
      <c r="BP246" s="8">
        <f t="shared" si="335"/>
        <v>0</v>
      </c>
      <c r="BQ246" s="15">
        <f t="shared" si="336"/>
        <v>0</v>
      </c>
      <c r="BR246" s="8">
        <f t="shared" si="337"/>
        <v>4.6200735371313026</v>
      </c>
      <c r="BS246" s="68"/>
      <c r="BT246" s="60">
        <v>0</v>
      </c>
      <c r="BU246" s="8">
        <f t="shared" si="338"/>
        <v>0.47824</v>
      </c>
      <c r="BV246" s="8">
        <f t="shared" si="339"/>
        <v>0</v>
      </c>
      <c r="BW246" s="69">
        <f t="shared" si="340"/>
        <v>0</v>
      </c>
      <c r="BX246" s="8">
        <f t="shared" si="341"/>
        <v>0</v>
      </c>
      <c r="BY246" s="8">
        <f t="shared" si="342"/>
        <v>0</v>
      </c>
      <c r="BZ246" s="8">
        <f t="shared" si="343"/>
        <v>0</v>
      </c>
      <c r="CA246" s="8">
        <f t="shared" si="344"/>
        <v>0</v>
      </c>
      <c r="CB246" s="8">
        <f t="shared" si="345"/>
        <v>0</v>
      </c>
      <c r="CC246" s="15">
        <f t="shared" si="346"/>
        <v>0</v>
      </c>
      <c r="CD246" s="8">
        <f t="shared" si="347"/>
        <v>4.6200735371313026</v>
      </c>
      <c r="CE246" s="68"/>
      <c r="CF246" s="60">
        <v>0</v>
      </c>
      <c r="CG246" s="8">
        <f t="shared" si="348"/>
        <v>0.47824</v>
      </c>
      <c r="CH246" s="8">
        <f t="shared" si="349"/>
        <v>0</v>
      </c>
      <c r="CI246" s="69">
        <f t="shared" si="350"/>
        <v>0</v>
      </c>
      <c r="CJ246" s="8">
        <f t="shared" si="351"/>
        <v>0</v>
      </c>
      <c r="CK246" s="8">
        <f t="shared" si="352"/>
        <v>0</v>
      </c>
      <c r="CL246" s="8">
        <f t="shared" si="353"/>
        <v>0</v>
      </c>
      <c r="CM246" s="8">
        <f t="shared" si="354"/>
        <v>0</v>
      </c>
      <c r="CN246" s="8">
        <f t="shared" si="355"/>
        <v>0</v>
      </c>
      <c r="CO246" s="15">
        <f t="shared" si="356"/>
        <v>0</v>
      </c>
      <c r="CP246" s="8">
        <f t="shared" si="357"/>
        <v>4.6200735371313026</v>
      </c>
      <c r="CQ246" s="27"/>
      <c r="CR246">
        <f t="shared" si="282"/>
        <v>0</v>
      </c>
      <c r="CS246">
        <f t="shared" si="283"/>
        <v>0</v>
      </c>
      <c r="CT246">
        <f t="shared" si="284"/>
        <v>0</v>
      </c>
      <c r="CU246">
        <f t="shared" si="285"/>
        <v>0</v>
      </c>
      <c r="CV246">
        <f t="shared" si="286"/>
        <v>0</v>
      </c>
      <c r="CW246">
        <f t="shared" si="287"/>
        <v>0</v>
      </c>
      <c r="CX246">
        <f t="shared" si="288"/>
        <v>0</v>
      </c>
      <c r="CY246">
        <f t="shared" si="289"/>
        <v>0</v>
      </c>
      <c r="CZ246" s="8">
        <f t="shared" si="290"/>
        <v>0</v>
      </c>
    </row>
    <row r="247" spans="1:104" hidden="1" outlineLevel="1" x14ac:dyDescent="0.4">
      <c r="A247" t="str">
        <f>'Accounts Active'!A205</f>
        <v>Lora L. Knorr</v>
      </c>
      <c r="B247">
        <f t="shared" si="273"/>
        <v>6.0909570000000004</v>
      </c>
      <c r="C247">
        <f t="shared" si="272"/>
        <v>5.1357E-2</v>
      </c>
      <c r="D247">
        <f t="shared" si="274"/>
        <v>0.78906699999999996</v>
      </c>
      <c r="E247">
        <f t="shared" si="275"/>
        <v>0.30454785000000006</v>
      </c>
      <c r="F247" s="15">
        <f t="shared" si="291"/>
        <v>1</v>
      </c>
      <c r="G247" s="14">
        <f t="shared" si="276"/>
        <v>1</v>
      </c>
      <c r="H247" s="54">
        <f t="shared" si="292"/>
        <v>0</v>
      </c>
      <c r="I247" s="58">
        <v>5.1356999999999986E-2</v>
      </c>
      <c r="J247" s="58">
        <f t="shared" si="277"/>
        <v>0</v>
      </c>
      <c r="K247" s="10"/>
      <c r="L247">
        <v>0</v>
      </c>
      <c r="M247" s="8">
        <f t="shared" si="293"/>
        <v>0</v>
      </c>
      <c r="N247" s="8">
        <f t="shared" si="294"/>
        <v>0</v>
      </c>
      <c r="O247" s="58">
        <f t="shared" si="278"/>
        <v>1.8661700581395341E-2</v>
      </c>
      <c r="P247" s="8">
        <f t="shared" si="279"/>
        <v>0</v>
      </c>
      <c r="Q247" s="8">
        <f t="shared" si="295"/>
        <v>0</v>
      </c>
      <c r="R247" s="8">
        <f t="shared" si="280"/>
        <v>0</v>
      </c>
      <c r="S247" s="8">
        <f t="shared" si="296"/>
        <v>0</v>
      </c>
      <c r="T247" s="8">
        <f t="shared" si="297"/>
        <v>1.8661700581395341E-2</v>
      </c>
      <c r="U247" s="15">
        <f t="shared" si="358"/>
        <v>3.0638371903455139E-3</v>
      </c>
      <c r="V247" s="8">
        <f t="shared" si="281"/>
        <v>-1.8661700581395341E-2</v>
      </c>
      <c r="W247" s="68"/>
      <c r="X247" s="58">
        <v>0</v>
      </c>
      <c r="Y247" s="8">
        <f t="shared" si="298"/>
        <v>-1.8661700581395341E-2</v>
      </c>
      <c r="Z247" s="8">
        <f t="shared" si="299"/>
        <v>-1.8661700581395341E-2</v>
      </c>
      <c r="AA247" s="60">
        <f t="shared" si="300"/>
        <v>3.2695299418604641E-2</v>
      </c>
      <c r="AB247" s="8">
        <f t="shared" si="301"/>
        <v>-1.8661700581395341E-2</v>
      </c>
      <c r="AC247" s="8">
        <f t="shared" si="302"/>
        <v>0</v>
      </c>
      <c r="AD247" s="8">
        <f t="shared" si="303"/>
        <v>0</v>
      </c>
      <c r="AE247" s="8">
        <f t="shared" si="304"/>
        <v>0</v>
      </c>
      <c r="AF247" s="8">
        <f t="shared" si="305"/>
        <v>1.40335988372093E-2</v>
      </c>
      <c r="AG247" s="15">
        <f t="shared" si="306"/>
        <v>2.3040055671398269E-3</v>
      </c>
      <c r="AH247" s="8">
        <f t="shared" si="307"/>
        <v>-3.2695299418604641E-2</v>
      </c>
      <c r="AI247" s="68"/>
      <c r="AJ247" s="58">
        <v>0</v>
      </c>
      <c r="AK247" s="8">
        <f t="shared" si="308"/>
        <v>-3.2695299418604641E-2</v>
      </c>
      <c r="AL247" s="8">
        <f t="shared" si="309"/>
        <v>-3.2695299418604641E-2</v>
      </c>
      <c r="AM247" s="69">
        <f t="shared" si="310"/>
        <v>0</v>
      </c>
      <c r="AN247" s="8">
        <f t="shared" si="311"/>
        <v>-3.2695299418604641E-2</v>
      </c>
      <c r="AO247" s="8">
        <f t="shared" si="312"/>
        <v>0</v>
      </c>
      <c r="AP247" s="8">
        <f t="shared" si="313"/>
        <v>0</v>
      </c>
      <c r="AQ247" s="8">
        <f t="shared" si="314"/>
        <v>0</v>
      </c>
      <c r="AR247" s="8">
        <f t="shared" si="315"/>
        <v>-3.2695299418604641E-2</v>
      </c>
      <c r="AS247" s="15">
        <f t="shared" si="316"/>
        <v>-5.3678427574853412E-3</v>
      </c>
      <c r="AT247" s="8">
        <f t="shared" si="317"/>
        <v>0</v>
      </c>
      <c r="AU247" s="68"/>
      <c r="AV247" s="60">
        <v>0</v>
      </c>
      <c r="AW247" s="8">
        <f t="shared" si="318"/>
        <v>0</v>
      </c>
      <c r="AX247" s="8">
        <f t="shared" si="319"/>
        <v>0</v>
      </c>
      <c r="AY247" s="69">
        <f t="shared" si="320"/>
        <v>0</v>
      </c>
      <c r="AZ247" s="8">
        <f t="shared" si="321"/>
        <v>0</v>
      </c>
      <c r="BA247" s="8">
        <f t="shared" si="322"/>
        <v>0</v>
      </c>
      <c r="BB247" s="8">
        <f t="shared" si="323"/>
        <v>0</v>
      </c>
      <c r="BC247" s="8">
        <f t="shared" si="324"/>
        <v>0</v>
      </c>
      <c r="BD247" s="8">
        <f t="shared" si="325"/>
        <v>0</v>
      </c>
      <c r="BE247" s="15">
        <f t="shared" si="326"/>
        <v>0</v>
      </c>
      <c r="BF247" s="8">
        <f t="shared" si="327"/>
        <v>0</v>
      </c>
      <c r="BG247" s="68"/>
      <c r="BH247" s="60">
        <v>0</v>
      </c>
      <c r="BI247" s="8">
        <f t="shared" si="328"/>
        <v>0</v>
      </c>
      <c r="BJ247" s="8">
        <f t="shared" si="329"/>
        <v>0</v>
      </c>
      <c r="BK247" s="69">
        <f t="shared" si="330"/>
        <v>0</v>
      </c>
      <c r="BL247" s="8">
        <f t="shared" si="331"/>
        <v>0</v>
      </c>
      <c r="BM247" s="8">
        <f t="shared" si="332"/>
        <v>0</v>
      </c>
      <c r="BN247" s="8">
        <f t="shared" si="333"/>
        <v>0</v>
      </c>
      <c r="BO247" s="8">
        <f t="shared" si="334"/>
        <v>0</v>
      </c>
      <c r="BP247" s="8">
        <f t="shared" si="335"/>
        <v>0</v>
      </c>
      <c r="BQ247" s="15">
        <f t="shared" si="336"/>
        <v>0</v>
      </c>
      <c r="BR247" s="8">
        <f t="shared" si="337"/>
        <v>0</v>
      </c>
      <c r="BS247" s="68"/>
      <c r="BT247" s="60">
        <v>0</v>
      </c>
      <c r="BU247" s="8">
        <f t="shared" si="338"/>
        <v>0</v>
      </c>
      <c r="BV247" s="8">
        <f t="shared" si="339"/>
        <v>0</v>
      </c>
      <c r="BW247" s="69">
        <f t="shared" si="340"/>
        <v>0</v>
      </c>
      <c r="BX247" s="8">
        <f t="shared" si="341"/>
        <v>0</v>
      </c>
      <c r="BY247" s="8">
        <f t="shared" si="342"/>
        <v>0</v>
      </c>
      <c r="BZ247" s="8">
        <f t="shared" si="343"/>
        <v>0</v>
      </c>
      <c r="CA247" s="8">
        <f t="shared" si="344"/>
        <v>0</v>
      </c>
      <c r="CB247" s="8">
        <f t="shared" si="345"/>
        <v>0</v>
      </c>
      <c r="CC247" s="15">
        <f t="shared" si="346"/>
        <v>0</v>
      </c>
      <c r="CD247" s="8">
        <f t="shared" si="347"/>
        <v>0</v>
      </c>
      <c r="CE247" s="68"/>
      <c r="CF247" s="60">
        <v>0</v>
      </c>
      <c r="CG247" s="8">
        <f t="shared" si="348"/>
        <v>0</v>
      </c>
      <c r="CH247" s="8">
        <f t="shared" si="349"/>
        <v>0</v>
      </c>
      <c r="CI247" s="69">
        <f t="shared" si="350"/>
        <v>0</v>
      </c>
      <c r="CJ247" s="8">
        <f t="shared" si="351"/>
        <v>0</v>
      </c>
      <c r="CK247" s="8">
        <f t="shared" si="352"/>
        <v>0</v>
      </c>
      <c r="CL247" s="8">
        <f t="shared" si="353"/>
        <v>0</v>
      </c>
      <c r="CM247" s="8">
        <f t="shared" si="354"/>
        <v>0</v>
      </c>
      <c r="CN247" s="8">
        <f t="shared" si="355"/>
        <v>0</v>
      </c>
      <c r="CO247" s="15">
        <f t="shared" si="356"/>
        <v>0</v>
      </c>
      <c r="CP247" s="8">
        <f t="shared" si="357"/>
        <v>0</v>
      </c>
      <c r="CQ247" s="27"/>
      <c r="CR247">
        <f t="shared" si="282"/>
        <v>6.0396000000000001</v>
      </c>
      <c r="CS247">
        <f t="shared" si="283"/>
        <v>0.80967900000000004</v>
      </c>
      <c r="CT247">
        <f t="shared" si="284"/>
        <v>0</v>
      </c>
      <c r="CU247">
        <f t="shared" si="285"/>
        <v>0</v>
      </c>
      <c r="CV247">
        <f t="shared" si="286"/>
        <v>2.4408539999999999</v>
      </c>
      <c r="CW247">
        <f t="shared" si="287"/>
        <v>2</v>
      </c>
      <c r="CX247">
        <f t="shared" si="288"/>
        <v>0.78906699999999996</v>
      </c>
      <c r="CY247">
        <f t="shared" si="289"/>
        <v>0</v>
      </c>
      <c r="CZ247" s="8">
        <f t="shared" si="290"/>
        <v>0.78906699999999996</v>
      </c>
    </row>
    <row r="248" spans="1:104" hidden="1" outlineLevel="1" x14ac:dyDescent="0.4">
      <c r="A248" t="str">
        <f>'Accounts Active'!A206</f>
        <v>Lorin Riutta</v>
      </c>
      <c r="B248">
        <f t="shared" si="273"/>
        <v>31.956507999999999</v>
      </c>
      <c r="C248">
        <f t="shared" si="272"/>
        <v>13.854960999999999</v>
      </c>
      <c r="D248">
        <f t="shared" si="274"/>
        <v>9.7450890000000001</v>
      </c>
      <c r="E248">
        <f t="shared" si="275"/>
        <v>1.5978254000000001</v>
      </c>
      <c r="F248" s="15">
        <f t="shared" si="291"/>
        <v>0.53188098690074981</v>
      </c>
      <c r="G248" s="14">
        <f t="shared" si="276"/>
        <v>1</v>
      </c>
      <c r="H248" s="54">
        <f t="shared" si="292"/>
        <v>6.4857706698486002</v>
      </c>
      <c r="I248" s="58">
        <v>1.6922944698485995</v>
      </c>
      <c r="J248" s="58">
        <f t="shared" si="277"/>
        <v>12.1626665301514</v>
      </c>
      <c r="K248" s="10"/>
      <c r="L248">
        <v>0</v>
      </c>
      <c r="M248" s="8">
        <f t="shared" si="293"/>
        <v>1.5978254000000001</v>
      </c>
      <c r="N248" s="8">
        <f t="shared" si="294"/>
        <v>12.1626665301514</v>
      </c>
      <c r="O248" s="58">
        <f t="shared" si="278"/>
        <v>0.61493258352056668</v>
      </c>
      <c r="P248" s="8">
        <f t="shared" si="279"/>
        <v>1.5978254000000001</v>
      </c>
      <c r="Q248" s="8">
        <f t="shared" si="295"/>
        <v>0</v>
      </c>
      <c r="R248" s="8">
        <f t="shared" si="280"/>
        <v>0</v>
      </c>
      <c r="S248" s="8">
        <f t="shared" si="296"/>
        <v>0</v>
      </c>
      <c r="T248" s="8">
        <f t="shared" si="297"/>
        <v>2.2127579835205666</v>
      </c>
      <c r="U248" s="15">
        <f t="shared" si="358"/>
        <v>6.9242796600947967E-2</v>
      </c>
      <c r="V248" s="8">
        <f t="shared" si="281"/>
        <v>9.9499085466308337</v>
      </c>
      <c r="W248" s="68"/>
      <c r="X248" s="58">
        <v>1</v>
      </c>
      <c r="Y248" s="8">
        <f t="shared" si="298"/>
        <v>0</v>
      </c>
      <c r="Z248" s="8">
        <f t="shared" si="299"/>
        <v>0</v>
      </c>
      <c r="AA248" s="60">
        <f t="shared" si="300"/>
        <v>1.077361886328033</v>
      </c>
      <c r="AB248" s="8">
        <f t="shared" si="301"/>
        <v>0</v>
      </c>
      <c r="AC248" s="8">
        <f t="shared" si="302"/>
        <v>0</v>
      </c>
      <c r="AD248" s="8">
        <f t="shared" si="303"/>
        <v>0</v>
      </c>
      <c r="AE248" s="8">
        <f t="shared" si="304"/>
        <v>0</v>
      </c>
      <c r="AF248" s="8">
        <f t="shared" si="305"/>
        <v>1.077361886328033</v>
      </c>
      <c r="AG248" s="15">
        <f t="shared" si="306"/>
        <v>3.3713379644860854E-2</v>
      </c>
      <c r="AH248" s="8">
        <f t="shared" si="307"/>
        <v>8.8725466603028007</v>
      </c>
      <c r="AI248" s="68"/>
      <c r="AJ248" s="58">
        <v>0</v>
      </c>
      <c r="AK248" s="8">
        <f t="shared" si="308"/>
        <v>1.5978254000000001</v>
      </c>
      <c r="AL248" s="8">
        <f t="shared" si="309"/>
        <v>0</v>
      </c>
      <c r="AM248" s="69">
        <f t="shared" si="310"/>
        <v>0</v>
      </c>
      <c r="AN248" s="8">
        <f t="shared" si="311"/>
        <v>1.5978254000000001</v>
      </c>
      <c r="AO248" s="8">
        <f t="shared" si="312"/>
        <v>0</v>
      </c>
      <c r="AP248" s="8">
        <f t="shared" si="313"/>
        <v>0</v>
      </c>
      <c r="AQ248" s="8">
        <f t="shared" si="314"/>
        <v>0</v>
      </c>
      <c r="AR248" s="8">
        <f t="shared" si="315"/>
        <v>1.5978254000000001</v>
      </c>
      <c r="AS248" s="15">
        <f t="shared" si="316"/>
        <v>0.05</v>
      </c>
      <c r="AT248" s="8">
        <f t="shared" si="317"/>
        <v>7.2747212603028011</v>
      </c>
      <c r="AU248" s="68"/>
      <c r="AV248" s="60">
        <v>0</v>
      </c>
      <c r="AW248" s="8">
        <f t="shared" si="318"/>
        <v>1.5978254000000001</v>
      </c>
      <c r="AX248" s="8">
        <f t="shared" si="319"/>
        <v>0</v>
      </c>
      <c r="AY248" s="69">
        <f t="shared" si="320"/>
        <v>0</v>
      </c>
      <c r="AZ248" s="8">
        <f t="shared" si="321"/>
        <v>1.5978254000000001</v>
      </c>
      <c r="BA248" s="8">
        <f t="shared" si="322"/>
        <v>0</v>
      </c>
      <c r="BB248" s="8">
        <f t="shared" si="323"/>
        <v>0</v>
      </c>
      <c r="BC248" s="8">
        <f t="shared" si="324"/>
        <v>0</v>
      </c>
      <c r="BD248" s="8">
        <f t="shared" si="325"/>
        <v>1.5978254000000001</v>
      </c>
      <c r="BE248" s="15">
        <f t="shared" si="326"/>
        <v>0.05</v>
      </c>
      <c r="BF248" s="8">
        <f t="shared" si="327"/>
        <v>5.6768958603028015</v>
      </c>
      <c r="BG248" s="68"/>
      <c r="BH248" s="60">
        <v>0</v>
      </c>
      <c r="BI248" s="8">
        <f t="shared" si="328"/>
        <v>1.5978254000000001</v>
      </c>
      <c r="BJ248" s="8">
        <f t="shared" si="329"/>
        <v>0</v>
      </c>
      <c r="BK248" s="69">
        <f t="shared" si="330"/>
        <v>0</v>
      </c>
      <c r="BL248" s="8">
        <f t="shared" si="331"/>
        <v>0</v>
      </c>
      <c r="BM248" s="8">
        <f t="shared" si="332"/>
        <v>0</v>
      </c>
      <c r="BN248" s="8">
        <f t="shared" si="333"/>
        <v>0</v>
      </c>
      <c r="BO248" s="8">
        <f t="shared" si="334"/>
        <v>0</v>
      </c>
      <c r="BP248" s="8">
        <f t="shared" si="335"/>
        <v>0</v>
      </c>
      <c r="BQ248" s="15">
        <f t="shared" si="336"/>
        <v>0</v>
      </c>
      <c r="BR248" s="8">
        <f t="shared" si="337"/>
        <v>5.6768958603028015</v>
      </c>
      <c r="BS248" s="68"/>
      <c r="BT248" s="60">
        <v>0</v>
      </c>
      <c r="BU248" s="8">
        <f t="shared" si="338"/>
        <v>1.5978254000000001</v>
      </c>
      <c r="BV248" s="8">
        <f t="shared" si="339"/>
        <v>0</v>
      </c>
      <c r="BW248" s="69">
        <f t="shared" si="340"/>
        <v>0</v>
      </c>
      <c r="BX248" s="8">
        <f t="shared" si="341"/>
        <v>0</v>
      </c>
      <c r="BY248" s="8">
        <f t="shared" si="342"/>
        <v>0</v>
      </c>
      <c r="BZ248" s="8">
        <f t="shared" si="343"/>
        <v>0</v>
      </c>
      <c r="CA248" s="8">
        <f t="shared" si="344"/>
        <v>0</v>
      </c>
      <c r="CB248" s="8">
        <f t="shared" si="345"/>
        <v>0</v>
      </c>
      <c r="CC248" s="15">
        <f t="shared" si="346"/>
        <v>0</v>
      </c>
      <c r="CD248" s="8">
        <f t="shared" si="347"/>
        <v>5.6768958603028015</v>
      </c>
      <c r="CE248" s="68"/>
      <c r="CF248" s="60">
        <v>0</v>
      </c>
      <c r="CG248" s="8">
        <f t="shared" si="348"/>
        <v>1.5978254000000001</v>
      </c>
      <c r="CH248" s="8">
        <f t="shared" si="349"/>
        <v>0</v>
      </c>
      <c r="CI248" s="69">
        <f t="shared" si="350"/>
        <v>0</v>
      </c>
      <c r="CJ248" s="8">
        <f t="shared" si="351"/>
        <v>0</v>
      </c>
      <c r="CK248" s="8">
        <f t="shared" si="352"/>
        <v>0</v>
      </c>
      <c r="CL248" s="8">
        <f t="shared" si="353"/>
        <v>0</v>
      </c>
      <c r="CM248" s="8">
        <f t="shared" si="354"/>
        <v>0</v>
      </c>
      <c r="CN248" s="8">
        <f t="shared" si="355"/>
        <v>0</v>
      </c>
      <c r="CO248" s="15">
        <f t="shared" si="356"/>
        <v>0</v>
      </c>
      <c r="CP248" s="8">
        <f t="shared" si="357"/>
        <v>5.6768958603028015</v>
      </c>
      <c r="CQ248" s="27"/>
      <c r="CR248">
        <f t="shared" si="282"/>
        <v>18.101547</v>
      </c>
      <c r="CS248">
        <f t="shared" si="283"/>
        <v>0.94020999999999999</v>
      </c>
      <c r="CT248">
        <f t="shared" si="284"/>
        <v>0</v>
      </c>
      <c r="CU248">
        <f t="shared" si="285"/>
        <v>0</v>
      </c>
      <c r="CV248">
        <f t="shared" si="286"/>
        <v>7.4162480000000004</v>
      </c>
      <c r="CW248">
        <f t="shared" si="287"/>
        <v>0</v>
      </c>
      <c r="CX248">
        <f t="shared" si="288"/>
        <v>9.7450890000000001</v>
      </c>
      <c r="CY248">
        <f t="shared" si="289"/>
        <v>0</v>
      </c>
      <c r="CZ248" s="8">
        <f t="shared" si="290"/>
        <v>9.7450890000000001</v>
      </c>
    </row>
    <row r="249" spans="1:104" hidden="1" outlineLevel="1" x14ac:dyDescent="0.4">
      <c r="A249" t="str">
        <f>'Accounts Active'!A207</f>
        <v>Lou Ellen S. and Bruce D. Runyan</v>
      </c>
      <c r="B249">
        <f t="shared" si="273"/>
        <v>27.58372</v>
      </c>
      <c r="C249">
        <f t="shared" si="272"/>
        <v>16.808084000000001</v>
      </c>
      <c r="D249">
        <f t="shared" si="274"/>
        <v>10.775636</v>
      </c>
      <c r="E249">
        <f t="shared" si="275"/>
        <v>1.379186</v>
      </c>
      <c r="F249" s="15">
        <f t="shared" si="291"/>
        <v>0.54106249929219574</v>
      </c>
      <c r="G249" s="14">
        <f t="shared" si="276"/>
        <v>1</v>
      </c>
      <c r="H249" s="54">
        <f t="shared" si="292"/>
        <v>7.7138600626468348</v>
      </c>
      <c r="I249" s="58">
        <v>2.0529994708718942</v>
      </c>
      <c r="J249" s="58">
        <f t="shared" si="277"/>
        <v>14.755084529128107</v>
      </c>
      <c r="K249" s="10"/>
      <c r="L249">
        <v>0</v>
      </c>
      <c r="M249" s="8">
        <f t="shared" si="293"/>
        <v>1.379186</v>
      </c>
      <c r="N249" s="8">
        <f t="shared" si="294"/>
        <v>14.755084529128107</v>
      </c>
      <c r="O249" s="58">
        <f t="shared" si="278"/>
        <v>0.74600271470635682</v>
      </c>
      <c r="P249" s="8">
        <f t="shared" si="279"/>
        <v>0</v>
      </c>
      <c r="Q249" s="8">
        <f t="shared" si="295"/>
        <v>14.755084529128107</v>
      </c>
      <c r="R249" s="8">
        <f t="shared" si="280"/>
        <v>0.4821767285421335</v>
      </c>
      <c r="S249" s="8">
        <f t="shared" si="296"/>
        <v>0.4821767285421335</v>
      </c>
      <c r="T249" s="8">
        <f t="shared" si="297"/>
        <v>1.2281794432484903</v>
      </c>
      <c r="U249" s="15">
        <f t="shared" si="358"/>
        <v>4.4525518793276986E-2</v>
      </c>
      <c r="V249" s="8">
        <f t="shared" si="281"/>
        <v>13.526905085879616</v>
      </c>
      <c r="W249" s="68"/>
      <c r="X249" s="58">
        <v>0</v>
      </c>
      <c r="Y249" s="8">
        <f t="shared" si="298"/>
        <v>1.379186</v>
      </c>
      <c r="Z249" s="8">
        <f t="shared" si="299"/>
        <v>13.526905085879616</v>
      </c>
      <c r="AA249" s="60">
        <f t="shared" si="300"/>
        <v>1.3069967561655373</v>
      </c>
      <c r="AB249" s="8">
        <f t="shared" si="301"/>
        <v>0</v>
      </c>
      <c r="AC249" s="8">
        <f t="shared" si="302"/>
        <v>13.526905085879616</v>
      </c>
      <c r="AD249" s="8">
        <f t="shared" si="303"/>
        <v>2.4203118632328078</v>
      </c>
      <c r="AE249" s="8">
        <f t="shared" si="304"/>
        <v>2.4203118632328078</v>
      </c>
      <c r="AF249" s="8">
        <f t="shared" si="305"/>
        <v>3.7273086193983449</v>
      </c>
      <c r="AG249" s="15">
        <f t="shared" si="306"/>
        <v>0.13512711916298253</v>
      </c>
      <c r="AH249" s="8">
        <f t="shared" si="307"/>
        <v>9.7995964664812707</v>
      </c>
      <c r="AI249" s="68"/>
      <c r="AJ249" s="58">
        <v>0</v>
      </c>
      <c r="AK249" s="8">
        <f t="shared" si="308"/>
        <v>1.379186</v>
      </c>
      <c r="AL249" s="8">
        <f t="shared" si="309"/>
        <v>0</v>
      </c>
      <c r="AM249" s="69">
        <f t="shared" si="310"/>
        <v>0</v>
      </c>
      <c r="AN249" s="8">
        <f t="shared" si="311"/>
        <v>1.379186</v>
      </c>
      <c r="AO249" s="8">
        <f t="shared" si="312"/>
        <v>0</v>
      </c>
      <c r="AP249" s="8">
        <f t="shared" si="313"/>
        <v>0</v>
      </c>
      <c r="AQ249" s="8">
        <f t="shared" si="314"/>
        <v>0</v>
      </c>
      <c r="AR249" s="8">
        <f t="shared" si="315"/>
        <v>1.379186</v>
      </c>
      <c r="AS249" s="15">
        <f t="shared" si="316"/>
        <v>0.05</v>
      </c>
      <c r="AT249" s="8">
        <f t="shared" si="317"/>
        <v>8.42041046648127</v>
      </c>
      <c r="AU249" s="68"/>
      <c r="AV249" s="60">
        <v>0</v>
      </c>
      <c r="AW249" s="8">
        <f t="shared" si="318"/>
        <v>1.379186</v>
      </c>
      <c r="AX249" s="8">
        <f t="shared" si="319"/>
        <v>0</v>
      </c>
      <c r="AY249" s="69">
        <f t="shared" si="320"/>
        <v>0</v>
      </c>
      <c r="AZ249" s="8">
        <f t="shared" si="321"/>
        <v>1.379186</v>
      </c>
      <c r="BA249" s="8">
        <f t="shared" si="322"/>
        <v>0</v>
      </c>
      <c r="BB249" s="8">
        <f t="shared" si="323"/>
        <v>0</v>
      </c>
      <c r="BC249" s="8">
        <f t="shared" si="324"/>
        <v>0</v>
      </c>
      <c r="BD249" s="8">
        <f t="shared" si="325"/>
        <v>1.379186</v>
      </c>
      <c r="BE249" s="15">
        <f t="shared" si="326"/>
        <v>0.05</v>
      </c>
      <c r="BF249" s="8">
        <f t="shared" si="327"/>
        <v>7.0412244664812702</v>
      </c>
      <c r="BG249" s="68"/>
      <c r="BH249" s="60">
        <v>0</v>
      </c>
      <c r="BI249" s="8">
        <f t="shared" si="328"/>
        <v>1.379186</v>
      </c>
      <c r="BJ249" s="8">
        <f t="shared" si="329"/>
        <v>0</v>
      </c>
      <c r="BK249" s="69">
        <f t="shared" si="330"/>
        <v>0</v>
      </c>
      <c r="BL249" s="8">
        <f t="shared" si="331"/>
        <v>0</v>
      </c>
      <c r="BM249" s="8">
        <f t="shared" si="332"/>
        <v>0</v>
      </c>
      <c r="BN249" s="8">
        <f t="shared" si="333"/>
        <v>0</v>
      </c>
      <c r="BO249" s="8">
        <f t="shared" si="334"/>
        <v>0</v>
      </c>
      <c r="BP249" s="8">
        <f t="shared" si="335"/>
        <v>0</v>
      </c>
      <c r="BQ249" s="15">
        <f t="shared" si="336"/>
        <v>0</v>
      </c>
      <c r="BR249" s="8">
        <f t="shared" si="337"/>
        <v>7.0412244664812702</v>
      </c>
      <c r="BS249" s="68"/>
      <c r="BT249" s="60">
        <v>0</v>
      </c>
      <c r="BU249" s="8">
        <f t="shared" si="338"/>
        <v>1.379186</v>
      </c>
      <c r="BV249" s="8">
        <f t="shared" si="339"/>
        <v>0</v>
      </c>
      <c r="BW249" s="69">
        <f t="shared" si="340"/>
        <v>0</v>
      </c>
      <c r="BX249" s="8">
        <f t="shared" si="341"/>
        <v>0</v>
      </c>
      <c r="BY249" s="8">
        <f t="shared" si="342"/>
        <v>0</v>
      </c>
      <c r="BZ249" s="8">
        <f t="shared" si="343"/>
        <v>0</v>
      </c>
      <c r="CA249" s="8">
        <f t="shared" si="344"/>
        <v>0</v>
      </c>
      <c r="CB249" s="8">
        <f t="shared" si="345"/>
        <v>0</v>
      </c>
      <c r="CC249" s="15">
        <f t="shared" si="346"/>
        <v>0</v>
      </c>
      <c r="CD249" s="8">
        <f t="shared" si="347"/>
        <v>7.0412244664812702</v>
      </c>
      <c r="CE249" s="68"/>
      <c r="CF249" s="60">
        <v>0</v>
      </c>
      <c r="CG249" s="8">
        <f t="shared" si="348"/>
        <v>1.379186</v>
      </c>
      <c r="CH249" s="8">
        <f t="shared" si="349"/>
        <v>0</v>
      </c>
      <c r="CI249" s="69">
        <f t="shared" si="350"/>
        <v>0</v>
      </c>
      <c r="CJ249" s="8">
        <f t="shared" si="351"/>
        <v>0</v>
      </c>
      <c r="CK249" s="8">
        <f t="shared" si="352"/>
        <v>0</v>
      </c>
      <c r="CL249" s="8">
        <f t="shared" si="353"/>
        <v>0</v>
      </c>
      <c r="CM249" s="8">
        <f t="shared" si="354"/>
        <v>0</v>
      </c>
      <c r="CN249" s="8">
        <f t="shared" si="355"/>
        <v>0</v>
      </c>
      <c r="CO249" s="15">
        <f t="shared" si="356"/>
        <v>0</v>
      </c>
      <c r="CP249" s="8">
        <f t="shared" si="357"/>
        <v>7.0412244664812702</v>
      </c>
      <c r="CQ249" s="27"/>
      <c r="CR249">
        <f t="shared" si="282"/>
        <v>10.775636</v>
      </c>
      <c r="CS249">
        <f t="shared" si="283"/>
        <v>0</v>
      </c>
      <c r="CT249">
        <f t="shared" si="284"/>
        <v>0</v>
      </c>
      <c r="CU249">
        <f t="shared" si="285"/>
        <v>0</v>
      </c>
      <c r="CV249">
        <f t="shared" si="286"/>
        <v>0</v>
      </c>
      <c r="CW249">
        <f t="shared" si="287"/>
        <v>0</v>
      </c>
      <c r="CX249">
        <f t="shared" si="288"/>
        <v>0</v>
      </c>
      <c r="CY249">
        <f t="shared" si="289"/>
        <v>10.775636</v>
      </c>
      <c r="CZ249" s="8">
        <f t="shared" si="290"/>
        <v>10.775636</v>
      </c>
    </row>
    <row r="250" spans="1:104" hidden="1" outlineLevel="1" x14ac:dyDescent="0.4">
      <c r="A250" t="str">
        <f>'Accounts Active'!A208</f>
        <v>Louis D. Ward Jr. and Adriane Y. Ward</v>
      </c>
      <c r="B250">
        <f t="shared" si="273"/>
        <v>2.5117409999999998</v>
      </c>
      <c r="C250">
        <f t="shared" si="272"/>
        <v>0.511741</v>
      </c>
      <c r="D250">
        <f t="shared" si="274"/>
        <v>0</v>
      </c>
      <c r="E250">
        <f t="shared" si="275"/>
        <v>0.12558705000000001</v>
      </c>
      <c r="F250" s="15">
        <f t="shared" si="291"/>
        <v>0.24541135066371472</v>
      </c>
      <c r="G250" s="14">
        <f t="shared" si="276"/>
        <v>1</v>
      </c>
      <c r="H250" s="54">
        <f t="shared" si="292"/>
        <v>0.38615394999999997</v>
      </c>
      <c r="I250" s="58">
        <v>0.12558705000000001</v>
      </c>
      <c r="J250" s="58">
        <f t="shared" si="277"/>
        <v>0.38615394999999997</v>
      </c>
      <c r="K250" s="10"/>
      <c r="L250">
        <v>0</v>
      </c>
      <c r="M250" s="8">
        <f t="shared" si="293"/>
        <v>0.12558705000000001</v>
      </c>
      <c r="N250" s="8">
        <f t="shared" si="294"/>
        <v>0.38615394999999997</v>
      </c>
      <c r="O250" s="58">
        <f t="shared" si="278"/>
        <v>4.5634829215116281E-2</v>
      </c>
      <c r="P250" s="8">
        <f t="shared" si="279"/>
        <v>0.12558705000000001</v>
      </c>
      <c r="Q250" s="8">
        <f t="shared" si="295"/>
        <v>0</v>
      </c>
      <c r="R250" s="8">
        <f t="shared" si="280"/>
        <v>0</v>
      </c>
      <c r="S250" s="8">
        <f t="shared" si="296"/>
        <v>0</v>
      </c>
      <c r="T250" s="8">
        <f t="shared" si="297"/>
        <v>0.17122187921511628</v>
      </c>
      <c r="U250" s="15">
        <f t="shared" si="358"/>
        <v>6.8168604651162798E-2</v>
      </c>
      <c r="V250" s="8">
        <f t="shared" si="281"/>
        <v>0.21493207078488369</v>
      </c>
      <c r="W250" s="68"/>
      <c r="X250" s="58">
        <v>0</v>
      </c>
      <c r="Y250" s="8">
        <f t="shared" si="298"/>
        <v>0.12558705000000001</v>
      </c>
      <c r="Z250" s="8">
        <f t="shared" si="299"/>
        <v>0.21493207078488369</v>
      </c>
      <c r="AA250" s="60">
        <f t="shared" si="300"/>
        <v>7.9952220784883732E-2</v>
      </c>
      <c r="AB250" s="8">
        <f t="shared" si="301"/>
        <v>0.12558705000000001</v>
      </c>
      <c r="AC250" s="8">
        <f t="shared" si="302"/>
        <v>0</v>
      </c>
      <c r="AD250" s="8">
        <f t="shared" si="303"/>
        <v>0</v>
      </c>
      <c r="AE250" s="8">
        <f t="shared" si="304"/>
        <v>0</v>
      </c>
      <c r="AF250" s="8">
        <f t="shared" si="305"/>
        <v>0.20553927078488374</v>
      </c>
      <c r="AG250" s="15">
        <f t="shared" si="306"/>
        <v>8.1831395348837224E-2</v>
      </c>
      <c r="AH250" s="8">
        <f t="shared" si="307"/>
        <v>9.3927999999999512E-3</v>
      </c>
      <c r="AI250" s="68"/>
      <c r="AJ250" s="58">
        <v>0</v>
      </c>
      <c r="AK250" s="8">
        <f t="shared" si="308"/>
        <v>9.3927999999999512E-3</v>
      </c>
      <c r="AL250" s="8">
        <f t="shared" si="309"/>
        <v>0</v>
      </c>
      <c r="AM250" s="69">
        <f t="shared" si="310"/>
        <v>0</v>
      </c>
      <c r="AN250" s="8">
        <f t="shared" si="311"/>
        <v>9.3927999999999512E-3</v>
      </c>
      <c r="AO250" s="8">
        <f t="shared" si="312"/>
        <v>0</v>
      </c>
      <c r="AP250" s="8">
        <f t="shared" si="313"/>
        <v>0</v>
      </c>
      <c r="AQ250" s="8">
        <f t="shared" si="314"/>
        <v>0</v>
      </c>
      <c r="AR250" s="8">
        <f t="shared" si="315"/>
        <v>9.3927999999999512E-3</v>
      </c>
      <c r="AS250" s="15">
        <f t="shared" si="316"/>
        <v>3.7395575419599202E-3</v>
      </c>
      <c r="AT250" s="8">
        <f t="shared" si="317"/>
        <v>0</v>
      </c>
      <c r="AU250" s="68"/>
      <c r="AV250" s="60">
        <v>0</v>
      </c>
      <c r="AW250" s="8">
        <f t="shared" si="318"/>
        <v>0</v>
      </c>
      <c r="AX250" s="8">
        <f t="shared" si="319"/>
        <v>0</v>
      </c>
      <c r="AY250" s="69">
        <f t="shared" si="320"/>
        <v>0</v>
      </c>
      <c r="AZ250" s="8">
        <f t="shared" si="321"/>
        <v>0</v>
      </c>
      <c r="BA250" s="8">
        <f t="shared" si="322"/>
        <v>0</v>
      </c>
      <c r="BB250" s="8">
        <f t="shared" si="323"/>
        <v>0</v>
      </c>
      <c r="BC250" s="8">
        <f t="shared" si="324"/>
        <v>0</v>
      </c>
      <c r="BD250" s="8">
        <f t="shared" si="325"/>
        <v>0</v>
      </c>
      <c r="BE250" s="15">
        <f t="shared" si="326"/>
        <v>0</v>
      </c>
      <c r="BF250" s="8">
        <f t="shared" si="327"/>
        <v>0</v>
      </c>
      <c r="BG250" s="68"/>
      <c r="BH250" s="60">
        <v>0</v>
      </c>
      <c r="BI250" s="8">
        <f t="shared" si="328"/>
        <v>0</v>
      </c>
      <c r="BJ250" s="8">
        <f t="shared" si="329"/>
        <v>0</v>
      </c>
      <c r="BK250" s="69">
        <f t="shared" si="330"/>
        <v>0</v>
      </c>
      <c r="BL250" s="8">
        <f t="shared" si="331"/>
        <v>0</v>
      </c>
      <c r="BM250" s="8">
        <f t="shared" si="332"/>
        <v>0</v>
      </c>
      <c r="BN250" s="8">
        <f t="shared" si="333"/>
        <v>0</v>
      </c>
      <c r="BO250" s="8">
        <f t="shared" si="334"/>
        <v>0</v>
      </c>
      <c r="BP250" s="8">
        <f t="shared" si="335"/>
        <v>0</v>
      </c>
      <c r="BQ250" s="15">
        <f t="shared" si="336"/>
        <v>0</v>
      </c>
      <c r="BR250" s="8">
        <f t="shared" si="337"/>
        <v>0</v>
      </c>
      <c r="BS250" s="68"/>
      <c r="BT250" s="60">
        <v>0</v>
      </c>
      <c r="BU250" s="8">
        <f t="shared" si="338"/>
        <v>0</v>
      </c>
      <c r="BV250" s="8">
        <f t="shared" si="339"/>
        <v>0</v>
      </c>
      <c r="BW250" s="69">
        <f t="shared" si="340"/>
        <v>0</v>
      </c>
      <c r="BX250" s="8">
        <f t="shared" si="341"/>
        <v>0</v>
      </c>
      <c r="BY250" s="8">
        <f t="shared" si="342"/>
        <v>0</v>
      </c>
      <c r="BZ250" s="8">
        <f t="shared" si="343"/>
        <v>0</v>
      </c>
      <c r="CA250" s="8">
        <f t="shared" si="344"/>
        <v>0</v>
      </c>
      <c r="CB250" s="8">
        <f t="shared" si="345"/>
        <v>0</v>
      </c>
      <c r="CC250" s="15">
        <f t="shared" si="346"/>
        <v>0</v>
      </c>
      <c r="CD250" s="8">
        <f t="shared" si="347"/>
        <v>0</v>
      </c>
      <c r="CE250" s="68"/>
      <c r="CF250" s="60">
        <v>0</v>
      </c>
      <c r="CG250" s="8">
        <f t="shared" si="348"/>
        <v>0</v>
      </c>
      <c r="CH250" s="8">
        <f t="shared" si="349"/>
        <v>0</v>
      </c>
      <c r="CI250" s="69">
        <f t="shared" si="350"/>
        <v>0</v>
      </c>
      <c r="CJ250" s="8">
        <f t="shared" si="351"/>
        <v>0</v>
      </c>
      <c r="CK250" s="8">
        <f t="shared" si="352"/>
        <v>0</v>
      </c>
      <c r="CL250" s="8">
        <f t="shared" si="353"/>
        <v>0</v>
      </c>
      <c r="CM250" s="8">
        <f t="shared" si="354"/>
        <v>0</v>
      </c>
      <c r="CN250" s="8">
        <f t="shared" si="355"/>
        <v>0</v>
      </c>
      <c r="CO250" s="15">
        <f t="shared" si="356"/>
        <v>0</v>
      </c>
      <c r="CP250" s="8">
        <f t="shared" si="357"/>
        <v>0</v>
      </c>
      <c r="CQ250" s="27"/>
      <c r="CR250">
        <f t="shared" si="282"/>
        <v>2</v>
      </c>
      <c r="CS250">
        <f t="shared" si="283"/>
        <v>0</v>
      </c>
      <c r="CT250">
        <f t="shared" si="284"/>
        <v>0</v>
      </c>
      <c r="CU250">
        <f t="shared" si="285"/>
        <v>0</v>
      </c>
      <c r="CV250">
        <f t="shared" si="286"/>
        <v>2</v>
      </c>
      <c r="CW250">
        <f t="shared" si="287"/>
        <v>0</v>
      </c>
      <c r="CX250">
        <f t="shared" si="288"/>
        <v>0</v>
      </c>
      <c r="CY250">
        <f t="shared" si="289"/>
        <v>0</v>
      </c>
      <c r="CZ250" s="8">
        <f t="shared" si="290"/>
        <v>0</v>
      </c>
    </row>
    <row r="251" spans="1:104" hidden="1" outlineLevel="1" x14ac:dyDescent="0.4">
      <c r="A251" t="str">
        <f>'Accounts Active'!A209</f>
        <v>Lowell Horning and Emelie Horning Revocable Living Trust Agreement</v>
      </c>
      <c r="B251">
        <f t="shared" si="273"/>
        <v>5.2318360000000004</v>
      </c>
      <c r="C251">
        <f t="shared" si="272"/>
        <v>0.12417400000000001</v>
      </c>
      <c r="D251">
        <f t="shared" si="274"/>
        <v>5.1076620000000004</v>
      </c>
      <c r="E251">
        <f t="shared" si="275"/>
        <v>0.26159180000000004</v>
      </c>
      <c r="F251" s="15">
        <f t="shared" si="291"/>
        <v>0.60517234072325932</v>
      </c>
      <c r="G251" s="14">
        <f t="shared" si="276"/>
        <v>1</v>
      </c>
      <c r="H251" s="54">
        <f t="shared" si="292"/>
        <v>2.0656735615997861</v>
      </c>
      <c r="I251" s="58">
        <v>0.63903515354210083</v>
      </c>
      <c r="J251" s="58">
        <f t="shared" si="277"/>
        <v>4.5928008464578998</v>
      </c>
      <c r="K251" s="10"/>
      <c r="L251">
        <v>0</v>
      </c>
      <c r="M251" s="8">
        <f t="shared" si="293"/>
        <v>0.26159180000000004</v>
      </c>
      <c r="N251" s="8">
        <f t="shared" si="294"/>
        <v>4.5928008464578998</v>
      </c>
      <c r="O251" s="58">
        <f t="shared" si="278"/>
        <v>0.23220754125803081</v>
      </c>
      <c r="P251" s="8">
        <f t="shared" si="279"/>
        <v>0</v>
      </c>
      <c r="Q251" s="8">
        <f t="shared" si="295"/>
        <v>4.5928008464578998</v>
      </c>
      <c r="R251" s="8">
        <f t="shared" si="280"/>
        <v>0.15008668250045404</v>
      </c>
      <c r="S251" s="8">
        <f t="shared" si="296"/>
        <v>0.15008668250045404</v>
      </c>
      <c r="T251" s="8">
        <f t="shared" si="297"/>
        <v>0.38229422375848487</v>
      </c>
      <c r="U251" s="15">
        <f t="shared" si="358"/>
        <v>7.3070758288005369E-2</v>
      </c>
      <c r="V251" s="8">
        <f t="shared" si="281"/>
        <v>4.2105066226994152</v>
      </c>
      <c r="W251" s="68"/>
      <c r="X251" s="58">
        <v>0</v>
      </c>
      <c r="Y251" s="8">
        <f t="shared" si="298"/>
        <v>0.26159180000000004</v>
      </c>
      <c r="Z251" s="8">
        <f t="shared" si="299"/>
        <v>4.2105066226994152</v>
      </c>
      <c r="AA251" s="60">
        <f t="shared" si="300"/>
        <v>0.40682761228406999</v>
      </c>
      <c r="AB251" s="8">
        <f t="shared" si="301"/>
        <v>0</v>
      </c>
      <c r="AC251" s="8">
        <f t="shared" si="302"/>
        <v>4.2105066226994152</v>
      </c>
      <c r="AD251" s="8">
        <f t="shared" si="303"/>
        <v>0.75336812555723087</v>
      </c>
      <c r="AE251" s="8">
        <f t="shared" si="304"/>
        <v>0.75336812555723087</v>
      </c>
      <c r="AF251" s="8">
        <f t="shared" si="305"/>
        <v>1.1601957378413008</v>
      </c>
      <c r="AG251" s="15">
        <f t="shared" si="306"/>
        <v>0.22175690098873527</v>
      </c>
      <c r="AH251" s="8">
        <f t="shared" si="307"/>
        <v>3.0503108848581144</v>
      </c>
      <c r="AI251" s="68"/>
      <c r="AJ251" s="58">
        <v>0</v>
      </c>
      <c r="AK251" s="8">
        <f t="shared" si="308"/>
        <v>0.26159180000000004</v>
      </c>
      <c r="AL251" s="8">
        <f t="shared" si="309"/>
        <v>0</v>
      </c>
      <c r="AM251" s="69">
        <f t="shared" si="310"/>
        <v>0</v>
      </c>
      <c r="AN251" s="8">
        <f t="shared" si="311"/>
        <v>0.26159180000000004</v>
      </c>
      <c r="AO251" s="8">
        <f t="shared" si="312"/>
        <v>0</v>
      </c>
      <c r="AP251" s="8">
        <f t="shared" si="313"/>
        <v>0</v>
      </c>
      <c r="AQ251" s="8">
        <f t="shared" si="314"/>
        <v>0</v>
      </c>
      <c r="AR251" s="8">
        <f t="shared" si="315"/>
        <v>0.26159180000000004</v>
      </c>
      <c r="AS251" s="15">
        <f t="shared" si="316"/>
        <v>0.05</v>
      </c>
      <c r="AT251" s="8">
        <f t="shared" si="317"/>
        <v>2.7887190848581143</v>
      </c>
      <c r="AU251" s="68"/>
      <c r="AV251" s="60">
        <v>0</v>
      </c>
      <c r="AW251" s="8">
        <f t="shared" si="318"/>
        <v>0.26159180000000004</v>
      </c>
      <c r="AX251" s="8">
        <f t="shared" si="319"/>
        <v>0</v>
      </c>
      <c r="AY251" s="69">
        <f t="shared" si="320"/>
        <v>0</v>
      </c>
      <c r="AZ251" s="8">
        <f t="shared" si="321"/>
        <v>0.26159180000000004</v>
      </c>
      <c r="BA251" s="8">
        <f t="shared" si="322"/>
        <v>0</v>
      </c>
      <c r="BB251" s="8">
        <f t="shared" si="323"/>
        <v>0</v>
      </c>
      <c r="BC251" s="8">
        <f t="shared" si="324"/>
        <v>0</v>
      </c>
      <c r="BD251" s="8">
        <f t="shared" si="325"/>
        <v>0.26159180000000004</v>
      </c>
      <c r="BE251" s="15">
        <f t="shared" si="326"/>
        <v>0.05</v>
      </c>
      <c r="BF251" s="8">
        <f t="shared" si="327"/>
        <v>2.5271272848581141</v>
      </c>
      <c r="BG251" s="68"/>
      <c r="BH251" s="60">
        <v>0</v>
      </c>
      <c r="BI251" s="8">
        <f t="shared" si="328"/>
        <v>0.26159180000000004</v>
      </c>
      <c r="BJ251" s="8">
        <f t="shared" si="329"/>
        <v>0</v>
      </c>
      <c r="BK251" s="69">
        <f t="shared" si="330"/>
        <v>0</v>
      </c>
      <c r="BL251" s="8">
        <f t="shared" si="331"/>
        <v>0</v>
      </c>
      <c r="BM251" s="8">
        <f t="shared" si="332"/>
        <v>0</v>
      </c>
      <c r="BN251" s="8">
        <f t="shared" si="333"/>
        <v>0</v>
      </c>
      <c r="BO251" s="8">
        <f t="shared" si="334"/>
        <v>0</v>
      </c>
      <c r="BP251" s="8">
        <f t="shared" si="335"/>
        <v>0</v>
      </c>
      <c r="BQ251" s="15">
        <f t="shared" si="336"/>
        <v>0</v>
      </c>
      <c r="BR251" s="8">
        <f t="shared" si="337"/>
        <v>2.5271272848581141</v>
      </c>
      <c r="BS251" s="68"/>
      <c r="BT251" s="60">
        <v>0</v>
      </c>
      <c r="BU251" s="8">
        <f t="shared" si="338"/>
        <v>0.26159180000000004</v>
      </c>
      <c r="BV251" s="8">
        <f t="shared" si="339"/>
        <v>0</v>
      </c>
      <c r="BW251" s="69">
        <f t="shared" si="340"/>
        <v>0</v>
      </c>
      <c r="BX251" s="8">
        <f t="shared" si="341"/>
        <v>0</v>
      </c>
      <c r="BY251" s="8">
        <f t="shared" si="342"/>
        <v>0</v>
      </c>
      <c r="BZ251" s="8">
        <f t="shared" si="343"/>
        <v>0</v>
      </c>
      <c r="CA251" s="8">
        <f t="shared" si="344"/>
        <v>0</v>
      </c>
      <c r="CB251" s="8">
        <f t="shared" si="345"/>
        <v>0</v>
      </c>
      <c r="CC251" s="15">
        <f t="shared" si="346"/>
        <v>0</v>
      </c>
      <c r="CD251" s="8">
        <f t="shared" si="347"/>
        <v>2.5271272848581141</v>
      </c>
      <c r="CE251" s="68"/>
      <c r="CF251" s="60">
        <v>0</v>
      </c>
      <c r="CG251" s="8">
        <f t="shared" si="348"/>
        <v>0.26159180000000004</v>
      </c>
      <c r="CH251" s="8">
        <f t="shared" si="349"/>
        <v>0</v>
      </c>
      <c r="CI251" s="69">
        <f t="shared" si="350"/>
        <v>0</v>
      </c>
      <c r="CJ251" s="8">
        <f t="shared" si="351"/>
        <v>0</v>
      </c>
      <c r="CK251" s="8">
        <f t="shared" si="352"/>
        <v>0</v>
      </c>
      <c r="CL251" s="8">
        <f t="shared" si="353"/>
        <v>0</v>
      </c>
      <c r="CM251" s="8">
        <f t="shared" si="354"/>
        <v>0</v>
      </c>
      <c r="CN251" s="8">
        <f t="shared" si="355"/>
        <v>0</v>
      </c>
      <c r="CO251" s="15">
        <f t="shared" si="356"/>
        <v>0</v>
      </c>
      <c r="CP251" s="8">
        <f t="shared" si="357"/>
        <v>2.5271272848581141</v>
      </c>
      <c r="CQ251" s="27"/>
      <c r="CR251">
        <f t="shared" si="282"/>
        <v>5.1076620000000004</v>
      </c>
      <c r="CS251">
        <f t="shared" si="283"/>
        <v>0</v>
      </c>
      <c r="CT251">
        <f t="shared" si="284"/>
        <v>0</v>
      </c>
      <c r="CU251">
        <f t="shared" si="285"/>
        <v>0</v>
      </c>
      <c r="CV251">
        <f t="shared" si="286"/>
        <v>0</v>
      </c>
      <c r="CW251">
        <f t="shared" si="287"/>
        <v>0</v>
      </c>
      <c r="CX251">
        <f t="shared" si="288"/>
        <v>5.1076620000000004</v>
      </c>
      <c r="CY251">
        <f t="shared" si="289"/>
        <v>0</v>
      </c>
      <c r="CZ251" s="8">
        <f t="shared" si="290"/>
        <v>0</v>
      </c>
    </row>
    <row r="252" spans="1:104" hidden="1" outlineLevel="1" x14ac:dyDescent="0.4">
      <c r="A252" t="str">
        <f>'Accounts Active'!A210</f>
        <v>Lucas Derraugh</v>
      </c>
      <c r="B252">
        <f t="shared" si="273"/>
        <v>5.2381950000000002</v>
      </c>
      <c r="C252">
        <f t="shared" si="272"/>
        <v>1.088546</v>
      </c>
      <c r="D252">
        <f t="shared" si="274"/>
        <v>2</v>
      </c>
      <c r="E252">
        <f t="shared" si="275"/>
        <v>0.26190975</v>
      </c>
      <c r="F252" s="15">
        <f t="shared" si="291"/>
        <v>0.53557166130971001</v>
      </c>
      <c r="G252" s="14">
        <f t="shared" si="276"/>
        <v>1</v>
      </c>
      <c r="H252" s="54">
        <f t="shared" si="292"/>
        <v>1.4344082877485402</v>
      </c>
      <c r="I252" s="58">
        <v>0.37724605039833842</v>
      </c>
      <c r="J252" s="58">
        <f t="shared" si="277"/>
        <v>2.7112999496016617</v>
      </c>
      <c r="K252" s="10"/>
      <c r="L252">
        <v>0</v>
      </c>
      <c r="M252" s="8">
        <f t="shared" si="293"/>
        <v>0.26190975</v>
      </c>
      <c r="N252" s="8">
        <f t="shared" si="294"/>
        <v>2.7112999496016617</v>
      </c>
      <c r="O252" s="58">
        <f t="shared" si="278"/>
        <v>0.13708068691800088</v>
      </c>
      <c r="P252" s="8">
        <f t="shared" si="279"/>
        <v>0</v>
      </c>
      <c r="Q252" s="8">
        <f t="shared" si="295"/>
        <v>2.7112999496016617</v>
      </c>
      <c r="R252" s="8">
        <f t="shared" si="280"/>
        <v>8.8601711309384948E-2</v>
      </c>
      <c r="S252" s="8">
        <f t="shared" si="296"/>
        <v>8.8601711309384948E-2</v>
      </c>
      <c r="T252" s="8">
        <f t="shared" si="297"/>
        <v>0.22568239822738584</v>
      </c>
      <c r="U252" s="15">
        <f t="shared" si="358"/>
        <v>4.3084000925392399E-2</v>
      </c>
      <c r="V252" s="8">
        <f t="shared" si="281"/>
        <v>2.485617551374276</v>
      </c>
      <c r="W252" s="68"/>
      <c r="X252" s="58">
        <v>0</v>
      </c>
      <c r="Y252" s="8">
        <f t="shared" si="298"/>
        <v>0.26190975</v>
      </c>
      <c r="Z252" s="8">
        <f t="shared" si="299"/>
        <v>2.485617551374276</v>
      </c>
      <c r="AA252" s="60">
        <f t="shared" si="300"/>
        <v>0.24016536348033754</v>
      </c>
      <c r="AB252" s="8">
        <f t="shared" si="301"/>
        <v>0</v>
      </c>
      <c r="AC252" s="8">
        <f t="shared" si="302"/>
        <v>2.485617551374276</v>
      </c>
      <c r="AD252" s="8">
        <f t="shared" si="303"/>
        <v>0.44474102604081683</v>
      </c>
      <c r="AE252" s="8">
        <f t="shared" si="304"/>
        <v>0.44474102604081683</v>
      </c>
      <c r="AF252" s="8">
        <f t="shared" si="305"/>
        <v>0.68490638952115435</v>
      </c>
      <c r="AG252" s="15">
        <f t="shared" si="306"/>
        <v>0.13075236594306899</v>
      </c>
      <c r="AH252" s="8">
        <f t="shared" si="307"/>
        <v>1.8007111618531217</v>
      </c>
      <c r="AI252" s="68"/>
      <c r="AJ252" s="58">
        <v>0</v>
      </c>
      <c r="AK252" s="8">
        <f t="shared" si="308"/>
        <v>0.26190975</v>
      </c>
      <c r="AL252" s="8">
        <f t="shared" si="309"/>
        <v>0</v>
      </c>
      <c r="AM252" s="69">
        <f t="shared" si="310"/>
        <v>0</v>
      </c>
      <c r="AN252" s="8">
        <f t="shared" si="311"/>
        <v>0.26190975</v>
      </c>
      <c r="AO252" s="8">
        <f t="shared" si="312"/>
        <v>0</v>
      </c>
      <c r="AP252" s="8">
        <f t="shared" si="313"/>
        <v>0</v>
      </c>
      <c r="AQ252" s="8">
        <f t="shared" si="314"/>
        <v>0</v>
      </c>
      <c r="AR252" s="8">
        <f t="shared" si="315"/>
        <v>0.26190975</v>
      </c>
      <c r="AS252" s="15">
        <f t="shared" si="316"/>
        <v>4.9999999999999996E-2</v>
      </c>
      <c r="AT252" s="8">
        <f t="shared" si="317"/>
        <v>1.5388014118531217</v>
      </c>
      <c r="AU252" s="68"/>
      <c r="AV252" s="60">
        <v>0</v>
      </c>
      <c r="AW252" s="8">
        <f t="shared" si="318"/>
        <v>0.26190975</v>
      </c>
      <c r="AX252" s="8">
        <f t="shared" si="319"/>
        <v>0</v>
      </c>
      <c r="AY252" s="69">
        <f t="shared" si="320"/>
        <v>0</v>
      </c>
      <c r="AZ252" s="8">
        <f t="shared" si="321"/>
        <v>0.26190975</v>
      </c>
      <c r="BA252" s="8">
        <f t="shared" si="322"/>
        <v>0</v>
      </c>
      <c r="BB252" s="8">
        <f t="shared" si="323"/>
        <v>0</v>
      </c>
      <c r="BC252" s="8">
        <f t="shared" si="324"/>
        <v>0</v>
      </c>
      <c r="BD252" s="8">
        <f t="shared" si="325"/>
        <v>0.26190975</v>
      </c>
      <c r="BE252" s="15">
        <f t="shared" si="326"/>
        <v>4.9999999999999996E-2</v>
      </c>
      <c r="BF252" s="8">
        <f t="shared" si="327"/>
        <v>1.2768916618531216</v>
      </c>
      <c r="BG252" s="68"/>
      <c r="BH252" s="60">
        <v>0</v>
      </c>
      <c r="BI252" s="8">
        <f t="shared" si="328"/>
        <v>0.26190975</v>
      </c>
      <c r="BJ252" s="8">
        <f t="shared" si="329"/>
        <v>0</v>
      </c>
      <c r="BK252" s="69">
        <f t="shared" si="330"/>
        <v>0</v>
      </c>
      <c r="BL252" s="8">
        <f t="shared" si="331"/>
        <v>0</v>
      </c>
      <c r="BM252" s="8">
        <f t="shared" si="332"/>
        <v>0</v>
      </c>
      <c r="BN252" s="8">
        <f t="shared" si="333"/>
        <v>0</v>
      </c>
      <c r="BO252" s="8">
        <f t="shared" si="334"/>
        <v>0</v>
      </c>
      <c r="BP252" s="8">
        <f t="shared" si="335"/>
        <v>0</v>
      </c>
      <c r="BQ252" s="15">
        <f t="shared" si="336"/>
        <v>0</v>
      </c>
      <c r="BR252" s="8">
        <f t="shared" si="337"/>
        <v>1.2768916618531216</v>
      </c>
      <c r="BS252" s="68"/>
      <c r="BT252" s="60">
        <v>0</v>
      </c>
      <c r="BU252" s="8">
        <f t="shared" si="338"/>
        <v>0.26190975</v>
      </c>
      <c r="BV252" s="8">
        <f t="shared" si="339"/>
        <v>0</v>
      </c>
      <c r="BW252" s="69">
        <f t="shared" si="340"/>
        <v>0</v>
      </c>
      <c r="BX252" s="8">
        <f t="shared" si="341"/>
        <v>0</v>
      </c>
      <c r="BY252" s="8">
        <f t="shared" si="342"/>
        <v>0</v>
      </c>
      <c r="BZ252" s="8">
        <f t="shared" si="343"/>
        <v>0</v>
      </c>
      <c r="CA252" s="8">
        <f t="shared" si="344"/>
        <v>0</v>
      </c>
      <c r="CB252" s="8">
        <f t="shared" si="345"/>
        <v>0</v>
      </c>
      <c r="CC252" s="15">
        <f t="shared" si="346"/>
        <v>0</v>
      </c>
      <c r="CD252" s="8">
        <f t="shared" si="347"/>
        <v>1.2768916618531216</v>
      </c>
      <c r="CE252" s="68"/>
      <c r="CF252" s="60">
        <v>0</v>
      </c>
      <c r="CG252" s="8">
        <f t="shared" si="348"/>
        <v>0.26190975</v>
      </c>
      <c r="CH252" s="8">
        <f t="shared" si="349"/>
        <v>0</v>
      </c>
      <c r="CI252" s="69">
        <f t="shared" si="350"/>
        <v>0</v>
      </c>
      <c r="CJ252" s="8">
        <f t="shared" si="351"/>
        <v>0</v>
      </c>
      <c r="CK252" s="8">
        <f t="shared" si="352"/>
        <v>0</v>
      </c>
      <c r="CL252" s="8">
        <f t="shared" si="353"/>
        <v>0</v>
      </c>
      <c r="CM252" s="8">
        <f t="shared" si="354"/>
        <v>0</v>
      </c>
      <c r="CN252" s="8">
        <f t="shared" si="355"/>
        <v>0</v>
      </c>
      <c r="CO252" s="15">
        <f t="shared" si="356"/>
        <v>0</v>
      </c>
      <c r="CP252" s="8">
        <f t="shared" si="357"/>
        <v>1.2768916618531216</v>
      </c>
      <c r="CQ252" s="27"/>
      <c r="CR252">
        <f t="shared" si="282"/>
        <v>4.1496490000000001</v>
      </c>
      <c r="CS252">
        <f t="shared" si="283"/>
        <v>0</v>
      </c>
      <c r="CT252">
        <f t="shared" si="284"/>
        <v>0</v>
      </c>
      <c r="CU252">
        <f t="shared" si="285"/>
        <v>0</v>
      </c>
      <c r="CV252">
        <f t="shared" si="286"/>
        <v>0</v>
      </c>
      <c r="CW252">
        <f t="shared" si="287"/>
        <v>2.1496490000000001</v>
      </c>
      <c r="CX252">
        <f t="shared" si="288"/>
        <v>2</v>
      </c>
      <c r="CY252">
        <f t="shared" si="289"/>
        <v>0</v>
      </c>
      <c r="CZ252" s="8">
        <f t="shared" si="290"/>
        <v>0</v>
      </c>
    </row>
    <row r="253" spans="1:104" hidden="1" outlineLevel="1" x14ac:dyDescent="0.4">
      <c r="A253" t="str">
        <f>'Accounts Active'!A211</f>
        <v>Ludwig Karl</v>
      </c>
      <c r="B253">
        <f t="shared" si="273"/>
        <v>69.100272000000004</v>
      </c>
      <c r="C253">
        <f t="shared" si="272"/>
        <v>22.596518</v>
      </c>
      <c r="D253">
        <f t="shared" si="274"/>
        <v>13.236000000000001</v>
      </c>
      <c r="E253">
        <f t="shared" si="275"/>
        <v>3.4550136000000005</v>
      </c>
      <c r="F253" s="15">
        <f t="shared" si="291"/>
        <v>0.38002802692946669</v>
      </c>
      <c r="G253" s="14">
        <f t="shared" si="276"/>
        <v>1</v>
      </c>
      <c r="H253" s="54">
        <f t="shared" si="292"/>
        <v>13.820054400000002</v>
      </c>
      <c r="I253" s="58">
        <v>3.4550136000000005</v>
      </c>
      <c r="J253" s="58">
        <f t="shared" si="277"/>
        <v>18.836404399999999</v>
      </c>
      <c r="K253" s="10"/>
      <c r="L253">
        <v>0</v>
      </c>
      <c r="M253" s="8">
        <f t="shared" si="293"/>
        <v>3.4550136000000005</v>
      </c>
      <c r="N253" s="8">
        <f t="shared" si="294"/>
        <v>18.836404399999999</v>
      </c>
      <c r="O253" s="58">
        <f t="shared" si="278"/>
        <v>1.255455523255814</v>
      </c>
      <c r="P253" s="8">
        <f t="shared" si="279"/>
        <v>3.4550136000000005</v>
      </c>
      <c r="Q253" s="8">
        <f t="shared" si="295"/>
        <v>0</v>
      </c>
      <c r="R253" s="8">
        <f t="shared" si="280"/>
        <v>0</v>
      </c>
      <c r="S253" s="8">
        <f t="shared" si="296"/>
        <v>0</v>
      </c>
      <c r="T253" s="8">
        <f t="shared" si="297"/>
        <v>4.7104691232558142</v>
      </c>
      <c r="U253" s="15">
        <f t="shared" si="358"/>
        <v>6.8168604651162784E-2</v>
      </c>
      <c r="V253" s="8">
        <f t="shared" si="281"/>
        <v>14.125935276744185</v>
      </c>
      <c r="W253" s="68"/>
      <c r="X253" s="58">
        <v>0</v>
      </c>
      <c r="Y253" s="8">
        <f t="shared" si="298"/>
        <v>3.4550136000000005</v>
      </c>
      <c r="Z253" s="8">
        <f t="shared" si="299"/>
        <v>14.125935276744185</v>
      </c>
      <c r="AA253" s="60">
        <f t="shared" si="300"/>
        <v>2.1995580767441862</v>
      </c>
      <c r="AB253" s="8">
        <f t="shared" si="301"/>
        <v>3.4550136000000005</v>
      </c>
      <c r="AC253" s="8">
        <f t="shared" si="302"/>
        <v>0</v>
      </c>
      <c r="AD253" s="8">
        <f t="shared" si="303"/>
        <v>0</v>
      </c>
      <c r="AE253" s="8">
        <f t="shared" si="304"/>
        <v>0</v>
      </c>
      <c r="AF253" s="8">
        <f t="shared" si="305"/>
        <v>5.6545716767441867</v>
      </c>
      <c r="AG253" s="15">
        <f t="shared" si="306"/>
        <v>8.183139534883721E-2</v>
      </c>
      <c r="AH253" s="8">
        <f t="shared" si="307"/>
        <v>8.4713635999999983</v>
      </c>
      <c r="AI253" s="68"/>
      <c r="AJ253" s="58">
        <v>1</v>
      </c>
      <c r="AK253" s="8">
        <f t="shared" si="308"/>
        <v>0</v>
      </c>
      <c r="AL253" s="8">
        <f t="shared" si="309"/>
        <v>0</v>
      </c>
      <c r="AM253" s="69">
        <f t="shared" si="310"/>
        <v>0</v>
      </c>
      <c r="AN253" s="8">
        <f t="shared" si="311"/>
        <v>0</v>
      </c>
      <c r="AO253" s="8">
        <f t="shared" si="312"/>
        <v>0</v>
      </c>
      <c r="AP253" s="8">
        <f t="shared" si="313"/>
        <v>0</v>
      </c>
      <c r="AQ253" s="8">
        <f t="shared" si="314"/>
        <v>0</v>
      </c>
      <c r="AR253" s="8">
        <f t="shared" si="315"/>
        <v>0</v>
      </c>
      <c r="AS253" s="15">
        <f t="shared" si="316"/>
        <v>0</v>
      </c>
      <c r="AT253" s="8">
        <f t="shared" si="317"/>
        <v>8.4713635999999983</v>
      </c>
      <c r="AU253" s="68"/>
      <c r="AV253" s="60">
        <v>0</v>
      </c>
      <c r="AW253" s="8">
        <f t="shared" si="318"/>
        <v>3.4550136000000005</v>
      </c>
      <c r="AX253" s="8">
        <f t="shared" si="319"/>
        <v>0</v>
      </c>
      <c r="AY253" s="69">
        <f t="shared" si="320"/>
        <v>0</v>
      </c>
      <c r="AZ253" s="8">
        <f t="shared" si="321"/>
        <v>3.4550136000000005</v>
      </c>
      <c r="BA253" s="8">
        <f t="shared" si="322"/>
        <v>0</v>
      </c>
      <c r="BB253" s="8">
        <f t="shared" si="323"/>
        <v>0</v>
      </c>
      <c r="BC253" s="8">
        <f t="shared" si="324"/>
        <v>0</v>
      </c>
      <c r="BD253" s="8">
        <f t="shared" si="325"/>
        <v>3.4550136000000005</v>
      </c>
      <c r="BE253" s="15">
        <f t="shared" si="326"/>
        <v>0.05</v>
      </c>
      <c r="BF253" s="8">
        <f t="shared" si="327"/>
        <v>5.0163499999999974</v>
      </c>
      <c r="BG253" s="68"/>
      <c r="BH253" s="60">
        <v>0</v>
      </c>
      <c r="BI253" s="8">
        <f t="shared" si="328"/>
        <v>3.4550136000000005</v>
      </c>
      <c r="BJ253" s="8">
        <f t="shared" si="329"/>
        <v>0</v>
      </c>
      <c r="BK253" s="69">
        <f t="shared" si="330"/>
        <v>0</v>
      </c>
      <c r="BL253" s="8">
        <f t="shared" si="331"/>
        <v>0</v>
      </c>
      <c r="BM253" s="8">
        <f t="shared" si="332"/>
        <v>0</v>
      </c>
      <c r="BN253" s="8">
        <f t="shared" si="333"/>
        <v>0</v>
      </c>
      <c r="BO253" s="8">
        <f t="shared" si="334"/>
        <v>0</v>
      </c>
      <c r="BP253" s="8">
        <f t="shared" si="335"/>
        <v>0</v>
      </c>
      <c r="BQ253" s="15">
        <f t="shared" si="336"/>
        <v>0</v>
      </c>
      <c r="BR253" s="8">
        <f t="shared" si="337"/>
        <v>5.0163499999999974</v>
      </c>
      <c r="BS253" s="68"/>
      <c r="BT253" s="60">
        <v>0</v>
      </c>
      <c r="BU253" s="8">
        <f t="shared" si="338"/>
        <v>3.4550136000000005</v>
      </c>
      <c r="BV253" s="8">
        <f t="shared" si="339"/>
        <v>0</v>
      </c>
      <c r="BW253" s="69">
        <f t="shared" si="340"/>
        <v>0</v>
      </c>
      <c r="BX253" s="8">
        <f t="shared" si="341"/>
        <v>0</v>
      </c>
      <c r="BY253" s="8">
        <f t="shared" si="342"/>
        <v>0</v>
      </c>
      <c r="BZ253" s="8">
        <f t="shared" si="343"/>
        <v>0</v>
      </c>
      <c r="CA253" s="8">
        <f t="shared" si="344"/>
        <v>0</v>
      </c>
      <c r="CB253" s="8">
        <f t="shared" si="345"/>
        <v>0</v>
      </c>
      <c r="CC253" s="15">
        <f t="shared" si="346"/>
        <v>0</v>
      </c>
      <c r="CD253" s="8">
        <f t="shared" si="347"/>
        <v>5.0163499999999974</v>
      </c>
      <c r="CE253" s="68"/>
      <c r="CF253" s="60">
        <v>0</v>
      </c>
      <c r="CG253" s="8">
        <f t="shared" si="348"/>
        <v>3.4550136000000005</v>
      </c>
      <c r="CH253" s="8">
        <f t="shared" si="349"/>
        <v>0</v>
      </c>
      <c r="CI253" s="69">
        <f t="shared" si="350"/>
        <v>0</v>
      </c>
      <c r="CJ253" s="8">
        <f t="shared" si="351"/>
        <v>0</v>
      </c>
      <c r="CK253" s="8">
        <f t="shared" si="352"/>
        <v>0</v>
      </c>
      <c r="CL253" s="8">
        <f t="shared" si="353"/>
        <v>0</v>
      </c>
      <c r="CM253" s="8">
        <f t="shared" si="354"/>
        <v>0</v>
      </c>
      <c r="CN253" s="8">
        <f t="shared" si="355"/>
        <v>0</v>
      </c>
      <c r="CO253" s="15">
        <f t="shared" si="356"/>
        <v>0</v>
      </c>
      <c r="CP253" s="8">
        <f t="shared" si="357"/>
        <v>5.0163499999999974</v>
      </c>
      <c r="CQ253" s="27"/>
      <c r="CR253">
        <f t="shared" si="282"/>
        <v>46.503754000000001</v>
      </c>
      <c r="CS253">
        <f t="shared" si="283"/>
        <v>1.78477</v>
      </c>
      <c r="CT253">
        <f t="shared" si="284"/>
        <v>3.36267</v>
      </c>
      <c r="CU253">
        <f t="shared" si="285"/>
        <v>0</v>
      </c>
      <c r="CV253">
        <f t="shared" si="286"/>
        <v>21.466501999999998</v>
      </c>
      <c r="CW253">
        <f t="shared" si="287"/>
        <v>6.6538120000000003</v>
      </c>
      <c r="CX253">
        <f t="shared" si="288"/>
        <v>12.605803</v>
      </c>
      <c r="CY253">
        <f t="shared" si="289"/>
        <v>0.63019700000000001</v>
      </c>
      <c r="CZ253" s="8">
        <f t="shared" si="290"/>
        <v>13.5411</v>
      </c>
    </row>
    <row r="254" spans="1:104" hidden="1" outlineLevel="1" x14ac:dyDescent="0.4">
      <c r="A254" t="str">
        <f>'Accounts Active'!A212</f>
        <v>Ludwig Von Mises Institute for Austrian Economics, Inc.</v>
      </c>
      <c r="B254">
        <f t="shared" si="273"/>
        <v>0</v>
      </c>
      <c r="C254">
        <f t="shared" si="272"/>
        <v>0</v>
      </c>
      <c r="D254">
        <f t="shared" si="274"/>
        <v>0</v>
      </c>
      <c r="E254">
        <f t="shared" si="275"/>
        <v>0</v>
      </c>
      <c r="F254" s="15">
        <f t="shared" si="291"/>
        <v>0</v>
      </c>
      <c r="G254" s="14">
        <f t="shared" si="276"/>
        <v>1</v>
      </c>
      <c r="H254" s="54">
        <f t="shared" si="292"/>
        <v>0</v>
      </c>
      <c r="I254" s="58">
        <v>0</v>
      </c>
      <c r="J254" s="58">
        <f t="shared" si="277"/>
        <v>0</v>
      </c>
      <c r="K254" s="10"/>
      <c r="L254">
        <v>0</v>
      </c>
      <c r="M254" s="8">
        <f t="shared" si="293"/>
        <v>0</v>
      </c>
      <c r="N254" s="8">
        <f t="shared" si="294"/>
        <v>0</v>
      </c>
      <c r="O254" s="58">
        <f t="shared" si="278"/>
        <v>0</v>
      </c>
      <c r="P254" s="8">
        <f t="shared" si="279"/>
        <v>0</v>
      </c>
      <c r="Q254" s="8">
        <f t="shared" si="295"/>
        <v>0</v>
      </c>
      <c r="R254" s="8">
        <f t="shared" si="280"/>
        <v>0</v>
      </c>
      <c r="S254" s="8">
        <f t="shared" si="296"/>
        <v>0</v>
      </c>
      <c r="T254" s="8">
        <f t="shared" si="297"/>
        <v>0</v>
      </c>
      <c r="U254" s="15">
        <f t="shared" si="358"/>
        <v>0</v>
      </c>
      <c r="V254" s="8">
        <f t="shared" si="281"/>
        <v>0</v>
      </c>
      <c r="W254" s="68"/>
      <c r="X254" s="58">
        <v>0</v>
      </c>
      <c r="Y254" s="8">
        <f t="shared" si="298"/>
        <v>0</v>
      </c>
      <c r="Z254" s="8">
        <f t="shared" si="299"/>
        <v>0</v>
      </c>
      <c r="AA254" s="60">
        <f t="shared" si="300"/>
        <v>0</v>
      </c>
      <c r="AB254" s="8">
        <f t="shared" si="301"/>
        <v>0</v>
      </c>
      <c r="AC254" s="8">
        <f t="shared" si="302"/>
        <v>0</v>
      </c>
      <c r="AD254" s="8">
        <f t="shared" si="303"/>
        <v>0</v>
      </c>
      <c r="AE254" s="8">
        <f t="shared" si="304"/>
        <v>0</v>
      </c>
      <c r="AF254" s="8">
        <f t="shared" si="305"/>
        <v>0</v>
      </c>
      <c r="AG254" s="15">
        <f t="shared" si="306"/>
        <v>0</v>
      </c>
      <c r="AH254" s="8">
        <f t="shared" si="307"/>
        <v>0</v>
      </c>
      <c r="AI254" s="68"/>
      <c r="AJ254" s="58">
        <v>0</v>
      </c>
      <c r="AK254" s="8">
        <f t="shared" si="308"/>
        <v>0</v>
      </c>
      <c r="AL254" s="8">
        <f t="shared" si="309"/>
        <v>0</v>
      </c>
      <c r="AM254" s="69">
        <f t="shared" si="310"/>
        <v>0</v>
      </c>
      <c r="AN254" s="8">
        <f t="shared" si="311"/>
        <v>0</v>
      </c>
      <c r="AO254" s="8">
        <f t="shared" si="312"/>
        <v>0</v>
      </c>
      <c r="AP254" s="8">
        <f t="shared" si="313"/>
        <v>0</v>
      </c>
      <c r="AQ254" s="8">
        <f t="shared" si="314"/>
        <v>0</v>
      </c>
      <c r="AR254" s="8">
        <f t="shared" si="315"/>
        <v>0</v>
      </c>
      <c r="AS254" s="15">
        <f t="shared" si="316"/>
        <v>0</v>
      </c>
      <c r="AT254" s="8">
        <f t="shared" si="317"/>
        <v>0</v>
      </c>
      <c r="AU254" s="68"/>
      <c r="AV254" s="60">
        <v>0</v>
      </c>
      <c r="AW254" s="8">
        <f t="shared" si="318"/>
        <v>0</v>
      </c>
      <c r="AX254" s="8">
        <f t="shared" si="319"/>
        <v>0</v>
      </c>
      <c r="AY254" s="69">
        <f t="shared" si="320"/>
        <v>0</v>
      </c>
      <c r="AZ254" s="8">
        <f t="shared" si="321"/>
        <v>0</v>
      </c>
      <c r="BA254" s="8">
        <f t="shared" si="322"/>
        <v>0</v>
      </c>
      <c r="BB254" s="8">
        <f t="shared" si="323"/>
        <v>0</v>
      </c>
      <c r="BC254" s="8">
        <f t="shared" si="324"/>
        <v>0</v>
      </c>
      <c r="BD254" s="8">
        <f t="shared" si="325"/>
        <v>0</v>
      </c>
      <c r="BE254" s="15">
        <f t="shared" si="326"/>
        <v>0</v>
      </c>
      <c r="BF254" s="8">
        <f t="shared" si="327"/>
        <v>0</v>
      </c>
      <c r="BG254" s="68"/>
      <c r="BH254" s="60">
        <v>0</v>
      </c>
      <c r="BI254" s="8">
        <f t="shared" si="328"/>
        <v>0</v>
      </c>
      <c r="BJ254" s="8">
        <f t="shared" si="329"/>
        <v>0</v>
      </c>
      <c r="BK254" s="69">
        <f t="shared" si="330"/>
        <v>0</v>
      </c>
      <c r="BL254" s="8">
        <f t="shared" si="331"/>
        <v>0</v>
      </c>
      <c r="BM254" s="8">
        <f t="shared" si="332"/>
        <v>0</v>
      </c>
      <c r="BN254" s="8">
        <f t="shared" si="333"/>
        <v>0</v>
      </c>
      <c r="BO254" s="8">
        <f t="shared" si="334"/>
        <v>0</v>
      </c>
      <c r="BP254" s="8">
        <f t="shared" si="335"/>
        <v>0</v>
      </c>
      <c r="BQ254" s="15">
        <f t="shared" si="336"/>
        <v>0</v>
      </c>
      <c r="BR254" s="8">
        <f t="shared" si="337"/>
        <v>0</v>
      </c>
      <c r="BS254" s="68"/>
      <c r="BT254" s="60">
        <v>0</v>
      </c>
      <c r="BU254" s="8">
        <f t="shared" si="338"/>
        <v>0</v>
      </c>
      <c r="BV254" s="8">
        <f t="shared" si="339"/>
        <v>0</v>
      </c>
      <c r="BW254" s="69">
        <f t="shared" si="340"/>
        <v>0</v>
      </c>
      <c r="BX254" s="8">
        <f t="shared" si="341"/>
        <v>0</v>
      </c>
      <c r="BY254" s="8">
        <f t="shared" si="342"/>
        <v>0</v>
      </c>
      <c r="BZ254" s="8">
        <f t="shared" si="343"/>
        <v>0</v>
      </c>
      <c r="CA254" s="8">
        <f t="shared" si="344"/>
        <v>0</v>
      </c>
      <c r="CB254" s="8">
        <f t="shared" si="345"/>
        <v>0</v>
      </c>
      <c r="CC254" s="15">
        <f t="shared" si="346"/>
        <v>0</v>
      </c>
      <c r="CD254" s="8">
        <f t="shared" si="347"/>
        <v>0</v>
      </c>
      <c r="CE254" s="68"/>
      <c r="CF254" s="60">
        <v>0</v>
      </c>
      <c r="CG254" s="8">
        <f t="shared" si="348"/>
        <v>0</v>
      </c>
      <c r="CH254" s="8">
        <f t="shared" si="349"/>
        <v>0</v>
      </c>
      <c r="CI254" s="69">
        <f t="shared" si="350"/>
        <v>0</v>
      </c>
      <c r="CJ254" s="8">
        <f t="shared" si="351"/>
        <v>0</v>
      </c>
      <c r="CK254" s="8">
        <f t="shared" si="352"/>
        <v>0</v>
      </c>
      <c r="CL254" s="8">
        <f t="shared" si="353"/>
        <v>0</v>
      </c>
      <c r="CM254" s="8">
        <f t="shared" si="354"/>
        <v>0</v>
      </c>
      <c r="CN254" s="8">
        <f t="shared" si="355"/>
        <v>0</v>
      </c>
      <c r="CO254" s="15">
        <f t="shared" si="356"/>
        <v>0</v>
      </c>
      <c r="CP254" s="8">
        <f t="shared" si="357"/>
        <v>0</v>
      </c>
      <c r="CQ254" s="27"/>
      <c r="CR254">
        <f t="shared" si="282"/>
        <v>0</v>
      </c>
      <c r="CS254">
        <f t="shared" si="283"/>
        <v>0</v>
      </c>
      <c r="CT254">
        <f t="shared" si="284"/>
        <v>0</v>
      </c>
      <c r="CU254">
        <f t="shared" si="285"/>
        <v>0</v>
      </c>
      <c r="CV254">
        <f t="shared" si="286"/>
        <v>0</v>
      </c>
      <c r="CW254">
        <f t="shared" si="287"/>
        <v>0</v>
      </c>
      <c r="CX254">
        <f t="shared" si="288"/>
        <v>0</v>
      </c>
      <c r="CY254">
        <f t="shared" si="289"/>
        <v>0</v>
      </c>
      <c r="CZ254" s="8">
        <f t="shared" si="290"/>
        <v>0</v>
      </c>
    </row>
    <row r="255" spans="1:104" hidden="1" outlineLevel="1" x14ac:dyDescent="0.4">
      <c r="A255" t="str">
        <f>'Accounts Active'!A213</f>
        <v>Luis Rodriguez &amp; Amy Grisser</v>
      </c>
      <c r="B255">
        <f t="shared" si="273"/>
        <v>86.010996999999989</v>
      </c>
      <c r="C255">
        <f t="shared" si="272"/>
        <v>10.518886</v>
      </c>
      <c r="D255">
        <f t="shared" si="274"/>
        <v>4</v>
      </c>
      <c r="E255">
        <f t="shared" si="275"/>
        <v>4.3005498499999995</v>
      </c>
      <c r="F255" s="15">
        <f t="shared" si="291"/>
        <v>0.40884080785740984</v>
      </c>
      <c r="G255" s="14">
        <f t="shared" si="276"/>
        <v>1</v>
      </c>
      <c r="H255" s="54">
        <f t="shared" si="292"/>
        <v>6.2183361500000016</v>
      </c>
      <c r="I255" s="58">
        <v>4.3005498499999995</v>
      </c>
      <c r="J255" s="58">
        <f t="shared" si="277"/>
        <v>6.2183361500000007</v>
      </c>
      <c r="K255" s="10"/>
      <c r="L255">
        <v>0</v>
      </c>
      <c r="M255" s="8">
        <f t="shared" si="293"/>
        <v>4.3005498499999995</v>
      </c>
      <c r="N255" s="8">
        <f t="shared" si="294"/>
        <v>6.2183361500000007</v>
      </c>
      <c r="O255" s="58">
        <f t="shared" si="278"/>
        <v>1.5626998001453485</v>
      </c>
      <c r="P255" s="8">
        <f t="shared" si="279"/>
        <v>4.3005498499999995</v>
      </c>
      <c r="Q255" s="8">
        <f t="shared" si="295"/>
        <v>0</v>
      </c>
      <c r="R255" s="8">
        <f t="shared" si="280"/>
        <v>0</v>
      </c>
      <c r="S255" s="8">
        <f t="shared" si="296"/>
        <v>0</v>
      </c>
      <c r="T255" s="8">
        <f t="shared" si="297"/>
        <v>5.8632496501453479</v>
      </c>
      <c r="U255" s="15">
        <f t="shared" si="358"/>
        <v>6.8168604651162784E-2</v>
      </c>
      <c r="V255" s="8">
        <f t="shared" si="281"/>
        <v>0.35508649985465279</v>
      </c>
      <c r="W255" s="68"/>
      <c r="X255" s="58">
        <v>0</v>
      </c>
      <c r="Y255" s="8">
        <f t="shared" si="298"/>
        <v>0.35508649985465279</v>
      </c>
      <c r="Z255" s="8">
        <f t="shared" si="299"/>
        <v>0.35508649985465279</v>
      </c>
      <c r="AA255" s="60">
        <f t="shared" si="300"/>
        <v>2.737850049854651</v>
      </c>
      <c r="AB255" s="8">
        <f t="shared" si="301"/>
        <v>0.35508649985465279</v>
      </c>
      <c r="AC255" s="8">
        <f t="shared" si="302"/>
        <v>0</v>
      </c>
      <c r="AD255" s="8">
        <f t="shared" si="303"/>
        <v>0</v>
      </c>
      <c r="AE255" s="8">
        <f t="shared" si="304"/>
        <v>0</v>
      </c>
      <c r="AF255" s="8">
        <f t="shared" si="305"/>
        <v>3.0929365497093038</v>
      </c>
      <c r="AG255" s="15">
        <f t="shared" si="306"/>
        <v>3.5959780232628906E-2</v>
      </c>
      <c r="AH255" s="8">
        <f t="shared" si="307"/>
        <v>-2.737850049854651</v>
      </c>
      <c r="AI255" s="68"/>
      <c r="AJ255" s="58">
        <v>0</v>
      </c>
      <c r="AK255" s="8">
        <f t="shared" si="308"/>
        <v>-2.737850049854651</v>
      </c>
      <c r="AL255" s="8">
        <f t="shared" si="309"/>
        <v>-2.737850049854651</v>
      </c>
      <c r="AM255" s="69">
        <f t="shared" si="310"/>
        <v>0</v>
      </c>
      <c r="AN255" s="8">
        <f t="shared" si="311"/>
        <v>-2.737850049854651</v>
      </c>
      <c r="AO255" s="8">
        <f t="shared" si="312"/>
        <v>0</v>
      </c>
      <c r="AP255" s="8">
        <f t="shared" si="313"/>
        <v>0</v>
      </c>
      <c r="AQ255" s="8">
        <f t="shared" si="314"/>
        <v>0</v>
      </c>
      <c r="AR255" s="8">
        <f t="shared" si="315"/>
        <v>-2.737850049854651</v>
      </c>
      <c r="AS255" s="15">
        <f t="shared" si="316"/>
        <v>-3.1831395348837214E-2</v>
      </c>
      <c r="AT255" s="8">
        <f t="shared" si="317"/>
        <v>0</v>
      </c>
      <c r="AU255" s="68"/>
      <c r="AV255" s="60">
        <v>0</v>
      </c>
      <c r="AW255" s="8">
        <f t="shared" si="318"/>
        <v>0</v>
      </c>
      <c r="AX255" s="8">
        <f t="shared" si="319"/>
        <v>0</v>
      </c>
      <c r="AY255" s="69">
        <f t="shared" si="320"/>
        <v>0</v>
      </c>
      <c r="AZ255" s="8">
        <f t="shared" si="321"/>
        <v>0</v>
      </c>
      <c r="BA255" s="8">
        <f t="shared" si="322"/>
        <v>0</v>
      </c>
      <c r="BB255" s="8">
        <f t="shared" si="323"/>
        <v>0</v>
      </c>
      <c r="BC255" s="8">
        <f t="shared" si="324"/>
        <v>0</v>
      </c>
      <c r="BD255" s="8">
        <f t="shared" si="325"/>
        <v>0</v>
      </c>
      <c r="BE255" s="15">
        <f t="shared" si="326"/>
        <v>0</v>
      </c>
      <c r="BF255" s="8">
        <f t="shared" si="327"/>
        <v>0</v>
      </c>
      <c r="BG255" s="68"/>
      <c r="BH255" s="60">
        <v>0</v>
      </c>
      <c r="BI255" s="8">
        <f t="shared" si="328"/>
        <v>0</v>
      </c>
      <c r="BJ255" s="8">
        <f t="shared" si="329"/>
        <v>0</v>
      </c>
      <c r="BK255" s="69">
        <f t="shared" si="330"/>
        <v>0</v>
      </c>
      <c r="BL255" s="8">
        <f t="shared" si="331"/>
        <v>0</v>
      </c>
      <c r="BM255" s="8">
        <f t="shared" si="332"/>
        <v>0</v>
      </c>
      <c r="BN255" s="8">
        <f t="shared" si="333"/>
        <v>0</v>
      </c>
      <c r="BO255" s="8">
        <f t="shared" si="334"/>
        <v>0</v>
      </c>
      <c r="BP255" s="8">
        <f t="shared" si="335"/>
        <v>0</v>
      </c>
      <c r="BQ255" s="15">
        <f t="shared" si="336"/>
        <v>0</v>
      </c>
      <c r="BR255" s="8">
        <f t="shared" si="337"/>
        <v>0</v>
      </c>
      <c r="BS255" s="68"/>
      <c r="BT255" s="60">
        <v>0</v>
      </c>
      <c r="BU255" s="8">
        <f t="shared" si="338"/>
        <v>0</v>
      </c>
      <c r="BV255" s="8">
        <f t="shared" si="339"/>
        <v>0</v>
      </c>
      <c r="BW255" s="69">
        <f t="shared" si="340"/>
        <v>0</v>
      </c>
      <c r="BX255" s="8">
        <f t="shared" si="341"/>
        <v>0</v>
      </c>
      <c r="BY255" s="8">
        <f t="shared" si="342"/>
        <v>0</v>
      </c>
      <c r="BZ255" s="8">
        <f t="shared" si="343"/>
        <v>0</v>
      </c>
      <c r="CA255" s="8">
        <f t="shared" si="344"/>
        <v>0</v>
      </c>
      <c r="CB255" s="8">
        <f t="shared" si="345"/>
        <v>0</v>
      </c>
      <c r="CC255" s="15">
        <f t="shared" si="346"/>
        <v>0</v>
      </c>
      <c r="CD255" s="8">
        <f t="shared" si="347"/>
        <v>0</v>
      </c>
      <c r="CE255" s="68"/>
      <c r="CF255" s="60">
        <v>0</v>
      </c>
      <c r="CG255" s="8">
        <f t="shared" si="348"/>
        <v>0</v>
      </c>
      <c r="CH255" s="8">
        <f t="shared" si="349"/>
        <v>0</v>
      </c>
      <c r="CI255" s="69">
        <f t="shared" si="350"/>
        <v>0</v>
      </c>
      <c r="CJ255" s="8">
        <f t="shared" si="351"/>
        <v>0</v>
      </c>
      <c r="CK255" s="8">
        <f t="shared" si="352"/>
        <v>0</v>
      </c>
      <c r="CL255" s="8">
        <f t="shared" si="353"/>
        <v>0</v>
      </c>
      <c r="CM255" s="8">
        <f t="shared" si="354"/>
        <v>0</v>
      </c>
      <c r="CN255" s="8">
        <f t="shared" si="355"/>
        <v>0</v>
      </c>
      <c r="CO255" s="15">
        <f t="shared" si="356"/>
        <v>0</v>
      </c>
      <c r="CP255" s="8">
        <f t="shared" si="357"/>
        <v>0</v>
      </c>
      <c r="CQ255" s="27"/>
      <c r="CR255">
        <f t="shared" si="282"/>
        <v>75.492110999999994</v>
      </c>
      <c r="CS255">
        <f t="shared" si="283"/>
        <v>5.8445090000000004</v>
      </c>
      <c r="CT255">
        <f t="shared" si="284"/>
        <v>0</v>
      </c>
      <c r="CU255">
        <f t="shared" si="285"/>
        <v>0</v>
      </c>
      <c r="CV255">
        <f t="shared" si="286"/>
        <v>13.147601999999999</v>
      </c>
      <c r="CW255">
        <f t="shared" si="287"/>
        <v>52.5</v>
      </c>
      <c r="CX255">
        <f t="shared" si="288"/>
        <v>4</v>
      </c>
      <c r="CY255">
        <f t="shared" si="289"/>
        <v>0</v>
      </c>
      <c r="CZ255" s="8">
        <f t="shared" si="290"/>
        <v>4</v>
      </c>
    </row>
    <row r="256" spans="1:104" hidden="1" outlineLevel="1" x14ac:dyDescent="0.4">
      <c r="A256" t="str">
        <f>'Accounts Active'!A214</f>
        <v>M and K Investments</v>
      </c>
      <c r="B256">
        <f t="shared" si="273"/>
        <v>14.273505</v>
      </c>
      <c r="C256">
        <f t="shared" si="272"/>
        <v>0.59169400000000005</v>
      </c>
      <c r="D256">
        <f t="shared" si="274"/>
        <v>5.0520560000000003</v>
      </c>
      <c r="E256">
        <f t="shared" si="275"/>
        <v>0.71367525000000009</v>
      </c>
      <c r="F256" s="15">
        <f t="shared" si="291"/>
        <v>1</v>
      </c>
      <c r="G256" s="14">
        <f t="shared" si="276"/>
        <v>1</v>
      </c>
      <c r="H256" s="54">
        <f t="shared" si="292"/>
        <v>0</v>
      </c>
      <c r="I256" s="58">
        <v>0.44308100000000028</v>
      </c>
      <c r="J256" s="58">
        <f t="shared" si="277"/>
        <v>0</v>
      </c>
      <c r="K256" s="10"/>
      <c r="L256">
        <v>0</v>
      </c>
      <c r="M256" s="8">
        <f t="shared" si="293"/>
        <v>0</v>
      </c>
      <c r="N256" s="8">
        <f t="shared" si="294"/>
        <v>0</v>
      </c>
      <c r="O256" s="58">
        <f t="shared" si="278"/>
        <v>0.1610032703488373</v>
      </c>
      <c r="P256" s="8">
        <f t="shared" si="279"/>
        <v>0</v>
      </c>
      <c r="Q256" s="8">
        <f t="shared" si="295"/>
        <v>0</v>
      </c>
      <c r="R256" s="8">
        <f t="shared" si="280"/>
        <v>0</v>
      </c>
      <c r="S256" s="8">
        <f t="shared" si="296"/>
        <v>0</v>
      </c>
      <c r="T256" s="8">
        <f t="shared" si="297"/>
        <v>0.1610032703488373</v>
      </c>
      <c r="U256" s="15">
        <f t="shared" si="358"/>
        <v>1.1279869264685674E-2</v>
      </c>
      <c r="V256" s="8">
        <f t="shared" si="281"/>
        <v>-0.1610032703488373</v>
      </c>
      <c r="W256" s="68"/>
      <c r="X256" s="58">
        <v>0</v>
      </c>
      <c r="Y256" s="8">
        <f t="shared" si="298"/>
        <v>-0.1610032703488373</v>
      </c>
      <c r="Z256" s="8">
        <f t="shared" si="299"/>
        <v>-0.1610032703488373</v>
      </c>
      <c r="AA256" s="60">
        <f t="shared" si="300"/>
        <v>0.28207772965116296</v>
      </c>
      <c r="AB256" s="8">
        <f t="shared" si="301"/>
        <v>-0.1610032703488373</v>
      </c>
      <c r="AC256" s="8">
        <f t="shared" si="302"/>
        <v>0</v>
      </c>
      <c r="AD256" s="8">
        <f t="shared" si="303"/>
        <v>0</v>
      </c>
      <c r="AE256" s="8">
        <f t="shared" si="304"/>
        <v>0</v>
      </c>
      <c r="AF256" s="8">
        <f t="shared" si="305"/>
        <v>0.12107445930232566</v>
      </c>
      <c r="AG256" s="15">
        <f t="shared" si="306"/>
        <v>8.4824616870436288E-3</v>
      </c>
      <c r="AH256" s="8">
        <f t="shared" si="307"/>
        <v>-0.28207772965116296</v>
      </c>
      <c r="AI256" s="68"/>
      <c r="AJ256" s="58">
        <v>0</v>
      </c>
      <c r="AK256" s="8">
        <f t="shared" si="308"/>
        <v>-0.28207772965116296</v>
      </c>
      <c r="AL256" s="8">
        <f t="shared" si="309"/>
        <v>-0.28207772965116296</v>
      </c>
      <c r="AM256" s="69">
        <f t="shared" si="310"/>
        <v>0</v>
      </c>
      <c r="AN256" s="8">
        <f t="shared" si="311"/>
        <v>-0.28207772965116296</v>
      </c>
      <c r="AO256" s="8">
        <f t="shared" si="312"/>
        <v>0</v>
      </c>
      <c r="AP256" s="8">
        <f t="shared" si="313"/>
        <v>0</v>
      </c>
      <c r="AQ256" s="8">
        <f t="shared" si="314"/>
        <v>0</v>
      </c>
      <c r="AR256" s="8">
        <f t="shared" si="315"/>
        <v>-0.28207772965116296</v>
      </c>
      <c r="AS256" s="15">
        <f t="shared" si="316"/>
        <v>-1.9762330951729301E-2</v>
      </c>
      <c r="AT256" s="8">
        <f t="shared" si="317"/>
        <v>0</v>
      </c>
      <c r="AU256" s="68"/>
      <c r="AV256" s="60">
        <v>0</v>
      </c>
      <c r="AW256" s="8">
        <f t="shared" si="318"/>
        <v>0</v>
      </c>
      <c r="AX256" s="8">
        <f t="shared" si="319"/>
        <v>0</v>
      </c>
      <c r="AY256" s="69">
        <f t="shared" si="320"/>
        <v>0</v>
      </c>
      <c r="AZ256" s="8">
        <f t="shared" si="321"/>
        <v>0</v>
      </c>
      <c r="BA256" s="8">
        <f t="shared" si="322"/>
        <v>0</v>
      </c>
      <c r="BB256" s="8">
        <f t="shared" si="323"/>
        <v>0</v>
      </c>
      <c r="BC256" s="8">
        <f t="shared" si="324"/>
        <v>0</v>
      </c>
      <c r="BD256" s="8">
        <f t="shared" si="325"/>
        <v>0</v>
      </c>
      <c r="BE256" s="15">
        <f t="shared" si="326"/>
        <v>0</v>
      </c>
      <c r="BF256" s="8">
        <f t="shared" si="327"/>
        <v>0</v>
      </c>
      <c r="BG256" s="68"/>
      <c r="BH256" s="60">
        <v>0</v>
      </c>
      <c r="BI256" s="8">
        <f t="shared" si="328"/>
        <v>0</v>
      </c>
      <c r="BJ256" s="8">
        <f t="shared" si="329"/>
        <v>0</v>
      </c>
      <c r="BK256" s="69">
        <f t="shared" si="330"/>
        <v>0</v>
      </c>
      <c r="BL256" s="8">
        <f t="shared" si="331"/>
        <v>0</v>
      </c>
      <c r="BM256" s="8">
        <f t="shared" si="332"/>
        <v>0</v>
      </c>
      <c r="BN256" s="8">
        <f t="shared" si="333"/>
        <v>0</v>
      </c>
      <c r="BO256" s="8">
        <f t="shared" si="334"/>
        <v>0</v>
      </c>
      <c r="BP256" s="8">
        <f t="shared" si="335"/>
        <v>0</v>
      </c>
      <c r="BQ256" s="15">
        <f t="shared" si="336"/>
        <v>0</v>
      </c>
      <c r="BR256" s="8">
        <f t="shared" si="337"/>
        <v>0</v>
      </c>
      <c r="BS256" s="68"/>
      <c r="BT256" s="60">
        <v>0</v>
      </c>
      <c r="BU256" s="8">
        <f t="shared" si="338"/>
        <v>0</v>
      </c>
      <c r="BV256" s="8">
        <f t="shared" si="339"/>
        <v>0</v>
      </c>
      <c r="BW256" s="69">
        <f t="shared" si="340"/>
        <v>0</v>
      </c>
      <c r="BX256" s="8">
        <f t="shared" si="341"/>
        <v>0</v>
      </c>
      <c r="BY256" s="8">
        <f t="shared" si="342"/>
        <v>0</v>
      </c>
      <c r="BZ256" s="8">
        <f t="shared" si="343"/>
        <v>0</v>
      </c>
      <c r="CA256" s="8">
        <f t="shared" si="344"/>
        <v>0</v>
      </c>
      <c r="CB256" s="8">
        <f t="shared" si="345"/>
        <v>0</v>
      </c>
      <c r="CC256" s="15">
        <f t="shared" si="346"/>
        <v>0</v>
      </c>
      <c r="CD256" s="8">
        <f t="shared" si="347"/>
        <v>0</v>
      </c>
      <c r="CE256" s="68"/>
      <c r="CF256" s="60">
        <v>0</v>
      </c>
      <c r="CG256" s="8">
        <f t="shared" si="348"/>
        <v>0</v>
      </c>
      <c r="CH256" s="8">
        <f t="shared" si="349"/>
        <v>0</v>
      </c>
      <c r="CI256" s="69">
        <f t="shared" si="350"/>
        <v>0</v>
      </c>
      <c r="CJ256" s="8">
        <f t="shared" si="351"/>
        <v>0</v>
      </c>
      <c r="CK256" s="8">
        <f t="shared" si="352"/>
        <v>0</v>
      </c>
      <c r="CL256" s="8">
        <f t="shared" si="353"/>
        <v>0</v>
      </c>
      <c r="CM256" s="8">
        <f t="shared" si="354"/>
        <v>0</v>
      </c>
      <c r="CN256" s="8">
        <f t="shared" si="355"/>
        <v>0</v>
      </c>
      <c r="CO256" s="15">
        <f t="shared" si="356"/>
        <v>0</v>
      </c>
      <c r="CP256" s="8">
        <f t="shared" si="357"/>
        <v>0</v>
      </c>
      <c r="CQ256" s="27"/>
      <c r="CR256">
        <f t="shared" si="282"/>
        <v>13.681811</v>
      </c>
      <c r="CS256">
        <f t="shared" si="283"/>
        <v>0.53514899999999999</v>
      </c>
      <c r="CT256">
        <f t="shared" si="284"/>
        <v>1.5201990000000001</v>
      </c>
      <c r="CU256">
        <f t="shared" si="285"/>
        <v>0</v>
      </c>
      <c r="CV256">
        <f t="shared" si="286"/>
        <v>3.5397759999999998</v>
      </c>
      <c r="CW256">
        <f t="shared" si="287"/>
        <v>3.0346310000000001</v>
      </c>
      <c r="CX256">
        <f t="shared" si="288"/>
        <v>4.7450890000000001</v>
      </c>
      <c r="CY256">
        <f t="shared" si="289"/>
        <v>0.30696699999999999</v>
      </c>
      <c r="CZ256" s="8">
        <f t="shared" si="290"/>
        <v>5.2006690000000004</v>
      </c>
    </row>
    <row r="257" spans="1:104" hidden="1" outlineLevel="1" x14ac:dyDescent="0.4">
      <c r="A257" t="str">
        <f>'Accounts Active'!A215</f>
        <v>Manuel Polavieja</v>
      </c>
      <c r="B257">
        <f t="shared" si="273"/>
        <v>3.1105849999999999</v>
      </c>
      <c r="C257">
        <f t="shared" si="272"/>
        <v>3.1105849999999999</v>
      </c>
      <c r="D257">
        <f t="shared" si="274"/>
        <v>0</v>
      </c>
      <c r="E257">
        <f t="shared" si="275"/>
        <v>0.15552925000000001</v>
      </c>
      <c r="F257" s="15">
        <f t="shared" si="291"/>
        <v>0.60517234072325932</v>
      </c>
      <c r="G257" s="14">
        <f t="shared" si="276"/>
        <v>1</v>
      </c>
      <c r="H257" s="54">
        <f t="shared" si="292"/>
        <v>1.2281449945313403</v>
      </c>
      <c r="I257" s="58">
        <v>0.37993797265066326</v>
      </c>
      <c r="J257" s="58">
        <f t="shared" si="277"/>
        <v>2.7306470273493368</v>
      </c>
      <c r="K257" s="10"/>
      <c r="L257">
        <v>0</v>
      </c>
      <c r="M257" s="8">
        <f t="shared" si="293"/>
        <v>0.15552925000000001</v>
      </c>
      <c r="N257" s="8">
        <f t="shared" si="294"/>
        <v>2.7306470273493368</v>
      </c>
      <c r="O257" s="58">
        <f t="shared" si="278"/>
        <v>0.13805885634108403</v>
      </c>
      <c r="P257" s="8">
        <f t="shared" si="279"/>
        <v>0</v>
      </c>
      <c r="Q257" s="8">
        <f t="shared" si="295"/>
        <v>2.7306470273493368</v>
      </c>
      <c r="R257" s="8">
        <f t="shared" si="280"/>
        <v>8.9233948328211132E-2</v>
      </c>
      <c r="S257" s="8">
        <f t="shared" si="296"/>
        <v>8.9233948328211132E-2</v>
      </c>
      <c r="T257" s="8">
        <f t="shared" si="297"/>
        <v>0.22729280466929516</v>
      </c>
      <c r="U257" s="15">
        <f t="shared" si="358"/>
        <v>7.3070758288005369E-2</v>
      </c>
      <c r="V257" s="8">
        <f t="shared" si="281"/>
        <v>2.5033542226800418</v>
      </c>
      <c r="W257" s="68"/>
      <c r="X257" s="58">
        <v>0</v>
      </c>
      <c r="Y257" s="8">
        <f t="shared" si="298"/>
        <v>0.15552925000000001</v>
      </c>
      <c r="Z257" s="8">
        <f t="shared" si="299"/>
        <v>2.5033542226800418</v>
      </c>
      <c r="AA257" s="60">
        <f t="shared" si="300"/>
        <v>0.24187911630957923</v>
      </c>
      <c r="AB257" s="8">
        <f t="shared" si="301"/>
        <v>0</v>
      </c>
      <c r="AC257" s="8">
        <f t="shared" si="302"/>
        <v>2.5033542226800418</v>
      </c>
      <c r="AD257" s="8">
        <f t="shared" si="303"/>
        <v>0.44791457355246589</v>
      </c>
      <c r="AE257" s="8">
        <f t="shared" si="304"/>
        <v>0.44791457355246589</v>
      </c>
      <c r="AF257" s="8">
        <f t="shared" si="305"/>
        <v>0.68979368986204515</v>
      </c>
      <c r="AG257" s="15">
        <f t="shared" si="306"/>
        <v>0.22175690098873529</v>
      </c>
      <c r="AH257" s="8">
        <f t="shared" si="307"/>
        <v>1.8135605328179967</v>
      </c>
      <c r="AI257" s="68"/>
      <c r="AJ257" s="58">
        <v>0</v>
      </c>
      <c r="AK257" s="8">
        <f t="shared" si="308"/>
        <v>0.15552925000000001</v>
      </c>
      <c r="AL257" s="8">
        <f t="shared" si="309"/>
        <v>0</v>
      </c>
      <c r="AM257" s="69">
        <f t="shared" si="310"/>
        <v>0</v>
      </c>
      <c r="AN257" s="8">
        <f t="shared" si="311"/>
        <v>0.15552925000000001</v>
      </c>
      <c r="AO257" s="8">
        <f t="shared" si="312"/>
        <v>0</v>
      </c>
      <c r="AP257" s="8">
        <f t="shared" si="313"/>
        <v>0</v>
      </c>
      <c r="AQ257" s="8">
        <f t="shared" si="314"/>
        <v>0</v>
      </c>
      <c r="AR257" s="8">
        <f t="shared" si="315"/>
        <v>0.15552925000000001</v>
      </c>
      <c r="AS257" s="15">
        <f t="shared" si="316"/>
        <v>0.05</v>
      </c>
      <c r="AT257" s="8">
        <f t="shared" si="317"/>
        <v>1.6580312828179966</v>
      </c>
      <c r="AU257" s="68"/>
      <c r="AV257" s="60">
        <v>0</v>
      </c>
      <c r="AW257" s="8">
        <f t="shared" si="318"/>
        <v>0.15552925000000001</v>
      </c>
      <c r="AX257" s="8">
        <f t="shared" si="319"/>
        <v>0</v>
      </c>
      <c r="AY257" s="69">
        <f t="shared" si="320"/>
        <v>0</v>
      </c>
      <c r="AZ257" s="8">
        <f t="shared" si="321"/>
        <v>0.15552925000000001</v>
      </c>
      <c r="BA257" s="8">
        <f t="shared" si="322"/>
        <v>0</v>
      </c>
      <c r="BB257" s="8">
        <f t="shared" si="323"/>
        <v>0</v>
      </c>
      <c r="BC257" s="8">
        <f t="shared" si="324"/>
        <v>0</v>
      </c>
      <c r="BD257" s="8">
        <f t="shared" si="325"/>
        <v>0.15552925000000001</v>
      </c>
      <c r="BE257" s="15">
        <f t="shared" si="326"/>
        <v>0.05</v>
      </c>
      <c r="BF257" s="8">
        <f t="shared" si="327"/>
        <v>1.5025020328179965</v>
      </c>
      <c r="BG257" s="68"/>
      <c r="BH257" s="60">
        <v>0</v>
      </c>
      <c r="BI257" s="8">
        <f t="shared" si="328"/>
        <v>0.15552925000000001</v>
      </c>
      <c r="BJ257" s="8">
        <f t="shared" si="329"/>
        <v>0</v>
      </c>
      <c r="BK257" s="69">
        <f t="shared" si="330"/>
        <v>0</v>
      </c>
      <c r="BL257" s="8">
        <f t="shared" si="331"/>
        <v>0</v>
      </c>
      <c r="BM257" s="8">
        <f t="shared" si="332"/>
        <v>0</v>
      </c>
      <c r="BN257" s="8">
        <f t="shared" si="333"/>
        <v>0</v>
      </c>
      <c r="BO257" s="8">
        <f t="shared" si="334"/>
        <v>0</v>
      </c>
      <c r="BP257" s="8">
        <f t="shared" si="335"/>
        <v>0</v>
      </c>
      <c r="BQ257" s="15">
        <f t="shared" si="336"/>
        <v>0</v>
      </c>
      <c r="BR257" s="8">
        <f t="shared" si="337"/>
        <v>1.5025020328179965</v>
      </c>
      <c r="BS257" s="68"/>
      <c r="BT257" s="60">
        <v>0</v>
      </c>
      <c r="BU257" s="8">
        <f t="shared" si="338"/>
        <v>0.15552925000000001</v>
      </c>
      <c r="BV257" s="8">
        <f t="shared" si="339"/>
        <v>0</v>
      </c>
      <c r="BW257" s="69">
        <f t="shared" si="340"/>
        <v>0</v>
      </c>
      <c r="BX257" s="8">
        <f t="shared" si="341"/>
        <v>0</v>
      </c>
      <c r="BY257" s="8">
        <f t="shared" si="342"/>
        <v>0</v>
      </c>
      <c r="BZ257" s="8">
        <f t="shared" si="343"/>
        <v>0</v>
      </c>
      <c r="CA257" s="8">
        <f t="shared" si="344"/>
        <v>0</v>
      </c>
      <c r="CB257" s="8">
        <f t="shared" si="345"/>
        <v>0</v>
      </c>
      <c r="CC257" s="15">
        <f t="shared" si="346"/>
        <v>0</v>
      </c>
      <c r="CD257" s="8">
        <f t="shared" si="347"/>
        <v>1.5025020328179965</v>
      </c>
      <c r="CE257" s="68"/>
      <c r="CF257" s="60">
        <v>0</v>
      </c>
      <c r="CG257" s="8">
        <f t="shared" si="348"/>
        <v>0.15552925000000001</v>
      </c>
      <c r="CH257" s="8">
        <f t="shared" si="349"/>
        <v>0</v>
      </c>
      <c r="CI257" s="69">
        <f t="shared" si="350"/>
        <v>0</v>
      </c>
      <c r="CJ257" s="8">
        <f t="shared" si="351"/>
        <v>0</v>
      </c>
      <c r="CK257" s="8">
        <f t="shared" si="352"/>
        <v>0</v>
      </c>
      <c r="CL257" s="8">
        <f t="shared" si="353"/>
        <v>0</v>
      </c>
      <c r="CM257" s="8">
        <f t="shared" si="354"/>
        <v>0</v>
      </c>
      <c r="CN257" s="8">
        <f t="shared" si="355"/>
        <v>0</v>
      </c>
      <c r="CO257" s="15">
        <f t="shared" si="356"/>
        <v>0</v>
      </c>
      <c r="CP257" s="8">
        <f t="shared" si="357"/>
        <v>1.5025020328179965</v>
      </c>
      <c r="CQ257" s="27"/>
      <c r="CR257">
        <f t="shared" si="282"/>
        <v>0</v>
      </c>
      <c r="CS257">
        <f t="shared" si="283"/>
        <v>0</v>
      </c>
      <c r="CT257">
        <f t="shared" si="284"/>
        <v>0</v>
      </c>
      <c r="CU257">
        <f t="shared" si="285"/>
        <v>0</v>
      </c>
      <c r="CV257">
        <f t="shared" si="286"/>
        <v>0</v>
      </c>
      <c r="CW257">
        <f t="shared" si="287"/>
        <v>0</v>
      </c>
      <c r="CX257">
        <f t="shared" si="288"/>
        <v>0</v>
      </c>
      <c r="CY257">
        <f t="shared" si="289"/>
        <v>0</v>
      </c>
      <c r="CZ257" s="8">
        <f t="shared" si="290"/>
        <v>0</v>
      </c>
    </row>
    <row r="258" spans="1:104" hidden="1" outlineLevel="1" x14ac:dyDescent="0.4">
      <c r="A258" t="str">
        <f>'Accounts Active'!A216</f>
        <v>MarcAnthony and Sally Salvatini</v>
      </c>
      <c r="B258">
        <f t="shared" si="273"/>
        <v>7.4079999999999997E-3</v>
      </c>
      <c r="C258">
        <f t="shared" si="272"/>
        <v>7.4079999999999997E-3</v>
      </c>
      <c r="D258">
        <f t="shared" si="274"/>
        <v>0</v>
      </c>
      <c r="E258">
        <f t="shared" si="275"/>
        <v>3.704E-4</v>
      </c>
      <c r="F258" s="15">
        <f t="shared" si="291"/>
        <v>0.60517234072325943</v>
      </c>
      <c r="G258" s="14">
        <f t="shared" si="276"/>
        <v>1</v>
      </c>
      <c r="H258" s="54">
        <f t="shared" si="292"/>
        <v>2.9248832999220942E-3</v>
      </c>
      <c r="I258" s="58">
        <v>9.0483960457473863E-4</v>
      </c>
      <c r="J258" s="58">
        <f t="shared" si="277"/>
        <v>6.5031603954252611E-3</v>
      </c>
      <c r="K258" s="10"/>
      <c r="L258">
        <v>0</v>
      </c>
      <c r="M258" s="8">
        <f t="shared" si="293"/>
        <v>3.704E-4</v>
      </c>
      <c r="N258" s="8">
        <f t="shared" si="294"/>
        <v>6.5031603954252611E-3</v>
      </c>
      <c r="O258" s="58">
        <f t="shared" si="278"/>
        <v>3.287934609646579E-4</v>
      </c>
      <c r="P258" s="8">
        <f t="shared" si="279"/>
        <v>0</v>
      </c>
      <c r="Q258" s="8">
        <f t="shared" si="295"/>
        <v>6.5031603954252611E-3</v>
      </c>
      <c r="R258" s="8">
        <f t="shared" si="280"/>
        <v>2.1251471643288577E-4</v>
      </c>
      <c r="S258" s="8">
        <f t="shared" si="296"/>
        <v>2.1251471643288577E-4</v>
      </c>
      <c r="T258" s="8">
        <f t="shared" si="297"/>
        <v>5.4130817739754371E-4</v>
      </c>
      <c r="U258" s="15">
        <f t="shared" si="358"/>
        <v>7.3070758288005369E-2</v>
      </c>
      <c r="V258" s="8">
        <f t="shared" si="281"/>
        <v>5.9618522180277175E-3</v>
      </c>
      <c r="W258" s="68"/>
      <c r="X258" s="58">
        <v>0</v>
      </c>
      <c r="Y258" s="8">
        <f t="shared" si="298"/>
        <v>3.704E-4</v>
      </c>
      <c r="Z258" s="8">
        <f t="shared" si="299"/>
        <v>5.9618522180277175E-3</v>
      </c>
      <c r="AA258" s="60">
        <f t="shared" si="300"/>
        <v>5.7604614361008073E-4</v>
      </c>
      <c r="AB258" s="8">
        <f t="shared" si="301"/>
        <v>0</v>
      </c>
      <c r="AC258" s="8">
        <f t="shared" si="302"/>
        <v>5.9618522180277175E-3</v>
      </c>
      <c r="AD258" s="8">
        <f t="shared" si="303"/>
        <v>1.06672897891447E-3</v>
      </c>
      <c r="AE258" s="8">
        <f t="shared" si="304"/>
        <v>1.06672897891447E-3</v>
      </c>
      <c r="AF258" s="8">
        <f t="shared" si="305"/>
        <v>1.6427751225245508E-3</v>
      </c>
      <c r="AG258" s="15">
        <f t="shared" si="306"/>
        <v>0.22175690098873527</v>
      </c>
      <c r="AH258" s="8">
        <f t="shared" si="307"/>
        <v>4.3190770955031672E-3</v>
      </c>
      <c r="AI258" s="68"/>
      <c r="AJ258" s="58">
        <v>0</v>
      </c>
      <c r="AK258" s="8">
        <f t="shared" si="308"/>
        <v>3.704E-4</v>
      </c>
      <c r="AL258" s="8">
        <f t="shared" si="309"/>
        <v>0</v>
      </c>
      <c r="AM258" s="69">
        <f t="shared" si="310"/>
        <v>0</v>
      </c>
      <c r="AN258" s="8">
        <f t="shared" si="311"/>
        <v>3.704E-4</v>
      </c>
      <c r="AO258" s="8">
        <f t="shared" si="312"/>
        <v>0</v>
      </c>
      <c r="AP258" s="8">
        <f t="shared" si="313"/>
        <v>0</v>
      </c>
      <c r="AQ258" s="8">
        <f t="shared" si="314"/>
        <v>0</v>
      </c>
      <c r="AR258" s="8">
        <f t="shared" si="315"/>
        <v>3.704E-4</v>
      </c>
      <c r="AS258" s="15">
        <f t="shared" si="316"/>
        <v>0.05</v>
      </c>
      <c r="AT258" s="8">
        <f t="shared" si="317"/>
        <v>3.9486770955031673E-3</v>
      </c>
      <c r="AU258" s="68"/>
      <c r="AV258" s="60">
        <v>0</v>
      </c>
      <c r="AW258" s="8">
        <f t="shared" si="318"/>
        <v>3.704E-4</v>
      </c>
      <c r="AX258" s="8">
        <f t="shared" si="319"/>
        <v>0</v>
      </c>
      <c r="AY258" s="69">
        <f t="shared" si="320"/>
        <v>0</v>
      </c>
      <c r="AZ258" s="8">
        <f t="shared" si="321"/>
        <v>3.704E-4</v>
      </c>
      <c r="BA258" s="8">
        <f t="shared" si="322"/>
        <v>0</v>
      </c>
      <c r="BB258" s="8">
        <f t="shared" si="323"/>
        <v>0</v>
      </c>
      <c r="BC258" s="8">
        <f t="shared" si="324"/>
        <v>0</v>
      </c>
      <c r="BD258" s="8">
        <f t="shared" si="325"/>
        <v>3.704E-4</v>
      </c>
      <c r="BE258" s="15">
        <f t="shared" si="326"/>
        <v>0.05</v>
      </c>
      <c r="BF258" s="8">
        <f t="shared" si="327"/>
        <v>3.5782770955031674E-3</v>
      </c>
      <c r="BG258" s="68"/>
      <c r="BH258" s="60">
        <v>0</v>
      </c>
      <c r="BI258" s="8">
        <f t="shared" si="328"/>
        <v>3.704E-4</v>
      </c>
      <c r="BJ258" s="8">
        <f t="shared" si="329"/>
        <v>0</v>
      </c>
      <c r="BK258" s="69">
        <f t="shared" si="330"/>
        <v>0</v>
      </c>
      <c r="BL258" s="8">
        <f t="shared" si="331"/>
        <v>0</v>
      </c>
      <c r="BM258" s="8">
        <f t="shared" si="332"/>
        <v>0</v>
      </c>
      <c r="BN258" s="8">
        <f t="shared" si="333"/>
        <v>0</v>
      </c>
      <c r="BO258" s="8">
        <f t="shared" si="334"/>
        <v>0</v>
      </c>
      <c r="BP258" s="8">
        <f t="shared" si="335"/>
        <v>0</v>
      </c>
      <c r="BQ258" s="15">
        <f t="shared" si="336"/>
        <v>0</v>
      </c>
      <c r="BR258" s="8">
        <f t="shared" si="337"/>
        <v>3.5782770955031674E-3</v>
      </c>
      <c r="BS258" s="68"/>
      <c r="BT258" s="60">
        <v>0</v>
      </c>
      <c r="BU258" s="8">
        <f t="shared" si="338"/>
        <v>3.704E-4</v>
      </c>
      <c r="BV258" s="8">
        <f t="shared" si="339"/>
        <v>0</v>
      </c>
      <c r="BW258" s="69">
        <f t="shared" si="340"/>
        <v>0</v>
      </c>
      <c r="BX258" s="8">
        <f t="shared" si="341"/>
        <v>0</v>
      </c>
      <c r="BY258" s="8">
        <f t="shared" si="342"/>
        <v>0</v>
      </c>
      <c r="BZ258" s="8">
        <f t="shared" si="343"/>
        <v>0</v>
      </c>
      <c r="CA258" s="8">
        <f t="shared" si="344"/>
        <v>0</v>
      </c>
      <c r="CB258" s="8">
        <f t="shared" si="345"/>
        <v>0</v>
      </c>
      <c r="CC258" s="15">
        <f t="shared" si="346"/>
        <v>0</v>
      </c>
      <c r="CD258" s="8">
        <f t="shared" si="347"/>
        <v>3.5782770955031674E-3</v>
      </c>
      <c r="CE258" s="68"/>
      <c r="CF258" s="60">
        <v>0</v>
      </c>
      <c r="CG258" s="8">
        <f t="shared" si="348"/>
        <v>3.704E-4</v>
      </c>
      <c r="CH258" s="8">
        <f t="shared" si="349"/>
        <v>0</v>
      </c>
      <c r="CI258" s="69">
        <f t="shared" si="350"/>
        <v>0</v>
      </c>
      <c r="CJ258" s="8">
        <f t="shared" si="351"/>
        <v>0</v>
      </c>
      <c r="CK258" s="8">
        <f t="shared" si="352"/>
        <v>0</v>
      </c>
      <c r="CL258" s="8">
        <f t="shared" si="353"/>
        <v>0</v>
      </c>
      <c r="CM258" s="8">
        <f t="shared" si="354"/>
        <v>0</v>
      </c>
      <c r="CN258" s="8">
        <f t="shared" si="355"/>
        <v>0</v>
      </c>
      <c r="CO258" s="15">
        <f t="shared" si="356"/>
        <v>0</v>
      </c>
      <c r="CP258" s="8">
        <f t="shared" si="357"/>
        <v>3.5782770955031674E-3</v>
      </c>
      <c r="CQ258" s="27"/>
      <c r="CR258">
        <f t="shared" si="282"/>
        <v>0</v>
      </c>
      <c r="CS258">
        <f t="shared" si="283"/>
        <v>0</v>
      </c>
      <c r="CT258">
        <f t="shared" si="284"/>
        <v>0</v>
      </c>
      <c r="CU258">
        <f t="shared" si="285"/>
        <v>0</v>
      </c>
      <c r="CV258">
        <f t="shared" si="286"/>
        <v>0</v>
      </c>
      <c r="CW258">
        <f t="shared" si="287"/>
        <v>0</v>
      </c>
      <c r="CX258">
        <f t="shared" si="288"/>
        <v>0</v>
      </c>
      <c r="CY258">
        <f t="shared" si="289"/>
        <v>0</v>
      </c>
      <c r="CZ258" s="8">
        <f t="shared" si="290"/>
        <v>0</v>
      </c>
    </row>
    <row r="259" spans="1:104" hidden="1" outlineLevel="1" x14ac:dyDescent="0.4">
      <c r="A259" t="str">
        <f>'Accounts Active'!A217</f>
        <v>Marcin Wieloch</v>
      </c>
      <c r="B259">
        <f t="shared" si="273"/>
        <v>23.443522999999999</v>
      </c>
      <c r="C259">
        <f t="shared" si="272"/>
        <v>3.542087</v>
      </c>
      <c r="D259">
        <f t="shared" si="274"/>
        <v>5.7377890000000003</v>
      </c>
      <c r="E259">
        <f t="shared" si="275"/>
        <v>1.1721761500000001</v>
      </c>
      <c r="F259" s="15">
        <f t="shared" si="291"/>
        <v>0.33522018397161929</v>
      </c>
      <c r="G259" s="14">
        <f t="shared" si="276"/>
        <v>1</v>
      </c>
      <c r="H259" s="54">
        <f t="shared" si="292"/>
        <v>2.3245588499999998</v>
      </c>
      <c r="I259" s="58">
        <v>1.1721761500000001</v>
      </c>
      <c r="J259" s="58">
        <f t="shared" si="277"/>
        <v>2.3245588499999998</v>
      </c>
      <c r="K259" s="10"/>
      <c r="L259">
        <v>0</v>
      </c>
      <c r="M259" s="8">
        <f t="shared" si="293"/>
        <v>1.1721761500000001</v>
      </c>
      <c r="N259" s="8">
        <f t="shared" si="294"/>
        <v>2.3245588499999998</v>
      </c>
      <c r="O259" s="58">
        <f t="shared" si="278"/>
        <v>0.42593610101744189</v>
      </c>
      <c r="P259" s="8">
        <f t="shared" si="279"/>
        <v>1.1721761500000001</v>
      </c>
      <c r="Q259" s="8">
        <f t="shared" si="295"/>
        <v>0</v>
      </c>
      <c r="R259" s="8">
        <f t="shared" si="280"/>
        <v>0</v>
      </c>
      <c r="S259" s="8">
        <f t="shared" si="296"/>
        <v>0</v>
      </c>
      <c r="T259" s="8">
        <f t="shared" si="297"/>
        <v>1.5981122510174419</v>
      </c>
      <c r="U259" s="15">
        <f t="shared" si="358"/>
        <v>6.8168604651162798E-2</v>
      </c>
      <c r="V259" s="8">
        <f t="shared" si="281"/>
        <v>0.72644659898255792</v>
      </c>
      <c r="W259" s="68"/>
      <c r="X259" s="58">
        <v>0</v>
      </c>
      <c r="Y259" s="8">
        <f t="shared" si="298"/>
        <v>0.72644659898255792</v>
      </c>
      <c r="Z259" s="8">
        <f t="shared" si="299"/>
        <v>0.72644659898255792</v>
      </c>
      <c r="AA259" s="60">
        <f t="shared" si="300"/>
        <v>0.74624004898255825</v>
      </c>
      <c r="AB259" s="8">
        <f t="shared" si="301"/>
        <v>0.72644659898255792</v>
      </c>
      <c r="AC259" s="8">
        <f t="shared" si="302"/>
        <v>0</v>
      </c>
      <c r="AD259" s="8">
        <f t="shared" si="303"/>
        <v>0</v>
      </c>
      <c r="AE259" s="8">
        <f t="shared" si="304"/>
        <v>0</v>
      </c>
      <c r="AF259" s="8">
        <f t="shared" si="305"/>
        <v>1.4726866479651162</v>
      </c>
      <c r="AG259" s="15">
        <f t="shared" si="306"/>
        <v>6.2818487134596465E-2</v>
      </c>
      <c r="AH259" s="8">
        <f t="shared" si="307"/>
        <v>-0.74624004898255825</v>
      </c>
      <c r="AI259" s="68"/>
      <c r="AJ259" s="58">
        <v>0</v>
      </c>
      <c r="AK259" s="8">
        <f t="shared" si="308"/>
        <v>-0.74624004898255825</v>
      </c>
      <c r="AL259" s="8">
        <f t="shared" si="309"/>
        <v>-0.74624004898255825</v>
      </c>
      <c r="AM259" s="69">
        <f t="shared" si="310"/>
        <v>0</v>
      </c>
      <c r="AN259" s="8">
        <f t="shared" si="311"/>
        <v>-0.74624004898255825</v>
      </c>
      <c r="AO259" s="8">
        <f t="shared" si="312"/>
        <v>0</v>
      </c>
      <c r="AP259" s="8">
        <f t="shared" si="313"/>
        <v>0</v>
      </c>
      <c r="AQ259" s="8">
        <f t="shared" si="314"/>
        <v>0</v>
      </c>
      <c r="AR259" s="8">
        <f t="shared" si="315"/>
        <v>-0.74624004898255825</v>
      </c>
      <c r="AS259" s="15">
        <f t="shared" si="316"/>
        <v>-3.1831395348837214E-2</v>
      </c>
      <c r="AT259" s="8">
        <f t="shared" si="317"/>
        <v>0</v>
      </c>
      <c r="AU259" s="68"/>
      <c r="AV259" s="60">
        <v>0</v>
      </c>
      <c r="AW259" s="8">
        <f t="shared" si="318"/>
        <v>0</v>
      </c>
      <c r="AX259" s="8">
        <f t="shared" si="319"/>
        <v>0</v>
      </c>
      <c r="AY259" s="69">
        <f t="shared" si="320"/>
        <v>0</v>
      </c>
      <c r="AZ259" s="8">
        <f t="shared" si="321"/>
        <v>0</v>
      </c>
      <c r="BA259" s="8">
        <f t="shared" si="322"/>
        <v>0</v>
      </c>
      <c r="BB259" s="8">
        <f t="shared" si="323"/>
        <v>0</v>
      </c>
      <c r="BC259" s="8">
        <f t="shared" si="324"/>
        <v>0</v>
      </c>
      <c r="BD259" s="8">
        <f t="shared" si="325"/>
        <v>0</v>
      </c>
      <c r="BE259" s="15">
        <f t="shared" si="326"/>
        <v>0</v>
      </c>
      <c r="BF259" s="8">
        <f t="shared" si="327"/>
        <v>0</v>
      </c>
      <c r="BG259" s="68"/>
      <c r="BH259" s="60">
        <v>0</v>
      </c>
      <c r="BI259" s="8">
        <f t="shared" si="328"/>
        <v>0</v>
      </c>
      <c r="BJ259" s="8">
        <f t="shared" si="329"/>
        <v>0</v>
      </c>
      <c r="BK259" s="69">
        <f t="shared" si="330"/>
        <v>0</v>
      </c>
      <c r="BL259" s="8">
        <f t="shared" si="331"/>
        <v>0</v>
      </c>
      <c r="BM259" s="8">
        <f t="shared" si="332"/>
        <v>0</v>
      </c>
      <c r="BN259" s="8">
        <f t="shared" si="333"/>
        <v>0</v>
      </c>
      <c r="BO259" s="8">
        <f t="shared" si="334"/>
        <v>0</v>
      </c>
      <c r="BP259" s="8">
        <f t="shared" si="335"/>
        <v>0</v>
      </c>
      <c r="BQ259" s="15">
        <f t="shared" si="336"/>
        <v>0</v>
      </c>
      <c r="BR259" s="8">
        <f t="shared" si="337"/>
        <v>0</v>
      </c>
      <c r="BS259" s="68"/>
      <c r="BT259" s="60">
        <v>0</v>
      </c>
      <c r="BU259" s="8">
        <f t="shared" si="338"/>
        <v>0</v>
      </c>
      <c r="BV259" s="8">
        <f t="shared" si="339"/>
        <v>0</v>
      </c>
      <c r="BW259" s="69">
        <f t="shared" si="340"/>
        <v>0</v>
      </c>
      <c r="BX259" s="8">
        <f t="shared" si="341"/>
        <v>0</v>
      </c>
      <c r="BY259" s="8">
        <f t="shared" si="342"/>
        <v>0</v>
      </c>
      <c r="BZ259" s="8">
        <f t="shared" si="343"/>
        <v>0</v>
      </c>
      <c r="CA259" s="8">
        <f t="shared" si="344"/>
        <v>0</v>
      </c>
      <c r="CB259" s="8">
        <f t="shared" si="345"/>
        <v>0</v>
      </c>
      <c r="CC259" s="15">
        <f t="shared" si="346"/>
        <v>0</v>
      </c>
      <c r="CD259" s="8">
        <f t="shared" si="347"/>
        <v>0</v>
      </c>
      <c r="CE259" s="68"/>
      <c r="CF259" s="60">
        <v>0</v>
      </c>
      <c r="CG259" s="8">
        <f t="shared" si="348"/>
        <v>0</v>
      </c>
      <c r="CH259" s="8">
        <f t="shared" si="349"/>
        <v>0</v>
      </c>
      <c r="CI259" s="69">
        <f t="shared" si="350"/>
        <v>0</v>
      </c>
      <c r="CJ259" s="8">
        <f t="shared" si="351"/>
        <v>0</v>
      </c>
      <c r="CK259" s="8">
        <f t="shared" si="352"/>
        <v>0</v>
      </c>
      <c r="CL259" s="8">
        <f t="shared" si="353"/>
        <v>0</v>
      </c>
      <c r="CM259" s="8">
        <f t="shared" si="354"/>
        <v>0</v>
      </c>
      <c r="CN259" s="8">
        <f t="shared" si="355"/>
        <v>0</v>
      </c>
      <c r="CO259" s="15">
        <f t="shared" si="356"/>
        <v>0</v>
      </c>
      <c r="CP259" s="8">
        <f t="shared" si="357"/>
        <v>0</v>
      </c>
      <c r="CQ259" s="27"/>
      <c r="CR259">
        <f t="shared" si="282"/>
        <v>19.901436</v>
      </c>
      <c r="CS259">
        <f t="shared" si="283"/>
        <v>0.92654000000000003</v>
      </c>
      <c r="CT259">
        <f t="shared" si="284"/>
        <v>1.1805190000000001</v>
      </c>
      <c r="CU259">
        <f t="shared" si="285"/>
        <v>0</v>
      </c>
      <c r="CV259">
        <f t="shared" si="286"/>
        <v>8.0643010000000004</v>
      </c>
      <c r="CW259">
        <f t="shared" si="287"/>
        <v>3.9922870000000001</v>
      </c>
      <c r="CX259">
        <f t="shared" si="288"/>
        <v>5.6441140000000001</v>
      </c>
      <c r="CY259">
        <f t="shared" si="289"/>
        <v>9.3674999999999994E-2</v>
      </c>
      <c r="CZ259" s="8">
        <f t="shared" si="290"/>
        <v>5.7831409999999996</v>
      </c>
    </row>
    <row r="260" spans="1:104" hidden="1" outlineLevel="1" x14ac:dyDescent="0.4">
      <c r="A260" t="str">
        <f>'Accounts Active'!A218</f>
        <v>Mark B. Andrews Revocable Trust Agreement Dated April 12, 2004</v>
      </c>
      <c r="B260">
        <f t="shared" si="273"/>
        <v>10.876099999999999</v>
      </c>
      <c r="C260">
        <f t="shared" si="272"/>
        <v>10.876099999999999</v>
      </c>
      <c r="D260">
        <f t="shared" si="274"/>
        <v>0</v>
      </c>
      <c r="E260">
        <f t="shared" si="275"/>
        <v>0.54380499999999998</v>
      </c>
      <c r="F260" s="15">
        <f t="shared" si="291"/>
        <v>0.60517234072325943</v>
      </c>
      <c r="G260" s="14">
        <f t="shared" si="276"/>
        <v>1</v>
      </c>
      <c r="H260" s="54">
        <f t="shared" si="292"/>
        <v>4.2941851050597579</v>
      </c>
      <c r="I260" s="58">
        <v>1.3284457374885683</v>
      </c>
      <c r="J260" s="58">
        <f t="shared" si="277"/>
        <v>9.5476542625114309</v>
      </c>
      <c r="K260" s="10"/>
      <c r="L260">
        <v>0</v>
      </c>
      <c r="M260" s="8">
        <f t="shared" si="293"/>
        <v>0.54380499999999998</v>
      </c>
      <c r="N260" s="8">
        <f t="shared" si="294"/>
        <v>9.5476542625114309</v>
      </c>
      <c r="O260" s="58">
        <f t="shared" si="278"/>
        <v>0.4827201080990437</v>
      </c>
      <c r="P260" s="8">
        <f t="shared" si="279"/>
        <v>0</v>
      </c>
      <c r="Q260" s="8">
        <f t="shared" si="295"/>
        <v>9.5476542625114309</v>
      </c>
      <c r="R260" s="8">
        <f t="shared" si="280"/>
        <v>0.31200476611713135</v>
      </c>
      <c r="S260" s="8">
        <f t="shared" si="296"/>
        <v>0.31200476611713135</v>
      </c>
      <c r="T260" s="8">
        <f t="shared" si="297"/>
        <v>0.79472487421617499</v>
      </c>
      <c r="U260" s="15">
        <f t="shared" si="358"/>
        <v>7.3070758288005355E-2</v>
      </c>
      <c r="V260" s="8">
        <f t="shared" si="281"/>
        <v>8.7529293882952555</v>
      </c>
      <c r="W260" s="68"/>
      <c r="X260" s="58">
        <v>0</v>
      </c>
      <c r="Y260" s="8">
        <f t="shared" si="298"/>
        <v>0.54380499999999998</v>
      </c>
      <c r="Z260" s="8">
        <f t="shared" si="299"/>
        <v>8.7529293882952555</v>
      </c>
      <c r="AA260" s="60">
        <f t="shared" si="300"/>
        <v>0.84572562938952467</v>
      </c>
      <c r="AB260" s="8">
        <f t="shared" si="301"/>
        <v>0</v>
      </c>
      <c r="AC260" s="8">
        <f t="shared" si="302"/>
        <v>8.7529293882952555</v>
      </c>
      <c r="AD260" s="8">
        <f t="shared" si="303"/>
        <v>1.5661246014540586</v>
      </c>
      <c r="AE260" s="8">
        <f t="shared" si="304"/>
        <v>1.5661246014540586</v>
      </c>
      <c r="AF260" s="8">
        <f t="shared" si="305"/>
        <v>2.4118502308435832</v>
      </c>
      <c r="AG260" s="15">
        <f t="shared" si="306"/>
        <v>0.22175690098873524</v>
      </c>
      <c r="AH260" s="8">
        <f t="shared" si="307"/>
        <v>6.3410791574516718</v>
      </c>
      <c r="AI260" s="68"/>
      <c r="AJ260" s="58">
        <v>0</v>
      </c>
      <c r="AK260" s="8">
        <f t="shared" si="308"/>
        <v>0.54380499999999998</v>
      </c>
      <c r="AL260" s="8">
        <f t="shared" si="309"/>
        <v>0</v>
      </c>
      <c r="AM260" s="69">
        <f t="shared" si="310"/>
        <v>0</v>
      </c>
      <c r="AN260" s="8">
        <f t="shared" si="311"/>
        <v>0.54380499999999998</v>
      </c>
      <c r="AO260" s="8">
        <f t="shared" si="312"/>
        <v>0</v>
      </c>
      <c r="AP260" s="8">
        <f t="shared" si="313"/>
        <v>0</v>
      </c>
      <c r="AQ260" s="8">
        <f t="shared" si="314"/>
        <v>0</v>
      </c>
      <c r="AR260" s="8">
        <f t="shared" si="315"/>
        <v>0.54380499999999998</v>
      </c>
      <c r="AS260" s="15">
        <f t="shared" si="316"/>
        <v>0.05</v>
      </c>
      <c r="AT260" s="8">
        <f t="shared" si="317"/>
        <v>5.797274157451672</v>
      </c>
      <c r="AU260" s="68"/>
      <c r="AV260" s="60">
        <v>0</v>
      </c>
      <c r="AW260" s="8">
        <f t="shared" si="318"/>
        <v>0.54380499999999998</v>
      </c>
      <c r="AX260" s="8">
        <f t="shared" si="319"/>
        <v>0</v>
      </c>
      <c r="AY260" s="69">
        <f t="shared" si="320"/>
        <v>0</v>
      </c>
      <c r="AZ260" s="8">
        <f t="shared" si="321"/>
        <v>0.54380499999999998</v>
      </c>
      <c r="BA260" s="8">
        <f t="shared" si="322"/>
        <v>0</v>
      </c>
      <c r="BB260" s="8">
        <f t="shared" si="323"/>
        <v>0</v>
      </c>
      <c r="BC260" s="8">
        <f t="shared" si="324"/>
        <v>0</v>
      </c>
      <c r="BD260" s="8">
        <f t="shared" si="325"/>
        <v>0.54380499999999998</v>
      </c>
      <c r="BE260" s="15">
        <f t="shared" si="326"/>
        <v>0.05</v>
      </c>
      <c r="BF260" s="8">
        <f t="shared" si="327"/>
        <v>5.2534691574516721</v>
      </c>
      <c r="BG260" s="68"/>
      <c r="BH260" s="60">
        <v>0</v>
      </c>
      <c r="BI260" s="8">
        <f t="shared" si="328"/>
        <v>0.54380499999999998</v>
      </c>
      <c r="BJ260" s="8">
        <f t="shared" si="329"/>
        <v>0</v>
      </c>
      <c r="BK260" s="69">
        <f t="shared" si="330"/>
        <v>0</v>
      </c>
      <c r="BL260" s="8">
        <f t="shared" si="331"/>
        <v>0</v>
      </c>
      <c r="BM260" s="8">
        <f t="shared" si="332"/>
        <v>0</v>
      </c>
      <c r="BN260" s="8">
        <f t="shared" si="333"/>
        <v>0</v>
      </c>
      <c r="BO260" s="8">
        <f t="shared" si="334"/>
        <v>0</v>
      </c>
      <c r="BP260" s="8">
        <f t="shared" si="335"/>
        <v>0</v>
      </c>
      <c r="BQ260" s="15">
        <f t="shared" si="336"/>
        <v>0</v>
      </c>
      <c r="BR260" s="8">
        <f t="shared" si="337"/>
        <v>5.2534691574516721</v>
      </c>
      <c r="BS260" s="68"/>
      <c r="BT260" s="60">
        <v>0</v>
      </c>
      <c r="BU260" s="8">
        <f t="shared" si="338"/>
        <v>0.54380499999999998</v>
      </c>
      <c r="BV260" s="8">
        <f t="shared" si="339"/>
        <v>0</v>
      </c>
      <c r="BW260" s="69">
        <f t="shared" si="340"/>
        <v>0</v>
      </c>
      <c r="BX260" s="8">
        <f t="shared" si="341"/>
        <v>0</v>
      </c>
      <c r="BY260" s="8">
        <f t="shared" si="342"/>
        <v>0</v>
      </c>
      <c r="BZ260" s="8">
        <f t="shared" si="343"/>
        <v>0</v>
      </c>
      <c r="CA260" s="8">
        <f t="shared" si="344"/>
        <v>0</v>
      </c>
      <c r="CB260" s="8">
        <f t="shared" si="345"/>
        <v>0</v>
      </c>
      <c r="CC260" s="15">
        <f t="shared" si="346"/>
        <v>0</v>
      </c>
      <c r="CD260" s="8">
        <f t="shared" si="347"/>
        <v>5.2534691574516721</v>
      </c>
      <c r="CE260" s="68"/>
      <c r="CF260" s="60">
        <v>0</v>
      </c>
      <c r="CG260" s="8">
        <f t="shared" si="348"/>
        <v>0.54380499999999998</v>
      </c>
      <c r="CH260" s="8">
        <f t="shared" si="349"/>
        <v>0</v>
      </c>
      <c r="CI260" s="69">
        <f t="shared" si="350"/>
        <v>0</v>
      </c>
      <c r="CJ260" s="8">
        <f t="shared" si="351"/>
        <v>0</v>
      </c>
      <c r="CK260" s="8">
        <f t="shared" si="352"/>
        <v>0</v>
      </c>
      <c r="CL260" s="8">
        <f t="shared" si="353"/>
        <v>0</v>
      </c>
      <c r="CM260" s="8">
        <f t="shared" si="354"/>
        <v>0</v>
      </c>
      <c r="CN260" s="8">
        <f t="shared" si="355"/>
        <v>0</v>
      </c>
      <c r="CO260" s="15">
        <f t="shared" si="356"/>
        <v>0</v>
      </c>
      <c r="CP260" s="8">
        <f t="shared" si="357"/>
        <v>5.2534691574516721</v>
      </c>
      <c r="CQ260" s="27"/>
      <c r="CR260">
        <f t="shared" si="282"/>
        <v>0</v>
      </c>
      <c r="CS260">
        <f t="shared" si="283"/>
        <v>0</v>
      </c>
      <c r="CT260">
        <f t="shared" si="284"/>
        <v>0</v>
      </c>
      <c r="CU260">
        <f t="shared" si="285"/>
        <v>0</v>
      </c>
      <c r="CV260">
        <f t="shared" si="286"/>
        <v>0</v>
      </c>
      <c r="CW260">
        <f t="shared" si="287"/>
        <v>0</v>
      </c>
      <c r="CX260">
        <f t="shared" si="288"/>
        <v>0</v>
      </c>
      <c r="CY260">
        <f t="shared" si="289"/>
        <v>0</v>
      </c>
      <c r="CZ260" s="8">
        <f t="shared" si="290"/>
        <v>0</v>
      </c>
    </row>
    <row r="261" spans="1:104" hidden="1" outlineLevel="1" x14ac:dyDescent="0.4">
      <c r="A261" t="str">
        <f>'Accounts Active'!A219</f>
        <v>Mark Hauserman</v>
      </c>
      <c r="B261">
        <f t="shared" si="273"/>
        <v>19.806799999999999</v>
      </c>
      <c r="C261">
        <f t="shared" si="272"/>
        <v>6.6911100000000001</v>
      </c>
      <c r="D261">
        <f t="shared" si="274"/>
        <v>13.115689999999999</v>
      </c>
      <c r="E261">
        <f t="shared" si="275"/>
        <v>0.99034</v>
      </c>
      <c r="F261" s="15">
        <f t="shared" si="291"/>
        <v>0.17896130377883496</v>
      </c>
      <c r="G261" s="14">
        <f t="shared" si="276"/>
        <v>1</v>
      </c>
      <c r="H261" s="54">
        <f t="shared" si="292"/>
        <v>4.5434819999999991</v>
      </c>
      <c r="I261" s="58">
        <v>0.99034</v>
      </c>
      <c r="J261" s="58">
        <f t="shared" si="277"/>
        <v>4.5434819999999991</v>
      </c>
      <c r="K261" s="10"/>
      <c r="L261">
        <v>0</v>
      </c>
      <c r="M261" s="8">
        <f t="shared" si="293"/>
        <v>0.99034</v>
      </c>
      <c r="N261" s="8">
        <f t="shared" si="294"/>
        <v>4.5434819999999991</v>
      </c>
      <c r="O261" s="58">
        <f t="shared" si="278"/>
        <v>0.35986191860465117</v>
      </c>
      <c r="P261" s="8">
        <f t="shared" si="279"/>
        <v>0.99034</v>
      </c>
      <c r="Q261" s="8">
        <f t="shared" si="295"/>
        <v>0</v>
      </c>
      <c r="R261" s="8">
        <f t="shared" si="280"/>
        <v>0</v>
      </c>
      <c r="S261" s="8">
        <f t="shared" si="296"/>
        <v>0</v>
      </c>
      <c r="T261" s="8">
        <f t="shared" si="297"/>
        <v>1.3502019186046512</v>
      </c>
      <c r="U261" s="15">
        <f t="shared" si="358"/>
        <v>6.8168604651162798E-2</v>
      </c>
      <c r="V261" s="8">
        <f t="shared" si="281"/>
        <v>3.1932800813953479</v>
      </c>
      <c r="W261" s="68"/>
      <c r="X261" s="58">
        <v>0</v>
      </c>
      <c r="Y261" s="8">
        <f t="shared" si="298"/>
        <v>0.99034</v>
      </c>
      <c r="Z261" s="8">
        <f t="shared" si="299"/>
        <v>3.1932800813953479</v>
      </c>
      <c r="AA261" s="60">
        <f t="shared" si="300"/>
        <v>0.63047808139534889</v>
      </c>
      <c r="AB261" s="8">
        <f t="shared" si="301"/>
        <v>0.99034</v>
      </c>
      <c r="AC261" s="8">
        <f t="shared" si="302"/>
        <v>0</v>
      </c>
      <c r="AD261" s="8">
        <f t="shared" si="303"/>
        <v>0</v>
      </c>
      <c r="AE261" s="8">
        <f t="shared" si="304"/>
        <v>0</v>
      </c>
      <c r="AF261" s="8">
        <f t="shared" si="305"/>
        <v>1.620818081395349</v>
      </c>
      <c r="AG261" s="15">
        <f t="shared" si="306"/>
        <v>8.1831395348837224E-2</v>
      </c>
      <c r="AH261" s="8">
        <f t="shared" si="307"/>
        <v>1.5724619999999989</v>
      </c>
      <c r="AI261" s="68"/>
      <c r="AJ261" s="58">
        <v>0</v>
      </c>
      <c r="AK261" s="8">
        <f t="shared" si="308"/>
        <v>0.99034</v>
      </c>
      <c r="AL261" s="8">
        <f t="shared" si="309"/>
        <v>0</v>
      </c>
      <c r="AM261" s="69">
        <f t="shared" si="310"/>
        <v>0</v>
      </c>
      <c r="AN261" s="8">
        <f t="shared" si="311"/>
        <v>0.99034</v>
      </c>
      <c r="AO261" s="8">
        <f t="shared" si="312"/>
        <v>0</v>
      </c>
      <c r="AP261" s="8">
        <f t="shared" si="313"/>
        <v>0</v>
      </c>
      <c r="AQ261" s="8">
        <f t="shared" si="314"/>
        <v>0</v>
      </c>
      <c r="AR261" s="8">
        <f t="shared" si="315"/>
        <v>0.99034</v>
      </c>
      <c r="AS261" s="15">
        <f t="shared" si="316"/>
        <v>0.05</v>
      </c>
      <c r="AT261" s="8">
        <f t="shared" si="317"/>
        <v>0.58212199999999892</v>
      </c>
      <c r="AU261" s="68"/>
      <c r="AV261" s="60">
        <v>0</v>
      </c>
      <c r="AW261" s="8">
        <f t="shared" si="318"/>
        <v>0.58212199999999892</v>
      </c>
      <c r="AX261" s="8">
        <f t="shared" si="319"/>
        <v>0</v>
      </c>
      <c r="AY261" s="69">
        <f t="shared" si="320"/>
        <v>0</v>
      </c>
      <c r="AZ261" s="8">
        <f t="shared" si="321"/>
        <v>0.58212199999999892</v>
      </c>
      <c r="BA261" s="8">
        <f t="shared" si="322"/>
        <v>0</v>
      </c>
      <c r="BB261" s="8">
        <f t="shared" si="323"/>
        <v>0</v>
      </c>
      <c r="BC261" s="8">
        <f t="shared" si="324"/>
        <v>0</v>
      </c>
      <c r="BD261" s="8">
        <f t="shared" si="325"/>
        <v>0.58212199999999892</v>
      </c>
      <c r="BE261" s="15">
        <f t="shared" si="326"/>
        <v>2.9390007472181217E-2</v>
      </c>
      <c r="BF261" s="8">
        <f t="shared" si="327"/>
        <v>0</v>
      </c>
      <c r="BG261" s="68"/>
      <c r="BH261" s="60">
        <v>0</v>
      </c>
      <c r="BI261" s="8">
        <f t="shared" si="328"/>
        <v>0</v>
      </c>
      <c r="BJ261" s="8">
        <f t="shared" si="329"/>
        <v>0</v>
      </c>
      <c r="BK261" s="69">
        <f t="shared" si="330"/>
        <v>0</v>
      </c>
      <c r="BL261" s="8">
        <f t="shared" si="331"/>
        <v>0</v>
      </c>
      <c r="BM261" s="8">
        <f t="shared" si="332"/>
        <v>0</v>
      </c>
      <c r="BN261" s="8">
        <f t="shared" si="333"/>
        <v>0</v>
      </c>
      <c r="BO261" s="8">
        <f t="shared" si="334"/>
        <v>0</v>
      </c>
      <c r="BP261" s="8">
        <f t="shared" si="335"/>
        <v>0</v>
      </c>
      <c r="BQ261" s="15">
        <f t="shared" si="336"/>
        <v>0</v>
      </c>
      <c r="BR261" s="8">
        <f t="shared" si="337"/>
        <v>0</v>
      </c>
      <c r="BS261" s="68"/>
      <c r="BT261" s="60">
        <v>0</v>
      </c>
      <c r="BU261" s="8">
        <f t="shared" si="338"/>
        <v>0</v>
      </c>
      <c r="BV261" s="8">
        <f t="shared" si="339"/>
        <v>0</v>
      </c>
      <c r="BW261" s="69">
        <f t="shared" si="340"/>
        <v>0</v>
      </c>
      <c r="BX261" s="8">
        <f t="shared" si="341"/>
        <v>0</v>
      </c>
      <c r="BY261" s="8">
        <f t="shared" si="342"/>
        <v>0</v>
      </c>
      <c r="BZ261" s="8">
        <f t="shared" si="343"/>
        <v>0</v>
      </c>
      <c r="CA261" s="8">
        <f t="shared" si="344"/>
        <v>0</v>
      </c>
      <c r="CB261" s="8">
        <f t="shared" si="345"/>
        <v>0</v>
      </c>
      <c r="CC261" s="15">
        <f t="shared" si="346"/>
        <v>0</v>
      </c>
      <c r="CD261" s="8">
        <f t="shared" si="347"/>
        <v>0</v>
      </c>
      <c r="CE261" s="68"/>
      <c r="CF261" s="60">
        <v>0</v>
      </c>
      <c r="CG261" s="8">
        <f t="shared" si="348"/>
        <v>0</v>
      </c>
      <c r="CH261" s="8">
        <f t="shared" si="349"/>
        <v>0</v>
      </c>
      <c r="CI261" s="69">
        <f t="shared" si="350"/>
        <v>0</v>
      </c>
      <c r="CJ261" s="8">
        <f t="shared" si="351"/>
        <v>0</v>
      </c>
      <c r="CK261" s="8">
        <f t="shared" si="352"/>
        <v>0</v>
      </c>
      <c r="CL261" s="8">
        <f t="shared" si="353"/>
        <v>0</v>
      </c>
      <c r="CM261" s="8">
        <f t="shared" si="354"/>
        <v>0</v>
      </c>
      <c r="CN261" s="8">
        <f t="shared" si="355"/>
        <v>0</v>
      </c>
      <c r="CO261" s="15">
        <f t="shared" si="356"/>
        <v>0</v>
      </c>
      <c r="CP261" s="8">
        <f t="shared" si="357"/>
        <v>0</v>
      </c>
      <c r="CQ261" s="27"/>
      <c r="CR261">
        <f t="shared" si="282"/>
        <v>13.115689999999999</v>
      </c>
      <c r="CS261">
        <f t="shared" si="283"/>
        <v>0</v>
      </c>
      <c r="CT261">
        <f t="shared" si="284"/>
        <v>0</v>
      </c>
      <c r="CU261">
        <f t="shared" si="285"/>
        <v>0</v>
      </c>
      <c r="CV261">
        <f t="shared" si="286"/>
        <v>0</v>
      </c>
      <c r="CW261">
        <f t="shared" si="287"/>
        <v>0</v>
      </c>
      <c r="CX261">
        <f t="shared" si="288"/>
        <v>10.725254</v>
      </c>
      <c r="CY261">
        <f t="shared" si="289"/>
        <v>2.3904359999999998</v>
      </c>
      <c r="CZ261" s="8">
        <f t="shared" si="290"/>
        <v>14.272978</v>
      </c>
    </row>
    <row r="262" spans="1:104" hidden="1" outlineLevel="1" x14ac:dyDescent="0.4">
      <c r="A262" t="str">
        <f>'Accounts Active'!A220</f>
        <v>Marsha Rotmistrovsky</v>
      </c>
      <c r="B262">
        <f t="shared" si="273"/>
        <v>45.073447000000002</v>
      </c>
      <c r="C262">
        <f t="shared" si="272"/>
        <v>17.869752999999999</v>
      </c>
      <c r="D262">
        <f t="shared" si="274"/>
        <v>3.90652</v>
      </c>
      <c r="E262">
        <f t="shared" si="275"/>
        <v>2.25367235</v>
      </c>
      <c r="F262" s="15">
        <f t="shared" si="291"/>
        <v>0.49905897842484659</v>
      </c>
      <c r="G262" s="14">
        <f t="shared" si="276"/>
        <v>1</v>
      </c>
      <c r="H262" s="54">
        <f t="shared" si="292"/>
        <v>8.9516923231156618</v>
      </c>
      <c r="I262" s="58">
        <v>2.1826755181382627</v>
      </c>
      <c r="J262" s="58">
        <f t="shared" si="277"/>
        <v>15.687077481861737</v>
      </c>
      <c r="K262" s="10"/>
      <c r="L262">
        <v>0</v>
      </c>
      <c r="M262" s="8">
        <f t="shared" si="293"/>
        <v>2.25367235</v>
      </c>
      <c r="N262" s="8">
        <f t="shared" si="294"/>
        <v>15.687077481861737</v>
      </c>
      <c r="O262" s="58">
        <f t="shared" si="278"/>
        <v>0.79312337141651978</v>
      </c>
      <c r="P262" s="8">
        <f t="shared" si="279"/>
        <v>2.25367235</v>
      </c>
      <c r="Q262" s="8">
        <f t="shared" si="295"/>
        <v>0</v>
      </c>
      <c r="R262" s="8">
        <f t="shared" si="280"/>
        <v>0</v>
      </c>
      <c r="S262" s="8">
        <f t="shared" si="296"/>
        <v>0</v>
      </c>
      <c r="T262" s="8">
        <f t="shared" si="297"/>
        <v>3.0467957214165198</v>
      </c>
      <c r="U262" s="15">
        <f t="shared" si="358"/>
        <v>6.7596244001851463E-2</v>
      </c>
      <c r="V262" s="8">
        <f t="shared" si="281"/>
        <v>12.640281760445216</v>
      </c>
      <c r="W262" s="68"/>
      <c r="X262" s="58">
        <v>0</v>
      </c>
      <c r="Y262" s="8">
        <f t="shared" si="298"/>
        <v>2.25367235</v>
      </c>
      <c r="Z262" s="8">
        <f t="shared" si="299"/>
        <v>12.640281760445216</v>
      </c>
      <c r="AA262" s="60">
        <f t="shared" si="300"/>
        <v>1.3895521467217429</v>
      </c>
      <c r="AB262" s="8">
        <f t="shared" si="301"/>
        <v>0</v>
      </c>
      <c r="AC262" s="8">
        <f t="shared" si="302"/>
        <v>12.640281760445216</v>
      </c>
      <c r="AD262" s="8">
        <f t="shared" si="303"/>
        <v>2.2616721049773991</v>
      </c>
      <c r="AE262" s="8">
        <f t="shared" si="304"/>
        <v>2.2616721049773991</v>
      </c>
      <c r="AF262" s="8">
        <f t="shared" si="305"/>
        <v>3.651224251699142</v>
      </c>
      <c r="AG262" s="15">
        <f t="shared" si="306"/>
        <v>8.1006102144775882E-2</v>
      </c>
      <c r="AH262" s="8">
        <f t="shared" si="307"/>
        <v>8.9890575087460736</v>
      </c>
      <c r="AI262" s="68"/>
      <c r="AJ262" s="58">
        <v>1</v>
      </c>
      <c r="AK262" s="8">
        <f t="shared" si="308"/>
        <v>0</v>
      </c>
      <c r="AL262" s="8">
        <f t="shared" si="309"/>
        <v>0</v>
      </c>
      <c r="AM262" s="69">
        <f t="shared" si="310"/>
        <v>0</v>
      </c>
      <c r="AN262" s="8">
        <f t="shared" si="311"/>
        <v>0</v>
      </c>
      <c r="AO262" s="8">
        <f t="shared" si="312"/>
        <v>0</v>
      </c>
      <c r="AP262" s="8">
        <f t="shared" si="313"/>
        <v>0</v>
      </c>
      <c r="AQ262" s="8">
        <f t="shared" si="314"/>
        <v>0</v>
      </c>
      <c r="AR262" s="8">
        <f t="shared" si="315"/>
        <v>0</v>
      </c>
      <c r="AS262" s="15">
        <f t="shared" si="316"/>
        <v>0</v>
      </c>
      <c r="AT262" s="8">
        <f t="shared" si="317"/>
        <v>8.9890575087460736</v>
      </c>
      <c r="AU262" s="68"/>
      <c r="AV262" s="60">
        <v>0</v>
      </c>
      <c r="AW262" s="8">
        <f t="shared" si="318"/>
        <v>2.25367235</v>
      </c>
      <c r="AX262" s="8">
        <f t="shared" si="319"/>
        <v>0</v>
      </c>
      <c r="AY262" s="69">
        <f t="shared" si="320"/>
        <v>0</v>
      </c>
      <c r="AZ262" s="8">
        <f t="shared" si="321"/>
        <v>2.25367235</v>
      </c>
      <c r="BA262" s="8">
        <f t="shared" si="322"/>
        <v>0</v>
      </c>
      <c r="BB262" s="8">
        <f t="shared" si="323"/>
        <v>0</v>
      </c>
      <c r="BC262" s="8">
        <f t="shared" si="324"/>
        <v>0</v>
      </c>
      <c r="BD262" s="8">
        <f t="shared" si="325"/>
        <v>2.25367235</v>
      </c>
      <c r="BE262" s="15">
        <f t="shared" si="326"/>
        <v>4.9999999999999996E-2</v>
      </c>
      <c r="BF262" s="8">
        <f t="shared" si="327"/>
        <v>6.7353851587460731</v>
      </c>
      <c r="BG262" s="68"/>
      <c r="BH262" s="60">
        <v>0</v>
      </c>
      <c r="BI262" s="8">
        <f t="shared" si="328"/>
        <v>2.25367235</v>
      </c>
      <c r="BJ262" s="8">
        <f t="shared" si="329"/>
        <v>0</v>
      </c>
      <c r="BK262" s="69">
        <f t="shared" si="330"/>
        <v>0</v>
      </c>
      <c r="BL262" s="8">
        <f t="shared" si="331"/>
        <v>0</v>
      </c>
      <c r="BM262" s="8">
        <f t="shared" si="332"/>
        <v>0</v>
      </c>
      <c r="BN262" s="8">
        <f t="shared" si="333"/>
        <v>0</v>
      </c>
      <c r="BO262" s="8">
        <f t="shared" si="334"/>
        <v>0</v>
      </c>
      <c r="BP262" s="8">
        <f t="shared" si="335"/>
        <v>0</v>
      </c>
      <c r="BQ262" s="15">
        <f t="shared" si="336"/>
        <v>0</v>
      </c>
      <c r="BR262" s="8">
        <f t="shared" si="337"/>
        <v>6.7353851587460731</v>
      </c>
      <c r="BS262" s="68"/>
      <c r="BT262" s="60">
        <v>0</v>
      </c>
      <c r="BU262" s="8">
        <f t="shared" si="338"/>
        <v>2.25367235</v>
      </c>
      <c r="BV262" s="8">
        <f t="shared" si="339"/>
        <v>0</v>
      </c>
      <c r="BW262" s="69">
        <f t="shared" si="340"/>
        <v>0</v>
      </c>
      <c r="BX262" s="8">
        <f t="shared" si="341"/>
        <v>0</v>
      </c>
      <c r="BY262" s="8">
        <f t="shared" si="342"/>
        <v>0</v>
      </c>
      <c r="BZ262" s="8">
        <f t="shared" si="343"/>
        <v>0</v>
      </c>
      <c r="CA262" s="8">
        <f t="shared" si="344"/>
        <v>0</v>
      </c>
      <c r="CB262" s="8">
        <f t="shared" si="345"/>
        <v>0</v>
      </c>
      <c r="CC262" s="15">
        <f t="shared" si="346"/>
        <v>0</v>
      </c>
      <c r="CD262" s="8">
        <f t="shared" si="347"/>
        <v>6.7353851587460731</v>
      </c>
      <c r="CE262" s="68"/>
      <c r="CF262" s="60">
        <v>0</v>
      </c>
      <c r="CG262" s="8">
        <f t="shared" si="348"/>
        <v>2.25367235</v>
      </c>
      <c r="CH262" s="8">
        <f t="shared" si="349"/>
        <v>0</v>
      </c>
      <c r="CI262" s="69">
        <f t="shared" si="350"/>
        <v>0</v>
      </c>
      <c r="CJ262" s="8">
        <f t="shared" si="351"/>
        <v>0</v>
      </c>
      <c r="CK262" s="8">
        <f t="shared" si="352"/>
        <v>0</v>
      </c>
      <c r="CL262" s="8">
        <f t="shared" si="353"/>
        <v>0</v>
      </c>
      <c r="CM262" s="8">
        <f t="shared" si="354"/>
        <v>0</v>
      </c>
      <c r="CN262" s="8">
        <f t="shared" si="355"/>
        <v>0</v>
      </c>
      <c r="CO262" s="15">
        <f t="shared" si="356"/>
        <v>0</v>
      </c>
      <c r="CP262" s="8">
        <f t="shared" si="357"/>
        <v>6.7353851587460731</v>
      </c>
      <c r="CQ262" s="27"/>
      <c r="CR262">
        <f t="shared" si="282"/>
        <v>27.203693999999999</v>
      </c>
      <c r="CS262">
        <f t="shared" si="283"/>
        <v>9.9895499999999995</v>
      </c>
      <c r="CT262">
        <f t="shared" si="284"/>
        <v>0</v>
      </c>
      <c r="CU262">
        <f t="shared" si="285"/>
        <v>0</v>
      </c>
      <c r="CV262">
        <f t="shared" si="286"/>
        <v>0</v>
      </c>
      <c r="CW262">
        <f t="shared" si="287"/>
        <v>13.307624000000001</v>
      </c>
      <c r="CX262">
        <f t="shared" si="288"/>
        <v>0</v>
      </c>
      <c r="CY262">
        <f t="shared" si="289"/>
        <v>3.90652</v>
      </c>
      <c r="CZ262" s="8">
        <f t="shared" si="290"/>
        <v>3.90652</v>
      </c>
    </row>
    <row r="263" spans="1:104" hidden="1" outlineLevel="1" x14ac:dyDescent="0.4">
      <c r="A263" t="str">
        <f>'Accounts Active'!A221</f>
        <v>Mary Carroll Sherrill-Thomas</v>
      </c>
      <c r="B263">
        <f t="shared" si="273"/>
        <v>204.85425099999998</v>
      </c>
      <c r="C263">
        <f t="shared" si="272"/>
        <v>52.106678000000002</v>
      </c>
      <c r="D263">
        <f t="shared" si="274"/>
        <v>33.498792999999999</v>
      </c>
      <c r="E263">
        <f t="shared" si="275"/>
        <v>10.24271255</v>
      </c>
      <c r="F263" s="15">
        <f t="shared" si="291"/>
        <v>0.19657197394161266</v>
      </c>
      <c r="G263" s="14">
        <f t="shared" si="276"/>
        <v>1</v>
      </c>
      <c r="H263" s="54">
        <f t="shared" si="292"/>
        <v>41.863965449999995</v>
      </c>
      <c r="I263" s="58">
        <v>10.24271255</v>
      </c>
      <c r="J263" s="58">
        <f t="shared" si="277"/>
        <v>41.863965449999995</v>
      </c>
      <c r="K263" s="10"/>
      <c r="L263">
        <v>0</v>
      </c>
      <c r="M263" s="8">
        <f t="shared" si="293"/>
        <v>10.24271255</v>
      </c>
      <c r="N263" s="8">
        <f t="shared" si="294"/>
        <v>41.863965449999995</v>
      </c>
      <c r="O263" s="58">
        <f t="shared" si="278"/>
        <v>3.7219158975290698</v>
      </c>
      <c r="P263" s="8">
        <f t="shared" si="279"/>
        <v>10.24271255</v>
      </c>
      <c r="Q263" s="8">
        <f t="shared" si="295"/>
        <v>0</v>
      </c>
      <c r="R263" s="8">
        <f t="shared" si="280"/>
        <v>0</v>
      </c>
      <c r="S263" s="8">
        <f t="shared" si="296"/>
        <v>0</v>
      </c>
      <c r="T263" s="8">
        <f t="shared" si="297"/>
        <v>13.964628447529069</v>
      </c>
      <c r="U263" s="15">
        <f t="shared" si="358"/>
        <v>6.8168604651162798E-2</v>
      </c>
      <c r="V263" s="8">
        <f t="shared" si="281"/>
        <v>27.899337002470926</v>
      </c>
      <c r="W263" s="68"/>
      <c r="X263" s="58">
        <v>0</v>
      </c>
      <c r="Y263" s="8">
        <f t="shared" si="298"/>
        <v>10.24271255</v>
      </c>
      <c r="Z263" s="8">
        <f t="shared" si="299"/>
        <v>27.899337002470926</v>
      </c>
      <c r="AA263" s="60">
        <f t="shared" si="300"/>
        <v>6.5207966524709304</v>
      </c>
      <c r="AB263" s="8">
        <f t="shared" si="301"/>
        <v>10.24271255</v>
      </c>
      <c r="AC263" s="8">
        <f t="shared" si="302"/>
        <v>0</v>
      </c>
      <c r="AD263" s="8">
        <f t="shared" si="303"/>
        <v>0</v>
      </c>
      <c r="AE263" s="8">
        <f t="shared" si="304"/>
        <v>0</v>
      </c>
      <c r="AF263" s="8">
        <f t="shared" si="305"/>
        <v>16.763509202470932</v>
      </c>
      <c r="AG263" s="15">
        <f t="shared" si="306"/>
        <v>8.1831395348837224E-2</v>
      </c>
      <c r="AH263" s="8">
        <f t="shared" si="307"/>
        <v>11.135827799999994</v>
      </c>
      <c r="AI263" s="68"/>
      <c r="AJ263" s="58">
        <v>0</v>
      </c>
      <c r="AK263" s="8">
        <f t="shared" si="308"/>
        <v>10.24271255</v>
      </c>
      <c r="AL263" s="8">
        <f t="shared" si="309"/>
        <v>0</v>
      </c>
      <c r="AM263" s="69">
        <f t="shared" si="310"/>
        <v>0</v>
      </c>
      <c r="AN263" s="8">
        <f t="shared" si="311"/>
        <v>10.24271255</v>
      </c>
      <c r="AO263" s="8">
        <f t="shared" si="312"/>
        <v>0</v>
      </c>
      <c r="AP263" s="8">
        <f t="shared" si="313"/>
        <v>0</v>
      </c>
      <c r="AQ263" s="8">
        <f t="shared" si="314"/>
        <v>0</v>
      </c>
      <c r="AR263" s="8">
        <f t="shared" si="315"/>
        <v>10.24271255</v>
      </c>
      <c r="AS263" s="15">
        <f t="shared" si="316"/>
        <v>5.000000000000001E-2</v>
      </c>
      <c r="AT263" s="8">
        <f t="shared" si="317"/>
        <v>0.89311524999999392</v>
      </c>
      <c r="AU263" s="68"/>
      <c r="AV263" s="60">
        <v>0</v>
      </c>
      <c r="AW263" s="8">
        <f t="shared" si="318"/>
        <v>0.89311524999999392</v>
      </c>
      <c r="AX263" s="8">
        <f t="shared" si="319"/>
        <v>0</v>
      </c>
      <c r="AY263" s="69">
        <f t="shared" si="320"/>
        <v>0</v>
      </c>
      <c r="AZ263" s="8">
        <f t="shared" si="321"/>
        <v>0.89311524999999392</v>
      </c>
      <c r="BA263" s="8">
        <f t="shared" si="322"/>
        <v>0</v>
      </c>
      <c r="BB263" s="8">
        <f t="shared" si="323"/>
        <v>0</v>
      </c>
      <c r="BC263" s="8">
        <f t="shared" si="324"/>
        <v>0</v>
      </c>
      <c r="BD263" s="8">
        <f t="shared" si="325"/>
        <v>0.89311524999999392</v>
      </c>
      <c r="BE263" s="15">
        <f t="shared" si="326"/>
        <v>4.3597594174406172E-3</v>
      </c>
      <c r="BF263" s="8">
        <f t="shared" si="327"/>
        <v>0</v>
      </c>
      <c r="BG263" s="68"/>
      <c r="BH263" s="60">
        <v>0</v>
      </c>
      <c r="BI263" s="8">
        <f t="shared" si="328"/>
        <v>0</v>
      </c>
      <c r="BJ263" s="8">
        <f t="shared" si="329"/>
        <v>0</v>
      </c>
      <c r="BK263" s="69">
        <f t="shared" si="330"/>
        <v>0</v>
      </c>
      <c r="BL263" s="8">
        <f t="shared" si="331"/>
        <v>0</v>
      </c>
      <c r="BM263" s="8">
        <f t="shared" si="332"/>
        <v>0</v>
      </c>
      <c r="BN263" s="8">
        <f t="shared" si="333"/>
        <v>0</v>
      </c>
      <c r="BO263" s="8">
        <f t="shared" si="334"/>
        <v>0</v>
      </c>
      <c r="BP263" s="8">
        <f t="shared" si="335"/>
        <v>0</v>
      </c>
      <c r="BQ263" s="15">
        <f t="shared" si="336"/>
        <v>0</v>
      </c>
      <c r="BR263" s="8">
        <f t="shared" si="337"/>
        <v>0</v>
      </c>
      <c r="BS263" s="68"/>
      <c r="BT263" s="60">
        <v>0</v>
      </c>
      <c r="BU263" s="8">
        <f t="shared" si="338"/>
        <v>0</v>
      </c>
      <c r="BV263" s="8">
        <f t="shared" si="339"/>
        <v>0</v>
      </c>
      <c r="BW263" s="69">
        <f t="shared" si="340"/>
        <v>0</v>
      </c>
      <c r="BX263" s="8">
        <f t="shared" si="341"/>
        <v>0</v>
      </c>
      <c r="BY263" s="8">
        <f t="shared" si="342"/>
        <v>0</v>
      </c>
      <c r="BZ263" s="8">
        <f t="shared" si="343"/>
        <v>0</v>
      </c>
      <c r="CA263" s="8">
        <f t="shared" si="344"/>
        <v>0</v>
      </c>
      <c r="CB263" s="8">
        <f t="shared" si="345"/>
        <v>0</v>
      </c>
      <c r="CC263" s="15">
        <f t="shared" si="346"/>
        <v>0</v>
      </c>
      <c r="CD263" s="8">
        <f t="shared" si="347"/>
        <v>0</v>
      </c>
      <c r="CE263" s="68"/>
      <c r="CF263" s="60">
        <v>0</v>
      </c>
      <c r="CG263" s="8">
        <f t="shared" si="348"/>
        <v>0</v>
      </c>
      <c r="CH263" s="8">
        <f t="shared" si="349"/>
        <v>0</v>
      </c>
      <c r="CI263" s="69">
        <f t="shared" si="350"/>
        <v>0</v>
      </c>
      <c r="CJ263" s="8">
        <f t="shared" si="351"/>
        <v>0</v>
      </c>
      <c r="CK263" s="8">
        <f t="shared" si="352"/>
        <v>0</v>
      </c>
      <c r="CL263" s="8">
        <f t="shared" si="353"/>
        <v>0</v>
      </c>
      <c r="CM263" s="8">
        <f t="shared" si="354"/>
        <v>0</v>
      </c>
      <c r="CN263" s="8">
        <f t="shared" si="355"/>
        <v>0</v>
      </c>
      <c r="CO263" s="15">
        <f t="shared" si="356"/>
        <v>0</v>
      </c>
      <c r="CP263" s="8">
        <f t="shared" si="357"/>
        <v>0</v>
      </c>
      <c r="CQ263" s="27"/>
      <c r="CR263">
        <f t="shared" si="282"/>
        <v>152.74757299999999</v>
      </c>
      <c r="CS263">
        <f t="shared" si="283"/>
        <v>8.9186399999999999</v>
      </c>
      <c r="CT263">
        <f t="shared" si="284"/>
        <v>0</v>
      </c>
      <c r="CU263">
        <f t="shared" si="285"/>
        <v>0</v>
      </c>
      <c r="CV263">
        <f t="shared" si="286"/>
        <v>5.5326009999999997</v>
      </c>
      <c r="CW263">
        <f t="shared" si="287"/>
        <v>104.797539</v>
      </c>
      <c r="CX263">
        <f t="shared" si="288"/>
        <v>0</v>
      </c>
      <c r="CY263">
        <f t="shared" si="289"/>
        <v>33.498792999999999</v>
      </c>
      <c r="CZ263" s="8">
        <f t="shared" si="290"/>
        <v>33.498792999999999</v>
      </c>
    </row>
    <row r="264" spans="1:104" hidden="1" outlineLevel="1" x14ac:dyDescent="0.4">
      <c r="A264" t="str">
        <f>'Accounts Active'!A222</f>
        <v>Mary Kathryn Daley</v>
      </c>
      <c r="B264">
        <f t="shared" si="273"/>
        <v>20.196984</v>
      </c>
      <c r="C264">
        <f t="shared" si="272"/>
        <v>20.196984</v>
      </c>
      <c r="D264">
        <f t="shared" si="274"/>
        <v>0</v>
      </c>
      <c r="E264">
        <f t="shared" si="275"/>
        <v>1.0098492000000001</v>
      </c>
      <c r="F264" s="15">
        <f t="shared" si="291"/>
        <v>0.65517234072325947</v>
      </c>
      <c r="G264" s="14">
        <f t="shared" si="276"/>
        <v>1</v>
      </c>
      <c r="H264" s="54">
        <f t="shared" si="292"/>
        <v>6.9644787171697811</v>
      </c>
      <c r="I264" s="58">
        <v>2.4669318326353031</v>
      </c>
      <c r="J264" s="58">
        <f t="shared" si="277"/>
        <v>17.730052167364697</v>
      </c>
      <c r="K264" s="10"/>
      <c r="L264">
        <v>0</v>
      </c>
      <c r="M264" s="8">
        <f t="shared" si="293"/>
        <v>1.0098492000000001</v>
      </c>
      <c r="N264" s="8">
        <f t="shared" si="294"/>
        <v>17.730052167364697</v>
      </c>
      <c r="O264" s="58">
        <f t="shared" si="278"/>
        <v>0.89641418337038625</v>
      </c>
      <c r="P264" s="8">
        <f t="shared" si="279"/>
        <v>0</v>
      </c>
      <c r="Q264" s="8">
        <f t="shared" si="295"/>
        <v>17.730052167364697</v>
      </c>
      <c r="R264" s="8">
        <f t="shared" si="280"/>
        <v>0.57939475264032547</v>
      </c>
      <c r="S264" s="8">
        <f t="shared" si="296"/>
        <v>0.57939475264032547</v>
      </c>
      <c r="T264" s="8">
        <f t="shared" si="297"/>
        <v>1.4758089360107118</v>
      </c>
      <c r="U264" s="15">
        <f t="shared" si="358"/>
        <v>7.3070758288005369E-2</v>
      </c>
      <c r="V264" s="8">
        <f t="shared" si="281"/>
        <v>16.254243231353986</v>
      </c>
      <c r="W264" s="68"/>
      <c r="X264" s="58">
        <v>0</v>
      </c>
      <c r="Y264" s="8">
        <f t="shared" si="298"/>
        <v>1.0098492000000001</v>
      </c>
      <c r="Z264" s="8">
        <f t="shared" si="299"/>
        <v>16.254243231353986</v>
      </c>
      <c r="AA264" s="60">
        <f t="shared" si="300"/>
        <v>1.5705176492649169</v>
      </c>
      <c r="AB264" s="8">
        <f t="shared" si="301"/>
        <v>0</v>
      </c>
      <c r="AC264" s="8">
        <f t="shared" si="302"/>
        <v>16.254243231353986</v>
      </c>
      <c r="AD264" s="8">
        <f t="shared" si="303"/>
        <v>2.9083029318941533</v>
      </c>
      <c r="AE264" s="8">
        <f t="shared" si="304"/>
        <v>2.9083029318941533</v>
      </c>
      <c r="AF264" s="8">
        <f t="shared" si="305"/>
        <v>4.47882058115907</v>
      </c>
      <c r="AG264" s="15">
        <f t="shared" si="306"/>
        <v>0.22175690098873524</v>
      </c>
      <c r="AH264" s="8">
        <f t="shared" si="307"/>
        <v>11.775422650194916</v>
      </c>
      <c r="AI264" s="68"/>
      <c r="AJ264" s="58">
        <v>1</v>
      </c>
      <c r="AK264" s="8">
        <f t="shared" si="308"/>
        <v>0</v>
      </c>
      <c r="AL264" s="8">
        <f t="shared" si="309"/>
        <v>0</v>
      </c>
      <c r="AM264" s="69">
        <f t="shared" si="310"/>
        <v>0</v>
      </c>
      <c r="AN264" s="8">
        <f t="shared" si="311"/>
        <v>0</v>
      </c>
      <c r="AO264" s="8">
        <f t="shared" si="312"/>
        <v>0</v>
      </c>
      <c r="AP264" s="8">
        <f t="shared" si="313"/>
        <v>0</v>
      </c>
      <c r="AQ264" s="8">
        <f t="shared" si="314"/>
        <v>0</v>
      </c>
      <c r="AR264" s="8">
        <f t="shared" si="315"/>
        <v>0</v>
      </c>
      <c r="AS264" s="15">
        <f t="shared" si="316"/>
        <v>0</v>
      </c>
      <c r="AT264" s="8">
        <f t="shared" si="317"/>
        <v>11.775422650194916</v>
      </c>
      <c r="AU264" s="68"/>
      <c r="AV264" s="60">
        <v>0</v>
      </c>
      <c r="AW264" s="8">
        <f t="shared" si="318"/>
        <v>1.0098492000000001</v>
      </c>
      <c r="AX264" s="8">
        <f t="shared" si="319"/>
        <v>0</v>
      </c>
      <c r="AY264" s="69">
        <f t="shared" si="320"/>
        <v>0</v>
      </c>
      <c r="AZ264" s="8">
        <f t="shared" si="321"/>
        <v>1.0098492000000001</v>
      </c>
      <c r="BA264" s="8">
        <f t="shared" si="322"/>
        <v>0</v>
      </c>
      <c r="BB264" s="8">
        <f t="shared" si="323"/>
        <v>0</v>
      </c>
      <c r="BC264" s="8">
        <f t="shared" si="324"/>
        <v>0</v>
      </c>
      <c r="BD264" s="8">
        <f t="shared" si="325"/>
        <v>1.0098492000000001</v>
      </c>
      <c r="BE264" s="15">
        <f t="shared" si="326"/>
        <v>0.05</v>
      </c>
      <c r="BF264" s="8">
        <f t="shared" si="327"/>
        <v>10.765573450194916</v>
      </c>
      <c r="BG264" s="68"/>
      <c r="BH264" s="60">
        <v>0</v>
      </c>
      <c r="BI264" s="8">
        <f t="shared" si="328"/>
        <v>1.0098492000000001</v>
      </c>
      <c r="BJ264" s="8">
        <f t="shared" si="329"/>
        <v>0</v>
      </c>
      <c r="BK264" s="69">
        <f t="shared" si="330"/>
        <v>0</v>
      </c>
      <c r="BL264" s="8">
        <f t="shared" si="331"/>
        <v>0</v>
      </c>
      <c r="BM264" s="8">
        <f t="shared" si="332"/>
        <v>0</v>
      </c>
      <c r="BN264" s="8">
        <f t="shared" si="333"/>
        <v>0</v>
      </c>
      <c r="BO264" s="8">
        <f t="shared" si="334"/>
        <v>0</v>
      </c>
      <c r="BP264" s="8">
        <f t="shared" si="335"/>
        <v>0</v>
      </c>
      <c r="BQ264" s="15">
        <f t="shared" si="336"/>
        <v>0</v>
      </c>
      <c r="BR264" s="8">
        <f t="shared" si="337"/>
        <v>10.765573450194916</v>
      </c>
      <c r="BS264" s="68"/>
      <c r="BT264" s="60">
        <v>0</v>
      </c>
      <c r="BU264" s="8">
        <f t="shared" si="338"/>
        <v>1.0098492000000001</v>
      </c>
      <c r="BV264" s="8">
        <f t="shared" si="339"/>
        <v>0</v>
      </c>
      <c r="BW264" s="69">
        <f t="shared" si="340"/>
        <v>0</v>
      </c>
      <c r="BX264" s="8">
        <f t="shared" si="341"/>
        <v>0</v>
      </c>
      <c r="BY264" s="8">
        <f t="shared" si="342"/>
        <v>0</v>
      </c>
      <c r="BZ264" s="8">
        <f t="shared" si="343"/>
        <v>0</v>
      </c>
      <c r="CA264" s="8">
        <f t="shared" si="344"/>
        <v>0</v>
      </c>
      <c r="CB264" s="8">
        <f t="shared" si="345"/>
        <v>0</v>
      </c>
      <c r="CC264" s="15">
        <f t="shared" si="346"/>
        <v>0</v>
      </c>
      <c r="CD264" s="8">
        <f t="shared" si="347"/>
        <v>10.765573450194916</v>
      </c>
      <c r="CE264" s="68"/>
      <c r="CF264" s="60">
        <v>0</v>
      </c>
      <c r="CG264" s="8">
        <f t="shared" si="348"/>
        <v>1.0098492000000001</v>
      </c>
      <c r="CH264" s="8">
        <f t="shared" si="349"/>
        <v>0</v>
      </c>
      <c r="CI264" s="69">
        <f t="shared" si="350"/>
        <v>0</v>
      </c>
      <c r="CJ264" s="8">
        <f t="shared" si="351"/>
        <v>0</v>
      </c>
      <c r="CK264" s="8">
        <f t="shared" si="352"/>
        <v>0</v>
      </c>
      <c r="CL264" s="8">
        <f t="shared" si="353"/>
        <v>0</v>
      </c>
      <c r="CM264" s="8">
        <f t="shared" si="354"/>
        <v>0</v>
      </c>
      <c r="CN264" s="8">
        <f t="shared" si="355"/>
        <v>0</v>
      </c>
      <c r="CO264" s="15">
        <f t="shared" si="356"/>
        <v>0</v>
      </c>
      <c r="CP264" s="8">
        <f t="shared" si="357"/>
        <v>10.765573450194916</v>
      </c>
      <c r="CQ264" s="27"/>
      <c r="CR264">
        <f t="shared" si="282"/>
        <v>0</v>
      </c>
      <c r="CS264">
        <f t="shared" si="283"/>
        <v>0</v>
      </c>
      <c r="CT264">
        <f t="shared" si="284"/>
        <v>0</v>
      </c>
      <c r="CU264">
        <f t="shared" si="285"/>
        <v>0</v>
      </c>
      <c r="CV264">
        <f t="shared" si="286"/>
        <v>0</v>
      </c>
      <c r="CW264">
        <f t="shared" si="287"/>
        <v>0</v>
      </c>
      <c r="CX264">
        <f t="shared" si="288"/>
        <v>0</v>
      </c>
      <c r="CY264">
        <f t="shared" si="289"/>
        <v>0</v>
      </c>
      <c r="CZ264" s="8">
        <f t="shared" si="290"/>
        <v>0</v>
      </c>
    </row>
    <row r="265" spans="1:104" hidden="1" outlineLevel="1" x14ac:dyDescent="0.4">
      <c r="A265" t="str">
        <f>'Accounts Active'!A223</f>
        <v>Mary Wixted</v>
      </c>
      <c r="B265">
        <f t="shared" si="273"/>
        <v>22.209580000000003</v>
      </c>
      <c r="C265">
        <f t="shared" si="272"/>
        <v>19.292628000000001</v>
      </c>
      <c r="D265">
        <f t="shared" si="274"/>
        <v>2.9169520000000002</v>
      </c>
      <c r="E265">
        <f t="shared" si="275"/>
        <v>1.1104790000000002</v>
      </c>
      <c r="F265" s="15">
        <f t="shared" si="291"/>
        <v>0.73404971700755794</v>
      </c>
      <c r="G265" s="14">
        <f t="shared" si="276"/>
        <v>1</v>
      </c>
      <c r="H265" s="54">
        <f t="shared" si="292"/>
        <v>5.1308798762679118</v>
      </c>
      <c r="I265" s="58">
        <v>2.3564705576036085</v>
      </c>
      <c r="J265" s="58">
        <f t="shared" si="277"/>
        <v>16.936157442396393</v>
      </c>
      <c r="K265" s="10"/>
      <c r="L265">
        <v>0</v>
      </c>
      <c r="M265" s="8">
        <f t="shared" si="293"/>
        <v>1.1104790000000002</v>
      </c>
      <c r="N265" s="8">
        <f t="shared" si="294"/>
        <v>16.936157442396393</v>
      </c>
      <c r="O265" s="58">
        <f t="shared" si="278"/>
        <v>0.85627563866410183</v>
      </c>
      <c r="P265" s="8">
        <f t="shared" si="279"/>
        <v>0</v>
      </c>
      <c r="Q265" s="8">
        <f t="shared" si="295"/>
        <v>16.936157442396393</v>
      </c>
      <c r="R265" s="8">
        <f t="shared" si="280"/>
        <v>0.55345131866430253</v>
      </c>
      <c r="S265" s="8">
        <f t="shared" si="296"/>
        <v>0.55345131866430253</v>
      </c>
      <c r="T265" s="8">
        <f t="shared" si="297"/>
        <v>1.4097269573284044</v>
      </c>
      <c r="U265" s="15">
        <f t="shared" si="358"/>
        <v>6.3473823337875102E-2</v>
      </c>
      <c r="V265" s="8">
        <f t="shared" si="281"/>
        <v>15.526430485067989</v>
      </c>
      <c r="W265" s="68"/>
      <c r="X265" s="58">
        <v>1</v>
      </c>
      <c r="Y265" s="8">
        <f t="shared" si="298"/>
        <v>0</v>
      </c>
      <c r="Z265" s="8">
        <f t="shared" si="299"/>
        <v>0</v>
      </c>
      <c r="AA265" s="60">
        <f t="shared" si="300"/>
        <v>1.5001949189395065</v>
      </c>
      <c r="AB265" s="8">
        <f t="shared" si="301"/>
        <v>0</v>
      </c>
      <c r="AC265" s="8">
        <f t="shared" si="302"/>
        <v>0</v>
      </c>
      <c r="AD265" s="8">
        <f t="shared" si="303"/>
        <v>0</v>
      </c>
      <c r="AE265" s="8">
        <f t="shared" si="304"/>
        <v>0</v>
      </c>
      <c r="AF265" s="8">
        <f t="shared" si="305"/>
        <v>1.5001949189395065</v>
      </c>
      <c r="AG265" s="15">
        <f t="shared" si="306"/>
        <v>6.7547198953762586E-2</v>
      </c>
      <c r="AH265" s="8">
        <f t="shared" si="307"/>
        <v>14.026235566128483</v>
      </c>
      <c r="AI265" s="68"/>
      <c r="AJ265" s="58">
        <v>0</v>
      </c>
      <c r="AK265" s="8">
        <f t="shared" si="308"/>
        <v>1.1104790000000002</v>
      </c>
      <c r="AL265" s="8">
        <f t="shared" si="309"/>
        <v>0</v>
      </c>
      <c r="AM265" s="69">
        <f t="shared" si="310"/>
        <v>0</v>
      </c>
      <c r="AN265" s="8">
        <f t="shared" si="311"/>
        <v>1.1104790000000002</v>
      </c>
      <c r="AO265" s="8">
        <f t="shared" si="312"/>
        <v>0</v>
      </c>
      <c r="AP265" s="8">
        <f t="shared" si="313"/>
        <v>0</v>
      </c>
      <c r="AQ265" s="8">
        <f t="shared" si="314"/>
        <v>0</v>
      </c>
      <c r="AR265" s="8">
        <f t="shared" si="315"/>
        <v>1.1104790000000002</v>
      </c>
      <c r="AS265" s="15">
        <f t="shared" si="316"/>
        <v>0.05</v>
      </c>
      <c r="AT265" s="8">
        <f t="shared" si="317"/>
        <v>12.915756566128483</v>
      </c>
      <c r="AU265" s="68"/>
      <c r="AV265" s="60">
        <v>0</v>
      </c>
      <c r="AW265" s="8">
        <f t="shared" si="318"/>
        <v>1.1104790000000002</v>
      </c>
      <c r="AX265" s="8">
        <f t="shared" si="319"/>
        <v>0</v>
      </c>
      <c r="AY265" s="69">
        <f t="shared" si="320"/>
        <v>0</v>
      </c>
      <c r="AZ265" s="8">
        <f t="shared" si="321"/>
        <v>1.1104790000000002</v>
      </c>
      <c r="BA265" s="8">
        <f t="shared" si="322"/>
        <v>0</v>
      </c>
      <c r="BB265" s="8">
        <f t="shared" si="323"/>
        <v>0</v>
      </c>
      <c r="BC265" s="8">
        <f t="shared" si="324"/>
        <v>0</v>
      </c>
      <c r="BD265" s="8">
        <f t="shared" si="325"/>
        <v>1.1104790000000002</v>
      </c>
      <c r="BE265" s="15">
        <f t="shared" si="326"/>
        <v>0.05</v>
      </c>
      <c r="BF265" s="8">
        <f t="shared" si="327"/>
        <v>11.805277566128483</v>
      </c>
      <c r="BG265" s="68"/>
      <c r="BH265" s="60">
        <v>0</v>
      </c>
      <c r="BI265" s="8">
        <f t="shared" si="328"/>
        <v>1.1104790000000002</v>
      </c>
      <c r="BJ265" s="8">
        <f t="shared" si="329"/>
        <v>0</v>
      </c>
      <c r="BK265" s="69">
        <f t="shared" si="330"/>
        <v>0</v>
      </c>
      <c r="BL265" s="8">
        <f t="shared" si="331"/>
        <v>0</v>
      </c>
      <c r="BM265" s="8">
        <f t="shared" si="332"/>
        <v>0</v>
      </c>
      <c r="BN265" s="8">
        <f t="shared" si="333"/>
        <v>0</v>
      </c>
      <c r="BO265" s="8">
        <f t="shared" si="334"/>
        <v>0</v>
      </c>
      <c r="BP265" s="8">
        <f t="shared" si="335"/>
        <v>0</v>
      </c>
      <c r="BQ265" s="15">
        <f t="shared" si="336"/>
        <v>0</v>
      </c>
      <c r="BR265" s="8">
        <f t="shared" si="337"/>
        <v>11.805277566128483</v>
      </c>
      <c r="BS265" s="68"/>
      <c r="BT265" s="60">
        <v>0</v>
      </c>
      <c r="BU265" s="8">
        <f t="shared" si="338"/>
        <v>1.1104790000000002</v>
      </c>
      <c r="BV265" s="8">
        <f t="shared" si="339"/>
        <v>0</v>
      </c>
      <c r="BW265" s="69">
        <f t="shared" si="340"/>
        <v>0</v>
      </c>
      <c r="BX265" s="8">
        <f t="shared" si="341"/>
        <v>0</v>
      </c>
      <c r="BY265" s="8">
        <f t="shared" si="342"/>
        <v>0</v>
      </c>
      <c r="BZ265" s="8">
        <f t="shared" si="343"/>
        <v>0</v>
      </c>
      <c r="CA265" s="8">
        <f t="shared" si="344"/>
        <v>0</v>
      </c>
      <c r="CB265" s="8">
        <f t="shared" si="345"/>
        <v>0</v>
      </c>
      <c r="CC265" s="15">
        <f t="shared" si="346"/>
        <v>0</v>
      </c>
      <c r="CD265" s="8">
        <f t="shared" si="347"/>
        <v>11.805277566128483</v>
      </c>
      <c r="CE265" s="68"/>
      <c r="CF265" s="60">
        <v>0</v>
      </c>
      <c r="CG265" s="8">
        <f t="shared" si="348"/>
        <v>1.1104790000000002</v>
      </c>
      <c r="CH265" s="8">
        <f t="shared" si="349"/>
        <v>0</v>
      </c>
      <c r="CI265" s="69">
        <f t="shared" si="350"/>
        <v>0</v>
      </c>
      <c r="CJ265" s="8">
        <f t="shared" si="351"/>
        <v>0</v>
      </c>
      <c r="CK265" s="8">
        <f t="shared" si="352"/>
        <v>0</v>
      </c>
      <c r="CL265" s="8">
        <f t="shared" si="353"/>
        <v>0</v>
      </c>
      <c r="CM265" s="8">
        <f t="shared" si="354"/>
        <v>0</v>
      </c>
      <c r="CN265" s="8">
        <f t="shared" si="355"/>
        <v>0</v>
      </c>
      <c r="CO265" s="15">
        <f t="shared" si="356"/>
        <v>0</v>
      </c>
      <c r="CP265" s="8">
        <f t="shared" si="357"/>
        <v>11.805277566128483</v>
      </c>
      <c r="CQ265" s="27"/>
      <c r="CR265">
        <f t="shared" si="282"/>
        <v>2.9169520000000002</v>
      </c>
      <c r="CS265">
        <f t="shared" si="283"/>
        <v>0</v>
      </c>
      <c r="CT265">
        <f t="shared" si="284"/>
        <v>0</v>
      </c>
      <c r="CU265">
        <f t="shared" si="285"/>
        <v>0</v>
      </c>
      <c r="CV265">
        <f t="shared" si="286"/>
        <v>0</v>
      </c>
      <c r="CW265">
        <f t="shared" si="287"/>
        <v>0</v>
      </c>
      <c r="CX265">
        <f t="shared" si="288"/>
        <v>0</v>
      </c>
      <c r="CY265">
        <f t="shared" si="289"/>
        <v>2.9169520000000002</v>
      </c>
      <c r="CZ265" s="8">
        <f t="shared" si="290"/>
        <v>2.9169520000000002</v>
      </c>
    </row>
    <row r="266" spans="1:104" hidden="1" outlineLevel="1" x14ac:dyDescent="0.4">
      <c r="A266" t="str">
        <f>'Accounts Active'!A224</f>
        <v>Mason Davis</v>
      </c>
      <c r="B266">
        <f t="shared" si="273"/>
        <v>6.282527</v>
      </c>
      <c r="C266">
        <f t="shared" si="272"/>
        <v>3.7235879999999999</v>
      </c>
      <c r="D266">
        <f t="shared" si="274"/>
        <v>0</v>
      </c>
      <c r="E266">
        <f t="shared" si="275"/>
        <v>0.31412635</v>
      </c>
      <c r="F266" s="15">
        <f t="shared" si="291"/>
        <v>0.53644994178975758</v>
      </c>
      <c r="G266" s="14">
        <f t="shared" si="276"/>
        <v>1</v>
      </c>
      <c r="H266" s="54">
        <f t="shared" si="292"/>
        <v>1.7260694341509601</v>
      </c>
      <c r="I266" s="58">
        <v>0.45481235063704673</v>
      </c>
      <c r="J266" s="58">
        <f t="shared" si="277"/>
        <v>3.2687756493629534</v>
      </c>
      <c r="K266" s="10"/>
      <c r="L266">
        <v>0</v>
      </c>
      <c r="M266" s="8">
        <f t="shared" si="293"/>
        <v>0.31412635</v>
      </c>
      <c r="N266" s="8">
        <f t="shared" si="294"/>
        <v>3.2687756493629534</v>
      </c>
      <c r="O266" s="58">
        <f t="shared" si="278"/>
        <v>0.16526611578381056</v>
      </c>
      <c r="P266" s="8">
        <f t="shared" si="279"/>
        <v>0</v>
      </c>
      <c r="Q266" s="8">
        <f t="shared" si="295"/>
        <v>3.2687756493629534</v>
      </c>
      <c r="R266" s="8">
        <f t="shared" si="280"/>
        <v>0.10681928292830674</v>
      </c>
      <c r="S266" s="8">
        <f t="shared" si="296"/>
        <v>0.10681928292830674</v>
      </c>
      <c r="T266" s="8">
        <f t="shared" si="297"/>
        <v>0.27208539871211729</v>
      </c>
      <c r="U266" s="15">
        <f t="shared" si="358"/>
        <v>4.3308273679065333E-2</v>
      </c>
      <c r="V266" s="8">
        <f t="shared" si="281"/>
        <v>2.9966902506508362</v>
      </c>
      <c r="W266" s="68"/>
      <c r="X266" s="58">
        <v>0</v>
      </c>
      <c r="Y266" s="8">
        <f t="shared" si="298"/>
        <v>0.31412635</v>
      </c>
      <c r="Z266" s="8">
        <f t="shared" si="299"/>
        <v>2.9966902506508362</v>
      </c>
      <c r="AA266" s="60">
        <f t="shared" si="300"/>
        <v>0.28954623485323616</v>
      </c>
      <c r="AB266" s="8">
        <f t="shared" si="301"/>
        <v>0</v>
      </c>
      <c r="AC266" s="8">
        <f t="shared" si="302"/>
        <v>2.9966902506508362</v>
      </c>
      <c r="AD266" s="8">
        <f t="shared" si="303"/>
        <v>0.53618510058560664</v>
      </c>
      <c r="AE266" s="8">
        <f t="shared" si="304"/>
        <v>0.53618510058560664</v>
      </c>
      <c r="AF266" s="8">
        <f t="shared" si="305"/>
        <v>0.82573133543884281</v>
      </c>
      <c r="AG266" s="15">
        <f t="shared" si="306"/>
        <v>0.13143299430927122</v>
      </c>
      <c r="AH266" s="8">
        <f t="shared" si="307"/>
        <v>2.1709589152119935</v>
      </c>
      <c r="AI266" s="68"/>
      <c r="AJ266" s="58">
        <v>0</v>
      </c>
      <c r="AK266" s="8">
        <f t="shared" si="308"/>
        <v>0.31412635</v>
      </c>
      <c r="AL266" s="8">
        <f t="shared" si="309"/>
        <v>0</v>
      </c>
      <c r="AM266" s="69">
        <f t="shared" si="310"/>
        <v>0</v>
      </c>
      <c r="AN266" s="8">
        <f t="shared" si="311"/>
        <v>0.31412635</v>
      </c>
      <c r="AO266" s="8">
        <f t="shared" si="312"/>
        <v>0</v>
      </c>
      <c r="AP266" s="8">
        <f t="shared" si="313"/>
        <v>0</v>
      </c>
      <c r="AQ266" s="8">
        <f t="shared" si="314"/>
        <v>0</v>
      </c>
      <c r="AR266" s="8">
        <f t="shared" si="315"/>
        <v>0.31412635</v>
      </c>
      <c r="AS266" s="15">
        <f t="shared" si="316"/>
        <v>0.05</v>
      </c>
      <c r="AT266" s="8">
        <f t="shared" si="317"/>
        <v>1.8568325652119935</v>
      </c>
      <c r="AU266" s="68"/>
      <c r="AV266" s="60">
        <v>0</v>
      </c>
      <c r="AW266" s="8">
        <f t="shared" si="318"/>
        <v>0.31412635</v>
      </c>
      <c r="AX266" s="8">
        <f t="shared" si="319"/>
        <v>0</v>
      </c>
      <c r="AY266" s="69">
        <f t="shared" si="320"/>
        <v>0</v>
      </c>
      <c r="AZ266" s="8">
        <f t="shared" si="321"/>
        <v>0.31412635</v>
      </c>
      <c r="BA266" s="8">
        <f t="shared" si="322"/>
        <v>0</v>
      </c>
      <c r="BB266" s="8">
        <f t="shared" si="323"/>
        <v>0</v>
      </c>
      <c r="BC266" s="8">
        <f t="shared" si="324"/>
        <v>0</v>
      </c>
      <c r="BD266" s="8">
        <f t="shared" si="325"/>
        <v>0.31412635</v>
      </c>
      <c r="BE266" s="15">
        <f t="shared" si="326"/>
        <v>0.05</v>
      </c>
      <c r="BF266" s="8">
        <f t="shared" si="327"/>
        <v>1.5427062152119935</v>
      </c>
      <c r="BG266" s="68"/>
      <c r="BH266" s="60">
        <v>0</v>
      </c>
      <c r="BI266" s="8">
        <f t="shared" si="328"/>
        <v>0.31412635</v>
      </c>
      <c r="BJ266" s="8">
        <f t="shared" si="329"/>
        <v>0</v>
      </c>
      <c r="BK266" s="69">
        <f t="shared" si="330"/>
        <v>0</v>
      </c>
      <c r="BL266" s="8">
        <f t="shared" si="331"/>
        <v>0</v>
      </c>
      <c r="BM266" s="8">
        <f t="shared" si="332"/>
        <v>0</v>
      </c>
      <c r="BN266" s="8">
        <f t="shared" si="333"/>
        <v>0</v>
      </c>
      <c r="BO266" s="8">
        <f t="shared" si="334"/>
        <v>0</v>
      </c>
      <c r="BP266" s="8">
        <f t="shared" si="335"/>
        <v>0</v>
      </c>
      <c r="BQ266" s="15">
        <f t="shared" si="336"/>
        <v>0</v>
      </c>
      <c r="BR266" s="8">
        <f t="shared" si="337"/>
        <v>1.5427062152119935</v>
      </c>
      <c r="BS266" s="68"/>
      <c r="BT266" s="60">
        <v>0</v>
      </c>
      <c r="BU266" s="8">
        <f t="shared" si="338"/>
        <v>0.31412635</v>
      </c>
      <c r="BV266" s="8">
        <f t="shared" si="339"/>
        <v>0</v>
      </c>
      <c r="BW266" s="69">
        <f t="shared" si="340"/>
        <v>0</v>
      </c>
      <c r="BX266" s="8">
        <f t="shared" si="341"/>
        <v>0</v>
      </c>
      <c r="BY266" s="8">
        <f t="shared" si="342"/>
        <v>0</v>
      </c>
      <c r="BZ266" s="8">
        <f t="shared" si="343"/>
        <v>0</v>
      </c>
      <c r="CA266" s="8">
        <f t="shared" si="344"/>
        <v>0</v>
      </c>
      <c r="CB266" s="8">
        <f t="shared" si="345"/>
        <v>0</v>
      </c>
      <c r="CC266" s="15">
        <f t="shared" si="346"/>
        <v>0</v>
      </c>
      <c r="CD266" s="8">
        <f t="shared" si="347"/>
        <v>1.5427062152119935</v>
      </c>
      <c r="CE266" s="68"/>
      <c r="CF266" s="60">
        <v>0</v>
      </c>
      <c r="CG266" s="8">
        <f t="shared" si="348"/>
        <v>0.31412635</v>
      </c>
      <c r="CH266" s="8">
        <f t="shared" si="349"/>
        <v>0</v>
      </c>
      <c r="CI266" s="69">
        <f t="shared" si="350"/>
        <v>0</v>
      </c>
      <c r="CJ266" s="8">
        <f t="shared" si="351"/>
        <v>0</v>
      </c>
      <c r="CK266" s="8">
        <f t="shared" si="352"/>
        <v>0</v>
      </c>
      <c r="CL266" s="8">
        <f t="shared" si="353"/>
        <v>0</v>
      </c>
      <c r="CM266" s="8">
        <f t="shared" si="354"/>
        <v>0</v>
      </c>
      <c r="CN266" s="8">
        <f t="shared" si="355"/>
        <v>0</v>
      </c>
      <c r="CO266" s="15">
        <f t="shared" si="356"/>
        <v>0</v>
      </c>
      <c r="CP266" s="8">
        <f t="shared" si="357"/>
        <v>1.5427062152119935</v>
      </c>
      <c r="CQ266" s="27"/>
      <c r="CR266">
        <f t="shared" si="282"/>
        <v>2.5589390000000001</v>
      </c>
      <c r="CS266">
        <f t="shared" si="283"/>
        <v>0</v>
      </c>
      <c r="CT266">
        <f t="shared" si="284"/>
        <v>2.5589390000000001</v>
      </c>
      <c r="CU266">
        <f t="shared" si="285"/>
        <v>0</v>
      </c>
      <c r="CV266">
        <f t="shared" si="286"/>
        <v>0</v>
      </c>
      <c r="CW266">
        <f t="shared" si="287"/>
        <v>0</v>
      </c>
      <c r="CX266">
        <f t="shared" si="288"/>
        <v>0</v>
      </c>
      <c r="CY266">
        <f t="shared" si="289"/>
        <v>0</v>
      </c>
      <c r="CZ266" s="8">
        <f t="shared" si="290"/>
        <v>0</v>
      </c>
    </row>
    <row r="267" spans="1:104" hidden="1" outlineLevel="1" x14ac:dyDescent="0.4">
      <c r="A267" t="str">
        <f>'Accounts Active'!A225</f>
        <v>Matthew Emerick</v>
      </c>
      <c r="B267">
        <f t="shared" si="273"/>
        <v>20.249448999999998</v>
      </c>
      <c r="C267">
        <f t="shared" si="272"/>
        <v>9.1673209999999994</v>
      </c>
      <c r="D267">
        <f t="shared" si="274"/>
        <v>0</v>
      </c>
      <c r="E267">
        <f t="shared" si="275"/>
        <v>1.01247245</v>
      </c>
      <c r="F267" s="15">
        <f t="shared" si="291"/>
        <v>0.41715690158038554</v>
      </c>
      <c r="G267" s="14">
        <f t="shared" si="276"/>
        <v>1</v>
      </c>
      <c r="H267" s="54">
        <f t="shared" si="292"/>
        <v>5.3431097758471982</v>
      </c>
      <c r="I267" s="58">
        <v>1.1197293613188037</v>
      </c>
      <c r="J267" s="58">
        <f t="shared" si="277"/>
        <v>8.0475916386811956</v>
      </c>
      <c r="K267" s="10"/>
      <c r="L267">
        <v>0</v>
      </c>
      <c r="M267" s="8">
        <f t="shared" si="293"/>
        <v>1.01247245</v>
      </c>
      <c r="N267" s="8">
        <f t="shared" si="294"/>
        <v>8.0475916386811956</v>
      </c>
      <c r="O267" s="58">
        <f t="shared" si="278"/>
        <v>0.40687840164200717</v>
      </c>
      <c r="P267" s="8">
        <f t="shared" si="279"/>
        <v>1.01247245</v>
      </c>
      <c r="Q267" s="8">
        <f t="shared" si="295"/>
        <v>0</v>
      </c>
      <c r="R267" s="8">
        <f t="shared" si="280"/>
        <v>0</v>
      </c>
      <c r="S267" s="8">
        <f t="shared" si="296"/>
        <v>0</v>
      </c>
      <c r="T267" s="8">
        <f t="shared" si="297"/>
        <v>1.4193508516420072</v>
      </c>
      <c r="U267" s="15">
        <f t="shared" si="358"/>
        <v>7.0093307311325223E-2</v>
      </c>
      <c r="V267" s="8">
        <f t="shared" si="281"/>
        <v>6.6282407870391884</v>
      </c>
      <c r="W267" s="68"/>
      <c r="X267" s="58">
        <v>0</v>
      </c>
      <c r="Y267" s="8">
        <f t="shared" si="298"/>
        <v>1.01247245</v>
      </c>
      <c r="Z267" s="8">
        <f t="shared" si="299"/>
        <v>6.6282407870391884</v>
      </c>
      <c r="AA267" s="60">
        <f t="shared" si="300"/>
        <v>0.71285095967679657</v>
      </c>
      <c r="AB267" s="8">
        <f t="shared" si="301"/>
        <v>0</v>
      </c>
      <c r="AC267" s="8">
        <f t="shared" si="302"/>
        <v>6.6282407870391884</v>
      </c>
      <c r="AD267" s="8">
        <f t="shared" si="303"/>
        <v>1.1859630645283943</v>
      </c>
      <c r="AE267" s="8">
        <f t="shared" si="304"/>
        <v>1.1859630645283943</v>
      </c>
      <c r="AF267" s="8">
        <f t="shared" si="305"/>
        <v>1.898814024205191</v>
      </c>
      <c r="AG267" s="15">
        <f t="shared" si="306"/>
        <v>9.3771145289197305E-2</v>
      </c>
      <c r="AH267" s="8">
        <f t="shared" si="307"/>
        <v>4.729426762833997</v>
      </c>
      <c r="AI267" s="68"/>
      <c r="AJ267" s="58">
        <v>0</v>
      </c>
      <c r="AK267" s="8">
        <f t="shared" si="308"/>
        <v>1.01247245</v>
      </c>
      <c r="AL267" s="8">
        <f t="shared" si="309"/>
        <v>0</v>
      </c>
      <c r="AM267" s="69">
        <f t="shared" si="310"/>
        <v>0</v>
      </c>
      <c r="AN267" s="8">
        <f t="shared" si="311"/>
        <v>1.01247245</v>
      </c>
      <c r="AO267" s="8">
        <f t="shared" si="312"/>
        <v>0</v>
      </c>
      <c r="AP267" s="8">
        <f t="shared" si="313"/>
        <v>0</v>
      </c>
      <c r="AQ267" s="8">
        <f t="shared" si="314"/>
        <v>0</v>
      </c>
      <c r="AR267" s="8">
        <f t="shared" si="315"/>
        <v>1.01247245</v>
      </c>
      <c r="AS267" s="15">
        <f t="shared" si="316"/>
        <v>0.05</v>
      </c>
      <c r="AT267" s="8">
        <f t="shared" si="317"/>
        <v>3.7169543128339972</v>
      </c>
      <c r="AU267" s="68"/>
      <c r="AV267" s="60">
        <v>0</v>
      </c>
      <c r="AW267" s="8">
        <f t="shared" si="318"/>
        <v>1.01247245</v>
      </c>
      <c r="AX267" s="8">
        <f t="shared" si="319"/>
        <v>0</v>
      </c>
      <c r="AY267" s="69">
        <f t="shared" si="320"/>
        <v>0</v>
      </c>
      <c r="AZ267" s="8">
        <f t="shared" si="321"/>
        <v>1.01247245</v>
      </c>
      <c r="BA267" s="8">
        <f t="shared" si="322"/>
        <v>0</v>
      </c>
      <c r="BB267" s="8">
        <f t="shared" si="323"/>
        <v>0</v>
      </c>
      <c r="BC267" s="8">
        <f t="shared" si="324"/>
        <v>0</v>
      </c>
      <c r="BD267" s="8">
        <f t="shared" si="325"/>
        <v>1.01247245</v>
      </c>
      <c r="BE267" s="15">
        <f t="shared" si="326"/>
        <v>0.05</v>
      </c>
      <c r="BF267" s="8">
        <f t="shared" si="327"/>
        <v>2.7044818628339975</v>
      </c>
      <c r="BG267" s="68"/>
      <c r="BH267" s="60">
        <v>0</v>
      </c>
      <c r="BI267" s="8">
        <f t="shared" si="328"/>
        <v>1.01247245</v>
      </c>
      <c r="BJ267" s="8">
        <f t="shared" si="329"/>
        <v>0</v>
      </c>
      <c r="BK267" s="69">
        <f t="shared" si="330"/>
        <v>0</v>
      </c>
      <c r="BL267" s="8">
        <f t="shared" si="331"/>
        <v>0</v>
      </c>
      <c r="BM267" s="8">
        <f t="shared" si="332"/>
        <v>0</v>
      </c>
      <c r="BN267" s="8">
        <f t="shared" si="333"/>
        <v>0</v>
      </c>
      <c r="BO267" s="8">
        <f t="shared" si="334"/>
        <v>0</v>
      </c>
      <c r="BP267" s="8">
        <f t="shared" si="335"/>
        <v>0</v>
      </c>
      <c r="BQ267" s="15">
        <f t="shared" si="336"/>
        <v>0</v>
      </c>
      <c r="BR267" s="8">
        <f t="shared" si="337"/>
        <v>2.7044818628339975</v>
      </c>
      <c r="BS267" s="68"/>
      <c r="BT267" s="60">
        <v>0</v>
      </c>
      <c r="BU267" s="8">
        <f t="shared" si="338"/>
        <v>1.01247245</v>
      </c>
      <c r="BV267" s="8">
        <f t="shared" si="339"/>
        <v>0</v>
      </c>
      <c r="BW267" s="69">
        <f t="shared" si="340"/>
        <v>0</v>
      </c>
      <c r="BX267" s="8">
        <f t="shared" si="341"/>
        <v>0</v>
      </c>
      <c r="BY267" s="8">
        <f t="shared" si="342"/>
        <v>0</v>
      </c>
      <c r="BZ267" s="8">
        <f t="shared" si="343"/>
        <v>0</v>
      </c>
      <c r="CA267" s="8">
        <f t="shared" si="344"/>
        <v>0</v>
      </c>
      <c r="CB267" s="8">
        <f t="shared" si="345"/>
        <v>0</v>
      </c>
      <c r="CC267" s="15">
        <f t="shared" si="346"/>
        <v>0</v>
      </c>
      <c r="CD267" s="8">
        <f t="shared" si="347"/>
        <v>2.7044818628339975</v>
      </c>
      <c r="CE267" s="68"/>
      <c r="CF267" s="60">
        <v>0</v>
      </c>
      <c r="CG267" s="8">
        <f t="shared" si="348"/>
        <v>1.01247245</v>
      </c>
      <c r="CH267" s="8">
        <f t="shared" si="349"/>
        <v>0</v>
      </c>
      <c r="CI267" s="69">
        <f t="shared" si="350"/>
        <v>0</v>
      </c>
      <c r="CJ267" s="8">
        <f t="shared" si="351"/>
        <v>0</v>
      </c>
      <c r="CK267" s="8">
        <f t="shared" si="352"/>
        <v>0</v>
      </c>
      <c r="CL267" s="8">
        <f t="shared" si="353"/>
        <v>0</v>
      </c>
      <c r="CM267" s="8">
        <f t="shared" si="354"/>
        <v>0</v>
      </c>
      <c r="CN267" s="8">
        <f t="shared" si="355"/>
        <v>0</v>
      </c>
      <c r="CO267" s="15">
        <f t="shared" si="356"/>
        <v>0</v>
      </c>
      <c r="CP267" s="8">
        <f t="shared" si="357"/>
        <v>2.7044818628339975</v>
      </c>
      <c r="CQ267" s="27"/>
      <c r="CR267">
        <f t="shared" si="282"/>
        <v>11.082128000000001</v>
      </c>
      <c r="CS267">
        <f t="shared" si="283"/>
        <v>0.89185899999999996</v>
      </c>
      <c r="CT267">
        <f t="shared" si="284"/>
        <v>0</v>
      </c>
      <c r="CU267">
        <f t="shared" si="285"/>
        <v>0</v>
      </c>
      <c r="CV267">
        <f t="shared" si="286"/>
        <v>5.5326009999999997</v>
      </c>
      <c r="CW267">
        <f t="shared" si="287"/>
        <v>4.6576680000000001</v>
      </c>
      <c r="CX267">
        <f t="shared" si="288"/>
        <v>0</v>
      </c>
      <c r="CY267">
        <f t="shared" si="289"/>
        <v>0</v>
      </c>
      <c r="CZ267" s="8">
        <f t="shared" si="290"/>
        <v>0</v>
      </c>
    </row>
    <row r="268" spans="1:104" hidden="1" outlineLevel="1" x14ac:dyDescent="0.4">
      <c r="A268" t="str">
        <f>'Accounts Active'!A226</f>
        <v>Matthew Thomas Bogosian and Melissa Dawn Taylor</v>
      </c>
      <c r="B268">
        <f t="shared" si="273"/>
        <v>62.736321000000004</v>
      </c>
      <c r="C268">
        <f t="shared" si="272"/>
        <v>37.267198</v>
      </c>
      <c r="D268">
        <f t="shared" si="274"/>
        <v>9.0026709999999994</v>
      </c>
      <c r="E268">
        <f t="shared" si="275"/>
        <v>3.1368160500000002</v>
      </c>
      <c r="F268" s="15">
        <f t="shared" si="291"/>
        <v>0.5360475889157168</v>
      </c>
      <c r="G268" s="14">
        <f t="shared" si="276"/>
        <v>1</v>
      </c>
      <c r="H268" s="54">
        <f t="shared" si="292"/>
        <v>17.21017596740057</v>
      </c>
      <c r="I268" s="58">
        <v>4.5308793985769658</v>
      </c>
      <c r="J268" s="58">
        <f t="shared" si="277"/>
        <v>32.563821601423037</v>
      </c>
      <c r="K268" s="10"/>
      <c r="L268">
        <v>0</v>
      </c>
      <c r="M268" s="8">
        <f t="shared" si="293"/>
        <v>3.1368160500000002</v>
      </c>
      <c r="N268" s="8">
        <f t="shared" si="294"/>
        <v>32.563821601423037</v>
      </c>
      <c r="O268" s="58">
        <f t="shared" si="278"/>
        <v>1.6463951302968625</v>
      </c>
      <c r="P268" s="8">
        <f t="shared" si="279"/>
        <v>0</v>
      </c>
      <c r="Q268" s="8">
        <f t="shared" si="295"/>
        <v>32.563821601423037</v>
      </c>
      <c r="R268" s="8">
        <f t="shared" si="280"/>
        <v>1.0641428002399684</v>
      </c>
      <c r="S268" s="8">
        <f t="shared" si="296"/>
        <v>1.0641428002399684</v>
      </c>
      <c r="T268" s="8">
        <f t="shared" si="297"/>
        <v>2.7105379305368311</v>
      </c>
      <c r="U268" s="15">
        <f t="shared" si="358"/>
        <v>4.3205241992701982E-2</v>
      </c>
      <c r="V268" s="8">
        <f t="shared" si="281"/>
        <v>29.853283670886206</v>
      </c>
      <c r="W268" s="68"/>
      <c r="X268" s="58">
        <v>0</v>
      </c>
      <c r="Y268" s="8">
        <f t="shared" si="298"/>
        <v>3.1368160500000002</v>
      </c>
      <c r="Z268" s="8">
        <f t="shared" si="299"/>
        <v>29.853283670886206</v>
      </c>
      <c r="AA268" s="60">
        <f t="shared" si="300"/>
        <v>2.8844842682801035</v>
      </c>
      <c r="AB268" s="8">
        <f t="shared" si="301"/>
        <v>0</v>
      </c>
      <c r="AC268" s="8">
        <f t="shared" si="302"/>
        <v>29.853283670886206</v>
      </c>
      <c r="AD268" s="8">
        <f t="shared" si="303"/>
        <v>5.3415216685836358</v>
      </c>
      <c r="AE268" s="8">
        <f t="shared" si="304"/>
        <v>5.3415216685836358</v>
      </c>
      <c r="AF268" s="8">
        <f t="shared" si="305"/>
        <v>8.2260059368637393</v>
      </c>
      <c r="AG268" s="15">
        <f t="shared" si="306"/>
        <v>0.13112031126058124</v>
      </c>
      <c r="AH268" s="8">
        <f t="shared" si="307"/>
        <v>21.627277734022467</v>
      </c>
      <c r="AI268" s="68"/>
      <c r="AJ268" s="58">
        <v>0</v>
      </c>
      <c r="AK268" s="8">
        <f t="shared" si="308"/>
        <v>3.1368160500000002</v>
      </c>
      <c r="AL268" s="8">
        <f t="shared" si="309"/>
        <v>0</v>
      </c>
      <c r="AM268" s="69">
        <f t="shared" si="310"/>
        <v>0</v>
      </c>
      <c r="AN268" s="8">
        <f t="shared" si="311"/>
        <v>3.1368160500000002</v>
      </c>
      <c r="AO268" s="8">
        <f t="shared" si="312"/>
        <v>0</v>
      </c>
      <c r="AP268" s="8">
        <f t="shared" si="313"/>
        <v>0</v>
      </c>
      <c r="AQ268" s="8">
        <f t="shared" si="314"/>
        <v>0</v>
      </c>
      <c r="AR268" s="8">
        <f t="shared" si="315"/>
        <v>3.1368160500000002</v>
      </c>
      <c r="AS268" s="15">
        <f t="shared" si="316"/>
        <v>0.05</v>
      </c>
      <c r="AT268" s="8">
        <f t="shared" si="317"/>
        <v>18.490461684022467</v>
      </c>
      <c r="AU268" s="68"/>
      <c r="AV268" s="60">
        <v>0</v>
      </c>
      <c r="AW268" s="8">
        <f t="shared" si="318"/>
        <v>3.1368160500000002</v>
      </c>
      <c r="AX268" s="8">
        <f t="shared" si="319"/>
        <v>0</v>
      </c>
      <c r="AY268" s="69">
        <f t="shared" si="320"/>
        <v>0</v>
      </c>
      <c r="AZ268" s="8">
        <f t="shared" si="321"/>
        <v>3.1368160500000002</v>
      </c>
      <c r="BA268" s="8">
        <f t="shared" si="322"/>
        <v>0</v>
      </c>
      <c r="BB268" s="8">
        <f t="shared" si="323"/>
        <v>0</v>
      </c>
      <c r="BC268" s="8">
        <f t="shared" si="324"/>
        <v>0</v>
      </c>
      <c r="BD268" s="8">
        <f t="shared" si="325"/>
        <v>3.1368160500000002</v>
      </c>
      <c r="BE268" s="15">
        <f t="shared" si="326"/>
        <v>0.05</v>
      </c>
      <c r="BF268" s="8">
        <f t="shared" si="327"/>
        <v>15.353645634022467</v>
      </c>
      <c r="BG268" s="68"/>
      <c r="BH268" s="60">
        <v>0</v>
      </c>
      <c r="BI268" s="8">
        <f t="shared" si="328"/>
        <v>3.1368160500000002</v>
      </c>
      <c r="BJ268" s="8">
        <f t="shared" si="329"/>
        <v>0</v>
      </c>
      <c r="BK268" s="69">
        <f t="shared" si="330"/>
        <v>0</v>
      </c>
      <c r="BL268" s="8">
        <f t="shared" si="331"/>
        <v>0</v>
      </c>
      <c r="BM268" s="8">
        <f t="shared" si="332"/>
        <v>0</v>
      </c>
      <c r="BN268" s="8">
        <f t="shared" si="333"/>
        <v>0</v>
      </c>
      <c r="BO268" s="8">
        <f t="shared" si="334"/>
        <v>0</v>
      </c>
      <c r="BP268" s="8">
        <f t="shared" si="335"/>
        <v>0</v>
      </c>
      <c r="BQ268" s="15">
        <f t="shared" si="336"/>
        <v>0</v>
      </c>
      <c r="BR268" s="8">
        <f t="shared" si="337"/>
        <v>15.353645634022467</v>
      </c>
      <c r="BS268" s="68"/>
      <c r="BT268" s="60">
        <v>0</v>
      </c>
      <c r="BU268" s="8">
        <f t="shared" si="338"/>
        <v>3.1368160500000002</v>
      </c>
      <c r="BV268" s="8">
        <f t="shared" si="339"/>
        <v>0</v>
      </c>
      <c r="BW268" s="69">
        <f t="shared" si="340"/>
        <v>0</v>
      </c>
      <c r="BX268" s="8">
        <f t="shared" si="341"/>
        <v>0</v>
      </c>
      <c r="BY268" s="8">
        <f t="shared" si="342"/>
        <v>0</v>
      </c>
      <c r="BZ268" s="8">
        <f t="shared" si="343"/>
        <v>0</v>
      </c>
      <c r="CA268" s="8">
        <f t="shared" si="344"/>
        <v>0</v>
      </c>
      <c r="CB268" s="8">
        <f t="shared" si="345"/>
        <v>0</v>
      </c>
      <c r="CC268" s="15">
        <f t="shared" si="346"/>
        <v>0</v>
      </c>
      <c r="CD268" s="8">
        <f t="shared" si="347"/>
        <v>15.353645634022467</v>
      </c>
      <c r="CE268" s="68"/>
      <c r="CF268" s="60">
        <v>0</v>
      </c>
      <c r="CG268" s="8">
        <f t="shared" si="348"/>
        <v>3.1368160500000002</v>
      </c>
      <c r="CH268" s="8">
        <f t="shared" si="349"/>
        <v>0</v>
      </c>
      <c r="CI268" s="69">
        <f t="shared" si="350"/>
        <v>0</v>
      </c>
      <c r="CJ268" s="8">
        <f t="shared" si="351"/>
        <v>0</v>
      </c>
      <c r="CK268" s="8">
        <f t="shared" si="352"/>
        <v>0</v>
      </c>
      <c r="CL268" s="8">
        <f t="shared" si="353"/>
        <v>0</v>
      </c>
      <c r="CM268" s="8">
        <f t="shared" si="354"/>
        <v>0</v>
      </c>
      <c r="CN268" s="8">
        <f t="shared" si="355"/>
        <v>0</v>
      </c>
      <c r="CO268" s="15">
        <f t="shared" si="356"/>
        <v>0</v>
      </c>
      <c r="CP268" s="8">
        <f t="shared" si="357"/>
        <v>15.353645634022467</v>
      </c>
      <c r="CQ268" s="27"/>
      <c r="CR268">
        <f t="shared" si="282"/>
        <v>25.469123</v>
      </c>
      <c r="CS268">
        <f t="shared" si="283"/>
        <v>1.0875589999999999</v>
      </c>
      <c r="CT268">
        <f t="shared" si="284"/>
        <v>3.1924800000000002</v>
      </c>
      <c r="CU268">
        <f t="shared" si="285"/>
        <v>0</v>
      </c>
      <c r="CV268">
        <f t="shared" si="286"/>
        <v>5.5326009999999997</v>
      </c>
      <c r="CW268">
        <f t="shared" si="287"/>
        <v>6.6538120000000003</v>
      </c>
      <c r="CX268">
        <f t="shared" si="288"/>
        <v>8.6463699999999992</v>
      </c>
      <c r="CY268">
        <f t="shared" si="289"/>
        <v>0.35630099999999998</v>
      </c>
      <c r="CZ268" s="8">
        <f t="shared" si="290"/>
        <v>9.1751679999999993</v>
      </c>
    </row>
    <row r="269" spans="1:104" hidden="1" outlineLevel="1" x14ac:dyDescent="0.4">
      <c r="A269" t="str">
        <f>'Accounts Active'!A227</f>
        <v>MDF Group Pty Ltd</v>
      </c>
      <c r="B269">
        <f t="shared" si="273"/>
        <v>100.53877800000001</v>
      </c>
      <c r="C269">
        <f t="shared" si="272"/>
        <v>34.846569000000002</v>
      </c>
      <c r="D269">
        <f t="shared" si="274"/>
        <v>17.470330000000001</v>
      </c>
      <c r="E269">
        <f t="shared" si="275"/>
        <v>5.0269389000000011</v>
      </c>
      <c r="F269" s="15">
        <f t="shared" si="291"/>
        <v>0.17524095488412622</v>
      </c>
      <c r="G269" s="14">
        <f t="shared" si="276"/>
        <v>1</v>
      </c>
      <c r="H269" s="54">
        <f t="shared" si="292"/>
        <v>23.658929100000005</v>
      </c>
      <c r="I269" s="58">
        <v>5.0269389000000011</v>
      </c>
      <c r="J269" s="58">
        <f t="shared" si="277"/>
        <v>23.658929100000005</v>
      </c>
      <c r="K269" s="10"/>
      <c r="L269">
        <v>0</v>
      </c>
      <c r="M269" s="8">
        <f t="shared" si="293"/>
        <v>5.0269389000000011</v>
      </c>
      <c r="N269" s="8">
        <f t="shared" si="294"/>
        <v>23.658929100000005</v>
      </c>
      <c r="O269" s="58">
        <f t="shared" si="278"/>
        <v>1.8266493095930236</v>
      </c>
      <c r="P269" s="8">
        <f t="shared" si="279"/>
        <v>5.0269389000000011</v>
      </c>
      <c r="Q269" s="8">
        <f t="shared" si="295"/>
        <v>0</v>
      </c>
      <c r="R269" s="8">
        <f t="shared" si="280"/>
        <v>0</v>
      </c>
      <c r="S269" s="8">
        <f t="shared" si="296"/>
        <v>0</v>
      </c>
      <c r="T269" s="8">
        <f t="shared" si="297"/>
        <v>6.8535882095930249</v>
      </c>
      <c r="U269" s="15">
        <f t="shared" si="358"/>
        <v>6.8168604651162798E-2</v>
      </c>
      <c r="V269" s="8">
        <f t="shared" si="281"/>
        <v>16.805340890406981</v>
      </c>
      <c r="W269" s="68"/>
      <c r="X269" s="58">
        <v>0</v>
      </c>
      <c r="Y269" s="8">
        <f t="shared" si="298"/>
        <v>5.0269389000000011</v>
      </c>
      <c r="Z269" s="8">
        <f t="shared" si="299"/>
        <v>16.805340890406981</v>
      </c>
      <c r="AA269" s="60">
        <f t="shared" si="300"/>
        <v>3.2002895904069777</v>
      </c>
      <c r="AB269" s="8">
        <f t="shared" si="301"/>
        <v>5.0269389000000011</v>
      </c>
      <c r="AC269" s="8">
        <f t="shared" si="302"/>
        <v>0</v>
      </c>
      <c r="AD269" s="8">
        <f t="shared" si="303"/>
        <v>0</v>
      </c>
      <c r="AE269" s="8">
        <f t="shared" si="304"/>
        <v>0</v>
      </c>
      <c r="AF269" s="8">
        <f t="shared" si="305"/>
        <v>8.2272284904069792</v>
      </c>
      <c r="AG269" s="15">
        <f t="shared" si="306"/>
        <v>8.1831395348837224E-2</v>
      </c>
      <c r="AH269" s="8">
        <f t="shared" si="307"/>
        <v>8.578112400000002</v>
      </c>
      <c r="AI269" s="68"/>
      <c r="AJ269" s="58">
        <v>0</v>
      </c>
      <c r="AK269" s="8">
        <f t="shared" si="308"/>
        <v>5.0269389000000011</v>
      </c>
      <c r="AL269" s="8">
        <f t="shared" si="309"/>
        <v>0</v>
      </c>
      <c r="AM269" s="69">
        <f t="shared" si="310"/>
        <v>0</v>
      </c>
      <c r="AN269" s="8">
        <f t="shared" si="311"/>
        <v>5.0269389000000011</v>
      </c>
      <c r="AO269" s="8">
        <f t="shared" si="312"/>
        <v>0</v>
      </c>
      <c r="AP269" s="8">
        <f t="shared" si="313"/>
        <v>0</v>
      </c>
      <c r="AQ269" s="8">
        <f t="shared" si="314"/>
        <v>0</v>
      </c>
      <c r="AR269" s="8">
        <f t="shared" si="315"/>
        <v>5.0269389000000011</v>
      </c>
      <c r="AS269" s="15">
        <f t="shared" si="316"/>
        <v>5.000000000000001E-2</v>
      </c>
      <c r="AT269" s="8">
        <f t="shared" si="317"/>
        <v>3.5511735000000009</v>
      </c>
      <c r="AU269" s="68"/>
      <c r="AV269" s="60">
        <v>0</v>
      </c>
      <c r="AW269" s="8">
        <f t="shared" si="318"/>
        <v>3.5511735000000009</v>
      </c>
      <c r="AX269" s="8">
        <f t="shared" si="319"/>
        <v>0</v>
      </c>
      <c r="AY269" s="69">
        <f t="shared" si="320"/>
        <v>0</v>
      </c>
      <c r="AZ269" s="8">
        <f t="shared" si="321"/>
        <v>3.5511735000000009</v>
      </c>
      <c r="BA269" s="8">
        <f t="shared" si="322"/>
        <v>0</v>
      </c>
      <c r="BB269" s="8">
        <f t="shared" si="323"/>
        <v>0</v>
      </c>
      <c r="BC269" s="8">
        <f t="shared" si="324"/>
        <v>0</v>
      </c>
      <c r="BD269" s="8">
        <f t="shared" si="325"/>
        <v>3.5511735000000009</v>
      </c>
      <c r="BE269" s="15">
        <f t="shared" si="326"/>
        <v>3.5321430901020107E-2</v>
      </c>
      <c r="BF269" s="8">
        <f t="shared" si="327"/>
        <v>0</v>
      </c>
      <c r="BG269" s="68"/>
      <c r="BH269" s="60">
        <v>0</v>
      </c>
      <c r="BI269" s="8">
        <f t="shared" si="328"/>
        <v>0</v>
      </c>
      <c r="BJ269" s="8">
        <f t="shared" si="329"/>
        <v>0</v>
      </c>
      <c r="BK269" s="69">
        <f t="shared" si="330"/>
        <v>0</v>
      </c>
      <c r="BL269" s="8">
        <f t="shared" si="331"/>
        <v>0</v>
      </c>
      <c r="BM269" s="8">
        <f t="shared" si="332"/>
        <v>0</v>
      </c>
      <c r="BN269" s="8">
        <f t="shared" si="333"/>
        <v>0</v>
      </c>
      <c r="BO269" s="8">
        <f t="shared" si="334"/>
        <v>0</v>
      </c>
      <c r="BP269" s="8">
        <f t="shared" si="335"/>
        <v>0</v>
      </c>
      <c r="BQ269" s="15">
        <f t="shared" si="336"/>
        <v>0</v>
      </c>
      <c r="BR269" s="8">
        <f t="shared" si="337"/>
        <v>0</v>
      </c>
      <c r="BS269" s="68"/>
      <c r="BT269" s="60">
        <v>0</v>
      </c>
      <c r="BU269" s="8">
        <f t="shared" si="338"/>
        <v>0</v>
      </c>
      <c r="BV269" s="8">
        <f t="shared" si="339"/>
        <v>0</v>
      </c>
      <c r="BW269" s="69">
        <f t="shared" si="340"/>
        <v>0</v>
      </c>
      <c r="BX269" s="8">
        <f t="shared" si="341"/>
        <v>0</v>
      </c>
      <c r="BY269" s="8">
        <f t="shared" si="342"/>
        <v>0</v>
      </c>
      <c r="BZ269" s="8">
        <f t="shared" si="343"/>
        <v>0</v>
      </c>
      <c r="CA269" s="8">
        <f t="shared" si="344"/>
        <v>0</v>
      </c>
      <c r="CB269" s="8">
        <f t="shared" si="345"/>
        <v>0</v>
      </c>
      <c r="CC269" s="15">
        <f t="shared" si="346"/>
        <v>0</v>
      </c>
      <c r="CD269" s="8">
        <f t="shared" si="347"/>
        <v>0</v>
      </c>
      <c r="CE269" s="68"/>
      <c r="CF269" s="60">
        <v>0</v>
      </c>
      <c r="CG269" s="8">
        <f t="shared" si="348"/>
        <v>0</v>
      </c>
      <c r="CH269" s="8">
        <f t="shared" si="349"/>
        <v>0</v>
      </c>
      <c r="CI269" s="69">
        <f t="shared" si="350"/>
        <v>0</v>
      </c>
      <c r="CJ269" s="8">
        <f t="shared" si="351"/>
        <v>0</v>
      </c>
      <c r="CK269" s="8">
        <f t="shared" si="352"/>
        <v>0</v>
      </c>
      <c r="CL269" s="8">
        <f t="shared" si="353"/>
        <v>0</v>
      </c>
      <c r="CM269" s="8">
        <f t="shared" si="354"/>
        <v>0</v>
      </c>
      <c r="CN269" s="8">
        <f t="shared" si="355"/>
        <v>0</v>
      </c>
      <c r="CO269" s="15">
        <f t="shared" si="356"/>
        <v>0</v>
      </c>
      <c r="CP269" s="8">
        <f t="shared" si="357"/>
        <v>0</v>
      </c>
      <c r="CQ269" s="27"/>
      <c r="CR269">
        <f t="shared" si="282"/>
        <v>65.692209000000005</v>
      </c>
      <c r="CS269">
        <f t="shared" si="283"/>
        <v>0</v>
      </c>
      <c r="CT269">
        <f t="shared" si="284"/>
        <v>4.5396390000000002</v>
      </c>
      <c r="CU269">
        <f t="shared" si="285"/>
        <v>0</v>
      </c>
      <c r="CV269">
        <f t="shared" si="286"/>
        <v>10.164833</v>
      </c>
      <c r="CW269">
        <f t="shared" si="287"/>
        <v>33.517406999999999</v>
      </c>
      <c r="CX269">
        <f t="shared" si="288"/>
        <v>4.7450890000000001</v>
      </c>
      <c r="CY269">
        <f t="shared" si="289"/>
        <v>12.725241</v>
      </c>
      <c r="CZ269" s="8">
        <f t="shared" si="290"/>
        <v>23.631031</v>
      </c>
    </row>
    <row r="270" spans="1:104" hidden="1" outlineLevel="1" x14ac:dyDescent="0.4">
      <c r="A270" t="str">
        <f>'Accounts Active'!A228</f>
        <v>Melanie Spigelmyre</v>
      </c>
      <c r="B270">
        <f t="shared" si="273"/>
        <v>10.499250999999999</v>
      </c>
      <c r="C270">
        <f t="shared" si="272"/>
        <v>1.1342810000000001</v>
      </c>
      <c r="D270">
        <f t="shared" si="274"/>
        <v>0</v>
      </c>
      <c r="E270">
        <f t="shared" si="275"/>
        <v>0.52496255000000003</v>
      </c>
      <c r="F270" s="15">
        <f t="shared" si="291"/>
        <v>0.46281525477372898</v>
      </c>
      <c r="G270" s="14">
        <f t="shared" si="276"/>
        <v>1</v>
      </c>
      <c r="H270" s="54">
        <f t="shared" si="292"/>
        <v>0.60931844999999996</v>
      </c>
      <c r="I270" s="58">
        <v>0.52496255000000003</v>
      </c>
      <c r="J270" s="58">
        <f t="shared" si="277"/>
        <v>0.60931845000000007</v>
      </c>
      <c r="K270" s="10"/>
      <c r="L270">
        <v>0</v>
      </c>
      <c r="M270" s="8">
        <f t="shared" si="293"/>
        <v>0.52496255000000003</v>
      </c>
      <c r="N270" s="8">
        <f t="shared" si="294"/>
        <v>0.60931845000000007</v>
      </c>
      <c r="O270" s="58">
        <f t="shared" si="278"/>
        <v>0.19075674055232558</v>
      </c>
      <c r="P270" s="8">
        <f t="shared" si="279"/>
        <v>0.52496255000000003</v>
      </c>
      <c r="Q270" s="8">
        <f t="shared" si="295"/>
        <v>0</v>
      </c>
      <c r="R270" s="8">
        <f t="shared" si="280"/>
        <v>0</v>
      </c>
      <c r="S270" s="8">
        <f t="shared" si="296"/>
        <v>0</v>
      </c>
      <c r="T270" s="8">
        <f t="shared" si="297"/>
        <v>0.71571929055232564</v>
      </c>
      <c r="U270" s="15">
        <f t="shared" si="358"/>
        <v>6.8168604651162798E-2</v>
      </c>
      <c r="V270" s="8">
        <f t="shared" si="281"/>
        <v>-0.10640084055232557</v>
      </c>
      <c r="W270" s="68"/>
      <c r="X270" s="58">
        <v>0</v>
      </c>
      <c r="Y270" s="8">
        <f t="shared" si="298"/>
        <v>-0.10640084055232557</v>
      </c>
      <c r="Z270" s="8">
        <f t="shared" si="299"/>
        <v>-0.10640084055232557</v>
      </c>
      <c r="AA270" s="60">
        <f t="shared" si="300"/>
        <v>0.33420580944767447</v>
      </c>
      <c r="AB270" s="8">
        <f t="shared" si="301"/>
        <v>-0.10640084055232557</v>
      </c>
      <c r="AC270" s="8">
        <f t="shared" si="302"/>
        <v>0</v>
      </c>
      <c r="AD270" s="8">
        <f t="shared" si="303"/>
        <v>0</v>
      </c>
      <c r="AE270" s="8">
        <f t="shared" si="304"/>
        <v>0</v>
      </c>
      <c r="AF270" s="8">
        <f t="shared" si="305"/>
        <v>0.2278049688953489</v>
      </c>
      <c r="AG270" s="15">
        <f t="shared" si="306"/>
        <v>2.1697259061179596E-2</v>
      </c>
      <c r="AH270" s="8">
        <f t="shared" si="307"/>
        <v>-0.33420580944767447</v>
      </c>
      <c r="AI270" s="68"/>
      <c r="AJ270" s="58">
        <v>0</v>
      </c>
      <c r="AK270" s="8">
        <f t="shared" si="308"/>
        <v>-0.33420580944767447</v>
      </c>
      <c r="AL270" s="8">
        <f t="shared" si="309"/>
        <v>-0.33420580944767447</v>
      </c>
      <c r="AM270" s="69">
        <f t="shared" si="310"/>
        <v>0</v>
      </c>
      <c r="AN270" s="8">
        <f t="shared" si="311"/>
        <v>-0.33420580944767447</v>
      </c>
      <c r="AO270" s="8">
        <f t="shared" si="312"/>
        <v>0</v>
      </c>
      <c r="AP270" s="8">
        <f t="shared" si="313"/>
        <v>0</v>
      </c>
      <c r="AQ270" s="8">
        <f t="shared" si="314"/>
        <v>0</v>
      </c>
      <c r="AR270" s="8">
        <f t="shared" si="315"/>
        <v>-0.33420580944767447</v>
      </c>
      <c r="AS270" s="15">
        <f t="shared" si="316"/>
        <v>-3.1831395348837214E-2</v>
      </c>
      <c r="AT270" s="8">
        <f t="shared" si="317"/>
        <v>0</v>
      </c>
      <c r="AU270" s="68"/>
      <c r="AV270" s="60">
        <v>0</v>
      </c>
      <c r="AW270" s="8">
        <f t="shared" si="318"/>
        <v>0</v>
      </c>
      <c r="AX270" s="8">
        <f t="shared" si="319"/>
        <v>0</v>
      </c>
      <c r="AY270" s="69">
        <f t="shared" si="320"/>
        <v>0</v>
      </c>
      <c r="AZ270" s="8">
        <f t="shared" si="321"/>
        <v>0</v>
      </c>
      <c r="BA270" s="8">
        <f t="shared" si="322"/>
        <v>0</v>
      </c>
      <c r="BB270" s="8">
        <f t="shared" si="323"/>
        <v>0</v>
      </c>
      <c r="BC270" s="8">
        <f t="shared" si="324"/>
        <v>0</v>
      </c>
      <c r="BD270" s="8">
        <f t="shared" si="325"/>
        <v>0</v>
      </c>
      <c r="BE270" s="15">
        <f t="shared" si="326"/>
        <v>0</v>
      </c>
      <c r="BF270" s="8">
        <f t="shared" si="327"/>
        <v>0</v>
      </c>
      <c r="BG270" s="68"/>
      <c r="BH270" s="60">
        <v>0</v>
      </c>
      <c r="BI270" s="8">
        <f t="shared" si="328"/>
        <v>0</v>
      </c>
      <c r="BJ270" s="8">
        <f t="shared" si="329"/>
        <v>0</v>
      </c>
      <c r="BK270" s="69">
        <f t="shared" si="330"/>
        <v>0</v>
      </c>
      <c r="BL270" s="8">
        <f t="shared" si="331"/>
        <v>0</v>
      </c>
      <c r="BM270" s="8">
        <f t="shared" si="332"/>
        <v>0</v>
      </c>
      <c r="BN270" s="8">
        <f t="shared" si="333"/>
        <v>0</v>
      </c>
      <c r="BO270" s="8">
        <f t="shared" si="334"/>
        <v>0</v>
      </c>
      <c r="BP270" s="8">
        <f t="shared" si="335"/>
        <v>0</v>
      </c>
      <c r="BQ270" s="15">
        <f t="shared" si="336"/>
        <v>0</v>
      </c>
      <c r="BR270" s="8">
        <f t="shared" si="337"/>
        <v>0</v>
      </c>
      <c r="BS270" s="68"/>
      <c r="BT270" s="60">
        <v>0</v>
      </c>
      <c r="BU270" s="8">
        <f t="shared" si="338"/>
        <v>0</v>
      </c>
      <c r="BV270" s="8">
        <f t="shared" si="339"/>
        <v>0</v>
      </c>
      <c r="BW270" s="69">
        <f t="shared" si="340"/>
        <v>0</v>
      </c>
      <c r="BX270" s="8">
        <f t="shared" si="341"/>
        <v>0</v>
      </c>
      <c r="BY270" s="8">
        <f t="shared" si="342"/>
        <v>0</v>
      </c>
      <c r="BZ270" s="8">
        <f t="shared" si="343"/>
        <v>0</v>
      </c>
      <c r="CA270" s="8">
        <f t="shared" si="344"/>
        <v>0</v>
      </c>
      <c r="CB270" s="8">
        <f t="shared" si="345"/>
        <v>0</v>
      </c>
      <c r="CC270" s="15">
        <f t="shared" si="346"/>
        <v>0</v>
      </c>
      <c r="CD270" s="8">
        <f t="shared" si="347"/>
        <v>0</v>
      </c>
      <c r="CE270" s="68"/>
      <c r="CF270" s="60">
        <v>0</v>
      </c>
      <c r="CG270" s="8">
        <f t="shared" si="348"/>
        <v>0</v>
      </c>
      <c r="CH270" s="8">
        <f t="shared" si="349"/>
        <v>0</v>
      </c>
      <c r="CI270" s="69">
        <f t="shared" si="350"/>
        <v>0</v>
      </c>
      <c r="CJ270" s="8">
        <f t="shared" si="351"/>
        <v>0</v>
      </c>
      <c r="CK270" s="8">
        <f t="shared" si="352"/>
        <v>0</v>
      </c>
      <c r="CL270" s="8">
        <f t="shared" si="353"/>
        <v>0</v>
      </c>
      <c r="CM270" s="8">
        <f t="shared" si="354"/>
        <v>0</v>
      </c>
      <c r="CN270" s="8">
        <f t="shared" si="355"/>
        <v>0</v>
      </c>
      <c r="CO270" s="15">
        <f t="shared" si="356"/>
        <v>0</v>
      </c>
      <c r="CP270" s="8">
        <f t="shared" si="357"/>
        <v>0</v>
      </c>
      <c r="CQ270" s="27"/>
      <c r="CR270">
        <f t="shared" si="282"/>
        <v>9.3649699999999996</v>
      </c>
      <c r="CS270">
        <f t="shared" si="283"/>
        <v>0.83377000000000001</v>
      </c>
      <c r="CT270">
        <f t="shared" si="284"/>
        <v>0</v>
      </c>
      <c r="CU270">
        <f t="shared" si="285"/>
        <v>0</v>
      </c>
      <c r="CV270">
        <f t="shared" si="286"/>
        <v>5.788888</v>
      </c>
      <c r="CW270">
        <f t="shared" si="287"/>
        <v>2.7423120000000001</v>
      </c>
      <c r="CX270">
        <f t="shared" si="288"/>
        <v>0</v>
      </c>
      <c r="CY270">
        <f t="shared" si="289"/>
        <v>0</v>
      </c>
      <c r="CZ270" s="8">
        <f t="shared" si="290"/>
        <v>0</v>
      </c>
    </row>
    <row r="271" spans="1:104" hidden="1" outlineLevel="1" x14ac:dyDescent="0.4">
      <c r="A271" t="str">
        <f>'Accounts Active'!A229</f>
        <v>Melinda L. Odom Living Trust</v>
      </c>
      <c r="B271">
        <f t="shared" si="273"/>
        <v>60.479146999999998</v>
      </c>
      <c r="C271">
        <f t="shared" si="272"/>
        <v>29.079916000000001</v>
      </c>
      <c r="D271">
        <f t="shared" si="274"/>
        <v>9.739450999999999</v>
      </c>
      <c r="E271">
        <f t="shared" si="275"/>
        <v>3.0239573499999999</v>
      </c>
      <c r="F271" s="15">
        <f t="shared" si="291"/>
        <v>0.43491394792738403</v>
      </c>
      <c r="G271" s="14">
        <f t="shared" si="276"/>
        <v>1</v>
      </c>
      <c r="H271" s="54">
        <f t="shared" si="292"/>
        <v>16.407189324106646</v>
      </c>
      <c r="I271" s="58">
        <v>3.5464205045527075</v>
      </c>
      <c r="J271" s="58">
        <f t="shared" si="277"/>
        <v>25.488430495447293</v>
      </c>
      <c r="K271" s="10"/>
      <c r="L271">
        <v>0</v>
      </c>
      <c r="M271" s="8">
        <f t="shared" si="293"/>
        <v>3.0239573499999999</v>
      </c>
      <c r="N271" s="8">
        <f t="shared" si="294"/>
        <v>25.488430495447293</v>
      </c>
      <c r="O271" s="58">
        <f t="shared" si="278"/>
        <v>1.2886702414799083</v>
      </c>
      <c r="P271" s="8">
        <f t="shared" si="279"/>
        <v>3.0239573499999999</v>
      </c>
      <c r="Q271" s="8">
        <f t="shared" si="295"/>
        <v>0</v>
      </c>
      <c r="R271" s="8">
        <f t="shared" si="280"/>
        <v>0</v>
      </c>
      <c r="S271" s="8">
        <f t="shared" si="296"/>
        <v>0</v>
      </c>
      <c r="T271" s="8">
        <f t="shared" si="297"/>
        <v>4.3126275914799077</v>
      </c>
      <c r="U271" s="15">
        <f t="shared" si="358"/>
        <v>7.1307678851355291E-2</v>
      </c>
      <c r="V271" s="8">
        <f t="shared" si="281"/>
        <v>21.175802903967387</v>
      </c>
      <c r="W271" s="68"/>
      <c r="X271" s="58">
        <v>0</v>
      </c>
      <c r="Y271" s="8">
        <f t="shared" si="298"/>
        <v>3.0239573499999999</v>
      </c>
      <c r="Z271" s="8">
        <f t="shared" si="299"/>
        <v>21.175802903967387</v>
      </c>
      <c r="AA271" s="60">
        <f t="shared" si="300"/>
        <v>2.2577502630727992</v>
      </c>
      <c r="AB271" s="8">
        <f t="shared" si="301"/>
        <v>0</v>
      </c>
      <c r="AC271" s="8">
        <f t="shared" si="302"/>
        <v>21.175802903967387</v>
      </c>
      <c r="AD271" s="8">
        <f t="shared" si="303"/>
        <v>3.7888967695539382</v>
      </c>
      <c r="AE271" s="8">
        <f t="shared" si="304"/>
        <v>3.7888967695539382</v>
      </c>
      <c r="AF271" s="8">
        <f t="shared" si="305"/>
        <v>6.046647032626737</v>
      </c>
      <c r="AG271" s="15">
        <f t="shared" si="306"/>
        <v>9.9979039595693001E-2</v>
      </c>
      <c r="AH271" s="8">
        <f t="shared" si="307"/>
        <v>15.12915587134065</v>
      </c>
      <c r="AI271" s="68"/>
      <c r="AJ271" s="58">
        <v>0</v>
      </c>
      <c r="AK271" s="8">
        <f t="shared" si="308"/>
        <v>3.0239573499999999</v>
      </c>
      <c r="AL271" s="8">
        <f t="shared" si="309"/>
        <v>0</v>
      </c>
      <c r="AM271" s="69">
        <f t="shared" si="310"/>
        <v>0</v>
      </c>
      <c r="AN271" s="8">
        <f t="shared" si="311"/>
        <v>3.0239573499999999</v>
      </c>
      <c r="AO271" s="8">
        <f t="shared" si="312"/>
        <v>0</v>
      </c>
      <c r="AP271" s="8">
        <f t="shared" si="313"/>
        <v>0</v>
      </c>
      <c r="AQ271" s="8">
        <f t="shared" si="314"/>
        <v>0</v>
      </c>
      <c r="AR271" s="8">
        <f t="shared" si="315"/>
        <v>3.0239573499999999</v>
      </c>
      <c r="AS271" s="15">
        <f t="shared" si="316"/>
        <v>0.05</v>
      </c>
      <c r="AT271" s="8">
        <f t="shared" si="317"/>
        <v>12.10519852134065</v>
      </c>
      <c r="AU271" s="68"/>
      <c r="AV271" s="60">
        <v>0</v>
      </c>
      <c r="AW271" s="8">
        <f t="shared" si="318"/>
        <v>3.0239573499999999</v>
      </c>
      <c r="AX271" s="8">
        <f t="shared" si="319"/>
        <v>0</v>
      </c>
      <c r="AY271" s="69">
        <f t="shared" si="320"/>
        <v>0</v>
      </c>
      <c r="AZ271" s="8">
        <f t="shared" si="321"/>
        <v>3.0239573499999999</v>
      </c>
      <c r="BA271" s="8">
        <f t="shared" si="322"/>
        <v>0</v>
      </c>
      <c r="BB271" s="8">
        <f t="shared" si="323"/>
        <v>0</v>
      </c>
      <c r="BC271" s="8">
        <f t="shared" si="324"/>
        <v>0</v>
      </c>
      <c r="BD271" s="8">
        <f t="shared" si="325"/>
        <v>3.0239573499999999</v>
      </c>
      <c r="BE271" s="15">
        <f t="shared" si="326"/>
        <v>0.05</v>
      </c>
      <c r="BF271" s="8">
        <f t="shared" si="327"/>
        <v>9.0812411713406505</v>
      </c>
      <c r="BG271" s="68"/>
      <c r="BH271" s="60">
        <v>0</v>
      </c>
      <c r="BI271" s="8">
        <f t="shared" si="328"/>
        <v>3.0239573499999999</v>
      </c>
      <c r="BJ271" s="8">
        <f t="shared" si="329"/>
        <v>0</v>
      </c>
      <c r="BK271" s="69">
        <f t="shared" si="330"/>
        <v>0</v>
      </c>
      <c r="BL271" s="8">
        <f t="shared" si="331"/>
        <v>0</v>
      </c>
      <c r="BM271" s="8">
        <f t="shared" si="332"/>
        <v>0</v>
      </c>
      <c r="BN271" s="8">
        <f t="shared" si="333"/>
        <v>0</v>
      </c>
      <c r="BO271" s="8">
        <f t="shared" si="334"/>
        <v>0</v>
      </c>
      <c r="BP271" s="8">
        <f t="shared" si="335"/>
        <v>0</v>
      </c>
      <c r="BQ271" s="15">
        <f t="shared" si="336"/>
        <v>0</v>
      </c>
      <c r="BR271" s="8">
        <f t="shared" si="337"/>
        <v>9.0812411713406505</v>
      </c>
      <c r="BS271" s="68"/>
      <c r="BT271" s="60">
        <v>0</v>
      </c>
      <c r="BU271" s="8">
        <f t="shared" si="338"/>
        <v>3.0239573499999999</v>
      </c>
      <c r="BV271" s="8">
        <f t="shared" si="339"/>
        <v>0</v>
      </c>
      <c r="BW271" s="69">
        <f t="shared" si="340"/>
        <v>0</v>
      </c>
      <c r="BX271" s="8">
        <f t="shared" si="341"/>
        <v>0</v>
      </c>
      <c r="BY271" s="8">
        <f t="shared" si="342"/>
        <v>0</v>
      </c>
      <c r="BZ271" s="8">
        <f t="shared" si="343"/>
        <v>0</v>
      </c>
      <c r="CA271" s="8">
        <f t="shared" si="344"/>
        <v>0</v>
      </c>
      <c r="CB271" s="8">
        <f t="shared" si="345"/>
        <v>0</v>
      </c>
      <c r="CC271" s="15">
        <f t="shared" si="346"/>
        <v>0</v>
      </c>
      <c r="CD271" s="8">
        <f t="shared" si="347"/>
        <v>9.0812411713406505</v>
      </c>
      <c r="CE271" s="68"/>
      <c r="CF271" s="60">
        <v>0</v>
      </c>
      <c r="CG271" s="8">
        <f t="shared" si="348"/>
        <v>3.0239573499999999</v>
      </c>
      <c r="CH271" s="8">
        <f t="shared" si="349"/>
        <v>0</v>
      </c>
      <c r="CI271" s="69">
        <f t="shared" si="350"/>
        <v>0</v>
      </c>
      <c r="CJ271" s="8">
        <f t="shared" si="351"/>
        <v>0</v>
      </c>
      <c r="CK271" s="8">
        <f t="shared" si="352"/>
        <v>0</v>
      </c>
      <c r="CL271" s="8">
        <f t="shared" si="353"/>
        <v>0</v>
      </c>
      <c r="CM271" s="8">
        <f t="shared" si="354"/>
        <v>0</v>
      </c>
      <c r="CN271" s="8">
        <f t="shared" si="355"/>
        <v>0</v>
      </c>
      <c r="CO271" s="15">
        <f t="shared" si="356"/>
        <v>0</v>
      </c>
      <c r="CP271" s="8">
        <f t="shared" si="357"/>
        <v>9.0812411713406505</v>
      </c>
      <c r="CQ271" s="27"/>
      <c r="CR271">
        <f t="shared" si="282"/>
        <v>31.399230999999997</v>
      </c>
      <c r="CS271">
        <f t="shared" si="283"/>
        <v>0</v>
      </c>
      <c r="CT271">
        <f t="shared" si="284"/>
        <v>0</v>
      </c>
      <c r="CU271">
        <f t="shared" si="285"/>
        <v>0</v>
      </c>
      <c r="CV271">
        <f t="shared" si="286"/>
        <v>11.65978</v>
      </c>
      <c r="CW271">
        <f t="shared" si="287"/>
        <v>10</v>
      </c>
      <c r="CX271">
        <f t="shared" si="288"/>
        <v>9.6463699999999992</v>
      </c>
      <c r="CY271">
        <f t="shared" si="289"/>
        <v>9.3080999999999997E-2</v>
      </c>
      <c r="CZ271" s="8">
        <f t="shared" si="290"/>
        <v>9.784516</v>
      </c>
    </row>
    <row r="272" spans="1:104" hidden="1" outlineLevel="1" x14ac:dyDescent="0.4">
      <c r="A272" t="str">
        <f>'Accounts Active'!A230</f>
        <v>Michael &amp; Christina Locandro</v>
      </c>
      <c r="B272">
        <f t="shared" si="273"/>
        <v>9.3894800000000007</v>
      </c>
      <c r="C272">
        <f t="shared" si="272"/>
        <v>9.3894800000000007</v>
      </c>
      <c r="D272">
        <f t="shared" si="274"/>
        <v>0</v>
      </c>
      <c r="E272">
        <f t="shared" si="275"/>
        <v>0.46947400000000006</v>
      </c>
      <c r="F272" s="15">
        <f t="shared" si="291"/>
        <v>0.74916923312532069</v>
      </c>
      <c r="G272" s="14">
        <f t="shared" si="276"/>
        <v>1</v>
      </c>
      <c r="H272" s="54">
        <f t="shared" si="292"/>
        <v>2.3551704689544639</v>
      </c>
      <c r="I272" s="58">
        <v>1.1468646558264604</v>
      </c>
      <c r="J272" s="58">
        <f t="shared" si="277"/>
        <v>8.2426153441735401</v>
      </c>
      <c r="K272" s="10"/>
      <c r="L272">
        <v>0</v>
      </c>
      <c r="M272" s="8">
        <f t="shared" si="293"/>
        <v>0.46947400000000006</v>
      </c>
      <c r="N272" s="8">
        <f t="shared" si="294"/>
        <v>8.2426153441735401</v>
      </c>
      <c r="O272" s="58">
        <f t="shared" si="278"/>
        <v>0.41673861040205679</v>
      </c>
      <c r="P272" s="8">
        <f t="shared" si="279"/>
        <v>0</v>
      </c>
      <c r="Q272" s="8">
        <f t="shared" si="295"/>
        <v>8.2426153441735401</v>
      </c>
      <c r="R272" s="8">
        <f t="shared" si="280"/>
        <v>0.26935781312800383</v>
      </c>
      <c r="S272" s="8">
        <f t="shared" si="296"/>
        <v>0.26935781312800383</v>
      </c>
      <c r="T272" s="8">
        <f t="shared" si="297"/>
        <v>0.68609642353006062</v>
      </c>
      <c r="U272" s="15">
        <f t="shared" si="358"/>
        <v>7.3070758288005355E-2</v>
      </c>
      <c r="V272" s="8">
        <f t="shared" si="281"/>
        <v>7.5565189206434793</v>
      </c>
      <c r="W272" s="68"/>
      <c r="X272" s="58">
        <v>1</v>
      </c>
      <c r="Y272" s="8">
        <f t="shared" si="298"/>
        <v>0</v>
      </c>
      <c r="Z272" s="8">
        <f t="shared" si="299"/>
        <v>0</v>
      </c>
      <c r="AA272" s="60">
        <f t="shared" si="300"/>
        <v>0.73012604542440351</v>
      </c>
      <c r="AB272" s="8">
        <f t="shared" si="301"/>
        <v>0</v>
      </c>
      <c r="AC272" s="8">
        <f t="shared" si="302"/>
        <v>0</v>
      </c>
      <c r="AD272" s="8">
        <f t="shared" si="303"/>
        <v>0</v>
      </c>
      <c r="AE272" s="8">
        <f t="shared" si="304"/>
        <v>0</v>
      </c>
      <c r="AF272" s="8">
        <f t="shared" si="305"/>
        <v>0.73012604542440351</v>
      </c>
      <c r="AG272" s="15">
        <f t="shared" si="306"/>
        <v>7.7760008586673965E-2</v>
      </c>
      <c r="AH272" s="8">
        <f t="shared" si="307"/>
        <v>6.8263928752190761</v>
      </c>
      <c r="AI272" s="68"/>
      <c r="AJ272" s="58">
        <v>0</v>
      </c>
      <c r="AK272" s="8">
        <f t="shared" si="308"/>
        <v>0.46947400000000006</v>
      </c>
      <c r="AL272" s="8">
        <f t="shared" si="309"/>
        <v>0</v>
      </c>
      <c r="AM272" s="69">
        <f t="shared" si="310"/>
        <v>0</v>
      </c>
      <c r="AN272" s="8">
        <f t="shared" si="311"/>
        <v>0.46947400000000006</v>
      </c>
      <c r="AO272" s="8">
        <f t="shared" si="312"/>
        <v>0</v>
      </c>
      <c r="AP272" s="8">
        <f t="shared" si="313"/>
        <v>0</v>
      </c>
      <c r="AQ272" s="8">
        <f t="shared" si="314"/>
        <v>0</v>
      </c>
      <c r="AR272" s="8">
        <f t="shared" si="315"/>
        <v>0.46947400000000006</v>
      </c>
      <c r="AS272" s="15">
        <f t="shared" si="316"/>
        <v>0.05</v>
      </c>
      <c r="AT272" s="8">
        <f t="shared" si="317"/>
        <v>6.3569188752190762</v>
      </c>
      <c r="AU272" s="68"/>
      <c r="AV272" s="60">
        <v>0</v>
      </c>
      <c r="AW272" s="8">
        <f t="shared" si="318"/>
        <v>0.46947400000000006</v>
      </c>
      <c r="AX272" s="8">
        <f t="shared" si="319"/>
        <v>0</v>
      </c>
      <c r="AY272" s="69">
        <f t="shared" si="320"/>
        <v>0</v>
      </c>
      <c r="AZ272" s="8">
        <f t="shared" si="321"/>
        <v>0.46947400000000006</v>
      </c>
      <c r="BA272" s="8">
        <f t="shared" si="322"/>
        <v>0</v>
      </c>
      <c r="BB272" s="8">
        <f t="shared" si="323"/>
        <v>0</v>
      </c>
      <c r="BC272" s="8">
        <f t="shared" si="324"/>
        <v>0</v>
      </c>
      <c r="BD272" s="8">
        <f t="shared" si="325"/>
        <v>0.46947400000000006</v>
      </c>
      <c r="BE272" s="15">
        <f t="shared" si="326"/>
        <v>0.05</v>
      </c>
      <c r="BF272" s="8">
        <f t="shared" si="327"/>
        <v>5.8874448752190762</v>
      </c>
      <c r="BG272" s="68"/>
      <c r="BH272" s="60">
        <v>0</v>
      </c>
      <c r="BI272" s="8">
        <f t="shared" si="328"/>
        <v>0.46947400000000006</v>
      </c>
      <c r="BJ272" s="8">
        <f t="shared" si="329"/>
        <v>0</v>
      </c>
      <c r="BK272" s="69">
        <f t="shared" si="330"/>
        <v>0</v>
      </c>
      <c r="BL272" s="8">
        <f t="shared" si="331"/>
        <v>0</v>
      </c>
      <c r="BM272" s="8">
        <f t="shared" si="332"/>
        <v>0</v>
      </c>
      <c r="BN272" s="8">
        <f t="shared" si="333"/>
        <v>0</v>
      </c>
      <c r="BO272" s="8">
        <f t="shared" si="334"/>
        <v>0</v>
      </c>
      <c r="BP272" s="8">
        <f t="shared" si="335"/>
        <v>0</v>
      </c>
      <c r="BQ272" s="15">
        <f t="shared" si="336"/>
        <v>0</v>
      </c>
      <c r="BR272" s="8">
        <f t="shared" si="337"/>
        <v>5.8874448752190762</v>
      </c>
      <c r="BS272" s="68"/>
      <c r="BT272" s="60">
        <v>0</v>
      </c>
      <c r="BU272" s="8">
        <f t="shared" si="338"/>
        <v>0.46947400000000006</v>
      </c>
      <c r="BV272" s="8">
        <f t="shared" si="339"/>
        <v>0</v>
      </c>
      <c r="BW272" s="69">
        <f t="shared" si="340"/>
        <v>0</v>
      </c>
      <c r="BX272" s="8">
        <f t="shared" si="341"/>
        <v>0</v>
      </c>
      <c r="BY272" s="8">
        <f t="shared" si="342"/>
        <v>0</v>
      </c>
      <c r="BZ272" s="8">
        <f t="shared" si="343"/>
        <v>0</v>
      </c>
      <c r="CA272" s="8">
        <f t="shared" si="344"/>
        <v>0</v>
      </c>
      <c r="CB272" s="8">
        <f t="shared" si="345"/>
        <v>0</v>
      </c>
      <c r="CC272" s="15">
        <f t="shared" si="346"/>
        <v>0</v>
      </c>
      <c r="CD272" s="8">
        <f t="shared" si="347"/>
        <v>5.8874448752190762</v>
      </c>
      <c r="CE272" s="68"/>
      <c r="CF272" s="60">
        <v>0</v>
      </c>
      <c r="CG272" s="8">
        <f t="shared" si="348"/>
        <v>0.46947400000000006</v>
      </c>
      <c r="CH272" s="8">
        <f t="shared" si="349"/>
        <v>0</v>
      </c>
      <c r="CI272" s="69">
        <f t="shared" si="350"/>
        <v>0</v>
      </c>
      <c r="CJ272" s="8">
        <f t="shared" si="351"/>
        <v>0</v>
      </c>
      <c r="CK272" s="8">
        <f t="shared" si="352"/>
        <v>0</v>
      </c>
      <c r="CL272" s="8">
        <f t="shared" si="353"/>
        <v>0</v>
      </c>
      <c r="CM272" s="8">
        <f t="shared" si="354"/>
        <v>0</v>
      </c>
      <c r="CN272" s="8">
        <f t="shared" si="355"/>
        <v>0</v>
      </c>
      <c r="CO272" s="15">
        <f t="shared" si="356"/>
        <v>0</v>
      </c>
      <c r="CP272" s="8">
        <f t="shared" si="357"/>
        <v>5.8874448752190762</v>
      </c>
      <c r="CQ272" s="27"/>
      <c r="CR272">
        <f t="shared" si="282"/>
        <v>0</v>
      </c>
      <c r="CS272">
        <f t="shared" si="283"/>
        <v>0</v>
      </c>
      <c r="CT272">
        <f t="shared" si="284"/>
        <v>0</v>
      </c>
      <c r="CU272">
        <f t="shared" si="285"/>
        <v>0</v>
      </c>
      <c r="CV272">
        <f t="shared" si="286"/>
        <v>0</v>
      </c>
      <c r="CW272">
        <f t="shared" si="287"/>
        <v>0</v>
      </c>
      <c r="CX272">
        <f t="shared" si="288"/>
        <v>0</v>
      </c>
      <c r="CY272">
        <f t="shared" si="289"/>
        <v>0</v>
      </c>
      <c r="CZ272" s="8">
        <f t="shared" si="290"/>
        <v>0</v>
      </c>
    </row>
    <row r="273" spans="1:104" hidden="1" outlineLevel="1" x14ac:dyDescent="0.4">
      <c r="A273" t="str">
        <f>'Accounts Active'!A231</f>
        <v>Michael and Jhyana Koob</v>
      </c>
      <c r="B273">
        <f t="shared" si="273"/>
        <v>10.51191</v>
      </c>
      <c r="C273">
        <f t="shared" si="272"/>
        <v>0</v>
      </c>
      <c r="D273">
        <f t="shared" si="274"/>
        <v>1.1520109999999999</v>
      </c>
      <c r="E273">
        <f t="shared" si="275"/>
        <v>0.52559549999999999</v>
      </c>
      <c r="F273" s="15">
        <f t="shared" si="291"/>
        <v>0</v>
      </c>
      <c r="G273" s="14">
        <f t="shared" si="276"/>
        <v>1</v>
      </c>
      <c r="H273" s="54">
        <f t="shared" si="292"/>
        <v>0</v>
      </c>
      <c r="I273" s="58">
        <v>0</v>
      </c>
      <c r="J273" s="58">
        <f t="shared" si="277"/>
        <v>0</v>
      </c>
      <c r="K273" s="10"/>
      <c r="L273">
        <v>0</v>
      </c>
      <c r="M273" s="8">
        <f t="shared" si="293"/>
        <v>0</v>
      </c>
      <c r="N273" s="8">
        <f t="shared" si="294"/>
        <v>0</v>
      </c>
      <c r="O273" s="58">
        <f t="shared" si="278"/>
        <v>0</v>
      </c>
      <c r="P273" s="8">
        <f t="shared" si="279"/>
        <v>0</v>
      </c>
      <c r="Q273" s="8">
        <f t="shared" si="295"/>
        <v>0</v>
      </c>
      <c r="R273" s="8">
        <f t="shared" si="280"/>
        <v>0</v>
      </c>
      <c r="S273" s="8">
        <f t="shared" si="296"/>
        <v>0</v>
      </c>
      <c r="T273" s="8">
        <f t="shared" si="297"/>
        <v>0</v>
      </c>
      <c r="U273" s="15">
        <f t="shared" si="358"/>
        <v>0</v>
      </c>
      <c r="V273" s="8">
        <f t="shared" si="281"/>
        <v>0</v>
      </c>
      <c r="W273" s="68"/>
      <c r="X273" s="58">
        <v>0</v>
      </c>
      <c r="Y273" s="8">
        <f t="shared" si="298"/>
        <v>0</v>
      </c>
      <c r="Z273" s="8">
        <f t="shared" si="299"/>
        <v>0</v>
      </c>
      <c r="AA273" s="60">
        <f t="shared" si="300"/>
        <v>0</v>
      </c>
      <c r="AB273" s="8">
        <f t="shared" si="301"/>
        <v>0</v>
      </c>
      <c r="AC273" s="8">
        <f t="shared" si="302"/>
        <v>0</v>
      </c>
      <c r="AD273" s="8">
        <f t="shared" si="303"/>
        <v>0</v>
      </c>
      <c r="AE273" s="8">
        <f t="shared" si="304"/>
        <v>0</v>
      </c>
      <c r="AF273" s="8">
        <f t="shared" si="305"/>
        <v>0</v>
      </c>
      <c r="AG273" s="15">
        <f t="shared" si="306"/>
        <v>0</v>
      </c>
      <c r="AH273" s="8">
        <f t="shared" si="307"/>
        <v>0</v>
      </c>
      <c r="AI273" s="68"/>
      <c r="AJ273" s="58">
        <v>1</v>
      </c>
      <c r="AK273" s="8">
        <f t="shared" si="308"/>
        <v>0</v>
      </c>
      <c r="AL273" s="8">
        <f t="shared" si="309"/>
        <v>0</v>
      </c>
      <c r="AM273" s="69">
        <f t="shared" si="310"/>
        <v>0</v>
      </c>
      <c r="AN273" s="8">
        <f t="shared" si="311"/>
        <v>0</v>
      </c>
      <c r="AO273" s="8">
        <f t="shared" si="312"/>
        <v>0</v>
      </c>
      <c r="AP273" s="8">
        <f t="shared" si="313"/>
        <v>0</v>
      </c>
      <c r="AQ273" s="8">
        <f t="shared" si="314"/>
        <v>0</v>
      </c>
      <c r="AR273" s="8">
        <f t="shared" si="315"/>
        <v>0</v>
      </c>
      <c r="AS273" s="15">
        <f t="shared" si="316"/>
        <v>0</v>
      </c>
      <c r="AT273" s="8">
        <f t="shared" si="317"/>
        <v>0</v>
      </c>
      <c r="AU273" s="68"/>
      <c r="AV273" s="60">
        <v>0</v>
      </c>
      <c r="AW273" s="8">
        <f t="shared" si="318"/>
        <v>0</v>
      </c>
      <c r="AX273" s="8">
        <f t="shared" si="319"/>
        <v>0</v>
      </c>
      <c r="AY273" s="69">
        <f t="shared" si="320"/>
        <v>0</v>
      </c>
      <c r="AZ273" s="8">
        <f t="shared" si="321"/>
        <v>0</v>
      </c>
      <c r="BA273" s="8">
        <f t="shared" si="322"/>
        <v>0</v>
      </c>
      <c r="BB273" s="8">
        <f t="shared" si="323"/>
        <v>0</v>
      </c>
      <c r="BC273" s="8">
        <f t="shared" si="324"/>
        <v>0</v>
      </c>
      <c r="BD273" s="8">
        <f t="shared" si="325"/>
        <v>0</v>
      </c>
      <c r="BE273" s="15">
        <f t="shared" si="326"/>
        <v>0</v>
      </c>
      <c r="BF273" s="8">
        <f t="shared" si="327"/>
        <v>0</v>
      </c>
      <c r="BG273" s="68"/>
      <c r="BH273" s="60">
        <v>0</v>
      </c>
      <c r="BI273" s="8">
        <f t="shared" si="328"/>
        <v>0</v>
      </c>
      <c r="BJ273" s="8">
        <f t="shared" si="329"/>
        <v>0</v>
      </c>
      <c r="BK273" s="69">
        <f t="shared" si="330"/>
        <v>0</v>
      </c>
      <c r="BL273" s="8">
        <f t="shared" si="331"/>
        <v>0</v>
      </c>
      <c r="BM273" s="8">
        <f t="shared" si="332"/>
        <v>0</v>
      </c>
      <c r="BN273" s="8">
        <f t="shared" si="333"/>
        <v>0</v>
      </c>
      <c r="BO273" s="8">
        <f t="shared" si="334"/>
        <v>0</v>
      </c>
      <c r="BP273" s="8">
        <f t="shared" si="335"/>
        <v>0</v>
      </c>
      <c r="BQ273" s="15">
        <f t="shared" si="336"/>
        <v>0</v>
      </c>
      <c r="BR273" s="8">
        <f t="shared" si="337"/>
        <v>0</v>
      </c>
      <c r="BS273" s="68"/>
      <c r="BT273" s="60">
        <v>0</v>
      </c>
      <c r="BU273" s="8">
        <f t="shared" si="338"/>
        <v>0</v>
      </c>
      <c r="BV273" s="8">
        <f t="shared" si="339"/>
        <v>0</v>
      </c>
      <c r="BW273" s="69">
        <f t="shared" si="340"/>
        <v>0</v>
      </c>
      <c r="BX273" s="8">
        <f t="shared" si="341"/>
        <v>0</v>
      </c>
      <c r="BY273" s="8">
        <f t="shared" si="342"/>
        <v>0</v>
      </c>
      <c r="BZ273" s="8">
        <f t="shared" si="343"/>
        <v>0</v>
      </c>
      <c r="CA273" s="8">
        <f t="shared" si="344"/>
        <v>0</v>
      </c>
      <c r="CB273" s="8">
        <f t="shared" si="345"/>
        <v>0</v>
      </c>
      <c r="CC273" s="15">
        <f t="shared" si="346"/>
        <v>0</v>
      </c>
      <c r="CD273" s="8">
        <f t="shared" si="347"/>
        <v>0</v>
      </c>
      <c r="CE273" s="68"/>
      <c r="CF273" s="60">
        <v>0</v>
      </c>
      <c r="CG273" s="8">
        <f t="shared" si="348"/>
        <v>0</v>
      </c>
      <c r="CH273" s="8">
        <f t="shared" si="349"/>
        <v>0</v>
      </c>
      <c r="CI273" s="69">
        <f t="shared" si="350"/>
        <v>0</v>
      </c>
      <c r="CJ273" s="8">
        <f t="shared" si="351"/>
        <v>0</v>
      </c>
      <c r="CK273" s="8">
        <f t="shared" si="352"/>
        <v>0</v>
      </c>
      <c r="CL273" s="8">
        <f t="shared" si="353"/>
        <v>0</v>
      </c>
      <c r="CM273" s="8">
        <f t="shared" si="354"/>
        <v>0</v>
      </c>
      <c r="CN273" s="8">
        <f t="shared" si="355"/>
        <v>0</v>
      </c>
      <c r="CO273" s="15">
        <f t="shared" si="356"/>
        <v>0</v>
      </c>
      <c r="CP273" s="8">
        <f t="shared" si="357"/>
        <v>0</v>
      </c>
      <c r="CQ273" s="27"/>
      <c r="CR273">
        <f t="shared" si="282"/>
        <v>10.51191</v>
      </c>
      <c r="CS273">
        <f t="shared" si="283"/>
        <v>0.82111100000000004</v>
      </c>
      <c r="CT273">
        <f t="shared" si="284"/>
        <v>0</v>
      </c>
      <c r="CU273">
        <f t="shared" si="285"/>
        <v>0</v>
      </c>
      <c r="CV273">
        <f t="shared" si="286"/>
        <v>5.7867670000000002</v>
      </c>
      <c r="CW273">
        <f t="shared" si="287"/>
        <v>2.7520210000000001</v>
      </c>
      <c r="CX273">
        <f t="shared" si="288"/>
        <v>0</v>
      </c>
      <c r="CY273">
        <f t="shared" si="289"/>
        <v>1.1520109999999999</v>
      </c>
      <c r="CZ273" s="8">
        <f t="shared" si="290"/>
        <v>1.1520109999999999</v>
      </c>
    </row>
    <row r="274" spans="1:104" hidden="1" outlineLevel="1" x14ac:dyDescent="0.4">
      <c r="A274" t="str">
        <f>'Accounts Active'!A232</f>
        <v>Michael Buchanan</v>
      </c>
      <c r="B274">
        <f t="shared" si="273"/>
        <v>63.311875000000001</v>
      </c>
      <c r="C274">
        <f t="shared" si="272"/>
        <v>63.311875000000001</v>
      </c>
      <c r="D274">
        <f t="shared" si="274"/>
        <v>0</v>
      </c>
      <c r="E274">
        <f t="shared" si="275"/>
        <v>3.1655937500000002</v>
      </c>
      <c r="F274" s="15">
        <f t="shared" si="291"/>
        <v>0.60517234072325932</v>
      </c>
      <c r="G274" s="14">
        <f t="shared" si="276"/>
        <v>1</v>
      </c>
      <c r="H274" s="54">
        <f t="shared" si="292"/>
        <v>24.997279410671592</v>
      </c>
      <c r="I274" s="58">
        <v>7.7331387607836506</v>
      </c>
      <c r="J274" s="58">
        <f t="shared" si="277"/>
        <v>55.578736239216347</v>
      </c>
      <c r="K274" s="10"/>
      <c r="L274">
        <v>0</v>
      </c>
      <c r="M274" s="8">
        <f t="shared" si="293"/>
        <v>3.1655937500000002</v>
      </c>
      <c r="N274" s="8">
        <f t="shared" si="294"/>
        <v>55.578736239216347</v>
      </c>
      <c r="O274" s="58">
        <f t="shared" si="278"/>
        <v>2.8100068171452217</v>
      </c>
      <c r="P274" s="8">
        <f t="shared" si="279"/>
        <v>0</v>
      </c>
      <c r="Q274" s="8">
        <f t="shared" si="295"/>
        <v>55.578736239216347</v>
      </c>
      <c r="R274" s="8">
        <f t="shared" si="280"/>
        <v>1.8162398977401877</v>
      </c>
      <c r="S274" s="8">
        <f t="shared" si="296"/>
        <v>1.8162398977401877</v>
      </c>
      <c r="T274" s="8">
        <f t="shared" si="297"/>
        <v>4.6262467148854096</v>
      </c>
      <c r="U274" s="15">
        <f t="shared" si="358"/>
        <v>7.3070758288005369E-2</v>
      </c>
      <c r="V274" s="8">
        <f t="shared" si="281"/>
        <v>50.952489524330936</v>
      </c>
      <c r="W274" s="68"/>
      <c r="X274" s="58">
        <v>0</v>
      </c>
      <c r="Y274" s="8">
        <f t="shared" si="298"/>
        <v>3.1655937500000002</v>
      </c>
      <c r="Z274" s="8">
        <f t="shared" si="299"/>
        <v>50.952489524330936</v>
      </c>
      <c r="AA274" s="60">
        <f t="shared" si="300"/>
        <v>4.9231319436384293</v>
      </c>
      <c r="AB274" s="8">
        <f t="shared" si="301"/>
        <v>0</v>
      </c>
      <c r="AC274" s="8">
        <f t="shared" si="302"/>
        <v>50.952489524330936</v>
      </c>
      <c r="AD274" s="8">
        <f t="shared" si="303"/>
        <v>9.1167132521477541</v>
      </c>
      <c r="AE274" s="8">
        <f t="shared" si="304"/>
        <v>9.1167132521477541</v>
      </c>
      <c r="AF274" s="8">
        <f t="shared" si="305"/>
        <v>14.039845195786183</v>
      </c>
      <c r="AG274" s="15">
        <f t="shared" si="306"/>
        <v>0.22175690098873527</v>
      </c>
      <c r="AH274" s="8">
        <f t="shared" si="307"/>
        <v>36.912644328544751</v>
      </c>
      <c r="AI274" s="68"/>
      <c r="AJ274" s="58">
        <v>0</v>
      </c>
      <c r="AK274" s="8">
        <f t="shared" si="308"/>
        <v>3.1655937500000002</v>
      </c>
      <c r="AL274" s="8">
        <f t="shared" si="309"/>
        <v>0</v>
      </c>
      <c r="AM274" s="69">
        <f t="shared" si="310"/>
        <v>0</v>
      </c>
      <c r="AN274" s="8">
        <f t="shared" si="311"/>
        <v>3.1655937500000002</v>
      </c>
      <c r="AO274" s="8">
        <f t="shared" si="312"/>
        <v>0</v>
      </c>
      <c r="AP274" s="8">
        <f t="shared" si="313"/>
        <v>0</v>
      </c>
      <c r="AQ274" s="8">
        <f t="shared" si="314"/>
        <v>0</v>
      </c>
      <c r="AR274" s="8">
        <f t="shared" si="315"/>
        <v>3.1655937500000002</v>
      </c>
      <c r="AS274" s="15">
        <f t="shared" si="316"/>
        <v>0.05</v>
      </c>
      <c r="AT274" s="8">
        <f t="shared" si="317"/>
        <v>33.747050578544751</v>
      </c>
      <c r="AU274" s="68"/>
      <c r="AV274" s="60">
        <v>0</v>
      </c>
      <c r="AW274" s="8">
        <f t="shared" si="318"/>
        <v>3.1655937500000002</v>
      </c>
      <c r="AX274" s="8">
        <f t="shared" si="319"/>
        <v>0</v>
      </c>
      <c r="AY274" s="69">
        <f t="shared" si="320"/>
        <v>0</v>
      </c>
      <c r="AZ274" s="8">
        <f t="shared" si="321"/>
        <v>3.1655937500000002</v>
      </c>
      <c r="BA274" s="8">
        <f t="shared" si="322"/>
        <v>0</v>
      </c>
      <c r="BB274" s="8">
        <f t="shared" si="323"/>
        <v>0</v>
      </c>
      <c r="BC274" s="8">
        <f t="shared" si="324"/>
        <v>0</v>
      </c>
      <c r="BD274" s="8">
        <f t="shared" si="325"/>
        <v>3.1655937500000002</v>
      </c>
      <c r="BE274" s="15">
        <f t="shared" si="326"/>
        <v>0.05</v>
      </c>
      <c r="BF274" s="8">
        <f t="shared" si="327"/>
        <v>30.581456828544752</v>
      </c>
      <c r="BG274" s="68"/>
      <c r="BH274" s="60">
        <v>0</v>
      </c>
      <c r="BI274" s="8">
        <f t="shared" si="328"/>
        <v>3.1655937500000002</v>
      </c>
      <c r="BJ274" s="8">
        <f t="shared" si="329"/>
        <v>0</v>
      </c>
      <c r="BK274" s="69">
        <f t="shared" si="330"/>
        <v>0</v>
      </c>
      <c r="BL274" s="8">
        <f t="shared" si="331"/>
        <v>0</v>
      </c>
      <c r="BM274" s="8">
        <f t="shared" si="332"/>
        <v>0</v>
      </c>
      <c r="BN274" s="8">
        <f t="shared" si="333"/>
        <v>0</v>
      </c>
      <c r="BO274" s="8">
        <f t="shared" si="334"/>
        <v>0</v>
      </c>
      <c r="BP274" s="8">
        <f t="shared" si="335"/>
        <v>0</v>
      </c>
      <c r="BQ274" s="15">
        <f t="shared" si="336"/>
        <v>0</v>
      </c>
      <c r="BR274" s="8">
        <f t="shared" si="337"/>
        <v>30.581456828544752</v>
      </c>
      <c r="BS274" s="68"/>
      <c r="BT274" s="60">
        <v>0</v>
      </c>
      <c r="BU274" s="8">
        <f t="shared" si="338"/>
        <v>3.1655937500000002</v>
      </c>
      <c r="BV274" s="8">
        <f t="shared" si="339"/>
        <v>0</v>
      </c>
      <c r="BW274" s="69">
        <f t="shared" si="340"/>
        <v>0</v>
      </c>
      <c r="BX274" s="8">
        <f t="shared" si="341"/>
        <v>0</v>
      </c>
      <c r="BY274" s="8">
        <f t="shared" si="342"/>
        <v>0</v>
      </c>
      <c r="BZ274" s="8">
        <f t="shared" si="343"/>
        <v>0</v>
      </c>
      <c r="CA274" s="8">
        <f t="shared" si="344"/>
        <v>0</v>
      </c>
      <c r="CB274" s="8">
        <f t="shared" si="345"/>
        <v>0</v>
      </c>
      <c r="CC274" s="15">
        <f t="shared" si="346"/>
        <v>0</v>
      </c>
      <c r="CD274" s="8">
        <f t="shared" si="347"/>
        <v>30.581456828544752</v>
      </c>
      <c r="CE274" s="68"/>
      <c r="CF274" s="60">
        <v>0</v>
      </c>
      <c r="CG274" s="8">
        <f t="shared" si="348"/>
        <v>3.1655937500000002</v>
      </c>
      <c r="CH274" s="8">
        <f t="shared" si="349"/>
        <v>0</v>
      </c>
      <c r="CI274" s="69">
        <f t="shared" si="350"/>
        <v>0</v>
      </c>
      <c r="CJ274" s="8">
        <f t="shared" si="351"/>
        <v>0</v>
      </c>
      <c r="CK274" s="8">
        <f t="shared" si="352"/>
        <v>0</v>
      </c>
      <c r="CL274" s="8">
        <f t="shared" si="353"/>
        <v>0</v>
      </c>
      <c r="CM274" s="8">
        <f t="shared" si="354"/>
        <v>0</v>
      </c>
      <c r="CN274" s="8">
        <f t="shared" si="355"/>
        <v>0</v>
      </c>
      <c r="CO274" s="15">
        <f t="shared" si="356"/>
        <v>0</v>
      </c>
      <c r="CP274" s="8">
        <f t="shared" si="357"/>
        <v>30.581456828544752</v>
      </c>
      <c r="CQ274" s="27"/>
      <c r="CR274">
        <f t="shared" si="282"/>
        <v>0</v>
      </c>
      <c r="CS274">
        <f t="shared" si="283"/>
        <v>0</v>
      </c>
      <c r="CT274">
        <f t="shared" si="284"/>
        <v>0</v>
      </c>
      <c r="CU274">
        <f t="shared" si="285"/>
        <v>0</v>
      </c>
      <c r="CV274">
        <f t="shared" si="286"/>
        <v>0</v>
      </c>
      <c r="CW274">
        <f t="shared" si="287"/>
        <v>0</v>
      </c>
      <c r="CX274">
        <f t="shared" si="288"/>
        <v>0</v>
      </c>
      <c r="CY274">
        <f t="shared" si="289"/>
        <v>0</v>
      </c>
      <c r="CZ274" s="8">
        <f t="shared" si="290"/>
        <v>0</v>
      </c>
    </row>
    <row r="275" spans="1:104" hidden="1" outlineLevel="1" x14ac:dyDescent="0.4">
      <c r="A275" t="str">
        <f>'Accounts Active'!A233</f>
        <v>Michael Garrett</v>
      </c>
      <c r="B275">
        <f t="shared" si="273"/>
        <v>30.990438999999999</v>
      </c>
      <c r="C275">
        <f t="shared" si="272"/>
        <v>2.284233</v>
      </c>
      <c r="D275">
        <f t="shared" si="274"/>
        <v>2</v>
      </c>
      <c r="E275">
        <f t="shared" si="275"/>
        <v>1.5495219499999999</v>
      </c>
      <c r="F275" s="15">
        <f t="shared" si="291"/>
        <v>0.67835546986669037</v>
      </c>
      <c r="G275" s="14">
        <f t="shared" si="276"/>
        <v>1</v>
      </c>
      <c r="H275" s="54">
        <f t="shared" si="292"/>
        <v>0.73471105000000037</v>
      </c>
      <c r="I275" s="58">
        <v>1.5495219499999999</v>
      </c>
      <c r="J275" s="58">
        <f t="shared" si="277"/>
        <v>0.73471105000000048</v>
      </c>
      <c r="K275" s="10"/>
      <c r="L275">
        <v>0</v>
      </c>
      <c r="M275" s="8">
        <f t="shared" si="293"/>
        <v>0.73471105000000048</v>
      </c>
      <c r="N275" s="8">
        <f t="shared" si="294"/>
        <v>0.73471105000000048</v>
      </c>
      <c r="O275" s="58">
        <f t="shared" si="278"/>
        <v>0.56305303415697672</v>
      </c>
      <c r="P275" s="8">
        <f t="shared" si="279"/>
        <v>0.73471105000000048</v>
      </c>
      <c r="Q275" s="8">
        <f t="shared" si="295"/>
        <v>0</v>
      </c>
      <c r="R275" s="8">
        <f t="shared" si="280"/>
        <v>0</v>
      </c>
      <c r="S275" s="8">
        <f t="shared" si="296"/>
        <v>0</v>
      </c>
      <c r="T275" s="8">
        <f t="shared" si="297"/>
        <v>1.2977640841569773</v>
      </c>
      <c r="U275" s="15">
        <f t="shared" si="358"/>
        <v>4.1876273006554617E-2</v>
      </c>
      <c r="V275" s="8">
        <f t="shared" si="281"/>
        <v>-0.56305303415697683</v>
      </c>
      <c r="W275" s="68"/>
      <c r="X275" s="58">
        <v>0</v>
      </c>
      <c r="Y275" s="8">
        <f t="shared" si="298"/>
        <v>-0.56305303415697683</v>
      </c>
      <c r="Z275" s="8">
        <f t="shared" si="299"/>
        <v>-0.56305303415697683</v>
      </c>
      <c r="AA275" s="60">
        <f t="shared" si="300"/>
        <v>0.98646891584302321</v>
      </c>
      <c r="AB275" s="8">
        <f t="shared" si="301"/>
        <v>-0.56305303415697683</v>
      </c>
      <c r="AC275" s="8">
        <f t="shared" si="302"/>
        <v>0</v>
      </c>
      <c r="AD275" s="8">
        <f t="shared" si="303"/>
        <v>0</v>
      </c>
      <c r="AE275" s="8">
        <f t="shared" si="304"/>
        <v>0</v>
      </c>
      <c r="AF275" s="8">
        <f t="shared" si="305"/>
        <v>0.42341588168604638</v>
      </c>
      <c r="AG275" s="15">
        <f t="shared" si="306"/>
        <v>1.3662790697674416E-2</v>
      </c>
      <c r="AH275" s="8">
        <f t="shared" si="307"/>
        <v>-0.98646891584302321</v>
      </c>
      <c r="AI275" s="68"/>
      <c r="AJ275" s="58">
        <v>0</v>
      </c>
      <c r="AK275" s="8">
        <f t="shared" si="308"/>
        <v>-0.98646891584302321</v>
      </c>
      <c r="AL275" s="8">
        <f t="shared" si="309"/>
        <v>-0.98646891584302321</v>
      </c>
      <c r="AM275" s="69">
        <f t="shared" si="310"/>
        <v>0</v>
      </c>
      <c r="AN275" s="8">
        <f t="shared" si="311"/>
        <v>-0.98646891584302321</v>
      </c>
      <c r="AO275" s="8">
        <f t="shared" si="312"/>
        <v>0</v>
      </c>
      <c r="AP275" s="8">
        <f t="shared" si="313"/>
        <v>0</v>
      </c>
      <c r="AQ275" s="8">
        <f t="shared" si="314"/>
        <v>0</v>
      </c>
      <c r="AR275" s="8">
        <f t="shared" si="315"/>
        <v>-0.98646891584302321</v>
      </c>
      <c r="AS275" s="15">
        <f t="shared" si="316"/>
        <v>-3.1831395348837208E-2</v>
      </c>
      <c r="AT275" s="8">
        <f t="shared" si="317"/>
        <v>0</v>
      </c>
      <c r="AU275" s="68"/>
      <c r="AV275" s="60">
        <v>0</v>
      </c>
      <c r="AW275" s="8">
        <f t="shared" si="318"/>
        <v>0</v>
      </c>
      <c r="AX275" s="8">
        <f t="shared" si="319"/>
        <v>0</v>
      </c>
      <c r="AY275" s="69">
        <f t="shared" si="320"/>
        <v>0</v>
      </c>
      <c r="AZ275" s="8">
        <f t="shared" si="321"/>
        <v>0</v>
      </c>
      <c r="BA275" s="8">
        <f t="shared" si="322"/>
        <v>0</v>
      </c>
      <c r="BB275" s="8">
        <f t="shared" si="323"/>
        <v>0</v>
      </c>
      <c r="BC275" s="8">
        <f t="shared" si="324"/>
        <v>0</v>
      </c>
      <c r="BD275" s="8">
        <f t="shared" si="325"/>
        <v>0</v>
      </c>
      <c r="BE275" s="15">
        <f t="shared" si="326"/>
        <v>0</v>
      </c>
      <c r="BF275" s="8">
        <f t="shared" si="327"/>
        <v>0</v>
      </c>
      <c r="BG275" s="68"/>
      <c r="BH275" s="60">
        <v>0</v>
      </c>
      <c r="BI275" s="8">
        <f t="shared" si="328"/>
        <v>0</v>
      </c>
      <c r="BJ275" s="8">
        <f t="shared" si="329"/>
        <v>0</v>
      </c>
      <c r="BK275" s="69">
        <f t="shared" si="330"/>
        <v>0</v>
      </c>
      <c r="BL275" s="8">
        <f t="shared" si="331"/>
        <v>0</v>
      </c>
      <c r="BM275" s="8">
        <f t="shared" si="332"/>
        <v>0</v>
      </c>
      <c r="BN275" s="8">
        <f t="shared" si="333"/>
        <v>0</v>
      </c>
      <c r="BO275" s="8">
        <f t="shared" si="334"/>
        <v>0</v>
      </c>
      <c r="BP275" s="8">
        <f t="shared" si="335"/>
        <v>0</v>
      </c>
      <c r="BQ275" s="15">
        <f t="shared" si="336"/>
        <v>0</v>
      </c>
      <c r="BR275" s="8">
        <f t="shared" si="337"/>
        <v>0</v>
      </c>
      <c r="BS275" s="68"/>
      <c r="BT275" s="60">
        <v>0</v>
      </c>
      <c r="BU275" s="8">
        <f t="shared" si="338"/>
        <v>0</v>
      </c>
      <c r="BV275" s="8">
        <f t="shared" si="339"/>
        <v>0</v>
      </c>
      <c r="BW275" s="69">
        <f t="shared" si="340"/>
        <v>0</v>
      </c>
      <c r="BX275" s="8">
        <f t="shared" si="341"/>
        <v>0</v>
      </c>
      <c r="BY275" s="8">
        <f t="shared" si="342"/>
        <v>0</v>
      </c>
      <c r="BZ275" s="8">
        <f t="shared" si="343"/>
        <v>0</v>
      </c>
      <c r="CA275" s="8">
        <f t="shared" si="344"/>
        <v>0</v>
      </c>
      <c r="CB275" s="8">
        <f t="shared" si="345"/>
        <v>0</v>
      </c>
      <c r="CC275" s="15">
        <f t="shared" si="346"/>
        <v>0</v>
      </c>
      <c r="CD275" s="8">
        <f t="shared" si="347"/>
        <v>0</v>
      </c>
      <c r="CE275" s="68"/>
      <c r="CF275" s="60">
        <v>0</v>
      </c>
      <c r="CG275" s="8">
        <f t="shared" si="348"/>
        <v>0</v>
      </c>
      <c r="CH275" s="8">
        <f t="shared" si="349"/>
        <v>0</v>
      </c>
      <c r="CI275" s="69">
        <f t="shared" si="350"/>
        <v>0</v>
      </c>
      <c r="CJ275" s="8">
        <f t="shared" si="351"/>
        <v>0</v>
      </c>
      <c r="CK275" s="8">
        <f t="shared" si="352"/>
        <v>0</v>
      </c>
      <c r="CL275" s="8">
        <f t="shared" si="353"/>
        <v>0</v>
      </c>
      <c r="CM275" s="8">
        <f t="shared" si="354"/>
        <v>0</v>
      </c>
      <c r="CN275" s="8">
        <f t="shared" si="355"/>
        <v>0</v>
      </c>
      <c r="CO275" s="15">
        <f t="shared" si="356"/>
        <v>0</v>
      </c>
      <c r="CP275" s="8">
        <f t="shared" si="357"/>
        <v>0</v>
      </c>
      <c r="CQ275" s="27"/>
      <c r="CR275">
        <f t="shared" si="282"/>
        <v>28.706205999999998</v>
      </c>
      <c r="CS275">
        <f t="shared" si="283"/>
        <v>1.278419</v>
      </c>
      <c r="CT275">
        <f t="shared" si="284"/>
        <v>0</v>
      </c>
      <c r="CU275">
        <f t="shared" si="285"/>
        <v>0</v>
      </c>
      <c r="CV275">
        <f t="shared" si="286"/>
        <v>25.427786999999999</v>
      </c>
      <c r="CW275">
        <f t="shared" si="287"/>
        <v>0</v>
      </c>
      <c r="CX275">
        <f t="shared" si="288"/>
        <v>0</v>
      </c>
      <c r="CY275">
        <f t="shared" si="289"/>
        <v>2</v>
      </c>
      <c r="CZ275" s="8">
        <f t="shared" si="290"/>
        <v>2</v>
      </c>
    </row>
    <row r="276" spans="1:104" hidden="1" outlineLevel="1" x14ac:dyDescent="0.4">
      <c r="A276" t="str">
        <f>'Accounts Active'!A234</f>
        <v>Michael L Habner</v>
      </c>
      <c r="B276">
        <f t="shared" si="273"/>
        <v>54.116802</v>
      </c>
      <c r="C276">
        <f t="shared" si="272"/>
        <v>0</v>
      </c>
      <c r="D276">
        <f t="shared" si="274"/>
        <v>0.907551</v>
      </c>
      <c r="E276">
        <f t="shared" si="275"/>
        <v>2.7058401000000001</v>
      </c>
      <c r="F276" s="15">
        <f t="shared" si="291"/>
        <v>0</v>
      </c>
      <c r="G276" s="14">
        <f t="shared" si="276"/>
        <v>1</v>
      </c>
      <c r="H276" s="54">
        <f t="shared" si="292"/>
        <v>0</v>
      </c>
      <c r="I276" s="58">
        <v>0</v>
      </c>
      <c r="J276" s="58">
        <f t="shared" si="277"/>
        <v>0</v>
      </c>
      <c r="K276" s="10"/>
      <c r="L276">
        <v>0</v>
      </c>
      <c r="M276" s="8">
        <f t="shared" si="293"/>
        <v>0</v>
      </c>
      <c r="N276" s="8">
        <f t="shared" si="294"/>
        <v>0</v>
      </c>
      <c r="O276" s="58">
        <f t="shared" si="278"/>
        <v>0</v>
      </c>
      <c r="P276" s="8">
        <f t="shared" si="279"/>
        <v>0</v>
      </c>
      <c r="Q276" s="8">
        <f t="shared" si="295"/>
        <v>0</v>
      </c>
      <c r="R276" s="8">
        <f t="shared" si="280"/>
        <v>0</v>
      </c>
      <c r="S276" s="8">
        <f t="shared" si="296"/>
        <v>0</v>
      </c>
      <c r="T276" s="8">
        <f t="shared" si="297"/>
        <v>0</v>
      </c>
      <c r="U276" s="15">
        <f t="shared" si="358"/>
        <v>0</v>
      </c>
      <c r="V276" s="8">
        <f t="shared" si="281"/>
        <v>0</v>
      </c>
      <c r="W276" s="68"/>
      <c r="X276" s="58">
        <v>0</v>
      </c>
      <c r="Y276" s="8">
        <f t="shared" si="298"/>
        <v>0</v>
      </c>
      <c r="Z276" s="8">
        <f t="shared" si="299"/>
        <v>0</v>
      </c>
      <c r="AA276" s="60">
        <f t="shared" si="300"/>
        <v>0</v>
      </c>
      <c r="AB276" s="8">
        <f t="shared" si="301"/>
        <v>0</v>
      </c>
      <c r="AC276" s="8">
        <f t="shared" si="302"/>
        <v>0</v>
      </c>
      <c r="AD276" s="8">
        <f t="shared" si="303"/>
        <v>0</v>
      </c>
      <c r="AE276" s="8">
        <f t="shared" si="304"/>
        <v>0</v>
      </c>
      <c r="AF276" s="8">
        <f t="shared" si="305"/>
        <v>0</v>
      </c>
      <c r="AG276" s="15">
        <f t="shared" si="306"/>
        <v>0</v>
      </c>
      <c r="AH276" s="8">
        <f t="shared" si="307"/>
        <v>0</v>
      </c>
      <c r="AI276" s="68"/>
      <c r="AJ276" s="58">
        <v>0</v>
      </c>
      <c r="AK276" s="8">
        <f t="shared" si="308"/>
        <v>0</v>
      </c>
      <c r="AL276" s="8">
        <f t="shared" si="309"/>
        <v>0</v>
      </c>
      <c r="AM276" s="69">
        <f t="shared" si="310"/>
        <v>0</v>
      </c>
      <c r="AN276" s="8">
        <f t="shared" si="311"/>
        <v>0</v>
      </c>
      <c r="AO276" s="8">
        <f t="shared" si="312"/>
        <v>0</v>
      </c>
      <c r="AP276" s="8">
        <f t="shared" si="313"/>
        <v>0</v>
      </c>
      <c r="AQ276" s="8">
        <f t="shared" si="314"/>
        <v>0</v>
      </c>
      <c r="AR276" s="8">
        <f t="shared" si="315"/>
        <v>0</v>
      </c>
      <c r="AS276" s="15">
        <f t="shared" si="316"/>
        <v>0</v>
      </c>
      <c r="AT276" s="8">
        <f t="shared" si="317"/>
        <v>0</v>
      </c>
      <c r="AU276" s="68"/>
      <c r="AV276" s="60">
        <v>0</v>
      </c>
      <c r="AW276" s="8">
        <f t="shared" si="318"/>
        <v>0</v>
      </c>
      <c r="AX276" s="8">
        <f t="shared" si="319"/>
        <v>0</v>
      </c>
      <c r="AY276" s="69">
        <f t="shared" si="320"/>
        <v>0</v>
      </c>
      <c r="AZ276" s="8">
        <f t="shared" si="321"/>
        <v>0</v>
      </c>
      <c r="BA276" s="8">
        <f t="shared" si="322"/>
        <v>0</v>
      </c>
      <c r="BB276" s="8">
        <f t="shared" si="323"/>
        <v>0</v>
      </c>
      <c r="BC276" s="8">
        <f t="shared" si="324"/>
        <v>0</v>
      </c>
      <c r="BD276" s="8">
        <f t="shared" si="325"/>
        <v>0</v>
      </c>
      <c r="BE276" s="15">
        <f t="shared" si="326"/>
        <v>0</v>
      </c>
      <c r="BF276" s="8">
        <f t="shared" si="327"/>
        <v>0</v>
      </c>
      <c r="BG276" s="68"/>
      <c r="BH276" s="60">
        <v>0</v>
      </c>
      <c r="BI276" s="8">
        <f t="shared" si="328"/>
        <v>0</v>
      </c>
      <c r="BJ276" s="8">
        <f t="shared" si="329"/>
        <v>0</v>
      </c>
      <c r="BK276" s="69">
        <f t="shared" si="330"/>
        <v>0</v>
      </c>
      <c r="BL276" s="8">
        <f t="shared" si="331"/>
        <v>0</v>
      </c>
      <c r="BM276" s="8">
        <f t="shared" si="332"/>
        <v>0</v>
      </c>
      <c r="BN276" s="8">
        <f t="shared" si="333"/>
        <v>0</v>
      </c>
      <c r="BO276" s="8">
        <f t="shared" si="334"/>
        <v>0</v>
      </c>
      <c r="BP276" s="8">
        <f t="shared" si="335"/>
        <v>0</v>
      </c>
      <c r="BQ276" s="15">
        <f t="shared" si="336"/>
        <v>0</v>
      </c>
      <c r="BR276" s="8">
        <f t="shared" si="337"/>
        <v>0</v>
      </c>
      <c r="BS276" s="68"/>
      <c r="BT276" s="60">
        <v>0</v>
      </c>
      <c r="BU276" s="8">
        <f t="shared" si="338"/>
        <v>0</v>
      </c>
      <c r="BV276" s="8">
        <f t="shared" si="339"/>
        <v>0</v>
      </c>
      <c r="BW276" s="69">
        <f t="shared" si="340"/>
        <v>0</v>
      </c>
      <c r="BX276" s="8">
        <f t="shared" si="341"/>
        <v>0</v>
      </c>
      <c r="BY276" s="8">
        <f t="shared" si="342"/>
        <v>0</v>
      </c>
      <c r="BZ276" s="8">
        <f t="shared" si="343"/>
        <v>0</v>
      </c>
      <c r="CA276" s="8">
        <f t="shared" si="344"/>
        <v>0</v>
      </c>
      <c r="CB276" s="8">
        <f t="shared" si="345"/>
        <v>0</v>
      </c>
      <c r="CC276" s="15">
        <f t="shared" si="346"/>
        <v>0</v>
      </c>
      <c r="CD276" s="8">
        <f t="shared" si="347"/>
        <v>0</v>
      </c>
      <c r="CE276" s="68"/>
      <c r="CF276" s="60">
        <v>0</v>
      </c>
      <c r="CG276" s="8">
        <f t="shared" si="348"/>
        <v>0</v>
      </c>
      <c r="CH276" s="8">
        <f t="shared" si="349"/>
        <v>0</v>
      </c>
      <c r="CI276" s="69">
        <f t="shared" si="350"/>
        <v>0</v>
      </c>
      <c r="CJ276" s="8">
        <f t="shared" si="351"/>
        <v>0</v>
      </c>
      <c r="CK276" s="8">
        <f t="shared" si="352"/>
        <v>0</v>
      </c>
      <c r="CL276" s="8">
        <f t="shared" si="353"/>
        <v>0</v>
      </c>
      <c r="CM276" s="8">
        <f t="shared" si="354"/>
        <v>0</v>
      </c>
      <c r="CN276" s="8">
        <f t="shared" si="355"/>
        <v>0</v>
      </c>
      <c r="CO276" s="15">
        <f t="shared" si="356"/>
        <v>0</v>
      </c>
      <c r="CP276" s="8">
        <f t="shared" si="357"/>
        <v>0</v>
      </c>
      <c r="CQ276" s="27"/>
      <c r="CR276">
        <f t="shared" si="282"/>
        <v>54.116802</v>
      </c>
      <c r="CS276">
        <f t="shared" si="283"/>
        <v>0</v>
      </c>
      <c r="CT276">
        <f t="shared" si="284"/>
        <v>0</v>
      </c>
      <c r="CU276">
        <f t="shared" si="285"/>
        <v>0</v>
      </c>
      <c r="CV276">
        <f t="shared" si="286"/>
        <v>52.555007000000003</v>
      </c>
      <c r="CW276">
        <f t="shared" si="287"/>
        <v>0.65424400000000005</v>
      </c>
      <c r="CX276">
        <f t="shared" si="288"/>
        <v>0</v>
      </c>
      <c r="CY276">
        <f t="shared" si="289"/>
        <v>0.907551</v>
      </c>
      <c r="CZ276" s="8">
        <f t="shared" si="290"/>
        <v>0.907551</v>
      </c>
    </row>
    <row r="277" spans="1:104" hidden="1" outlineLevel="1" x14ac:dyDescent="0.4">
      <c r="A277" t="str">
        <f>'Accounts Active'!A235</f>
        <v>Michael Lord</v>
      </c>
      <c r="B277">
        <f t="shared" si="273"/>
        <v>0</v>
      </c>
      <c r="C277">
        <f t="shared" si="272"/>
        <v>0</v>
      </c>
      <c r="D277">
        <f t="shared" si="274"/>
        <v>0</v>
      </c>
      <c r="E277">
        <f t="shared" si="275"/>
        <v>0</v>
      </c>
      <c r="F277" s="15">
        <f t="shared" si="291"/>
        <v>0</v>
      </c>
      <c r="G277" s="14">
        <f t="shared" si="276"/>
        <v>1</v>
      </c>
      <c r="H277" s="54">
        <f t="shared" si="292"/>
        <v>0</v>
      </c>
      <c r="I277" s="58">
        <v>0</v>
      </c>
      <c r="J277" s="58">
        <f t="shared" si="277"/>
        <v>0</v>
      </c>
      <c r="K277" s="10"/>
      <c r="L277">
        <v>0</v>
      </c>
      <c r="M277" s="8">
        <f t="shared" si="293"/>
        <v>0</v>
      </c>
      <c r="N277" s="8">
        <f t="shared" si="294"/>
        <v>0</v>
      </c>
      <c r="O277" s="58">
        <f t="shared" si="278"/>
        <v>0</v>
      </c>
      <c r="P277" s="8">
        <f t="shared" si="279"/>
        <v>0</v>
      </c>
      <c r="Q277" s="8">
        <f t="shared" si="295"/>
        <v>0</v>
      </c>
      <c r="R277" s="8">
        <f t="shared" si="280"/>
        <v>0</v>
      </c>
      <c r="S277" s="8">
        <f t="shared" si="296"/>
        <v>0</v>
      </c>
      <c r="T277" s="8">
        <f t="shared" si="297"/>
        <v>0</v>
      </c>
      <c r="U277" s="15">
        <f t="shared" si="358"/>
        <v>0</v>
      </c>
      <c r="V277" s="8">
        <f t="shared" si="281"/>
        <v>0</v>
      </c>
      <c r="W277" s="68"/>
      <c r="X277" s="58">
        <v>0</v>
      </c>
      <c r="Y277" s="8">
        <f t="shared" si="298"/>
        <v>0</v>
      </c>
      <c r="Z277" s="8">
        <f t="shared" si="299"/>
        <v>0</v>
      </c>
      <c r="AA277" s="60">
        <f t="shared" si="300"/>
        <v>0</v>
      </c>
      <c r="AB277" s="8">
        <f t="shared" si="301"/>
        <v>0</v>
      </c>
      <c r="AC277" s="8">
        <f t="shared" si="302"/>
        <v>0</v>
      </c>
      <c r="AD277" s="8">
        <f t="shared" si="303"/>
        <v>0</v>
      </c>
      <c r="AE277" s="8">
        <f t="shared" si="304"/>
        <v>0</v>
      </c>
      <c r="AF277" s="8">
        <f t="shared" si="305"/>
        <v>0</v>
      </c>
      <c r="AG277" s="15">
        <f t="shared" si="306"/>
        <v>0</v>
      </c>
      <c r="AH277" s="8">
        <f t="shared" si="307"/>
        <v>0</v>
      </c>
      <c r="AI277" s="68"/>
      <c r="AJ277" s="58">
        <v>1</v>
      </c>
      <c r="AK277" s="8">
        <f t="shared" si="308"/>
        <v>0</v>
      </c>
      <c r="AL277" s="8">
        <f t="shared" si="309"/>
        <v>0</v>
      </c>
      <c r="AM277" s="69">
        <f t="shared" si="310"/>
        <v>0</v>
      </c>
      <c r="AN277" s="8">
        <f t="shared" si="311"/>
        <v>0</v>
      </c>
      <c r="AO277" s="8">
        <f t="shared" si="312"/>
        <v>0</v>
      </c>
      <c r="AP277" s="8">
        <f t="shared" si="313"/>
        <v>0</v>
      </c>
      <c r="AQ277" s="8">
        <f t="shared" si="314"/>
        <v>0</v>
      </c>
      <c r="AR277" s="8">
        <f t="shared" si="315"/>
        <v>0</v>
      </c>
      <c r="AS277" s="15">
        <f t="shared" si="316"/>
        <v>0</v>
      </c>
      <c r="AT277" s="8">
        <f t="shared" si="317"/>
        <v>0</v>
      </c>
      <c r="AU277" s="68"/>
      <c r="AV277" s="60">
        <v>0</v>
      </c>
      <c r="AW277" s="8">
        <f t="shared" si="318"/>
        <v>0</v>
      </c>
      <c r="AX277" s="8">
        <f t="shared" si="319"/>
        <v>0</v>
      </c>
      <c r="AY277" s="69">
        <f t="shared" si="320"/>
        <v>0</v>
      </c>
      <c r="AZ277" s="8">
        <f t="shared" si="321"/>
        <v>0</v>
      </c>
      <c r="BA277" s="8">
        <f t="shared" si="322"/>
        <v>0</v>
      </c>
      <c r="BB277" s="8">
        <f t="shared" si="323"/>
        <v>0</v>
      </c>
      <c r="BC277" s="8">
        <f t="shared" si="324"/>
        <v>0</v>
      </c>
      <c r="BD277" s="8">
        <f t="shared" si="325"/>
        <v>0</v>
      </c>
      <c r="BE277" s="15">
        <f t="shared" si="326"/>
        <v>0</v>
      </c>
      <c r="BF277" s="8">
        <f t="shared" si="327"/>
        <v>0</v>
      </c>
      <c r="BG277" s="68"/>
      <c r="BH277" s="60">
        <v>0</v>
      </c>
      <c r="BI277" s="8">
        <f t="shared" si="328"/>
        <v>0</v>
      </c>
      <c r="BJ277" s="8">
        <f t="shared" si="329"/>
        <v>0</v>
      </c>
      <c r="BK277" s="69">
        <f t="shared" si="330"/>
        <v>0</v>
      </c>
      <c r="BL277" s="8">
        <f t="shared" si="331"/>
        <v>0</v>
      </c>
      <c r="BM277" s="8">
        <f t="shared" si="332"/>
        <v>0</v>
      </c>
      <c r="BN277" s="8">
        <f t="shared" si="333"/>
        <v>0</v>
      </c>
      <c r="BO277" s="8">
        <f t="shared" si="334"/>
        <v>0</v>
      </c>
      <c r="BP277" s="8">
        <f t="shared" si="335"/>
        <v>0</v>
      </c>
      <c r="BQ277" s="15">
        <f t="shared" si="336"/>
        <v>0</v>
      </c>
      <c r="BR277" s="8">
        <f t="shared" si="337"/>
        <v>0</v>
      </c>
      <c r="BS277" s="68"/>
      <c r="BT277" s="60">
        <v>0</v>
      </c>
      <c r="BU277" s="8">
        <f t="shared" si="338"/>
        <v>0</v>
      </c>
      <c r="BV277" s="8">
        <f t="shared" si="339"/>
        <v>0</v>
      </c>
      <c r="BW277" s="69">
        <f t="shared" si="340"/>
        <v>0</v>
      </c>
      <c r="BX277" s="8">
        <f t="shared" si="341"/>
        <v>0</v>
      </c>
      <c r="BY277" s="8">
        <f t="shared" si="342"/>
        <v>0</v>
      </c>
      <c r="BZ277" s="8">
        <f t="shared" si="343"/>
        <v>0</v>
      </c>
      <c r="CA277" s="8">
        <f t="shared" si="344"/>
        <v>0</v>
      </c>
      <c r="CB277" s="8">
        <f t="shared" si="345"/>
        <v>0</v>
      </c>
      <c r="CC277" s="15">
        <f t="shared" si="346"/>
        <v>0</v>
      </c>
      <c r="CD277" s="8">
        <f t="shared" si="347"/>
        <v>0</v>
      </c>
      <c r="CE277" s="68"/>
      <c r="CF277" s="60">
        <v>0</v>
      </c>
      <c r="CG277" s="8">
        <f t="shared" si="348"/>
        <v>0</v>
      </c>
      <c r="CH277" s="8">
        <f t="shared" si="349"/>
        <v>0</v>
      </c>
      <c r="CI277" s="69">
        <f t="shared" si="350"/>
        <v>0</v>
      </c>
      <c r="CJ277" s="8">
        <f t="shared" si="351"/>
        <v>0</v>
      </c>
      <c r="CK277" s="8">
        <f t="shared" si="352"/>
        <v>0</v>
      </c>
      <c r="CL277" s="8">
        <f t="shared" si="353"/>
        <v>0</v>
      </c>
      <c r="CM277" s="8">
        <f t="shared" si="354"/>
        <v>0</v>
      </c>
      <c r="CN277" s="8">
        <f t="shared" si="355"/>
        <v>0</v>
      </c>
      <c r="CO277" s="15">
        <f t="shared" si="356"/>
        <v>0</v>
      </c>
      <c r="CP277" s="8">
        <f t="shared" si="357"/>
        <v>0</v>
      </c>
      <c r="CQ277" s="27"/>
      <c r="CR277">
        <f t="shared" si="282"/>
        <v>0</v>
      </c>
      <c r="CS277">
        <f t="shared" si="283"/>
        <v>0</v>
      </c>
      <c r="CT277">
        <f t="shared" si="284"/>
        <v>0</v>
      </c>
      <c r="CU277">
        <f t="shared" si="285"/>
        <v>0</v>
      </c>
      <c r="CV277">
        <f t="shared" si="286"/>
        <v>0</v>
      </c>
      <c r="CW277">
        <f t="shared" si="287"/>
        <v>0</v>
      </c>
      <c r="CX277">
        <f t="shared" si="288"/>
        <v>0</v>
      </c>
      <c r="CY277">
        <f t="shared" si="289"/>
        <v>0</v>
      </c>
      <c r="CZ277" s="8">
        <f t="shared" si="290"/>
        <v>0</v>
      </c>
    </row>
    <row r="278" spans="1:104" hidden="1" outlineLevel="1" x14ac:dyDescent="0.4">
      <c r="A278" t="str">
        <f>'Accounts Active'!A236</f>
        <v>Michael McHugh</v>
      </c>
      <c r="B278">
        <f t="shared" si="273"/>
        <v>0</v>
      </c>
      <c r="C278">
        <f t="shared" si="272"/>
        <v>0</v>
      </c>
      <c r="D278">
        <f t="shared" si="274"/>
        <v>0</v>
      </c>
      <c r="E278">
        <f t="shared" si="275"/>
        <v>0</v>
      </c>
      <c r="F278" s="15">
        <f t="shared" si="291"/>
        <v>0</v>
      </c>
      <c r="G278" s="14">
        <f t="shared" si="276"/>
        <v>1</v>
      </c>
      <c r="H278" s="54">
        <f t="shared" si="292"/>
        <v>0</v>
      </c>
      <c r="I278" s="58">
        <v>0</v>
      </c>
      <c r="J278" s="58">
        <f t="shared" si="277"/>
        <v>0</v>
      </c>
      <c r="K278" s="10"/>
      <c r="L278">
        <v>0</v>
      </c>
      <c r="M278" s="8">
        <f t="shared" si="293"/>
        <v>0</v>
      </c>
      <c r="N278" s="8">
        <f t="shared" si="294"/>
        <v>0</v>
      </c>
      <c r="O278" s="58">
        <f t="shared" si="278"/>
        <v>0</v>
      </c>
      <c r="P278" s="8">
        <f t="shared" si="279"/>
        <v>0</v>
      </c>
      <c r="Q278" s="8">
        <f t="shared" si="295"/>
        <v>0</v>
      </c>
      <c r="R278" s="8">
        <f t="shared" si="280"/>
        <v>0</v>
      </c>
      <c r="S278" s="8">
        <f t="shared" si="296"/>
        <v>0</v>
      </c>
      <c r="T278" s="8">
        <f t="shared" si="297"/>
        <v>0</v>
      </c>
      <c r="U278" s="15">
        <f t="shared" si="358"/>
        <v>0</v>
      </c>
      <c r="V278" s="8">
        <f t="shared" si="281"/>
        <v>0</v>
      </c>
      <c r="W278" s="68"/>
      <c r="X278" s="58">
        <v>0</v>
      </c>
      <c r="Y278" s="8">
        <f t="shared" si="298"/>
        <v>0</v>
      </c>
      <c r="Z278" s="8">
        <f t="shared" si="299"/>
        <v>0</v>
      </c>
      <c r="AA278" s="60">
        <f t="shared" si="300"/>
        <v>0</v>
      </c>
      <c r="AB278" s="8">
        <f t="shared" si="301"/>
        <v>0</v>
      </c>
      <c r="AC278" s="8">
        <f t="shared" si="302"/>
        <v>0</v>
      </c>
      <c r="AD278" s="8">
        <f t="shared" si="303"/>
        <v>0</v>
      </c>
      <c r="AE278" s="8">
        <f t="shared" si="304"/>
        <v>0</v>
      </c>
      <c r="AF278" s="8">
        <f t="shared" si="305"/>
        <v>0</v>
      </c>
      <c r="AG278" s="15">
        <f t="shared" si="306"/>
        <v>0</v>
      </c>
      <c r="AH278" s="8">
        <f t="shared" si="307"/>
        <v>0</v>
      </c>
      <c r="AI278" s="68"/>
      <c r="AJ278" s="58">
        <v>0</v>
      </c>
      <c r="AK278" s="8">
        <f t="shared" si="308"/>
        <v>0</v>
      </c>
      <c r="AL278" s="8">
        <f t="shared" si="309"/>
        <v>0</v>
      </c>
      <c r="AM278" s="69">
        <f t="shared" si="310"/>
        <v>0</v>
      </c>
      <c r="AN278" s="8">
        <f t="shared" si="311"/>
        <v>0</v>
      </c>
      <c r="AO278" s="8">
        <f t="shared" si="312"/>
        <v>0</v>
      </c>
      <c r="AP278" s="8">
        <f t="shared" si="313"/>
        <v>0</v>
      </c>
      <c r="AQ278" s="8">
        <f t="shared" si="314"/>
        <v>0</v>
      </c>
      <c r="AR278" s="8">
        <f t="shared" si="315"/>
        <v>0</v>
      </c>
      <c r="AS278" s="15">
        <f t="shared" si="316"/>
        <v>0</v>
      </c>
      <c r="AT278" s="8">
        <f t="shared" si="317"/>
        <v>0</v>
      </c>
      <c r="AU278" s="68"/>
      <c r="AV278" s="60">
        <v>0</v>
      </c>
      <c r="AW278" s="8">
        <f t="shared" si="318"/>
        <v>0</v>
      </c>
      <c r="AX278" s="8">
        <f t="shared" si="319"/>
        <v>0</v>
      </c>
      <c r="AY278" s="69">
        <f t="shared" si="320"/>
        <v>0</v>
      </c>
      <c r="AZ278" s="8">
        <f t="shared" si="321"/>
        <v>0</v>
      </c>
      <c r="BA278" s="8">
        <f t="shared" si="322"/>
        <v>0</v>
      </c>
      <c r="BB278" s="8">
        <f t="shared" si="323"/>
        <v>0</v>
      </c>
      <c r="BC278" s="8">
        <f t="shared" si="324"/>
        <v>0</v>
      </c>
      <c r="BD278" s="8">
        <f t="shared" si="325"/>
        <v>0</v>
      </c>
      <c r="BE278" s="15">
        <f t="shared" si="326"/>
        <v>0</v>
      </c>
      <c r="BF278" s="8">
        <f t="shared" si="327"/>
        <v>0</v>
      </c>
      <c r="BG278" s="68"/>
      <c r="BH278" s="60">
        <v>0</v>
      </c>
      <c r="BI278" s="8">
        <f t="shared" si="328"/>
        <v>0</v>
      </c>
      <c r="BJ278" s="8">
        <f t="shared" si="329"/>
        <v>0</v>
      </c>
      <c r="BK278" s="69">
        <f t="shared" si="330"/>
        <v>0</v>
      </c>
      <c r="BL278" s="8">
        <f t="shared" si="331"/>
        <v>0</v>
      </c>
      <c r="BM278" s="8">
        <f t="shared" si="332"/>
        <v>0</v>
      </c>
      <c r="BN278" s="8">
        <f t="shared" si="333"/>
        <v>0</v>
      </c>
      <c r="BO278" s="8">
        <f t="shared" si="334"/>
        <v>0</v>
      </c>
      <c r="BP278" s="8">
        <f t="shared" si="335"/>
        <v>0</v>
      </c>
      <c r="BQ278" s="15">
        <f t="shared" si="336"/>
        <v>0</v>
      </c>
      <c r="BR278" s="8">
        <f t="shared" si="337"/>
        <v>0</v>
      </c>
      <c r="BS278" s="68"/>
      <c r="BT278" s="60">
        <v>0</v>
      </c>
      <c r="BU278" s="8">
        <f t="shared" si="338"/>
        <v>0</v>
      </c>
      <c r="BV278" s="8">
        <f t="shared" si="339"/>
        <v>0</v>
      </c>
      <c r="BW278" s="69">
        <f t="shared" si="340"/>
        <v>0</v>
      </c>
      <c r="BX278" s="8">
        <f t="shared" si="341"/>
        <v>0</v>
      </c>
      <c r="BY278" s="8">
        <f t="shared" si="342"/>
        <v>0</v>
      </c>
      <c r="BZ278" s="8">
        <f t="shared" si="343"/>
        <v>0</v>
      </c>
      <c r="CA278" s="8">
        <f t="shared" si="344"/>
        <v>0</v>
      </c>
      <c r="CB278" s="8">
        <f t="shared" si="345"/>
        <v>0</v>
      </c>
      <c r="CC278" s="15">
        <f t="shared" si="346"/>
        <v>0</v>
      </c>
      <c r="CD278" s="8">
        <f t="shared" si="347"/>
        <v>0</v>
      </c>
      <c r="CE278" s="68"/>
      <c r="CF278" s="60">
        <v>0</v>
      </c>
      <c r="CG278" s="8">
        <f t="shared" si="348"/>
        <v>0</v>
      </c>
      <c r="CH278" s="8">
        <f t="shared" si="349"/>
        <v>0</v>
      </c>
      <c r="CI278" s="69">
        <f t="shared" si="350"/>
        <v>0</v>
      </c>
      <c r="CJ278" s="8">
        <f t="shared" si="351"/>
        <v>0</v>
      </c>
      <c r="CK278" s="8">
        <f t="shared" si="352"/>
        <v>0</v>
      </c>
      <c r="CL278" s="8">
        <f t="shared" si="353"/>
        <v>0</v>
      </c>
      <c r="CM278" s="8">
        <f t="shared" si="354"/>
        <v>0</v>
      </c>
      <c r="CN278" s="8">
        <f t="shared" si="355"/>
        <v>0</v>
      </c>
      <c r="CO278" s="15">
        <f t="shared" si="356"/>
        <v>0</v>
      </c>
      <c r="CP278" s="8">
        <f t="shared" si="357"/>
        <v>0</v>
      </c>
      <c r="CQ278" s="27"/>
      <c r="CR278">
        <f t="shared" si="282"/>
        <v>0</v>
      </c>
      <c r="CS278">
        <f t="shared" si="283"/>
        <v>0</v>
      </c>
      <c r="CT278">
        <f t="shared" si="284"/>
        <v>0</v>
      </c>
      <c r="CU278">
        <f t="shared" si="285"/>
        <v>0</v>
      </c>
      <c r="CV278">
        <f t="shared" si="286"/>
        <v>0</v>
      </c>
      <c r="CW278">
        <f t="shared" si="287"/>
        <v>0</v>
      </c>
      <c r="CX278">
        <f t="shared" si="288"/>
        <v>0</v>
      </c>
      <c r="CY278">
        <f t="shared" si="289"/>
        <v>0</v>
      </c>
      <c r="CZ278" s="8">
        <f t="shared" si="290"/>
        <v>0</v>
      </c>
    </row>
    <row r="279" spans="1:104" hidden="1" outlineLevel="1" x14ac:dyDescent="0.4">
      <c r="A279" t="str">
        <f>'Accounts Active'!A237</f>
        <v>Michael Nardick Beneficiary Trust</v>
      </c>
      <c r="B279">
        <f t="shared" si="273"/>
        <v>54.982882000000004</v>
      </c>
      <c r="C279">
        <f t="shared" si="272"/>
        <v>9.4265179999999997</v>
      </c>
      <c r="D279">
        <f t="shared" si="274"/>
        <v>2</v>
      </c>
      <c r="E279">
        <f t="shared" si="275"/>
        <v>2.7491441000000005</v>
      </c>
      <c r="F279" s="15">
        <f t="shared" si="291"/>
        <v>0.29163940492130824</v>
      </c>
      <c r="G279" s="14">
        <f t="shared" si="276"/>
        <v>1</v>
      </c>
      <c r="H279" s="54">
        <f t="shared" si="292"/>
        <v>6.6773738999999992</v>
      </c>
      <c r="I279" s="58">
        <v>2.7491441000000005</v>
      </c>
      <c r="J279" s="58">
        <f t="shared" si="277"/>
        <v>6.6773738999999992</v>
      </c>
      <c r="K279" s="10"/>
      <c r="L279">
        <v>0</v>
      </c>
      <c r="M279" s="8">
        <f t="shared" si="293"/>
        <v>2.7491441000000005</v>
      </c>
      <c r="N279" s="8">
        <f t="shared" si="294"/>
        <v>6.6773738999999992</v>
      </c>
      <c r="O279" s="58">
        <f t="shared" si="278"/>
        <v>0.99896224563953506</v>
      </c>
      <c r="P279" s="8">
        <f t="shared" si="279"/>
        <v>2.7491441000000005</v>
      </c>
      <c r="Q279" s="8">
        <f t="shared" si="295"/>
        <v>0</v>
      </c>
      <c r="R279" s="8">
        <f t="shared" si="280"/>
        <v>0</v>
      </c>
      <c r="S279" s="8">
        <f t="shared" si="296"/>
        <v>0</v>
      </c>
      <c r="T279" s="8">
        <f t="shared" si="297"/>
        <v>3.7481063456395356</v>
      </c>
      <c r="U279" s="15">
        <f t="shared" si="358"/>
        <v>6.8168604651162798E-2</v>
      </c>
      <c r="V279" s="8">
        <f t="shared" si="281"/>
        <v>2.9292675543604636</v>
      </c>
      <c r="W279" s="68"/>
      <c r="X279" s="58">
        <v>0</v>
      </c>
      <c r="Y279" s="8">
        <f t="shared" si="298"/>
        <v>2.7491441000000005</v>
      </c>
      <c r="Z279" s="8">
        <f t="shared" si="299"/>
        <v>2.9292675543604636</v>
      </c>
      <c r="AA279" s="60">
        <f t="shared" si="300"/>
        <v>1.7501818543604655</v>
      </c>
      <c r="AB279" s="8">
        <f t="shared" si="301"/>
        <v>2.7491441000000005</v>
      </c>
      <c r="AC279" s="8">
        <f t="shared" si="302"/>
        <v>0</v>
      </c>
      <c r="AD279" s="8">
        <f t="shared" si="303"/>
        <v>0</v>
      </c>
      <c r="AE279" s="8">
        <f t="shared" si="304"/>
        <v>0</v>
      </c>
      <c r="AF279" s="8">
        <f t="shared" si="305"/>
        <v>4.499325954360466</v>
      </c>
      <c r="AG279" s="15">
        <f t="shared" si="306"/>
        <v>8.1831395348837224E-2</v>
      </c>
      <c r="AH279" s="8">
        <f t="shared" si="307"/>
        <v>-1.5700584000000024</v>
      </c>
      <c r="AI279" s="68"/>
      <c r="AJ279" s="58">
        <v>0</v>
      </c>
      <c r="AK279" s="8">
        <f t="shared" si="308"/>
        <v>-1.5700584000000024</v>
      </c>
      <c r="AL279" s="8">
        <f t="shared" si="309"/>
        <v>-1.5700584000000024</v>
      </c>
      <c r="AM279" s="69">
        <f t="shared" si="310"/>
        <v>0</v>
      </c>
      <c r="AN279" s="8">
        <f t="shared" si="311"/>
        <v>-1.5700584000000024</v>
      </c>
      <c r="AO279" s="8">
        <f t="shared" si="312"/>
        <v>0</v>
      </c>
      <c r="AP279" s="8">
        <f t="shared" si="313"/>
        <v>0</v>
      </c>
      <c r="AQ279" s="8">
        <f t="shared" si="314"/>
        <v>0</v>
      </c>
      <c r="AR279" s="8">
        <f t="shared" si="315"/>
        <v>-1.5700584000000024</v>
      </c>
      <c r="AS279" s="15">
        <f t="shared" si="316"/>
        <v>-2.8555403843690885E-2</v>
      </c>
      <c r="AT279" s="8">
        <f t="shared" si="317"/>
        <v>0</v>
      </c>
      <c r="AU279" s="68"/>
      <c r="AV279" s="60">
        <v>0</v>
      </c>
      <c r="AW279" s="8">
        <f t="shared" si="318"/>
        <v>0</v>
      </c>
      <c r="AX279" s="8">
        <f t="shared" si="319"/>
        <v>0</v>
      </c>
      <c r="AY279" s="69">
        <f t="shared" si="320"/>
        <v>0</v>
      </c>
      <c r="AZ279" s="8">
        <f t="shared" si="321"/>
        <v>0</v>
      </c>
      <c r="BA279" s="8">
        <f t="shared" si="322"/>
        <v>0</v>
      </c>
      <c r="BB279" s="8">
        <f t="shared" si="323"/>
        <v>0</v>
      </c>
      <c r="BC279" s="8">
        <f t="shared" si="324"/>
        <v>0</v>
      </c>
      <c r="BD279" s="8">
        <f t="shared" si="325"/>
        <v>0</v>
      </c>
      <c r="BE279" s="15">
        <f t="shared" si="326"/>
        <v>0</v>
      </c>
      <c r="BF279" s="8">
        <f t="shared" si="327"/>
        <v>0</v>
      </c>
      <c r="BG279" s="68"/>
      <c r="BH279" s="60">
        <v>0</v>
      </c>
      <c r="BI279" s="8">
        <f t="shared" si="328"/>
        <v>0</v>
      </c>
      <c r="BJ279" s="8">
        <f t="shared" si="329"/>
        <v>0</v>
      </c>
      <c r="BK279" s="69">
        <f t="shared" si="330"/>
        <v>0</v>
      </c>
      <c r="BL279" s="8">
        <f t="shared" si="331"/>
        <v>0</v>
      </c>
      <c r="BM279" s="8">
        <f t="shared" si="332"/>
        <v>0</v>
      </c>
      <c r="BN279" s="8">
        <f t="shared" si="333"/>
        <v>0</v>
      </c>
      <c r="BO279" s="8">
        <f t="shared" si="334"/>
        <v>0</v>
      </c>
      <c r="BP279" s="8">
        <f t="shared" si="335"/>
        <v>0</v>
      </c>
      <c r="BQ279" s="15">
        <f t="shared" si="336"/>
        <v>0</v>
      </c>
      <c r="BR279" s="8">
        <f t="shared" si="337"/>
        <v>0</v>
      </c>
      <c r="BS279" s="68"/>
      <c r="BT279" s="60">
        <v>0</v>
      </c>
      <c r="BU279" s="8">
        <f t="shared" si="338"/>
        <v>0</v>
      </c>
      <c r="BV279" s="8">
        <f t="shared" si="339"/>
        <v>0</v>
      </c>
      <c r="BW279" s="69">
        <f t="shared" si="340"/>
        <v>0</v>
      </c>
      <c r="BX279" s="8">
        <f t="shared" si="341"/>
        <v>0</v>
      </c>
      <c r="BY279" s="8">
        <f t="shared" si="342"/>
        <v>0</v>
      </c>
      <c r="BZ279" s="8">
        <f t="shared" si="343"/>
        <v>0</v>
      </c>
      <c r="CA279" s="8">
        <f t="shared" si="344"/>
        <v>0</v>
      </c>
      <c r="CB279" s="8">
        <f t="shared" si="345"/>
        <v>0</v>
      </c>
      <c r="CC279" s="15">
        <f t="shared" si="346"/>
        <v>0</v>
      </c>
      <c r="CD279" s="8">
        <f t="shared" si="347"/>
        <v>0</v>
      </c>
      <c r="CE279" s="68"/>
      <c r="CF279" s="60">
        <v>0</v>
      </c>
      <c r="CG279" s="8">
        <f t="shared" si="348"/>
        <v>0</v>
      </c>
      <c r="CH279" s="8">
        <f t="shared" si="349"/>
        <v>0</v>
      </c>
      <c r="CI279" s="69">
        <f t="shared" si="350"/>
        <v>0</v>
      </c>
      <c r="CJ279" s="8">
        <f t="shared" si="351"/>
        <v>0</v>
      </c>
      <c r="CK279" s="8">
        <f t="shared" si="352"/>
        <v>0</v>
      </c>
      <c r="CL279" s="8">
        <f t="shared" si="353"/>
        <v>0</v>
      </c>
      <c r="CM279" s="8">
        <f t="shared" si="354"/>
        <v>0</v>
      </c>
      <c r="CN279" s="8">
        <f t="shared" si="355"/>
        <v>0</v>
      </c>
      <c r="CO279" s="15">
        <f t="shared" si="356"/>
        <v>0</v>
      </c>
      <c r="CP279" s="8">
        <f t="shared" si="357"/>
        <v>0</v>
      </c>
      <c r="CQ279" s="27"/>
      <c r="CR279">
        <f t="shared" si="282"/>
        <v>45.556364000000002</v>
      </c>
      <c r="CS279">
        <f t="shared" si="283"/>
        <v>0</v>
      </c>
      <c r="CT279">
        <f t="shared" si="284"/>
        <v>0</v>
      </c>
      <c r="CU279">
        <f t="shared" si="285"/>
        <v>0</v>
      </c>
      <c r="CV279">
        <f t="shared" si="286"/>
        <v>0</v>
      </c>
      <c r="CW279">
        <f t="shared" si="287"/>
        <v>43.556364000000002</v>
      </c>
      <c r="CX279">
        <f t="shared" si="288"/>
        <v>2</v>
      </c>
      <c r="CY279">
        <f t="shared" si="289"/>
        <v>0</v>
      </c>
      <c r="CZ279" s="8">
        <f t="shared" si="290"/>
        <v>2</v>
      </c>
    </row>
    <row r="280" spans="1:104" hidden="1" outlineLevel="1" x14ac:dyDescent="0.4">
      <c r="A280" t="str">
        <f>'Accounts Active'!A238</f>
        <v>Michael Pokrass</v>
      </c>
      <c r="B280">
        <f t="shared" si="273"/>
        <v>2.8158210000000001</v>
      </c>
      <c r="C280">
        <f t="shared" si="272"/>
        <v>9.972E-3</v>
      </c>
      <c r="D280">
        <f t="shared" si="274"/>
        <v>0</v>
      </c>
      <c r="E280">
        <f t="shared" si="275"/>
        <v>0.14079105</v>
      </c>
      <c r="F280" s="15">
        <f t="shared" si="291"/>
        <v>1</v>
      </c>
      <c r="G280" s="14">
        <f t="shared" si="276"/>
        <v>1</v>
      </c>
      <c r="H280" s="54">
        <f t="shared" si="292"/>
        <v>0</v>
      </c>
      <c r="I280" s="58">
        <v>9.972E-3</v>
      </c>
      <c r="J280" s="58">
        <f t="shared" si="277"/>
        <v>0</v>
      </c>
      <c r="K280" s="10"/>
      <c r="L280">
        <v>0</v>
      </c>
      <c r="M280" s="8">
        <f t="shared" si="293"/>
        <v>0</v>
      </c>
      <c r="N280" s="8">
        <f t="shared" si="294"/>
        <v>0</v>
      </c>
      <c r="O280" s="58">
        <f t="shared" si="278"/>
        <v>3.6235465116279068E-3</v>
      </c>
      <c r="P280" s="8">
        <f t="shared" si="279"/>
        <v>0</v>
      </c>
      <c r="Q280" s="8">
        <f t="shared" si="295"/>
        <v>0</v>
      </c>
      <c r="R280" s="8">
        <f t="shared" si="280"/>
        <v>0</v>
      </c>
      <c r="S280" s="8">
        <f t="shared" si="296"/>
        <v>0</v>
      </c>
      <c r="T280" s="8">
        <f t="shared" si="297"/>
        <v>3.6235465116279068E-3</v>
      </c>
      <c r="U280" s="15">
        <f t="shared" si="358"/>
        <v>1.286852577499744E-3</v>
      </c>
      <c r="V280" s="8">
        <f t="shared" si="281"/>
        <v>-3.6235465116279068E-3</v>
      </c>
      <c r="W280" s="68"/>
      <c r="X280" s="58">
        <v>0</v>
      </c>
      <c r="Y280" s="8">
        <f t="shared" si="298"/>
        <v>-3.6235465116279068E-3</v>
      </c>
      <c r="Z280" s="8">
        <f t="shared" si="299"/>
        <v>-3.6235465116279068E-3</v>
      </c>
      <c r="AA280" s="60">
        <f t="shared" si="300"/>
        <v>6.3484534883720932E-3</v>
      </c>
      <c r="AB280" s="8">
        <f t="shared" si="301"/>
        <v>-3.6235465116279068E-3</v>
      </c>
      <c r="AC280" s="8">
        <f t="shared" si="302"/>
        <v>0</v>
      </c>
      <c r="AD280" s="8">
        <f t="shared" si="303"/>
        <v>0</v>
      </c>
      <c r="AE280" s="8">
        <f t="shared" si="304"/>
        <v>0</v>
      </c>
      <c r="AF280" s="8">
        <f t="shared" si="305"/>
        <v>2.7249069767441864E-3</v>
      </c>
      <c r="AG280" s="15">
        <f t="shared" si="306"/>
        <v>9.6771313827980767E-4</v>
      </c>
      <c r="AH280" s="8">
        <f t="shared" si="307"/>
        <v>-6.3484534883720932E-3</v>
      </c>
      <c r="AI280" s="68"/>
      <c r="AJ280" s="58">
        <v>0</v>
      </c>
      <c r="AK280" s="8">
        <f t="shared" si="308"/>
        <v>-6.3484534883720932E-3</v>
      </c>
      <c r="AL280" s="8">
        <f t="shared" si="309"/>
        <v>-6.3484534883720932E-3</v>
      </c>
      <c r="AM280" s="69">
        <f t="shared" si="310"/>
        <v>0</v>
      </c>
      <c r="AN280" s="8">
        <f t="shared" si="311"/>
        <v>-6.3484534883720932E-3</v>
      </c>
      <c r="AO280" s="8">
        <f t="shared" si="312"/>
        <v>0</v>
      </c>
      <c r="AP280" s="8">
        <f t="shared" si="313"/>
        <v>0</v>
      </c>
      <c r="AQ280" s="8">
        <f t="shared" si="314"/>
        <v>0</v>
      </c>
      <c r="AR280" s="8">
        <f t="shared" si="315"/>
        <v>-6.3484534883720932E-3</v>
      </c>
      <c r="AS280" s="15">
        <f t="shared" si="316"/>
        <v>-2.2545657157795516E-3</v>
      </c>
      <c r="AT280" s="8">
        <f t="shared" si="317"/>
        <v>0</v>
      </c>
      <c r="AU280" s="68"/>
      <c r="AV280" s="60">
        <v>0</v>
      </c>
      <c r="AW280" s="8">
        <f t="shared" si="318"/>
        <v>0</v>
      </c>
      <c r="AX280" s="8">
        <f t="shared" si="319"/>
        <v>0</v>
      </c>
      <c r="AY280" s="69">
        <f t="shared" si="320"/>
        <v>0</v>
      </c>
      <c r="AZ280" s="8">
        <f t="shared" si="321"/>
        <v>0</v>
      </c>
      <c r="BA280" s="8">
        <f t="shared" si="322"/>
        <v>0</v>
      </c>
      <c r="BB280" s="8">
        <f t="shared" si="323"/>
        <v>0</v>
      </c>
      <c r="BC280" s="8">
        <f t="shared" si="324"/>
        <v>0</v>
      </c>
      <c r="BD280" s="8">
        <f t="shared" si="325"/>
        <v>0</v>
      </c>
      <c r="BE280" s="15">
        <f t="shared" si="326"/>
        <v>0</v>
      </c>
      <c r="BF280" s="8">
        <f t="shared" si="327"/>
        <v>0</v>
      </c>
      <c r="BG280" s="68"/>
      <c r="BH280" s="60">
        <v>0</v>
      </c>
      <c r="BI280" s="8">
        <f t="shared" si="328"/>
        <v>0</v>
      </c>
      <c r="BJ280" s="8">
        <f t="shared" si="329"/>
        <v>0</v>
      </c>
      <c r="BK280" s="69">
        <f t="shared" si="330"/>
        <v>0</v>
      </c>
      <c r="BL280" s="8">
        <f t="shared" si="331"/>
        <v>0</v>
      </c>
      <c r="BM280" s="8">
        <f t="shared" si="332"/>
        <v>0</v>
      </c>
      <c r="BN280" s="8">
        <f t="shared" si="333"/>
        <v>0</v>
      </c>
      <c r="BO280" s="8">
        <f t="shared" si="334"/>
        <v>0</v>
      </c>
      <c r="BP280" s="8">
        <f t="shared" si="335"/>
        <v>0</v>
      </c>
      <c r="BQ280" s="15">
        <f t="shared" si="336"/>
        <v>0</v>
      </c>
      <c r="BR280" s="8">
        <f t="shared" si="337"/>
        <v>0</v>
      </c>
      <c r="BS280" s="68"/>
      <c r="BT280" s="60">
        <v>0</v>
      </c>
      <c r="BU280" s="8">
        <f t="shared" si="338"/>
        <v>0</v>
      </c>
      <c r="BV280" s="8">
        <f t="shared" si="339"/>
        <v>0</v>
      </c>
      <c r="BW280" s="69">
        <f t="shared" si="340"/>
        <v>0</v>
      </c>
      <c r="BX280" s="8">
        <f t="shared" si="341"/>
        <v>0</v>
      </c>
      <c r="BY280" s="8">
        <f t="shared" si="342"/>
        <v>0</v>
      </c>
      <c r="BZ280" s="8">
        <f t="shared" si="343"/>
        <v>0</v>
      </c>
      <c r="CA280" s="8">
        <f t="shared" si="344"/>
        <v>0</v>
      </c>
      <c r="CB280" s="8">
        <f t="shared" si="345"/>
        <v>0</v>
      </c>
      <c r="CC280" s="15">
        <f t="shared" si="346"/>
        <v>0</v>
      </c>
      <c r="CD280" s="8">
        <f t="shared" si="347"/>
        <v>0</v>
      </c>
      <c r="CE280" s="68"/>
      <c r="CF280" s="60">
        <v>0</v>
      </c>
      <c r="CG280" s="8">
        <f t="shared" si="348"/>
        <v>0</v>
      </c>
      <c r="CH280" s="8">
        <f t="shared" si="349"/>
        <v>0</v>
      </c>
      <c r="CI280" s="69">
        <f t="shared" si="350"/>
        <v>0</v>
      </c>
      <c r="CJ280" s="8">
        <f t="shared" si="351"/>
        <v>0</v>
      </c>
      <c r="CK280" s="8">
        <f t="shared" si="352"/>
        <v>0</v>
      </c>
      <c r="CL280" s="8">
        <f t="shared" si="353"/>
        <v>0</v>
      </c>
      <c r="CM280" s="8">
        <f t="shared" si="354"/>
        <v>0</v>
      </c>
      <c r="CN280" s="8">
        <f t="shared" si="355"/>
        <v>0</v>
      </c>
      <c r="CO280" s="15">
        <f t="shared" si="356"/>
        <v>0</v>
      </c>
      <c r="CP280" s="8">
        <f t="shared" si="357"/>
        <v>0</v>
      </c>
      <c r="CQ280" s="27"/>
      <c r="CR280">
        <f t="shared" si="282"/>
        <v>2.8058490000000003</v>
      </c>
      <c r="CS280">
        <f t="shared" si="283"/>
        <v>0</v>
      </c>
      <c r="CT280">
        <f t="shared" si="284"/>
        <v>0</v>
      </c>
      <c r="CU280">
        <f t="shared" si="285"/>
        <v>0</v>
      </c>
      <c r="CV280">
        <f t="shared" si="286"/>
        <v>2</v>
      </c>
      <c r="CW280">
        <f t="shared" si="287"/>
        <v>0.80584900000000004</v>
      </c>
      <c r="CX280">
        <f t="shared" si="288"/>
        <v>0</v>
      </c>
      <c r="CY280">
        <f t="shared" si="289"/>
        <v>0</v>
      </c>
      <c r="CZ280" s="8">
        <f t="shared" si="290"/>
        <v>0</v>
      </c>
    </row>
    <row r="281" spans="1:104" hidden="1" outlineLevel="1" x14ac:dyDescent="0.4">
      <c r="A281" t="str">
        <f>'Accounts Active'!A239</f>
        <v>Milan Prsa</v>
      </c>
      <c r="B281">
        <f t="shared" si="273"/>
        <v>11.248380000000001</v>
      </c>
      <c r="C281">
        <f t="shared" si="272"/>
        <v>2.1531709999999999</v>
      </c>
      <c r="D281">
        <f t="shared" si="274"/>
        <v>2</v>
      </c>
      <c r="E281">
        <f t="shared" si="275"/>
        <v>0.56241900000000011</v>
      </c>
      <c r="F281" s="15">
        <f t="shared" si="291"/>
        <v>0.26120498557708616</v>
      </c>
      <c r="G281" s="14">
        <f t="shared" si="276"/>
        <v>1</v>
      </c>
      <c r="H281" s="54">
        <f t="shared" si="292"/>
        <v>1.5907520000000002</v>
      </c>
      <c r="I281" s="58">
        <v>0.56241900000000011</v>
      </c>
      <c r="J281" s="58">
        <f t="shared" si="277"/>
        <v>1.5907520000000002</v>
      </c>
      <c r="K281" s="10"/>
      <c r="L281">
        <v>0</v>
      </c>
      <c r="M281" s="8">
        <f t="shared" si="293"/>
        <v>0.56241900000000011</v>
      </c>
      <c r="N281" s="8">
        <f t="shared" si="294"/>
        <v>1.5907520000000002</v>
      </c>
      <c r="O281" s="58">
        <f t="shared" si="278"/>
        <v>0.20436736918604653</v>
      </c>
      <c r="P281" s="8">
        <f t="shared" si="279"/>
        <v>0.56241900000000011</v>
      </c>
      <c r="Q281" s="8">
        <f t="shared" si="295"/>
        <v>0</v>
      </c>
      <c r="R281" s="8">
        <f t="shared" si="280"/>
        <v>0</v>
      </c>
      <c r="S281" s="8">
        <f t="shared" si="296"/>
        <v>0</v>
      </c>
      <c r="T281" s="8">
        <f t="shared" si="297"/>
        <v>0.76678636918604659</v>
      </c>
      <c r="U281" s="15">
        <f t="shared" si="358"/>
        <v>6.8168604651162798E-2</v>
      </c>
      <c r="V281" s="8">
        <f t="shared" si="281"/>
        <v>0.82396563081395358</v>
      </c>
      <c r="W281" s="68"/>
      <c r="X281" s="58">
        <v>0</v>
      </c>
      <c r="Y281" s="8">
        <f t="shared" si="298"/>
        <v>0.56241900000000011</v>
      </c>
      <c r="Z281" s="8">
        <f t="shared" si="299"/>
        <v>0.82396563081395358</v>
      </c>
      <c r="AA281" s="60">
        <f t="shared" si="300"/>
        <v>0.35805163081395358</v>
      </c>
      <c r="AB281" s="8">
        <f t="shared" si="301"/>
        <v>0.56241900000000011</v>
      </c>
      <c r="AC281" s="8">
        <f t="shared" si="302"/>
        <v>0</v>
      </c>
      <c r="AD281" s="8">
        <f t="shared" si="303"/>
        <v>0</v>
      </c>
      <c r="AE281" s="8">
        <f t="shared" si="304"/>
        <v>0</v>
      </c>
      <c r="AF281" s="8">
        <f t="shared" si="305"/>
        <v>0.92047063081395364</v>
      </c>
      <c r="AG281" s="15">
        <f t="shared" si="306"/>
        <v>8.183139534883721E-2</v>
      </c>
      <c r="AH281" s="8">
        <f t="shared" si="307"/>
        <v>-9.6505000000000063E-2</v>
      </c>
      <c r="AI281" s="68"/>
      <c r="AJ281" s="58">
        <v>0</v>
      </c>
      <c r="AK281" s="8">
        <f t="shared" si="308"/>
        <v>-9.6505000000000063E-2</v>
      </c>
      <c r="AL281" s="8">
        <f t="shared" si="309"/>
        <v>-9.6505000000000063E-2</v>
      </c>
      <c r="AM281" s="69">
        <f t="shared" si="310"/>
        <v>0</v>
      </c>
      <c r="AN281" s="8">
        <f t="shared" si="311"/>
        <v>-9.6505000000000063E-2</v>
      </c>
      <c r="AO281" s="8">
        <f t="shared" si="312"/>
        <v>0</v>
      </c>
      <c r="AP281" s="8">
        <f t="shared" si="313"/>
        <v>0</v>
      </c>
      <c r="AQ281" s="8">
        <f t="shared" si="314"/>
        <v>0</v>
      </c>
      <c r="AR281" s="8">
        <f t="shared" si="315"/>
        <v>-9.6505000000000063E-2</v>
      </c>
      <c r="AS281" s="15">
        <f t="shared" si="316"/>
        <v>-8.5794576641258606E-3</v>
      </c>
      <c r="AT281" s="8">
        <f t="shared" si="317"/>
        <v>0</v>
      </c>
      <c r="AU281" s="68"/>
      <c r="AV281" s="60">
        <v>0</v>
      </c>
      <c r="AW281" s="8">
        <f t="shared" si="318"/>
        <v>0</v>
      </c>
      <c r="AX281" s="8">
        <f t="shared" si="319"/>
        <v>0</v>
      </c>
      <c r="AY281" s="69">
        <f t="shared" si="320"/>
        <v>0</v>
      </c>
      <c r="AZ281" s="8">
        <f t="shared" si="321"/>
        <v>0</v>
      </c>
      <c r="BA281" s="8">
        <f t="shared" si="322"/>
        <v>0</v>
      </c>
      <c r="BB281" s="8">
        <f t="shared" si="323"/>
        <v>0</v>
      </c>
      <c r="BC281" s="8">
        <f t="shared" si="324"/>
        <v>0</v>
      </c>
      <c r="BD281" s="8">
        <f t="shared" si="325"/>
        <v>0</v>
      </c>
      <c r="BE281" s="15">
        <f t="shared" si="326"/>
        <v>0</v>
      </c>
      <c r="BF281" s="8">
        <f t="shared" si="327"/>
        <v>0</v>
      </c>
      <c r="BG281" s="68"/>
      <c r="BH281" s="60">
        <v>0</v>
      </c>
      <c r="BI281" s="8">
        <f t="shared" si="328"/>
        <v>0</v>
      </c>
      <c r="BJ281" s="8">
        <f t="shared" si="329"/>
        <v>0</v>
      </c>
      <c r="BK281" s="69">
        <f t="shared" si="330"/>
        <v>0</v>
      </c>
      <c r="BL281" s="8">
        <f t="shared" si="331"/>
        <v>0</v>
      </c>
      <c r="BM281" s="8">
        <f t="shared" si="332"/>
        <v>0</v>
      </c>
      <c r="BN281" s="8">
        <f t="shared" si="333"/>
        <v>0</v>
      </c>
      <c r="BO281" s="8">
        <f t="shared" si="334"/>
        <v>0</v>
      </c>
      <c r="BP281" s="8">
        <f t="shared" si="335"/>
        <v>0</v>
      </c>
      <c r="BQ281" s="15">
        <f t="shared" si="336"/>
        <v>0</v>
      </c>
      <c r="BR281" s="8">
        <f t="shared" si="337"/>
        <v>0</v>
      </c>
      <c r="BS281" s="68"/>
      <c r="BT281" s="60">
        <v>0</v>
      </c>
      <c r="BU281" s="8">
        <f t="shared" si="338"/>
        <v>0</v>
      </c>
      <c r="BV281" s="8">
        <f t="shared" si="339"/>
        <v>0</v>
      </c>
      <c r="BW281" s="69">
        <f t="shared" si="340"/>
        <v>0</v>
      </c>
      <c r="BX281" s="8">
        <f t="shared" si="341"/>
        <v>0</v>
      </c>
      <c r="BY281" s="8">
        <f t="shared" si="342"/>
        <v>0</v>
      </c>
      <c r="BZ281" s="8">
        <f t="shared" si="343"/>
        <v>0</v>
      </c>
      <c r="CA281" s="8">
        <f t="shared" si="344"/>
        <v>0</v>
      </c>
      <c r="CB281" s="8">
        <f t="shared" si="345"/>
        <v>0</v>
      </c>
      <c r="CC281" s="15">
        <f t="shared" si="346"/>
        <v>0</v>
      </c>
      <c r="CD281" s="8">
        <f t="shared" si="347"/>
        <v>0</v>
      </c>
      <c r="CE281" s="68"/>
      <c r="CF281" s="60">
        <v>0</v>
      </c>
      <c r="CG281" s="8">
        <f t="shared" si="348"/>
        <v>0</v>
      </c>
      <c r="CH281" s="8">
        <f t="shared" si="349"/>
        <v>0</v>
      </c>
      <c r="CI281" s="69">
        <f t="shared" si="350"/>
        <v>0</v>
      </c>
      <c r="CJ281" s="8">
        <f t="shared" si="351"/>
        <v>0</v>
      </c>
      <c r="CK281" s="8">
        <f t="shared" si="352"/>
        <v>0</v>
      </c>
      <c r="CL281" s="8">
        <f t="shared" si="353"/>
        <v>0</v>
      </c>
      <c r="CM281" s="8">
        <f t="shared" si="354"/>
        <v>0</v>
      </c>
      <c r="CN281" s="8">
        <f t="shared" si="355"/>
        <v>0</v>
      </c>
      <c r="CO281" s="15">
        <f t="shared" si="356"/>
        <v>0</v>
      </c>
      <c r="CP281" s="8">
        <f t="shared" si="357"/>
        <v>0</v>
      </c>
      <c r="CQ281" s="27"/>
      <c r="CR281">
        <f t="shared" si="282"/>
        <v>9.0952090000000005</v>
      </c>
      <c r="CS281">
        <f t="shared" si="283"/>
        <v>0.89327999999999996</v>
      </c>
      <c r="CT281">
        <f t="shared" si="284"/>
        <v>0</v>
      </c>
      <c r="CU281">
        <f t="shared" si="285"/>
        <v>0</v>
      </c>
      <c r="CV281">
        <f t="shared" si="286"/>
        <v>6.2019289999999998</v>
      </c>
      <c r="CW281">
        <f t="shared" si="287"/>
        <v>0</v>
      </c>
      <c r="CX281">
        <f t="shared" si="288"/>
        <v>0</v>
      </c>
      <c r="CY281">
        <f t="shared" si="289"/>
        <v>2</v>
      </c>
      <c r="CZ281" s="8">
        <f t="shared" si="290"/>
        <v>2</v>
      </c>
    </row>
    <row r="282" spans="1:104" hidden="1" outlineLevel="1" x14ac:dyDescent="0.4">
      <c r="A282" t="str">
        <f>'Accounts Active'!A240</f>
        <v>Miles and Melanie Beckler</v>
      </c>
      <c r="B282">
        <f t="shared" si="273"/>
        <v>28.758648999999998</v>
      </c>
      <c r="C282">
        <f t="shared" si="272"/>
        <v>21.758648999999998</v>
      </c>
      <c r="D282">
        <f t="shared" si="274"/>
        <v>7</v>
      </c>
      <c r="E282">
        <f t="shared" si="275"/>
        <v>1.4379324499999999</v>
      </c>
      <c r="F282" s="15">
        <f t="shared" si="291"/>
        <v>0.65517234072325936</v>
      </c>
      <c r="G282" s="14">
        <f t="shared" si="276"/>
        <v>1</v>
      </c>
      <c r="H282" s="54">
        <f t="shared" si="292"/>
        <v>9.916777618631377</v>
      </c>
      <c r="I282" s="58">
        <v>3.5126842048142146</v>
      </c>
      <c r="J282" s="58">
        <f t="shared" si="277"/>
        <v>25.245964795185785</v>
      </c>
      <c r="K282" s="10"/>
      <c r="L282">
        <v>0</v>
      </c>
      <c r="M282" s="8">
        <f t="shared" si="293"/>
        <v>1.4379324499999999</v>
      </c>
      <c r="N282" s="8">
        <f t="shared" si="294"/>
        <v>25.245964795185785</v>
      </c>
      <c r="O282" s="58">
        <f t="shared" si="278"/>
        <v>1.276411411633072</v>
      </c>
      <c r="P282" s="8">
        <f t="shared" si="279"/>
        <v>0</v>
      </c>
      <c r="Q282" s="8">
        <f t="shared" si="295"/>
        <v>25.245964795185785</v>
      </c>
      <c r="R282" s="8">
        <f t="shared" si="280"/>
        <v>0.82500487813551493</v>
      </c>
      <c r="S282" s="8">
        <f t="shared" si="296"/>
        <v>0.82500487813551493</v>
      </c>
      <c r="T282" s="8">
        <f t="shared" si="297"/>
        <v>2.1014162897685869</v>
      </c>
      <c r="U282" s="15">
        <f t="shared" si="358"/>
        <v>7.3070758288005355E-2</v>
      </c>
      <c r="V282" s="8">
        <f t="shared" si="281"/>
        <v>23.144548505417198</v>
      </c>
      <c r="W282" s="68"/>
      <c r="X282" s="58">
        <v>0</v>
      </c>
      <c r="Y282" s="8">
        <f t="shared" si="298"/>
        <v>1.4379324499999999</v>
      </c>
      <c r="Z282" s="8">
        <f t="shared" si="299"/>
        <v>23.144548505417198</v>
      </c>
      <c r="AA282" s="60">
        <f t="shared" si="300"/>
        <v>2.2362727931811426</v>
      </c>
      <c r="AB282" s="8">
        <f t="shared" si="301"/>
        <v>0</v>
      </c>
      <c r="AC282" s="8">
        <f t="shared" si="302"/>
        <v>23.144548505417198</v>
      </c>
      <c r="AD282" s="8">
        <f t="shared" si="303"/>
        <v>4.1411560856816472</v>
      </c>
      <c r="AE282" s="8">
        <f t="shared" si="304"/>
        <v>4.1411560856816472</v>
      </c>
      <c r="AF282" s="8">
        <f t="shared" si="305"/>
        <v>6.3774288788627898</v>
      </c>
      <c r="AG282" s="15">
        <f t="shared" si="306"/>
        <v>0.22175690098873527</v>
      </c>
      <c r="AH282" s="8">
        <f t="shared" si="307"/>
        <v>16.767119626554408</v>
      </c>
      <c r="AI282" s="68"/>
      <c r="AJ282" s="58">
        <v>0</v>
      </c>
      <c r="AK282" s="8">
        <f t="shared" si="308"/>
        <v>1.4379324499999999</v>
      </c>
      <c r="AL282" s="8">
        <f t="shared" si="309"/>
        <v>0</v>
      </c>
      <c r="AM282" s="69">
        <f t="shared" si="310"/>
        <v>0</v>
      </c>
      <c r="AN282" s="8">
        <f t="shared" si="311"/>
        <v>1.4379324499999999</v>
      </c>
      <c r="AO282" s="8">
        <f t="shared" si="312"/>
        <v>0</v>
      </c>
      <c r="AP282" s="8">
        <f t="shared" si="313"/>
        <v>0</v>
      </c>
      <c r="AQ282" s="8">
        <f t="shared" si="314"/>
        <v>0</v>
      </c>
      <c r="AR282" s="8">
        <f t="shared" si="315"/>
        <v>1.4379324499999999</v>
      </c>
      <c r="AS282" s="15">
        <f t="shared" si="316"/>
        <v>0.05</v>
      </c>
      <c r="AT282" s="8">
        <f t="shared" si="317"/>
        <v>15.329187176554408</v>
      </c>
      <c r="AU282" s="68"/>
      <c r="AV282" s="60">
        <v>1</v>
      </c>
      <c r="AW282" s="8">
        <f t="shared" si="318"/>
        <v>0</v>
      </c>
      <c r="AX282" s="8">
        <f t="shared" si="319"/>
        <v>0</v>
      </c>
      <c r="AY282" s="69">
        <f t="shared" si="320"/>
        <v>0</v>
      </c>
      <c r="AZ282" s="8">
        <f t="shared" si="321"/>
        <v>0</v>
      </c>
      <c r="BA282" s="8">
        <f t="shared" si="322"/>
        <v>0</v>
      </c>
      <c r="BB282" s="8">
        <f t="shared" si="323"/>
        <v>0</v>
      </c>
      <c r="BC282" s="8">
        <f t="shared" si="324"/>
        <v>0</v>
      </c>
      <c r="BD282" s="8">
        <f t="shared" si="325"/>
        <v>0</v>
      </c>
      <c r="BE282" s="15">
        <f t="shared" si="326"/>
        <v>0</v>
      </c>
      <c r="BF282" s="8">
        <f t="shared" si="327"/>
        <v>15.329187176554408</v>
      </c>
      <c r="BG282" s="68"/>
      <c r="BH282" s="60">
        <v>1</v>
      </c>
      <c r="BI282" s="8">
        <f t="shared" si="328"/>
        <v>0</v>
      </c>
      <c r="BJ282" s="8">
        <f t="shared" si="329"/>
        <v>0</v>
      </c>
      <c r="BK282" s="69">
        <f t="shared" si="330"/>
        <v>0</v>
      </c>
      <c r="BL282" s="8">
        <f t="shared" si="331"/>
        <v>0</v>
      </c>
      <c r="BM282" s="8">
        <f t="shared" si="332"/>
        <v>0</v>
      </c>
      <c r="BN282" s="8">
        <f t="shared" si="333"/>
        <v>0</v>
      </c>
      <c r="BO282" s="8">
        <f t="shared" si="334"/>
        <v>0</v>
      </c>
      <c r="BP282" s="8">
        <f t="shared" si="335"/>
        <v>0</v>
      </c>
      <c r="BQ282" s="15">
        <f t="shared" si="336"/>
        <v>0</v>
      </c>
      <c r="BR282" s="8">
        <f t="shared" si="337"/>
        <v>15.329187176554408</v>
      </c>
      <c r="BS282" s="68"/>
      <c r="BT282" s="60">
        <v>1</v>
      </c>
      <c r="BU282" s="8">
        <f t="shared" si="338"/>
        <v>0</v>
      </c>
      <c r="BV282" s="8">
        <f t="shared" si="339"/>
        <v>0</v>
      </c>
      <c r="BW282" s="69">
        <f t="shared" si="340"/>
        <v>0</v>
      </c>
      <c r="BX282" s="8">
        <f t="shared" si="341"/>
        <v>0</v>
      </c>
      <c r="BY282" s="8">
        <f t="shared" si="342"/>
        <v>0</v>
      </c>
      <c r="BZ282" s="8">
        <f t="shared" si="343"/>
        <v>0</v>
      </c>
      <c r="CA282" s="8">
        <f t="shared" si="344"/>
        <v>0</v>
      </c>
      <c r="CB282" s="8">
        <f t="shared" si="345"/>
        <v>0</v>
      </c>
      <c r="CC282" s="15">
        <f t="shared" si="346"/>
        <v>0</v>
      </c>
      <c r="CD282" s="8">
        <f t="shared" si="347"/>
        <v>15.329187176554408</v>
      </c>
      <c r="CE282" s="68"/>
      <c r="CF282" s="60">
        <v>1</v>
      </c>
      <c r="CG282" s="8">
        <f t="shared" si="348"/>
        <v>0</v>
      </c>
      <c r="CH282" s="8">
        <f t="shared" si="349"/>
        <v>0</v>
      </c>
      <c r="CI282" s="69">
        <f t="shared" si="350"/>
        <v>0</v>
      </c>
      <c r="CJ282" s="8">
        <f t="shared" si="351"/>
        <v>0</v>
      </c>
      <c r="CK282" s="8">
        <f t="shared" si="352"/>
        <v>0</v>
      </c>
      <c r="CL282" s="8">
        <f t="shared" si="353"/>
        <v>0</v>
      </c>
      <c r="CM282" s="8">
        <f t="shared" si="354"/>
        <v>0</v>
      </c>
      <c r="CN282" s="8">
        <f t="shared" si="355"/>
        <v>0</v>
      </c>
      <c r="CO282" s="15">
        <f t="shared" si="356"/>
        <v>0</v>
      </c>
      <c r="CP282" s="8">
        <f t="shared" si="357"/>
        <v>15.329187176554408</v>
      </c>
      <c r="CQ282" s="27"/>
      <c r="CR282">
        <f t="shared" si="282"/>
        <v>7</v>
      </c>
      <c r="CS282">
        <f t="shared" si="283"/>
        <v>0</v>
      </c>
      <c r="CT282">
        <f t="shared" si="284"/>
        <v>0</v>
      </c>
      <c r="CU282">
        <f t="shared" si="285"/>
        <v>0</v>
      </c>
      <c r="CV282">
        <f t="shared" si="286"/>
        <v>0</v>
      </c>
      <c r="CW282">
        <f t="shared" si="287"/>
        <v>0</v>
      </c>
      <c r="CX282">
        <f t="shared" si="288"/>
        <v>7</v>
      </c>
      <c r="CY282">
        <f t="shared" si="289"/>
        <v>0</v>
      </c>
      <c r="CZ282" s="8">
        <f t="shared" si="290"/>
        <v>0</v>
      </c>
    </row>
    <row r="283" spans="1:104" hidden="1" outlineLevel="1" x14ac:dyDescent="0.4">
      <c r="A283" t="str">
        <f>'Accounts Active'!A241</f>
        <v>MULGOA S.A.</v>
      </c>
      <c r="B283">
        <f t="shared" si="273"/>
        <v>279.483519</v>
      </c>
      <c r="C283">
        <f t="shared" si="272"/>
        <v>62.641030999999998</v>
      </c>
      <c r="D283">
        <f t="shared" si="274"/>
        <v>40.471952000000002</v>
      </c>
      <c r="E283">
        <f t="shared" si="275"/>
        <v>13.974175950000001</v>
      </c>
      <c r="F283" s="15">
        <f t="shared" si="291"/>
        <v>0.22308342833629291</v>
      </c>
      <c r="G283" s="14">
        <f t="shared" si="276"/>
        <v>1</v>
      </c>
      <c r="H283" s="54">
        <f t="shared" si="292"/>
        <v>48.666855049999995</v>
      </c>
      <c r="I283" s="58">
        <v>13.974175950000001</v>
      </c>
      <c r="J283" s="58">
        <f t="shared" si="277"/>
        <v>48.666855049999995</v>
      </c>
      <c r="K283" s="10"/>
      <c r="L283">
        <v>0</v>
      </c>
      <c r="M283" s="8">
        <f t="shared" si="293"/>
        <v>13.974175950000001</v>
      </c>
      <c r="N283" s="8">
        <f t="shared" si="294"/>
        <v>48.666855049999995</v>
      </c>
      <c r="O283" s="58">
        <f t="shared" si="278"/>
        <v>5.0778255632267442</v>
      </c>
      <c r="P283" s="8">
        <f t="shared" si="279"/>
        <v>13.974175950000001</v>
      </c>
      <c r="Q283" s="8">
        <f t="shared" si="295"/>
        <v>0</v>
      </c>
      <c r="R283" s="8">
        <f t="shared" si="280"/>
        <v>0</v>
      </c>
      <c r="S283" s="8">
        <f t="shared" si="296"/>
        <v>0</v>
      </c>
      <c r="T283" s="8">
        <f t="shared" si="297"/>
        <v>19.052001513226745</v>
      </c>
      <c r="U283" s="15">
        <f t="shared" si="358"/>
        <v>6.8168604651162798E-2</v>
      </c>
      <c r="V283" s="8">
        <f t="shared" si="281"/>
        <v>29.61485353677325</v>
      </c>
      <c r="W283" s="68"/>
      <c r="X283" s="58">
        <v>1</v>
      </c>
      <c r="Y283" s="8">
        <f t="shared" si="298"/>
        <v>0</v>
      </c>
      <c r="Z283" s="8">
        <f t="shared" si="299"/>
        <v>0</v>
      </c>
      <c r="AA283" s="60">
        <f t="shared" si="300"/>
        <v>8.896350386773257</v>
      </c>
      <c r="AB283" s="8">
        <f t="shared" si="301"/>
        <v>0</v>
      </c>
      <c r="AC283" s="8">
        <f t="shared" si="302"/>
        <v>0</v>
      </c>
      <c r="AD283" s="8">
        <f t="shared" si="303"/>
        <v>0</v>
      </c>
      <c r="AE283" s="8">
        <f t="shared" si="304"/>
        <v>0</v>
      </c>
      <c r="AF283" s="8">
        <f t="shared" si="305"/>
        <v>8.896350386773257</v>
      </c>
      <c r="AG283" s="15">
        <f t="shared" si="306"/>
        <v>3.1831395348837214E-2</v>
      </c>
      <c r="AH283" s="8">
        <f t="shared" si="307"/>
        <v>20.718503149999993</v>
      </c>
      <c r="AI283" s="68"/>
      <c r="AJ283" s="58">
        <v>0</v>
      </c>
      <c r="AK283" s="8">
        <f t="shared" si="308"/>
        <v>13.974175950000001</v>
      </c>
      <c r="AL283" s="8">
        <f t="shared" si="309"/>
        <v>0</v>
      </c>
      <c r="AM283" s="69">
        <f t="shared" si="310"/>
        <v>0</v>
      </c>
      <c r="AN283" s="8">
        <f t="shared" si="311"/>
        <v>13.974175950000001</v>
      </c>
      <c r="AO283" s="8">
        <f t="shared" si="312"/>
        <v>0</v>
      </c>
      <c r="AP283" s="8">
        <f t="shared" si="313"/>
        <v>0</v>
      </c>
      <c r="AQ283" s="8">
        <f t="shared" si="314"/>
        <v>0</v>
      </c>
      <c r="AR283" s="8">
        <f t="shared" si="315"/>
        <v>13.974175950000001</v>
      </c>
      <c r="AS283" s="15">
        <f t="shared" si="316"/>
        <v>0.05</v>
      </c>
      <c r="AT283" s="8">
        <f t="shared" si="317"/>
        <v>6.7443271999999919</v>
      </c>
      <c r="AU283" s="68"/>
      <c r="AV283" s="60">
        <v>0</v>
      </c>
      <c r="AW283" s="8">
        <f t="shared" si="318"/>
        <v>6.7443271999999919</v>
      </c>
      <c r="AX283" s="8">
        <f t="shared" si="319"/>
        <v>0</v>
      </c>
      <c r="AY283" s="69">
        <f t="shared" si="320"/>
        <v>0</v>
      </c>
      <c r="AZ283" s="8">
        <f t="shared" si="321"/>
        <v>6.7443271999999919</v>
      </c>
      <c r="BA283" s="8">
        <f t="shared" si="322"/>
        <v>0</v>
      </c>
      <c r="BB283" s="8">
        <f t="shared" si="323"/>
        <v>0</v>
      </c>
      <c r="BC283" s="8">
        <f t="shared" si="324"/>
        <v>0</v>
      </c>
      <c r="BD283" s="8">
        <f t="shared" si="325"/>
        <v>6.7443271999999919</v>
      </c>
      <c r="BE283" s="15">
        <f t="shared" si="326"/>
        <v>2.413139502512129E-2</v>
      </c>
      <c r="BF283" s="8">
        <f t="shared" si="327"/>
        <v>0</v>
      </c>
      <c r="BG283" s="68"/>
      <c r="BH283" s="60">
        <v>0</v>
      </c>
      <c r="BI283" s="8">
        <f t="shared" si="328"/>
        <v>0</v>
      </c>
      <c r="BJ283" s="8">
        <f t="shared" si="329"/>
        <v>0</v>
      </c>
      <c r="BK283" s="69">
        <f t="shared" si="330"/>
        <v>0</v>
      </c>
      <c r="BL283" s="8">
        <f t="shared" si="331"/>
        <v>0</v>
      </c>
      <c r="BM283" s="8">
        <f t="shared" si="332"/>
        <v>0</v>
      </c>
      <c r="BN283" s="8">
        <f t="shared" si="333"/>
        <v>0</v>
      </c>
      <c r="BO283" s="8">
        <f t="shared" si="334"/>
        <v>0</v>
      </c>
      <c r="BP283" s="8">
        <f t="shared" si="335"/>
        <v>0</v>
      </c>
      <c r="BQ283" s="15">
        <f t="shared" si="336"/>
        <v>0</v>
      </c>
      <c r="BR283" s="8">
        <f t="shared" si="337"/>
        <v>0</v>
      </c>
      <c r="BS283" s="68"/>
      <c r="BT283" s="60">
        <v>0</v>
      </c>
      <c r="BU283" s="8">
        <f t="shared" si="338"/>
        <v>0</v>
      </c>
      <c r="BV283" s="8">
        <f t="shared" si="339"/>
        <v>0</v>
      </c>
      <c r="BW283" s="69">
        <f t="shared" si="340"/>
        <v>0</v>
      </c>
      <c r="BX283" s="8">
        <f t="shared" si="341"/>
        <v>0</v>
      </c>
      <c r="BY283" s="8">
        <f t="shared" si="342"/>
        <v>0</v>
      </c>
      <c r="BZ283" s="8">
        <f t="shared" si="343"/>
        <v>0</v>
      </c>
      <c r="CA283" s="8">
        <f t="shared" si="344"/>
        <v>0</v>
      </c>
      <c r="CB283" s="8">
        <f t="shared" si="345"/>
        <v>0</v>
      </c>
      <c r="CC283" s="15">
        <f t="shared" si="346"/>
        <v>0</v>
      </c>
      <c r="CD283" s="8">
        <f t="shared" si="347"/>
        <v>0</v>
      </c>
      <c r="CE283" s="68"/>
      <c r="CF283" s="60">
        <v>0</v>
      </c>
      <c r="CG283" s="8">
        <f t="shared" si="348"/>
        <v>0</v>
      </c>
      <c r="CH283" s="8">
        <f t="shared" si="349"/>
        <v>0</v>
      </c>
      <c r="CI283" s="69">
        <f t="shared" si="350"/>
        <v>0</v>
      </c>
      <c r="CJ283" s="8">
        <f t="shared" si="351"/>
        <v>0</v>
      </c>
      <c r="CK283" s="8">
        <f t="shared" si="352"/>
        <v>0</v>
      </c>
      <c r="CL283" s="8">
        <f t="shared" si="353"/>
        <v>0</v>
      </c>
      <c r="CM283" s="8">
        <f t="shared" si="354"/>
        <v>0</v>
      </c>
      <c r="CN283" s="8">
        <f t="shared" si="355"/>
        <v>0</v>
      </c>
      <c r="CO283" s="15">
        <f t="shared" si="356"/>
        <v>0</v>
      </c>
      <c r="CP283" s="8">
        <f t="shared" si="357"/>
        <v>0</v>
      </c>
      <c r="CQ283" s="27"/>
      <c r="CR283">
        <f t="shared" si="282"/>
        <v>216.842488</v>
      </c>
      <c r="CS283">
        <f t="shared" si="283"/>
        <v>22.204599999999999</v>
      </c>
      <c r="CT283">
        <f t="shared" si="284"/>
        <v>0</v>
      </c>
      <c r="CU283">
        <f t="shared" si="285"/>
        <v>0</v>
      </c>
      <c r="CV283">
        <f t="shared" si="286"/>
        <v>154.16593599999999</v>
      </c>
      <c r="CW283">
        <f t="shared" si="287"/>
        <v>0</v>
      </c>
      <c r="CX283">
        <f t="shared" si="288"/>
        <v>0</v>
      </c>
      <c r="CY283">
        <f t="shared" si="289"/>
        <v>40.471952000000002</v>
      </c>
      <c r="CZ283" s="8">
        <f t="shared" si="290"/>
        <v>40.471952000000002</v>
      </c>
    </row>
    <row r="284" spans="1:104" hidden="1" outlineLevel="1" x14ac:dyDescent="0.4">
      <c r="A284" t="str">
        <f>'Accounts Active'!A242</f>
        <v>Neil Dyer</v>
      </c>
      <c r="B284">
        <f t="shared" si="273"/>
        <v>10.990427</v>
      </c>
      <c r="C284">
        <f t="shared" si="272"/>
        <v>4.0579340000000004</v>
      </c>
      <c r="D284">
        <f t="shared" si="274"/>
        <v>0</v>
      </c>
      <c r="E284">
        <f t="shared" si="275"/>
        <v>0.54952135000000002</v>
      </c>
      <c r="F284" s="15">
        <f t="shared" si="291"/>
        <v>0.33618043900960698</v>
      </c>
      <c r="G284" s="14">
        <f t="shared" si="276"/>
        <v>1</v>
      </c>
      <c r="H284" s="54">
        <f t="shared" si="292"/>
        <v>2.6937359664079898</v>
      </c>
      <c r="I284" s="58">
        <v>0.49565056640798971</v>
      </c>
      <c r="J284" s="58">
        <f t="shared" si="277"/>
        <v>3.5622834335920106</v>
      </c>
      <c r="K284" s="10"/>
      <c r="L284">
        <v>0</v>
      </c>
      <c r="M284" s="8">
        <f t="shared" si="293"/>
        <v>0.54952135000000002</v>
      </c>
      <c r="N284" s="8">
        <f t="shared" si="294"/>
        <v>3.5622834335920106</v>
      </c>
      <c r="O284" s="58">
        <f t="shared" si="278"/>
        <v>0.18010558372383345</v>
      </c>
      <c r="P284" s="8">
        <f t="shared" si="279"/>
        <v>0.54952135000000002</v>
      </c>
      <c r="Q284" s="8">
        <f t="shared" si="295"/>
        <v>0</v>
      </c>
      <c r="R284" s="8">
        <f t="shared" si="280"/>
        <v>0</v>
      </c>
      <c r="S284" s="8">
        <f t="shared" si="296"/>
        <v>0</v>
      </c>
      <c r="T284" s="8">
        <f t="shared" si="297"/>
        <v>0.72962693372383347</v>
      </c>
      <c r="U284" s="15">
        <f t="shared" si="358"/>
        <v>6.6387496475235536E-2</v>
      </c>
      <c r="V284" s="8">
        <f t="shared" si="281"/>
        <v>2.8326564998681771</v>
      </c>
      <c r="W284" s="68"/>
      <c r="X284" s="58">
        <v>0</v>
      </c>
      <c r="Y284" s="8">
        <f t="shared" si="298"/>
        <v>0.54952135000000002</v>
      </c>
      <c r="Z284" s="8">
        <f t="shared" si="299"/>
        <v>2.8326564998681771</v>
      </c>
      <c r="AA284" s="60">
        <f t="shared" si="300"/>
        <v>0.31554498268415626</v>
      </c>
      <c r="AB284" s="8">
        <f t="shared" si="301"/>
        <v>0.54952135000000002</v>
      </c>
      <c r="AC284" s="8">
        <f t="shared" si="302"/>
        <v>0</v>
      </c>
      <c r="AD284" s="8">
        <f t="shared" si="303"/>
        <v>0</v>
      </c>
      <c r="AE284" s="8">
        <f t="shared" si="304"/>
        <v>0</v>
      </c>
      <c r="AF284" s="8">
        <f t="shared" si="305"/>
        <v>0.86506633268415634</v>
      </c>
      <c r="AG284" s="15">
        <f t="shared" si="306"/>
        <v>7.871089382461266E-2</v>
      </c>
      <c r="AH284" s="8">
        <f t="shared" si="307"/>
        <v>1.9675901671840208</v>
      </c>
      <c r="AI284" s="68"/>
      <c r="AJ284" s="58">
        <v>0</v>
      </c>
      <c r="AK284" s="8">
        <f t="shared" si="308"/>
        <v>0.54952135000000002</v>
      </c>
      <c r="AL284" s="8">
        <f t="shared" si="309"/>
        <v>0</v>
      </c>
      <c r="AM284" s="69">
        <f t="shared" si="310"/>
        <v>0</v>
      </c>
      <c r="AN284" s="8">
        <f t="shared" si="311"/>
        <v>0.54952135000000002</v>
      </c>
      <c r="AO284" s="8">
        <f t="shared" si="312"/>
        <v>0</v>
      </c>
      <c r="AP284" s="8">
        <f t="shared" si="313"/>
        <v>0</v>
      </c>
      <c r="AQ284" s="8">
        <f t="shared" si="314"/>
        <v>0</v>
      </c>
      <c r="AR284" s="8">
        <f t="shared" si="315"/>
        <v>0.54952135000000002</v>
      </c>
      <c r="AS284" s="15">
        <f t="shared" si="316"/>
        <v>0.05</v>
      </c>
      <c r="AT284" s="8">
        <f t="shared" si="317"/>
        <v>1.4180688171840208</v>
      </c>
      <c r="AU284" s="68"/>
      <c r="AV284" s="60">
        <v>0</v>
      </c>
      <c r="AW284" s="8">
        <f t="shared" si="318"/>
        <v>0.54952135000000002</v>
      </c>
      <c r="AX284" s="8">
        <f t="shared" si="319"/>
        <v>0</v>
      </c>
      <c r="AY284" s="69">
        <f t="shared" si="320"/>
        <v>0</v>
      </c>
      <c r="AZ284" s="8">
        <f t="shared" si="321"/>
        <v>0.54952135000000002</v>
      </c>
      <c r="BA284" s="8">
        <f t="shared" si="322"/>
        <v>0</v>
      </c>
      <c r="BB284" s="8">
        <f t="shared" si="323"/>
        <v>0</v>
      </c>
      <c r="BC284" s="8">
        <f t="shared" si="324"/>
        <v>0</v>
      </c>
      <c r="BD284" s="8">
        <f t="shared" si="325"/>
        <v>0.54952135000000002</v>
      </c>
      <c r="BE284" s="15">
        <f t="shared" si="326"/>
        <v>0.05</v>
      </c>
      <c r="BF284" s="8">
        <f t="shared" si="327"/>
        <v>0.86854746718402076</v>
      </c>
      <c r="BG284" s="68"/>
      <c r="BH284" s="60">
        <v>0</v>
      </c>
      <c r="BI284" s="8">
        <f t="shared" si="328"/>
        <v>0.54952135000000002</v>
      </c>
      <c r="BJ284" s="8">
        <f t="shared" si="329"/>
        <v>0</v>
      </c>
      <c r="BK284" s="69">
        <f t="shared" si="330"/>
        <v>0</v>
      </c>
      <c r="BL284" s="8">
        <f t="shared" si="331"/>
        <v>0</v>
      </c>
      <c r="BM284" s="8">
        <f t="shared" si="332"/>
        <v>0</v>
      </c>
      <c r="BN284" s="8">
        <f t="shared" si="333"/>
        <v>0</v>
      </c>
      <c r="BO284" s="8">
        <f t="shared" si="334"/>
        <v>0</v>
      </c>
      <c r="BP284" s="8">
        <f t="shared" si="335"/>
        <v>0</v>
      </c>
      <c r="BQ284" s="15">
        <f t="shared" si="336"/>
        <v>0</v>
      </c>
      <c r="BR284" s="8">
        <f t="shared" si="337"/>
        <v>0.86854746718402076</v>
      </c>
      <c r="BS284" s="68"/>
      <c r="BT284" s="60">
        <v>0</v>
      </c>
      <c r="BU284" s="8">
        <f t="shared" si="338"/>
        <v>0.54952135000000002</v>
      </c>
      <c r="BV284" s="8">
        <f t="shared" si="339"/>
        <v>0</v>
      </c>
      <c r="BW284" s="69">
        <f t="shared" si="340"/>
        <v>0</v>
      </c>
      <c r="BX284" s="8">
        <f t="shared" si="341"/>
        <v>0</v>
      </c>
      <c r="BY284" s="8">
        <f t="shared" si="342"/>
        <v>0</v>
      </c>
      <c r="BZ284" s="8">
        <f t="shared" si="343"/>
        <v>0</v>
      </c>
      <c r="CA284" s="8">
        <f t="shared" si="344"/>
        <v>0</v>
      </c>
      <c r="CB284" s="8">
        <f t="shared" si="345"/>
        <v>0</v>
      </c>
      <c r="CC284" s="15">
        <f t="shared" si="346"/>
        <v>0</v>
      </c>
      <c r="CD284" s="8">
        <f t="shared" si="347"/>
        <v>0.86854746718402076</v>
      </c>
      <c r="CE284" s="68"/>
      <c r="CF284" s="60">
        <v>0</v>
      </c>
      <c r="CG284" s="8">
        <f t="shared" si="348"/>
        <v>0.54952135000000002</v>
      </c>
      <c r="CH284" s="8">
        <f t="shared" si="349"/>
        <v>0</v>
      </c>
      <c r="CI284" s="69">
        <f t="shared" si="350"/>
        <v>0</v>
      </c>
      <c r="CJ284" s="8">
        <f t="shared" si="351"/>
        <v>0</v>
      </c>
      <c r="CK284" s="8">
        <f t="shared" si="352"/>
        <v>0</v>
      </c>
      <c r="CL284" s="8">
        <f t="shared" si="353"/>
        <v>0</v>
      </c>
      <c r="CM284" s="8">
        <f t="shared" si="354"/>
        <v>0</v>
      </c>
      <c r="CN284" s="8">
        <f t="shared" si="355"/>
        <v>0</v>
      </c>
      <c r="CO284" s="15">
        <f t="shared" si="356"/>
        <v>0</v>
      </c>
      <c r="CP284" s="8">
        <f t="shared" si="357"/>
        <v>0.86854746718402076</v>
      </c>
      <c r="CQ284" s="27"/>
      <c r="CR284">
        <f t="shared" si="282"/>
        <v>6.932493</v>
      </c>
      <c r="CS284">
        <f t="shared" si="283"/>
        <v>0.87278999999999995</v>
      </c>
      <c r="CT284">
        <f t="shared" si="284"/>
        <v>0</v>
      </c>
      <c r="CU284">
        <f t="shared" si="285"/>
        <v>0</v>
      </c>
      <c r="CV284">
        <f t="shared" si="286"/>
        <v>6.0597029999999998</v>
      </c>
      <c r="CW284">
        <f t="shared" si="287"/>
        <v>0</v>
      </c>
      <c r="CX284">
        <f t="shared" si="288"/>
        <v>0</v>
      </c>
      <c r="CY284">
        <f t="shared" si="289"/>
        <v>0</v>
      </c>
      <c r="CZ284" s="8">
        <f t="shared" si="290"/>
        <v>0</v>
      </c>
    </row>
    <row r="285" spans="1:104" hidden="1" outlineLevel="1" x14ac:dyDescent="0.4">
      <c r="A285" t="str">
        <f>'Accounts Active'!A243</f>
        <v>Neil Sherriff Thomas</v>
      </c>
      <c r="B285">
        <f t="shared" si="273"/>
        <v>27.053810000000002</v>
      </c>
      <c r="C285">
        <f t="shared" si="272"/>
        <v>0</v>
      </c>
      <c r="D285">
        <f t="shared" si="274"/>
        <v>13.877094</v>
      </c>
      <c r="E285">
        <f t="shared" si="275"/>
        <v>1.3526905000000002</v>
      </c>
      <c r="F285" s="15">
        <f t="shared" si="291"/>
        <v>0</v>
      </c>
      <c r="G285" s="14">
        <f t="shared" si="276"/>
        <v>1</v>
      </c>
      <c r="H285" s="54">
        <f t="shared" si="292"/>
        <v>0</v>
      </c>
      <c r="I285" s="58">
        <v>0</v>
      </c>
      <c r="J285" s="58">
        <f t="shared" si="277"/>
        <v>0</v>
      </c>
      <c r="K285" s="10"/>
      <c r="L285">
        <v>0</v>
      </c>
      <c r="M285" s="8">
        <f t="shared" si="293"/>
        <v>0</v>
      </c>
      <c r="N285" s="8">
        <f t="shared" si="294"/>
        <v>0</v>
      </c>
      <c r="O285" s="58">
        <f t="shared" si="278"/>
        <v>0</v>
      </c>
      <c r="P285" s="8">
        <f t="shared" si="279"/>
        <v>0</v>
      </c>
      <c r="Q285" s="8">
        <f t="shared" si="295"/>
        <v>0</v>
      </c>
      <c r="R285" s="8">
        <f t="shared" si="280"/>
        <v>0</v>
      </c>
      <c r="S285" s="8">
        <f t="shared" si="296"/>
        <v>0</v>
      </c>
      <c r="T285" s="8">
        <f t="shared" si="297"/>
        <v>0</v>
      </c>
      <c r="U285" s="15">
        <f t="shared" si="358"/>
        <v>0</v>
      </c>
      <c r="V285" s="8">
        <f t="shared" si="281"/>
        <v>0</v>
      </c>
      <c r="W285" s="68"/>
      <c r="X285" s="58">
        <v>0</v>
      </c>
      <c r="Y285" s="8">
        <f t="shared" si="298"/>
        <v>0</v>
      </c>
      <c r="Z285" s="8">
        <f t="shared" si="299"/>
        <v>0</v>
      </c>
      <c r="AA285" s="60">
        <f t="shared" si="300"/>
        <v>0</v>
      </c>
      <c r="AB285" s="8">
        <f t="shared" si="301"/>
        <v>0</v>
      </c>
      <c r="AC285" s="8">
        <f t="shared" si="302"/>
        <v>0</v>
      </c>
      <c r="AD285" s="8">
        <f t="shared" si="303"/>
        <v>0</v>
      </c>
      <c r="AE285" s="8">
        <f t="shared" si="304"/>
        <v>0</v>
      </c>
      <c r="AF285" s="8">
        <f t="shared" si="305"/>
        <v>0</v>
      </c>
      <c r="AG285" s="15">
        <f t="shared" si="306"/>
        <v>0</v>
      </c>
      <c r="AH285" s="8">
        <f t="shared" si="307"/>
        <v>0</v>
      </c>
      <c r="AI285" s="68"/>
      <c r="AJ285" s="58">
        <v>0</v>
      </c>
      <c r="AK285" s="8">
        <f t="shared" si="308"/>
        <v>0</v>
      </c>
      <c r="AL285" s="8">
        <f t="shared" si="309"/>
        <v>0</v>
      </c>
      <c r="AM285" s="69">
        <f t="shared" si="310"/>
        <v>0</v>
      </c>
      <c r="AN285" s="8">
        <f t="shared" si="311"/>
        <v>0</v>
      </c>
      <c r="AO285" s="8">
        <f t="shared" si="312"/>
        <v>0</v>
      </c>
      <c r="AP285" s="8">
        <f t="shared" si="313"/>
        <v>0</v>
      </c>
      <c r="AQ285" s="8">
        <f t="shared" si="314"/>
        <v>0</v>
      </c>
      <c r="AR285" s="8">
        <f t="shared" si="315"/>
        <v>0</v>
      </c>
      <c r="AS285" s="15">
        <f t="shared" si="316"/>
        <v>0</v>
      </c>
      <c r="AT285" s="8">
        <f t="shared" si="317"/>
        <v>0</v>
      </c>
      <c r="AU285" s="68"/>
      <c r="AV285" s="60">
        <v>0</v>
      </c>
      <c r="AW285" s="8">
        <f t="shared" si="318"/>
        <v>0</v>
      </c>
      <c r="AX285" s="8">
        <f t="shared" si="319"/>
        <v>0</v>
      </c>
      <c r="AY285" s="69">
        <f t="shared" si="320"/>
        <v>0</v>
      </c>
      <c r="AZ285" s="8">
        <f t="shared" si="321"/>
        <v>0</v>
      </c>
      <c r="BA285" s="8">
        <f t="shared" si="322"/>
        <v>0</v>
      </c>
      <c r="BB285" s="8">
        <f t="shared" si="323"/>
        <v>0</v>
      </c>
      <c r="BC285" s="8">
        <f t="shared" si="324"/>
        <v>0</v>
      </c>
      <c r="BD285" s="8">
        <f t="shared" si="325"/>
        <v>0</v>
      </c>
      <c r="BE285" s="15">
        <f t="shared" si="326"/>
        <v>0</v>
      </c>
      <c r="BF285" s="8">
        <f t="shared" si="327"/>
        <v>0</v>
      </c>
      <c r="BG285" s="68"/>
      <c r="BH285" s="60">
        <v>0</v>
      </c>
      <c r="BI285" s="8">
        <f t="shared" si="328"/>
        <v>0</v>
      </c>
      <c r="BJ285" s="8">
        <f t="shared" si="329"/>
        <v>0</v>
      </c>
      <c r="BK285" s="69">
        <f t="shared" si="330"/>
        <v>0</v>
      </c>
      <c r="BL285" s="8">
        <f t="shared" si="331"/>
        <v>0</v>
      </c>
      <c r="BM285" s="8">
        <f t="shared" si="332"/>
        <v>0</v>
      </c>
      <c r="BN285" s="8">
        <f t="shared" si="333"/>
        <v>0</v>
      </c>
      <c r="BO285" s="8">
        <f t="shared" si="334"/>
        <v>0</v>
      </c>
      <c r="BP285" s="8">
        <f t="shared" si="335"/>
        <v>0</v>
      </c>
      <c r="BQ285" s="15">
        <f t="shared" si="336"/>
        <v>0</v>
      </c>
      <c r="BR285" s="8">
        <f t="shared" si="337"/>
        <v>0</v>
      </c>
      <c r="BS285" s="68"/>
      <c r="BT285" s="60">
        <v>0</v>
      </c>
      <c r="BU285" s="8">
        <f t="shared" si="338"/>
        <v>0</v>
      </c>
      <c r="BV285" s="8">
        <f t="shared" si="339"/>
        <v>0</v>
      </c>
      <c r="BW285" s="69">
        <f t="shared" si="340"/>
        <v>0</v>
      </c>
      <c r="BX285" s="8">
        <f t="shared" si="341"/>
        <v>0</v>
      </c>
      <c r="BY285" s="8">
        <f t="shared" si="342"/>
        <v>0</v>
      </c>
      <c r="BZ285" s="8">
        <f t="shared" si="343"/>
        <v>0</v>
      </c>
      <c r="CA285" s="8">
        <f t="shared" si="344"/>
        <v>0</v>
      </c>
      <c r="CB285" s="8">
        <f t="shared" si="345"/>
        <v>0</v>
      </c>
      <c r="CC285" s="15">
        <f t="shared" si="346"/>
        <v>0</v>
      </c>
      <c r="CD285" s="8">
        <f t="shared" si="347"/>
        <v>0</v>
      </c>
      <c r="CE285" s="68"/>
      <c r="CF285" s="60">
        <v>0</v>
      </c>
      <c r="CG285" s="8">
        <f t="shared" si="348"/>
        <v>0</v>
      </c>
      <c r="CH285" s="8">
        <f t="shared" si="349"/>
        <v>0</v>
      </c>
      <c r="CI285" s="69">
        <f t="shared" si="350"/>
        <v>0</v>
      </c>
      <c r="CJ285" s="8">
        <f t="shared" si="351"/>
        <v>0</v>
      </c>
      <c r="CK285" s="8">
        <f t="shared" si="352"/>
        <v>0</v>
      </c>
      <c r="CL285" s="8">
        <f t="shared" si="353"/>
        <v>0</v>
      </c>
      <c r="CM285" s="8">
        <f t="shared" si="354"/>
        <v>0</v>
      </c>
      <c r="CN285" s="8">
        <f t="shared" si="355"/>
        <v>0</v>
      </c>
      <c r="CO285" s="15">
        <f t="shared" si="356"/>
        <v>0</v>
      </c>
      <c r="CP285" s="8">
        <f t="shared" si="357"/>
        <v>0</v>
      </c>
      <c r="CQ285" s="27"/>
      <c r="CR285">
        <f t="shared" si="282"/>
        <v>27.053810000000002</v>
      </c>
      <c r="CS285">
        <f t="shared" si="283"/>
        <v>0.70454799999999995</v>
      </c>
      <c r="CT285">
        <f t="shared" si="284"/>
        <v>0</v>
      </c>
      <c r="CU285">
        <f t="shared" si="285"/>
        <v>0</v>
      </c>
      <c r="CV285">
        <f t="shared" si="286"/>
        <v>10.555932</v>
      </c>
      <c r="CW285">
        <f t="shared" si="287"/>
        <v>1.9162360000000001</v>
      </c>
      <c r="CX285">
        <f t="shared" si="288"/>
        <v>13.863068</v>
      </c>
      <c r="CY285">
        <f t="shared" si="289"/>
        <v>1.4026E-2</v>
      </c>
      <c r="CZ285" s="8">
        <f t="shared" si="290"/>
        <v>13.883884999999999</v>
      </c>
    </row>
    <row r="286" spans="1:104" hidden="1" outlineLevel="1" x14ac:dyDescent="0.4">
      <c r="A286" t="str">
        <f>'Accounts Active'!A244</f>
        <v>Nicola Frame Denniston</v>
      </c>
      <c r="B286">
        <f t="shared" si="273"/>
        <v>19.141427</v>
      </c>
      <c r="C286">
        <f t="shared" si="272"/>
        <v>12.0228</v>
      </c>
      <c r="D286">
        <f t="shared" si="274"/>
        <v>2</v>
      </c>
      <c r="E286">
        <f t="shared" si="275"/>
        <v>0.9570713500000001</v>
      </c>
      <c r="F286" s="15">
        <f t="shared" si="291"/>
        <v>0.54596294690484781</v>
      </c>
      <c r="G286" s="14">
        <f t="shared" si="276"/>
        <v>1</v>
      </c>
      <c r="H286" s="54">
        <f t="shared" si="292"/>
        <v>5.4587966819523963</v>
      </c>
      <c r="I286" s="58">
        <v>1.4685077750919504</v>
      </c>
      <c r="J286" s="58">
        <f t="shared" si="277"/>
        <v>10.55429222490805</v>
      </c>
      <c r="K286" s="10"/>
      <c r="L286">
        <v>0</v>
      </c>
      <c r="M286" s="8">
        <f t="shared" si="293"/>
        <v>0.9570713500000001</v>
      </c>
      <c r="N286" s="8">
        <f t="shared" si="294"/>
        <v>10.55429222490805</v>
      </c>
      <c r="O286" s="58">
        <f t="shared" si="278"/>
        <v>0.53361474385608665</v>
      </c>
      <c r="P286" s="8">
        <f t="shared" si="279"/>
        <v>0</v>
      </c>
      <c r="Q286" s="8">
        <f t="shared" si="295"/>
        <v>10.55429222490805</v>
      </c>
      <c r="R286" s="8">
        <f t="shared" si="280"/>
        <v>0.34490036888894426</v>
      </c>
      <c r="S286" s="8">
        <f t="shared" si="296"/>
        <v>0.34490036888894426</v>
      </c>
      <c r="T286" s="8">
        <f t="shared" si="297"/>
        <v>0.87851511274503091</v>
      </c>
      <c r="U286" s="15">
        <f t="shared" si="358"/>
        <v>4.5896009359439653E-2</v>
      </c>
      <c r="V286" s="8">
        <f t="shared" si="281"/>
        <v>9.6757771121630185</v>
      </c>
      <c r="W286" s="68"/>
      <c r="X286" s="58">
        <v>0</v>
      </c>
      <c r="Y286" s="8">
        <f t="shared" si="298"/>
        <v>0.9570713500000001</v>
      </c>
      <c r="Z286" s="8">
        <f t="shared" si="299"/>
        <v>9.6757771121630185</v>
      </c>
      <c r="AA286" s="60">
        <f t="shared" si="300"/>
        <v>0.93489303123586376</v>
      </c>
      <c r="AB286" s="8">
        <f t="shared" si="301"/>
        <v>0</v>
      </c>
      <c r="AC286" s="8">
        <f t="shared" si="302"/>
        <v>9.6757771121630185</v>
      </c>
      <c r="AD286" s="8">
        <f t="shared" si="303"/>
        <v>1.7312458379715023</v>
      </c>
      <c r="AE286" s="8">
        <f t="shared" si="304"/>
        <v>1.7312458379715023</v>
      </c>
      <c r="AF286" s="8">
        <f t="shared" si="305"/>
        <v>2.6661388692073662</v>
      </c>
      <c r="AG286" s="15">
        <f t="shared" si="306"/>
        <v>0.13928631701321778</v>
      </c>
      <c r="AH286" s="8">
        <f t="shared" si="307"/>
        <v>7.0096382429556527</v>
      </c>
      <c r="AI286" s="68"/>
      <c r="AJ286" s="58">
        <v>0</v>
      </c>
      <c r="AK286" s="8">
        <f t="shared" si="308"/>
        <v>0.9570713500000001</v>
      </c>
      <c r="AL286" s="8">
        <f t="shared" si="309"/>
        <v>0</v>
      </c>
      <c r="AM286" s="69">
        <f t="shared" si="310"/>
        <v>0</v>
      </c>
      <c r="AN286" s="8">
        <f t="shared" si="311"/>
        <v>0.9570713500000001</v>
      </c>
      <c r="AO286" s="8">
        <f t="shared" si="312"/>
        <v>0</v>
      </c>
      <c r="AP286" s="8">
        <f t="shared" si="313"/>
        <v>0</v>
      </c>
      <c r="AQ286" s="8">
        <f t="shared" si="314"/>
        <v>0</v>
      </c>
      <c r="AR286" s="8">
        <f t="shared" si="315"/>
        <v>0.9570713500000001</v>
      </c>
      <c r="AS286" s="15">
        <f t="shared" si="316"/>
        <v>0.05</v>
      </c>
      <c r="AT286" s="8">
        <f t="shared" si="317"/>
        <v>6.0525668929556531</v>
      </c>
      <c r="AU286" s="68"/>
      <c r="AV286" s="60">
        <v>0</v>
      </c>
      <c r="AW286" s="8">
        <f t="shared" si="318"/>
        <v>0.9570713500000001</v>
      </c>
      <c r="AX286" s="8">
        <f t="shared" si="319"/>
        <v>0</v>
      </c>
      <c r="AY286" s="69">
        <f t="shared" si="320"/>
        <v>0</v>
      </c>
      <c r="AZ286" s="8">
        <f t="shared" si="321"/>
        <v>0.9570713500000001</v>
      </c>
      <c r="BA286" s="8">
        <f t="shared" si="322"/>
        <v>0</v>
      </c>
      <c r="BB286" s="8">
        <f t="shared" si="323"/>
        <v>0</v>
      </c>
      <c r="BC286" s="8">
        <f t="shared" si="324"/>
        <v>0</v>
      </c>
      <c r="BD286" s="8">
        <f t="shared" si="325"/>
        <v>0.9570713500000001</v>
      </c>
      <c r="BE286" s="15">
        <f t="shared" si="326"/>
        <v>0.05</v>
      </c>
      <c r="BF286" s="8">
        <f t="shared" si="327"/>
        <v>5.0954955429556534</v>
      </c>
      <c r="BG286" s="68"/>
      <c r="BH286" s="60">
        <v>0</v>
      </c>
      <c r="BI286" s="8">
        <f t="shared" si="328"/>
        <v>0.9570713500000001</v>
      </c>
      <c r="BJ286" s="8">
        <f t="shared" si="329"/>
        <v>0</v>
      </c>
      <c r="BK286" s="69">
        <f t="shared" si="330"/>
        <v>0</v>
      </c>
      <c r="BL286" s="8">
        <f t="shared" si="331"/>
        <v>0</v>
      </c>
      <c r="BM286" s="8">
        <f t="shared" si="332"/>
        <v>0</v>
      </c>
      <c r="BN286" s="8">
        <f t="shared" si="333"/>
        <v>0</v>
      </c>
      <c r="BO286" s="8">
        <f t="shared" si="334"/>
        <v>0</v>
      </c>
      <c r="BP286" s="8">
        <f t="shared" si="335"/>
        <v>0</v>
      </c>
      <c r="BQ286" s="15">
        <f t="shared" si="336"/>
        <v>0</v>
      </c>
      <c r="BR286" s="8">
        <f t="shared" si="337"/>
        <v>5.0954955429556534</v>
      </c>
      <c r="BS286" s="68"/>
      <c r="BT286" s="60">
        <v>0</v>
      </c>
      <c r="BU286" s="8">
        <f t="shared" si="338"/>
        <v>0.9570713500000001</v>
      </c>
      <c r="BV286" s="8">
        <f t="shared" si="339"/>
        <v>0</v>
      </c>
      <c r="BW286" s="69">
        <f t="shared" si="340"/>
        <v>0</v>
      </c>
      <c r="BX286" s="8">
        <f t="shared" si="341"/>
        <v>0</v>
      </c>
      <c r="BY286" s="8">
        <f t="shared" si="342"/>
        <v>0</v>
      </c>
      <c r="BZ286" s="8">
        <f t="shared" si="343"/>
        <v>0</v>
      </c>
      <c r="CA286" s="8">
        <f t="shared" si="344"/>
        <v>0</v>
      </c>
      <c r="CB286" s="8">
        <f t="shared" si="345"/>
        <v>0</v>
      </c>
      <c r="CC286" s="15">
        <f t="shared" si="346"/>
        <v>0</v>
      </c>
      <c r="CD286" s="8">
        <f t="shared" si="347"/>
        <v>5.0954955429556534</v>
      </c>
      <c r="CE286" s="68"/>
      <c r="CF286" s="60">
        <v>0</v>
      </c>
      <c r="CG286" s="8">
        <f t="shared" si="348"/>
        <v>0.9570713500000001</v>
      </c>
      <c r="CH286" s="8">
        <f t="shared" si="349"/>
        <v>0</v>
      </c>
      <c r="CI286" s="69">
        <f t="shared" si="350"/>
        <v>0</v>
      </c>
      <c r="CJ286" s="8">
        <f t="shared" si="351"/>
        <v>0</v>
      </c>
      <c r="CK286" s="8">
        <f t="shared" si="352"/>
        <v>0</v>
      </c>
      <c r="CL286" s="8">
        <f t="shared" si="353"/>
        <v>0</v>
      </c>
      <c r="CM286" s="8">
        <f t="shared" si="354"/>
        <v>0</v>
      </c>
      <c r="CN286" s="8">
        <f t="shared" si="355"/>
        <v>0</v>
      </c>
      <c r="CO286" s="15">
        <f t="shared" si="356"/>
        <v>0</v>
      </c>
      <c r="CP286" s="8">
        <f t="shared" si="357"/>
        <v>5.0954955429556534</v>
      </c>
      <c r="CQ286" s="27"/>
      <c r="CR286">
        <f t="shared" si="282"/>
        <v>7.118627</v>
      </c>
      <c r="CS286">
        <f t="shared" si="283"/>
        <v>0</v>
      </c>
      <c r="CT286">
        <f t="shared" si="284"/>
        <v>2.0713490000000001</v>
      </c>
      <c r="CU286">
        <f t="shared" si="285"/>
        <v>0</v>
      </c>
      <c r="CV286">
        <f t="shared" si="286"/>
        <v>3.0472779999999999</v>
      </c>
      <c r="CW286">
        <f t="shared" si="287"/>
        <v>0</v>
      </c>
      <c r="CX286">
        <f t="shared" si="288"/>
        <v>0</v>
      </c>
      <c r="CY286">
        <f t="shared" si="289"/>
        <v>2</v>
      </c>
      <c r="CZ286" s="8">
        <f t="shared" si="290"/>
        <v>2</v>
      </c>
    </row>
    <row r="287" spans="1:104" hidden="1" outlineLevel="1" x14ac:dyDescent="0.4">
      <c r="A287" t="str">
        <f>'Accounts Active'!A245</f>
        <v>Nicolas Fierro</v>
      </c>
      <c r="B287">
        <f t="shared" si="273"/>
        <v>609.02034000000003</v>
      </c>
      <c r="C287">
        <f t="shared" si="272"/>
        <v>383.89898699999998</v>
      </c>
      <c r="D287">
        <f t="shared" si="274"/>
        <v>39.065204999999999</v>
      </c>
      <c r="E287">
        <f t="shared" si="275"/>
        <v>30.451017000000004</v>
      </c>
      <c r="F287" s="15">
        <f t="shared" si="291"/>
        <v>0.61665513346686895</v>
      </c>
      <c r="G287" s="14">
        <f t="shared" si="276"/>
        <v>1</v>
      </c>
      <c r="H287" s="54">
        <f t="shared" si="292"/>
        <v>147.16570593371918</v>
      </c>
      <c r="I287" s="58">
        <v>30.451017000000004</v>
      </c>
      <c r="J287" s="58">
        <f t="shared" si="277"/>
        <v>353.44797</v>
      </c>
      <c r="K287" s="10"/>
      <c r="L287">
        <v>0</v>
      </c>
      <c r="M287" s="8">
        <f t="shared" si="293"/>
        <v>30.451017000000004</v>
      </c>
      <c r="N287" s="8">
        <f t="shared" si="294"/>
        <v>200</v>
      </c>
      <c r="O287" s="58">
        <f t="shared" si="278"/>
        <v>11.065049781976745</v>
      </c>
      <c r="P287" s="8">
        <f t="shared" si="279"/>
        <v>30.451017000000004</v>
      </c>
      <c r="Q287" s="8">
        <f t="shared" si="295"/>
        <v>0</v>
      </c>
      <c r="R287" s="8">
        <f t="shared" si="280"/>
        <v>0</v>
      </c>
      <c r="S287" s="8">
        <f t="shared" si="296"/>
        <v>0</v>
      </c>
      <c r="T287" s="8">
        <f t="shared" si="297"/>
        <v>41.516066781976747</v>
      </c>
      <c r="U287" s="15">
        <f t="shared" si="358"/>
        <v>6.8168604651162798E-2</v>
      </c>
      <c r="V287" s="8">
        <f t="shared" si="281"/>
        <v>311.93190321802325</v>
      </c>
      <c r="W287" s="68"/>
      <c r="X287" s="58">
        <v>0</v>
      </c>
      <c r="Y287" s="8">
        <f t="shared" si="298"/>
        <v>30.451017000000004</v>
      </c>
      <c r="Z287" s="8">
        <f t="shared" si="299"/>
        <v>311.93190321802325</v>
      </c>
      <c r="AA287" s="60">
        <f t="shared" si="300"/>
        <v>19.385967218023257</v>
      </c>
      <c r="AB287" s="8">
        <f t="shared" si="301"/>
        <v>0</v>
      </c>
      <c r="AC287" s="8">
        <f t="shared" si="302"/>
        <v>311.93190321802325</v>
      </c>
      <c r="AD287" s="8">
        <f t="shared" si="303"/>
        <v>55.812654933719166</v>
      </c>
      <c r="AE287" s="8">
        <f t="shared" si="304"/>
        <v>55.812654933719166</v>
      </c>
      <c r="AF287" s="8">
        <f t="shared" si="305"/>
        <v>75.198622151742427</v>
      </c>
      <c r="AG287" s="15">
        <f t="shared" si="306"/>
        <v>0.12347473017361361</v>
      </c>
      <c r="AH287" s="8">
        <f t="shared" si="307"/>
        <v>236.73328106628082</v>
      </c>
      <c r="AI287" s="68"/>
      <c r="AJ287" s="58">
        <v>1</v>
      </c>
      <c r="AK287" s="8">
        <f t="shared" si="308"/>
        <v>0</v>
      </c>
      <c r="AL287" s="8">
        <f t="shared" si="309"/>
        <v>0</v>
      </c>
      <c r="AM287" s="69">
        <f t="shared" si="310"/>
        <v>0</v>
      </c>
      <c r="AN287" s="8">
        <f t="shared" si="311"/>
        <v>0</v>
      </c>
      <c r="AO287" s="8">
        <f t="shared" si="312"/>
        <v>0</v>
      </c>
      <c r="AP287" s="8">
        <f t="shared" si="313"/>
        <v>0</v>
      </c>
      <c r="AQ287" s="8">
        <f t="shared" si="314"/>
        <v>0</v>
      </c>
      <c r="AR287" s="8">
        <f t="shared" si="315"/>
        <v>0</v>
      </c>
      <c r="AS287" s="15">
        <f t="shared" si="316"/>
        <v>0</v>
      </c>
      <c r="AT287" s="8">
        <f t="shared" si="317"/>
        <v>236.73328106628082</v>
      </c>
      <c r="AU287" s="68"/>
      <c r="AV287" s="60">
        <v>0</v>
      </c>
      <c r="AW287" s="8">
        <f t="shared" si="318"/>
        <v>30.451017000000004</v>
      </c>
      <c r="AX287" s="8">
        <f t="shared" si="319"/>
        <v>0</v>
      </c>
      <c r="AY287" s="69">
        <f t="shared" si="320"/>
        <v>0</v>
      </c>
      <c r="AZ287" s="8">
        <f t="shared" si="321"/>
        <v>30.451017000000004</v>
      </c>
      <c r="BA287" s="8">
        <f t="shared" si="322"/>
        <v>0</v>
      </c>
      <c r="BB287" s="8">
        <f t="shared" si="323"/>
        <v>0</v>
      </c>
      <c r="BC287" s="8">
        <f t="shared" si="324"/>
        <v>0</v>
      </c>
      <c r="BD287" s="8">
        <f t="shared" si="325"/>
        <v>30.451017000000004</v>
      </c>
      <c r="BE287" s="15">
        <f t="shared" si="326"/>
        <v>0.05</v>
      </c>
      <c r="BF287" s="8">
        <f t="shared" si="327"/>
        <v>206.28226406628082</v>
      </c>
      <c r="BG287" s="68"/>
      <c r="BH287" s="60">
        <v>0</v>
      </c>
      <c r="BI287" s="8">
        <f t="shared" si="328"/>
        <v>30.451017000000004</v>
      </c>
      <c r="BJ287" s="8">
        <f t="shared" si="329"/>
        <v>0</v>
      </c>
      <c r="BK287" s="69">
        <f t="shared" si="330"/>
        <v>0</v>
      </c>
      <c r="BL287" s="8">
        <f t="shared" si="331"/>
        <v>0</v>
      </c>
      <c r="BM287" s="8">
        <f t="shared" si="332"/>
        <v>0</v>
      </c>
      <c r="BN287" s="8">
        <f t="shared" si="333"/>
        <v>0</v>
      </c>
      <c r="BO287" s="8">
        <f t="shared" si="334"/>
        <v>0</v>
      </c>
      <c r="BP287" s="8">
        <f t="shared" si="335"/>
        <v>0</v>
      </c>
      <c r="BQ287" s="15">
        <f t="shared" si="336"/>
        <v>0</v>
      </c>
      <c r="BR287" s="8">
        <f t="shared" si="337"/>
        <v>206.28226406628082</v>
      </c>
      <c r="BS287" s="68"/>
      <c r="BT287" s="60">
        <v>0</v>
      </c>
      <c r="BU287" s="8">
        <f t="shared" si="338"/>
        <v>30.451017000000004</v>
      </c>
      <c r="BV287" s="8">
        <f t="shared" si="339"/>
        <v>0</v>
      </c>
      <c r="BW287" s="69">
        <f t="shared" si="340"/>
        <v>0</v>
      </c>
      <c r="BX287" s="8">
        <f t="shared" si="341"/>
        <v>0</v>
      </c>
      <c r="BY287" s="8">
        <f t="shared" si="342"/>
        <v>0</v>
      </c>
      <c r="BZ287" s="8">
        <f t="shared" si="343"/>
        <v>0</v>
      </c>
      <c r="CA287" s="8">
        <f t="shared" si="344"/>
        <v>0</v>
      </c>
      <c r="CB287" s="8">
        <f t="shared" si="345"/>
        <v>0</v>
      </c>
      <c r="CC287" s="15">
        <f t="shared" si="346"/>
        <v>0</v>
      </c>
      <c r="CD287" s="8">
        <f t="shared" si="347"/>
        <v>206.28226406628082</v>
      </c>
      <c r="CE287" s="68"/>
      <c r="CF287" s="60">
        <v>0</v>
      </c>
      <c r="CG287" s="8">
        <f t="shared" si="348"/>
        <v>30.451017000000004</v>
      </c>
      <c r="CH287" s="8">
        <f t="shared" si="349"/>
        <v>0</v>
      </c>
      <c r="CI287" s="69">
        <f t="shared" si="350"/>
        <v>0</v>
      </c>
      <c r="CJ287" s="8">
        <f t="shared" si="351"/>
        <v>0</v>
      </c>
      <c r="CK287" s="8">
        <f t="shared" si="352"/>
        <v>0</v>
      </c>
      <c r="CL287" s="8">
        <f t="shared" si="353"/>
        <v>0</v>
      </c>
      <c r="CM287" s="8">
        <f t="shared" si="354"/>
        <v>0</v>
      </c>
      <c r="CN287" s="8">
        <f t="shared" si="355"/>
        <v>0</v>
      </c>
      <c r="CO287" s="15">
        <f t="shared" si="356"/>
        <v>0</v>
      </c>
      <c r="CP287" s="8">
        <f t="shared" si="357"/>
        <v>206.28226406628082</v>
      </c>
      <c r="CQ287" s="27"/>
      <c r="CR287">
        <f t="shared" si="282"/>
        <v>225.121353</v>
      </c>
      <c r="CS287">
        <f t="shared" si="283"/>
        <v>6.639729</v>
      </c>
      <c r="CT287">
        <f t="shared" si="284"/>
        <v>29.512829</v>
      </c>
      <c r="CU287">
        <f t="shared" si="285"/>
        <v>0</v>
      </c>
      <c r="CV287">
        <f t="shared" si="286"/>
        <v>100</v>
      </c>
      <c r="CW287">
        <f t="shared" si="287"/>
        <v>49.903590000000001</v>
      </c>
      <c r="CX287">
        <f t="shared" si="288"/>
        <v>0</v>
      </c>
      <c r="CY287">
        <f t="shared" si="289"/>
        <v>39.065204999999999</v>
      </c>
      <c r="CZ287" s="8">
        <f t="shared" si="290"/>
        <v>39.065204999999999</v>
      </c>
    </row>
    <row r="288" spans="1:104" hidden="1" outlineLevel="1" x14ac:dyDescent="0.4">
      <c r="A288" t="str">
        <f>'Accounts Active'!A246</f>
        <v>Olivier and Elizabeth Gindraux</v>
      </c>
      <c r="B288">
        <f t="shared" si="273"/>
        <v>18.229436</v>
      </c>
      <c r="C288">
        <f t="shared" si="272"/>
        <v>14.666577999999999</v>
      </c>
      <c r="D288">
        <f t="shared" si="274"/>
        <v>3.5628579999999999</v>
      </c>
      <c r="E288">
        <f t="shared" si="275"/>
        <v>0.91147180000000005</v>
      </c>
      <c r="F288" s="15">
        <f t="shared" si="291"/>
        <v>0.643026160475897</v>
      </c>
      <c r="G288" s="14">
        <f t="shared" si="276"/>
        <v>1</v>
      </c>
      <c r="H288" s="54">
        <f t="shared" si="292"/>
        <v>5.2355846613397397</v>
      </c>
      <c r="I288" s="58">
        <v>1.7914282718661665</v>
      </c>
      <c r="J288" s="58">
        <f t="shared" si="277"/>
        <v>12.875149728133833</v>
      </c>
      <c r="K288" s="10"/>
      <c r="L288">
        <v>0</v>
      </c>
      <c r="M288" s="8">
        <f t="shared" si="293"/>
        <v>0.91147180000000005</v>
      </c>
      <c r="N288" s="8">
        <f t="shared" si="294"/>
        <v>12.875149728133833</v>
      </c>
      <c r="O288" s="58">
        <f t="shared" si="278"/>
        <v>0.65095504064904297</v>
      </c>
      <c r="P288" s="8">
        <f t="shared" si="279"/>
        <v>0</v>
      </c>
      <c r="Q288" s="8">
        <f t="shared" si="295"/>
        <v>12.875149728133833</v>
      </c>
      <c r="R288" s="8">
        <f t="shared" si="280"/>
        <v>0.42074293530113405</v>
      </c>
      <c r="S288" s="8">
        <f t="shared" si="296"/>
        <v>0.42074293530113405</v>
      </c>
      <c r="T288" s="8">
        <f t="shared" si="297"/>
        <v>1.071697975950177</v>
      </c>
      <c r="U288" s="15">
        <f t="shared" si="358"/>
        <v>5.8789420361122363E-2</v>
      </c>
      <c r="V288" s="8">
        <f t="shared" si="281"/>
        <v>11.803451752183655</v>
      </c>
      <c r="W288" s="68"/>
      <c r="X288" s="58">
        <v>0</v>
      </c>
      <c r="Y288" s="8">
        <f t="shared" si="298"/>
        <v>0.91147180000000005</v>
      </c>
      <c r="Z288" s="8">
        <f t="shared" si="299"/>
        <v>11.803451752183655</v>
      </c>
      <c r="AA288" s="60">
        <f t="shared" si="300"/>
        <v>1.1404732312171235</v>
      </c>
      <c r="AB288" s="8">
        <f t="shared" si="301"/>
        <v>0</v>
      </c>
      <c r="AC288" s="8">
        <f t="shared" si="302"/>
        <v>11.803451752183655</v>
      </c>
      <c r="AD288" s="8">
        <f t="shared" si="303"/>
        <v>2.1119416541724392</v>
      </c>
      <c r="AE288" s="8">
        <f t="shared" si="304"/>
        <v>2.1119416541724392</v>
      </c>
      <c r="AF288" s="8">
        <f t="shared" si="305"/>
        <v>3.2524148853895625</v>
      </c>
      <c r="AG288" s="15">
        <f t="shared" si="306"/>
        <v>0.17841555193422126</v>
      </c>
      <c r="AH288" s="8">
        <f t="shared" si="307"/>
        <v>8.5510368667940924</v>
      </c>
      <c r="AI288" s="68"/>
      <c r="AJ288" s="58">
        <v>1</v>
      </c>
      <c r="AK288" s="8">
        <f t="shared" si="308"/>
        <v>0</v>
      </c>
      <c r="AL288" s="8">
        <f t="shared" si="309"/>
        <v>0</v>
      </c>
      <c r="AM288" s="69">
        <f t="shared" si="310"/>
        <v>0</v>
      </c>
      <c r="AN288" s="8">
        <f t="shared" si="311"/>
        <v>0</v>
      </c>
      <c r="AO288" s="8">
        <f t="shared" si="312"/>
        <v>0</v>
      </c>
      <c r="AP288" s="8">
        <f t="shared" si="313"/>
        <v>0</v>
      </c>
      <c r="AQ288" s="8">
        <f t="shared" si="314"/>
        <v>0</v>
      </c>
      <c r="AR288" s="8">
        <f t="shared" si="315"/>
        <v>0</v>
      </c>
      <c r="AS288" s="15">
        <f t="shared" si="316"/>
        <v>0</v>
      </c>
      <c r="AT288" s="8">
        <f t="shared" si="317"/>
        <v>8.5510368667940924</v>
      </c>
      <c r="AU288" s="68"/>
      <c r="AV288" s="60">
        <v>0</v>
      </c>
      <c r="AW288" s="8">
        <f t="shared" si="318"/>
        <v>0.91147180000000005</v>
      </c>
      <c r="AX288" s="8">
        <f t="shared" si="319"/>
        <v>0</v>
      </c>
      <c r="AY288" s="69">
        <f t="shared" si="320"/>
        <v>0</v>
      </c>
      <c r="AZ288" s="8">
        <f t="shared" si="321"/>
        <v>0.91147180000000005</v>
      </c>
      <c r="BA288" s="8">
        <f t="shared" si="322"/>
        <v>0</v>
      </c>
      <c r="BB288" s="8">
        <f t="shared" si="323"/>
        <v>0</v>
      </c>
      <c r="BC288" s="8">
        <f t="shared" si="324"/>
        <v>0</v>
      </c>
      <c r="BD288" s="8">
        <f t="shared" si="325"/>
        <v>0.91147180000000005</v>
      </c>
      <c r="BE288" s="15">
        <f t="shared" si="326"/>
        <v>0.05</v>
      </c>
      <c r="BF288" s="8">
        <f t="shared" si="327"/>
        <v>7.6395650667940922</v>
      </c>
      <c r="BG288" s="68"/>
      <c r="BH288" s="60">
        <v>0</v>
      </c>
      <c r="BI288" s="8">
        <f t="shared" si="328"/>
        <v>0.91147180000000005</v>
      </c>
      <c r="BJ288" s="8">
        <f t="shared" si="329"/>
        <v>0</v>
      </c>
      <c r="BK288" s="69">
        <f t="shared" si="330"/>
        <v>0</v>
      </c>
      <c r="BL288" s="8">
        <f t="shared" si="331"/>
        <v>0</v>
      </c>
      <c r="BM288" s="8">
        <f t="shared" si="332"/>
        <v>0</v>
      </c>
      <c r="BN288" s="8">
        <f t="shared" si="333"/>
        <v>0</v>
      </c>
      <c r="BO288" s="8">
        <f t="shared" si="334"/>
        <v>0</v>
      </c>
      <c r="BP288" s="8">
        <f t="shared" si="335"/>
        <v>0</v>
      </c>
      <c r="BQ288" s="15">
        <f t="shared" si="336"/>
        <v>0</v>
      </c>
      <c r="BR288" s="8">
        <f t="shared" si="337"/>
        <v>7.6395650667940922</v>
      </c>
      <c r="BS288" s="68"/>
      <c r="BT288" s="60">
        <v>0</v>
      </c>
      <c r="BU288" s="8">
        <f t="shared" si="338"/>
        <v>0.91147180000000005</v>
      </c>
      <c r="BV288" s="8">
        <f t="shared" si="339"/>
        <v>0</v>
      </c>
      <c r="BW288" s="69">
        <f t="shared" si="340"/>
        <v>0</v>
      </c>
      <c r="BX288" s="8">
        <f t="shared" si="341"/>
        <v>0</v>
      </c>
      <c r="BY288" s="8">
        <f t="shared" si="342"/>
        <v>0</v>
      </c>
      <c r="BZ288" s="8">
        <f t="shared" si="343"/>
        <v>0</v>
      </c>
      <c r="CA288" s="8">
        <f t="shared" si="344"/>
        <v>0</v>
      </c>
      <c r="CB288" s="8">
        <f t="shared" si="345"/>
        <v>0</v>
      </c>
      <c r="CC288" s="15">
        <f t="shared" si="346"/>
        <v>0</v>
      </c>
      <c r="CD288" s="8">
        <f t="shared" si="347"/>
        <v>7.6395650667940922</v>
      </c>
      <c r="CE288" s="68"/>
      <c r="CF288" s="60">
        <v>0</v>
      </c>
      <c r="CG288" s="8">
        <f t="shared" si="348"/>
        <v>0.91147180000000005</v>
      </c>
      <c r="CH288" s="8">
        <f t="shared" si="349"/>
        <v>0</v>
      </c>
      <c r="CI288" s="69">
        <f t="shared" si="350"/>
        <v>0</v>
      </c>
      <c r="CJ288" s="8">
        <f t="shared" si="351"/>
        <v>0</v>
      </c>
      <c r="CK288" s="8">
        <f t="shared" si="352"/>
        <v>0</v>
      </c>
      <c r="CL288" s="8">
        <f t="shared" si="353"/>
        <v>0</v>
      </c>
      <c r="CM288" s="8">
        <f t="shared" si="354"/>
        <v>0</v>
      </c>
      <c r="CN288" s="8">
        <f t="shared" si="355"/>
        <v>0</v>
      </c>
      <c r="CO288" s="15">
        <f t="shared" si="356"/>
        <v>0</v>
      </c>
      <c r="CP288" s="8">
        <f t="shared" si="357"/>
        <v>7.6395650667940922</v>
      </c>
      <c r="CQ288" s="27"/>
      <c r="CR288">
        <f t="shared" si="282"/>
        <v>3.5628579999999999</v>
      </c>
      <c r="CS288">
        <f t="shared" si="283"/>
        <v>0</v>
      </c>
      <c r="CT288">
        <f t="shared" si="284"/>
        <v>0</v>
      </c>
      <c r="CU288">
        <f t="shared" si="285"/>
        <v>0</v>
      </c>
      <c r="CV288">
        <f t="shared" si="286"/>
        <v>0</v>
      </c>
      <c r="CW288">
        <f t="shared" si="287"/>
        <v>0</v>
      </c>
      <c r="CX288">
        <f t="shared" si="288"/>
        <v>3.5628579999999999</v>
      </c>
      <c r="CY288">
        <f t="shared" si="289"/>
        <v>0</v>
      </c>
      <c r="CZ288" s="8">
        <f t="shared" si="290"/>
        <v>3.5628579999999999</v>
      </c>
    </row>
    <row r="289" spans="1:104" hidden="1" outlineLevel="1" x14ac:dyDescent="0.4">
      <c r="A289" t="str">
        <f>'Accounts Active'!A247</f>
        <v>Pablo Pardo Santayana</v>
      </c>
      <c r="B289">
        <f t="shared" si="273"/>
        <v>0</v>
      </c>
      <c r="C289">
        <f t="shared" si="272"/>
        <v>0</v>
      </c>
      <c r="D289">
        <f t="shared" si="274"/>
        <v>0</v>
      </c>
      <c r="E289">
        <f t="shared" si="275"/>
        <v>0</v>
      </c>
      <c r="F289" s="15">
        <f t="shared" si="291"/>
        <v>0</v>
      </c>
      <c r="G289" s="14">
        <f t="shared" si="276"/>
        <v>1</v>
      </c>
      <c r="H289" s="54">
        <f t="shared" si="292"/>
        <v>0</v>
      </c>
      <c r="I289" s="58">
        <v>0</v>
      </c>
      <c r="J289" s="58">
        <f t="shared" si="277"/>
        <v>0</v>
      </c>
      <c r="K289" s="10"/>
      <c r="L289">
        <v>0</v>
      </c>
      <c r="M289" s="8">
        <f t="shared" si="293"/>
        <v>0</v>
      </c>
      <c r="N289" s="8">
        <f t="shared" si="294"/>
        <v>0</v>
      </c>
      <c r="O289" s="58">
        <f t="shared" si="278"/>
        <v>0</v>
      </c>
      <c r="P289" s="8">
        <f t="shared" si="279"/>
        <v>0</v>
      </c>
      <c r="Q289" s="8">
        <f t="shared" si="295"/>
        <v>0</v>
      </c>
      <c r="R289" s="8">
        <f t="shared" si="280"/>
        <v>0</v>
      </c>
      <c r="S289" s="8">
        <f t="shared" si="296"/>
        <v>0</v>
      </c>
      <c r="T289" s="8">
        <f t="shared" si="297"/>
        <v>0</v>
      </c>
      <c r="U289" s="15">
        <f t="shared" si="358"/>
        <v>0</v>
      </c>
      <c r="V289" s="8">
        <f t="shared" si="281"/>
        <v>0</v>
      </c>
      <c r="W289" s="68"/>
      <c r="X289" s="58">
        <v>0</v>
      </c>
      <c r="Y289" s="8">
        <f t="shared" si="298"/>
        <v>0</v>
      </c>
      <c r="Z289" s="8">
        <f t="shared" si="299"/>
        <v>0</v>
      </c>
      <c r="AA289" s="60">
        <f t="shared" si="300"/>
        <v>0</v>
      </c>
      <c r="AB289" s="8">
        <f t="shared" si="301"/>
        <v>0</v>
      </c>
      <c r="AC289" s="8">
        <f t="shared" si="302"/>
        <v>0</v>
      </c>
      <c r="AD289" s="8">
        <f t="shared" si="303"/>
        <v>0</v>
      </c>
      <c r="AE289" s="8">
        <f t="shared" si="304"/>
        <v>0</v>
      </c>
      <c r="AF289" s="8">
        <f t="shared" si="305"/>
        <v>0</v>
      </c>
      <c r="AG289" s="15">
        <f t="shared" si="306"/>
        <v>0</v>
      </c>
      <c r="AH289" s="8">
        <f t="shared" si="307"/>
        <v>0</v>
      </c>
      <c r="AI289" s="68"/>
      <c r="AJ289" s="58">
        <v>0</v>
      </c>
      <c r="AK289" s="8">
        <f t="shared" si="308"/>
        <v>0</v>
      </c>
      <c r="AL289" s="8">
        <f t="shared" si="309"/>
        <v>0</v>
      </c>
      <c r="AM289" s="69">
        <f t="shared" si="310"/>
        <v>0</v>
      </c>
      <c r="AN289" s="8">
        <f t="shared" si="311"/>
        <v>0</v>
      </c>
      <c r="AO289" s="8">
        <f t="shared" si="312"/>
        <v>0</v>
      </c>
      <c r="AP289" s="8">
        <f t="shared" si="313"/>
        <v>0</v>
      </c>
      <c r="AQ289" s="8">
        <f t="shared" si="314"/>
        <v>0</v>
      </c>
      <c r="AR289" s="8">
        <f t="shared" si="315"/>
        <v>0</v>
      </c>
      <c r="AS289" s="15">
        <f t="shared" si="316"/>
        <v>0</v>
      </c>
      <c r="AT289" s="8">
        <f t="shared" si="317"/>
        <v>0</v>
      </c>
      <c r="AU289" s="68"/>
      <c r="AV289" s="60">
        <v>0</v>
      </c>
      <c r="AW289" s="8">
        <f t="shared" si="318"/>
        <v>0</v>
      </c>
      <c r="AX289" s="8">
        <f t="shared" si="319"/>
        <v>0</v>
      </c>
      <c r="AY289" s="69">
        <f t="shared" si="320"/>
        <v>0</v>
      </c>
      <c r="AZ289" s="8">
        <f t="shared" si="321"/>
        <v>0</v>
      </c>
      <c r="BA289" s="8">
        <f t="shared" si="322"/>
        <v>0</v>
      </c>
      <c r="BB289" s="8">
        <f t="shared" si="323"/>
        <v>0</v>
      </c>
      <c r="BC289" s="8">
        <f t="shared" si="324"/>
        <v>0</v>
      </c>
      <c r="BD289" s="8">
        <f t="shared" si="325"/>
        <v>0</v>
      </c>
      <c r="BE289" s="15">
        <f t="shared" si="326"/>
        <v>0</v>
      </c>
      <c r="BF289" s="8">
        <f t="shared" si="327"/>
        <v>0</v>
      </c>
      <c r="BG289" s="68"/>
      <c r="BH289" s="60">
        <v>0</v>
      </c>
      <c r="BI289" s="8">
        <f t="shared" si="328"/>
        <v>0</v>
      </c>
      <c r="BJ289" s="8">
        <f t="shared" si="329"/>
        <v>0</v>
      </c>
      <c r="BK289" s="69">
        <f t="shared" si="330"/>
        <v>0</v>
      </c>
      <c r="BL289" s="8">
        <f t="shared" si="331"/>
        <v>0</v>
      </c>
      <c r="BM289" s="8">
        <f t="shared" si="332"/>
        <v>0</v>
      </c>
      <c r="BN289" s="8">
        <f t="shared" si="333"/>
        <v>0</v>
      </c>
      <c r="BO289" s="8">
        <f t="shared" si="334"/>
        <v>0</v>
      </c>
      <c r="BP289" s="8">
        <f t="shared" si="335"/>
        <v>0</v>
      </c>
      <c r="BQ289" s="15">
        <f t="shared" si="336"/>
        <v>0</v>
      </c>
      <c r="BR289" s="8">
        <f t="shared" si="337"/>
        <v>0</v>
      </c>
      <c r="BS289" s="68"/>
      <c r="BT289" s="60">
        <v>0</v>
      </c>
      <c r="BU289" s="8">
        <f t="shared" si="338"/>
        <v>0</v>
      </c>
      <c r="BV289" s="8">
        <f t="shared" si="339"/>
        <v>0</v>
      </c>
      <c r="BW289" s="69">
        <f t="shared" si="340"/>
        <v>0</v>
      </c>
      <c r="BX289" s="8">
        <f t="shared" si="341"/>
        <v>0</v>
      </c>
      <c r="BY289" s="8">
        <f t="shared" si="342"/>
        <v>0</v>
      </c>
      <c r="BZ289" s="8">
        <f t="shared" si="343"/>
        <v>0</v>
      </c>
      <c r="CA289" s="8">
        <f t="shared" si="344"/>
        <v>0</v>
      </c>
      <c r="CB289" s="8">
        <f t="shared" si="345"/>
        <v>0</v>
      </c>
      <c r="CC289" s="15">
        <f t="shared" si="346"/>
        <v>0</v>
      </c>
      <c r="CD289" s="8">
        <f t="shared" si="347"/>
        <v>0</v>
      </c>
      <c r="CE289" s="68"/>
      <c r="CF289" s="60">
        <v>0</v>
      </c>
      <c r="CG289" s="8">
        <f t="shared" si="348"/>
        <v>0</v>
      </c>
      <c r="CH289" s="8">
        <f t="shared" si="349"/>
        <v>0</v>
      </c>
      <c r="CI289" s="69">
        <f t="shared" si="350"/>
        <v>0</v>
      </c>
      <c r="CJ289" s="8">
        <f t="shared" si="351"/>
        <v>0</v>
      </c>
      <c r="CK289" s="8">
        <f t="shared" si="352"/>
        <v>0</v>
      </c>
      <c r="CL289" s="8">
        <f t="shared" si="353"/>
        <v>0</v>
      </c>
      <c r="CM289" s="8">
        <f t="shared" si="354"/>
        <v>0</v>
      </c>
      <c r="CN289" s="8">
        <f t="shared" si="355"/>
        <v>0</v>
      </c>
      <c r="CO289" s="15">
        <f t="shared" si="356"/>
        <v>0</v>
      </c>
      <c r="CP289" s="8">
        <f t="shared" si="357"/>
        <v>0</v>
      </c>
      <c r="CQ289" s="27"/>
      <c r="CR289">
        <f t="shared" si="282"/>
        <v>0</v>
      </c>
      <c r="CS289">
        <f t="shared" si="283"/>
        <v>0</v>
      </c>
      <c r="CT289">
        <f t="shared" si="284"/>
        <v>0</v>
      </c>
      <c r="CU289">
        <f t="shared" si="285"/>
        <v>0</v>
      </c>
      <c r="CV289">
        <f t="shared" si="286"/>
        <v>0</v>
      </c>
      <c r="CW289">
        <f t="shared" si="287"/>
        <v>0</v>
      </c>
      <c r="CX289">
        <f t="shared" si="288"/>
        <v>0</v>
      </c>
      <c r="CY289">
        <f t="shared" si="289"/>
        <v>0</v>
      </c>
      <c r="CZ289" s="8">
        <f t="shared" si="290"/>
        <v>0</v>
      </c>
    </row>
    <row r="290" spans="1:104" hidden="1" outlineLevel="1" x14ac:dyDescent="0.4">
      <c r="A290" t="str">
        <f>'Accounts Active'!A248</f>
        <v>Palmer George Sjoberg</v>
      </c>
      <c r="B290">
        <f t="shared" si="273"/>
        <v>14.649071999999999</v>
      </c>
      <c r="C290">
        <f t="shared" si="272"/>
        <v>2.8152870000000001</v>
      </c>
      <c r="D290">
        <f t="shared" si="274"/>
        <v>0</v>
      </c>
      <c r="E290">
        <f t="shared" si="275"/>
        <v>0.73245359999999993</v>
      </c>
      <c r="F290" s="15">
        <f t="shared" si="291"/>
        <v>0.26017013540715384</v>
      </c>
      <c r="G290" s="14">
        <f t="shared" si="276"/>
        <v>1</v>
      </c>
      <c r="H290" s="54">
        <f t="shared" si="292"/>
        <v>2.0828334000000002</v>
      </c>
      <c r="I290" s="58">
        <v>0.73245359999999993</v>
      </c>
      <c r="J290" s="58">
        <f t="shared" si="277"/>
        <v>2.0828334000000002</v>
      </c>
      <c r="K290" s="10"/>
      <c r="L290">
        <v>0</v>
      </c>
      <c r="M290" s="8">
        <f t="shared" si="293"/>
        <v>0.73245359999999993</v>
      </c>
      <c r="N290" s="8">
        <f t="shared" si="294"/>
        <v>2.0828334000000002</v>
      </c>
      <c r="O290" s="58">
        <f t="shared" si="278"/>
        <v>0.26615319767441858</v>
      </c>
      <c r="P290" s="8">
        <f t="shared" si="279"/>
        <v>0.73245359999999993</v>
      </c>
      <c r="Q290" s="8">
        <f t="shared" si="295"/>
        <v>0</v>
      </c>
      <c r="R290" s="8">
        <f t="shared" si="280"/>
        <v>0</v>
      </c>
      <c r="S290" s="8">
        <f t="shared" si="296"/>
        <v>0</v>
      </c>
      <c r="T290" s="8">
        <f t="shared" si="297"/>
        <v>0.99860679767441851</v>
      </c>
      <c r="U290" s="15">
        <f t="shared" si="358"/>
        <v>6.8168604651162798E-2</v>
      </c>
      <c r="V290" s="8">
        <f t="shared" si="281"/>
        <v>1.0842266023255815</v>
      </c>
      <c r="W290" s="68"/>
      <c r="X290" s="58">
        <v>1</v>
      </c>
      <c r="Y290" s="8">
        <f t="shared" si="298"/>
        <v>0</v>
      </c>
      <c r="Z290" s="8">
        <f t="shared" si="299"/>
        <v>0</v>
      </c>
      <c r="AA290" s="60">
        <f t="shared" si="300"/>
        <v>0.46630040232558134</v>
      </c>
      <c r="AB290" s="8">
        <f t="shared" si="301"/>
        <v>0</v>
      </c>
      <c r="AC290" s="8">
        <f t="shared" si="302"/>
        <v>0</v>
      </c>
      <c r="AD290" s="8">
        <f t="shared" si="303"/>
        <v>0</v>
      </c>
      <c r="AE290" s="8">
        <f t="shared" si="304"/>
        <v>0</v>
      </c>
      <c r="AF290" s="8">
        <f t="shared" si="305"/>
        <v>0.46630040232558134</v>
      </c>
      <c r="AG290" s="15">
        <f t="shared" si="306"/>
        <v>3.1831395348837208E-2</v>
      </c>
      <c r="AH290" s="8">
        <f t="shared" si="307"/>
        <v>0.6179262000000002</v>
      </c>
      <c r="AI290" s="68"/>
      <c r="AJ290" s="58">
        <v>0</v>
      </c>
      <c r="AK290" s="8">
        <f t="shared" si="308"/>
        <v>0.6179262000000002</v>
      </c>
      <c r="AL290" s="8">
        <f t="shared" si="309"/>
        <v>0</v>
      </c>
      <c r="AM290" s="69">
        <f t="shared" si="310"/>
        <v>0</v>
      </c>
      <c r="AN290" s="8">
        <f t="shared" si="311"/>
        <v>0.6179262000000002</v>
      </c>
      <c r="AO290" s="8">
        <f t="shared" si="312"/>
        <v>0</v>
      </c>
      <c r="AP290" s="8">
        <f t="shared" si="313"/>
        <v>0</v>
      </c>
      <c r="AQ290" s="8">
        <f t="shared" si="314"/>
        <v>0</v>
      </c>
      <c r="AR290" s="8">
        <f t="shared" si="315"/>
        <v>0.6179262000000002</v>
      </c>
      <c r="AS290" s="15">
        <f t="shared" si="316"/>
        <v>4.2181934801057724E-2</v>
      </c>
      <c r="AT290" s="8">
        <f t="shared" si="317"/>
        <v>0</v>
      </c>
      <c r="AU290" s="68"/>
      <c r="AV290" s="60">
        <v>0</v>
      </c>
      <c r="AW290" s="8">
        <f t="shared" si="318"/>
        <v>0</v>
      </c>
      <c r="AX290" s="8">
        <f t="shared" si="319"/>
        <v>0</v>
      </c>
      <c r="AY290" s="69">
        <f t="shared" si="320"/>
        <v>0</v>
      </c>
      <c r="AZ290" s="8">
        <f t="shared" si="321"/>
        <v>0</v>
      </c>
      <c r="BA290" s="8">
        <f t="shared" si="322"/>
        <v>0</v>
      </c>
      <c r="BB290" s="8">
        <f t="shared" si="323"/>
        <v>0</v>
      </c>
      <c r="BC290" s="8">
        <f t="shared" si="324"/>
        <v>0</v>
      </c>
      <c r="BD290" s="8">
        <f t="shared" si="325"/>
        <v>0</v>
      </c>
      <c r="BE290" s="15">
        <f t="shared" si="326"/>
        <v>0</v>
      </c>
      <c r="BF290" s="8">
        <f t="shared" si="327"/>
        <v>0</v>
      </c>
      <c r="BG290" s="68"/>
      <c r="BH290" s="60">
        <v>0</v>
      </c>
      <c r="BI290" s="8">
        <f t="shared" si="328"/>
        <v>0</v>
      </c>
      <c r="BJ290" s="8">
        <f t="shared" si="329"/>
        <v>0</v>
      </c>
      <c r="BK290" s="69">
        <f t="shared" si="330"/>
        <v>0</v>
      </c>
      <c r="BL290" s="8">
        <f t="shared" si="331"/>
        <v>0</v>
      </c>
      <c r="BM290" s="8">
        <f t="shared" si="332"/>
        <v>0</v>
      </c>
      <c r="BN290" s="8">
        <f t="shared" si="333"/>
        <v>0</v>
      </c>
      <c r="BO290" s="8">
        <f t="shared" si="334"/>
        <v>0</v>
      </c>
      <c r="BP290" s="8">
        <f t="shared" si="335"/>
        <v>0</v>
      </c>
      <c r="BQ290" s="15">
        <f t="shared" si="336"/>
        <v>0</v>
      </c>
      <c r="BR290" s="8">
        <f t="shared" si="337"/>
        <v>0</v>
      </c>
      <c r="BS290" s="68"/>
      <c r="BT290" s="60">
        <v>0</v>
      </c>
      <c r="BU290" s="8">
        <f t="shared" si="338"/>
        <v>0</v>
      </c>
      <c r="BV290" s="8">
        <f t="shared" si="339"/>
        <v>0</v>
      </c>
      <c r="BW290" s="69">
        <f t="shared" si="340"/>
        <v>0</v>
      </c>
      <c r="BX290" s="8">
        <f t="shared" si="341"/>
        <v>0</v>
      </c>
      <c r="BY290" s="8">
        <f t="shared" si="342"/>
        <v>0</v>
      </c>
      <c r="BZ290" s="8">
        <f t="shared" si="343"/>
        <v>0</v>
      </c>
      <c r="CA290" s="8">
        <f t="shared" si="344"/>
        <v>0</v>
      </c>
      <c r="CB290" s="8">
        <f t="shared" si="345"/>
        <v>0</v>
      </c>
      <c r="CC290" s="15">
        <f t="shared" si="346"/>
        <v>0</v>
      </c>
      <c r="CD290" s="8">
        <f t="shared" si="347"/>
        <v>0</v>
      </c>
      <c r="CE290" s="68"/>
      <c r="CF290" s="60">
        <v>0</v>
      </c>
      <c r="CG290" s="8">
        <f t="shared" si="348"/>
        <v>0</v>
      </c>
      <c r="CH290" s="8">
        <f t="shared" si="349"/>
        <v>0</v>
      </c>
      <c r="CI290" s="69">
        <f t="shared" si="350"/>
        <v>0</v>
      </c>
      <c r="CJ290" s="8">
        <f t="shared" si="351"/>
        <v>0</v>
      </c>
      <c r="CK290" s="8">
        <f t="shared" si="352"/>
        <v>0</v>
      </c>
      <c r="CL290" s="8">
        <f t="shared" si="353"/>
        <v>0</v>
      </c>
      <c r="CM290" s="8">
        <f t="shared" si="354"/>
        <v>0</v>
      </c>
      <c r="CN290" s="8">
        <f t="shared" si="355"/>
        <v>0</v>
      </c>
      <c r="CO290" s="15">
        <f t="shared" si="356"/>
        <v>0</v>
      </c>
      <c r="CP290" s="8">
        <f t="shared" si="357"/>
        <v>0</v>
      </c>
      <c r="CQ290" s="27"/>
      <c r="CR290">
        <f t="shared" si="282"/>
        <v>11.833784999999999</v>
      </c>
      <c r="CS290">
        <f t="shared" si="283"/>
        <v>2.1157499999999998</v>
      </c>
      <c r="CT290">
        <f t="shared" si="284"/>
        <v>0</v>
      </c>
      <c r="CU290">
        <f t="shared" si="285"/>
        <v>0</v>
      </c>
      <c r="CV290">
        <f t="shared" si="286"/>
        <v>2.7663000000000002</v>
      </c>
      <c r="CW290">
        <f t="shared" si="287"/>
        <v>6.9517350000000002</v>
      </c>
      <c r="CX290">
        <f t="shared" si="288"/>
        <v>0</v>
      </c>
      <c r="CY290">
        <f t="shared" si="289"/>
        <v>0</v>
      </c>
      <c r="CZ290" s="8">
        <f t="shared" si="290"/>
        <v>0</v>
      </c>
    </row>
    <row r="291" spans="1:104" hidden="1" outlineLevel="1" x14ac:dyDescent="0.4">
      <c r="A291" t="str">
        <f>'Accounts Active'!A249</f>
        <v>Palmer Living Trust</v>
      </c>
      <c r="B291">
        <f t="shared" si="273"/>
        <v>0</v>
      </c>
      <c r="C291">
        <f t="shared" si="272"/>
        <v>0</v>
      </c>
      <c r="D291">
        <f t="shared" si="274"/>
        <v>0</v>
      </c>
      <c r="E291">
        <f t="shared" si="275"/>
        <v>0</v>
      </c>
      <c r="F291" s="15">
        <f t="shared" si="291"/>
        <v>0</v>
      </c>
      <c r="G291" s="14">
        <f t="shared" si="276"/>
        <v>1</v>
      </c>
      <c r="H291" s="54">
        <f t="shared" si="292"/>
        <v>0</v>
      </c>
      <c r="I291" s="58">
        <v>0</v>
      </c>
      <c r="J291" s="58">
        <f t="shared" si="277"/>
        <v>0</v>
      </c>
      <c r="K291" s="10"/>
      <c r="L291">
        <v>0</v>
      </c>
      <c r="M291" s="8">
        <f t="shared" si="293"/>
        <v>0</v>
      </c>
      <c r="N291" s="8">
        <f t="shared" si="294"/>
        <v>0</v>
      </c>
      <c r="O291" s="58">
        <f t="shared" si="278"/>
        <v>0</v>
      </c>
      <c r="P291" s="8">
        <f t="shared" si="279"/>
        <v>0</v>
      </c>
      <c r="Q291" s="8">
        <f t="shared" si="295"/>
        <v>0</v>
      </c>
      <c r="R291" s="8">
        <f t="shared" si="280"/>
        <v>0</v>
      </c>
      <c r="S291" s="8">
        <f t="shared" si="296"/>
        <v>0</v>
      </c>
      <c r="T291" s="8">
        <f t="shared" si="297"/>
        <v>0</v>
      </c>
      <c r="U291" s="15">
        <f t="shared" si="358"/>
        <v>0</v>
      </c>
      <c r="V291" s="8">
        <f t="shared" si="281"/>
        <v>0</v>
      </c>
      <c r="W291" s="68"/>
      <c r="X291" s="58">
        <v>0</v>
      </c>
      <c r="Y291" s="8">
        <f t="shared" si="298"/>
        <v>0</v>
      </c>
      <c r="Z291" s="8">
        <f t="shared" si="299"/>
        <v>0</v>
      </c>
      <c r="AA291" s="60">
        <f t="shared" si="300"/>
        <v>0</v>
      </c>
      <c r="AB291" s="8">
        <f t="shared" si="301"/>
        <v>0</v>
      </c>
      <c r="AC291" s="8">
        <f t="shared" si="302"/>
        <v>0</v>
      </c>
      <c r="AD291" s="8">
        <f t="shared" si="303"/>
        <v>0</v>
      </c>
      <c r="AE291" s="8">
        <f t="shared" si="304"/>
        <v>0</v>
      </c>
      <c r="AF291" s="8">
        <f t="shared" si="305"/>
        <v>0</v>
      </c>
      <c r="AG291" s="15">
        <f t="shared" si="306"/>
        <v>0</v>
      </c>
      <c r="AH291" s="8">
        <f t="shared" si="307"/>
        <v>0</v>
      </c>
      <c r="AI291" s="68"/>
      <c r="AJ291" s="58">
        <v>0</v>
      </c>
      <c r="AK291" s="8">
        <f t="shared" si="308"/>
        <v>0</v>
      </c>
      <c r="AL291" s="8">
        <f t="shared" si="309"/>
        <v>0</v>
      </c>
      <c r="AM291" s="69">
        <f t="shared" si="310"/>
        <v>0</v>
      </c>
      <c r="AN291" s="8">
        <f t="shared" si="311"/>
        <v>0</v>
      </c>
      <c r="AO291" s="8">
        <f t="shared" si="312"/>
        <v>0</v>
      </c>
      <c r="AP291" s="8">
        <f t="shared" si="313"/>
        <v>0</v>
      </c>
      <c r="AQ291" s="8">
        <f t="shared" si="314"/>
        <v>0</v>
      </c>
      <c r="AR291" s="8">
        <f t="shared" si="315"/>
        <v>0</v>
      </c>
      <c r="AS291" s="15">
        <f t="shared" si="316"/>
        <v>0</v>
      </c>
      <c r="AT291" s="8">
        <f t="shared" si="317"/>
        <v>0</v>
      </c>
      <c r="AU291" s="68"/>
      <c r="AV291" s="60">
        <v>0</v>
      </c>
      <c r="AW291" s="8">
        <f t="shared" si="318"/>
        <v>0</v>
      </c>
      <c r="AX291" s="8">
        <f t="shared" si="319"/>
        <v>0</v>
      </c>
      <c r="AY291" s="69">
        <f t="shared" si="320"/>
        <v>0</v>
      </c>
      <c r="AZ291" s="8">
        <f t="shared" si="321"/>
        <v>0</v>
      </c>
      <c r="BA291" s="8">
        <f t="shared" si="322"/>
        <v>0</v>
      </c>
      <c r="BB291" s="8">
        <f t="shared" si="323"/>
        <v>0</v>
      </c>
      <c r="BC291" s="8">
        <f t="shared" si="324"/>
        <v>0</v>
      </c>
      <c r="BD291" s="8">
        <f t="shared" si="325"/>
        <v>0</v>
      </c>
      <c r="BE291" s="15">
        <f t="shared" si="326"/>
        <v>0</v>
      </c>
      <c r="BF291" s="8">
        <f t="shared" si="327"/>
        <v>0</v>
      </c>
      <c r="BG291" s="68"/>
      <c r="BH291" s="60">
        <v>0</v>
      </c>
      <c r="BI291" s="8">
        <f t="shared" si="328"/>
        <v>0</v>
      </c>
      <c r="BJ291" s="8">
        <f t="shared" si="329"/>
        <v>0</v>
      </c>
      <c r="BK291" s="69">
        <f t="shared" si="330"/>
        <v>0</v>
      </c>
      <c r="BL291" s="8">
        <f t="shared" si="331"/>
        <v>0</v>
      </c>
      <c r="BM291" s="8">
        <f t="shared" si="332"/>
        <v>0</v>
      </c>
      <c r="BN291" s="8">
        <f t="shared" si="333"/>
        <v>0</v>
      </c>
      <c r="BO291" s="8">
        <f t="shared" si="334"/>
        <v>0</v>
      </c>
      <c r="BP291" s="8">
        <f t="shared" si="335"/>
        <v>0</v>
      </c>
      <c r="BQ291" s="15">
        <f t="shared" si="336"/>
        <v>0</v>
      </c>
      <c r="BR291" s="8">
        <f t="shared" si="337"/>
        <v>0</v>
      </c>
      <c r="BS291" s="68"/>
      <c r="BT291" s="60">
        <v>0</v>
      </c>
      <c r="BU291" s="8">
        <f t="shared" si="338"/>
        <v>0</v>
      </c>
      <c r="BV291" s="8">
        <f t="shared" si="339"/>
        <v>0</v>
      </c>
      <c r="BW291" s="69">
        <f t="shared" si="340"/>
        <v>0</v>
      </c>
      <c r="BX291" s="8">
        <f t="shared" si="341"/>
        <v>0</v>
      </c>
      <c r="BY291" s="8">
        <f t="shared" si="342"/>
        <v>0</v>
      </c>
      <c r="BZ291" s="8">
        <f t="shared" si="343"/>
        <v>0</v>
      </c>
      <c r="CA291" s="8">
        <f t="shared" si="344"/>
        <v>0</v>
      </c>
      <c r="CB291" s="8">
        <f t="shared" si="345"/>
        <v>0</v>
      </c>
      <c r="CC291" s="15">
        <f t="shared" si="346"/>
        <v>0</v>
      </c>
      <c r="CD291" s="8">
        <f t="shared" si="347"/>
        <v>0</v>
      </c>
      <c r="CE291" s="68"/>
      <c r="CF291" s="60">
        <v>0</v>
      </c>
      <c r="CG291" s="8">
        <f t="shared" si="348"/>
        <v>0</v>
      </c>
      <c r="CH291" s="8">
        <f t="shared" si="349"/>
        <v>0</v>
      </c>
      <c r="CI291" s="69">
        <f t="shared" si="350"/>
        <v>0</v>
      </c>
      <c r="CJ291" s="8">
        <f t="shared" si="351"/>
        <v>0</v>
      </c>
      <c r="CK291" s="8">
        <f t="shared" si="352"/>
        <v>0</v>
      </c>
      <c r="CL291" s="8">
        <f t="shared" si="353"/>
        <v>0</v>
      </c>
      <c r="CM291" s="8">
        <f t="shared" si="354"/>
        <v>0</v>
      </c>
      <c r="CN291" s="8">
        <f t="shared" si="355"/>
        <v>0</v>
      </c>
      <c r="CO291" s="15">
        <f t="shared" si="356"/>
        <v>0</v>
      </c>
      <c r="CP291" s="8">
        <f t="shared" si="357"/>
        <v>0</v>
      </c>
      <c r="CQ291" s="27"/>
      <c r="CR291">
        <f t="shared" si="282"/>
        <v>0</v>
      </c>
      <c r="CS291">
        <f t="shared" si="283"/>
        <v>0</v>
      </c>
      <c r="CT291">
        <f t="shared" si="284"/>
        <v>0</v>
      </c>
      <c r="CU291">
        <f t="shared" si="285"/>
        <v>0</v>
      </c>
      <c r="CV291">
        <f t="shared" si="286"/>
        <v>0</v>
      </c>
      <c r="CW291">
        <f t="shared" si="287"/>
        <v>0</v>
      </c>
      <c r="CX291">
        <f t="shared" si="288"/>
        <v>0</v>
      </c>
      <c r="CY291">
        <f t="shared" si="289"/>
        <v>0</v>
      </c>
      <c r="CZ291" s="8">
        <f t="shared" si="290"/>
        <v>0</v>
      </c>
    </row>
    <row r="292" spans="1:104" hidden="1" outlineLevel="1" x14ac:dyDescent="0.4">
      <c r="A292" t="str">
        <f>'Accounts Active'!A250</f>
        <v>Pamela K. Porter and Marinda Heinrich</v>
      </c>
      <c r="B292">
        <f t="shared" si="273"/>
        <v>90.219601999999995</v>
      </c>
      <c r="C292">
        <f t="shared" si="272"/>
        <v>90.219601999999995</v>
      </c>
      <c r="D292">
        <f t="shared" si="274"/>
        <v>0</v>
      </c>
      <c r="E292">
        <f t="shared" si="275"/>
        <v>4.5109801000000003</v>
      </c>
      <c r="F292" s="15">
        <f t="shared" si="291"/>
        <v>0.60517234072325932</v>
      </c>
      <c r="G292" s="14">
        <f t="shared" si="276"/>
        <v>1</v>
      </c>
      <c r="H292" s="54">
        <f t="shared" si="292"/>
        <v>35.62119427853915</v>
      </c>
      <c r="I292" s="58">
        <v>11.019744735228173</v>
      </c>
      <c r="J292" s="58">
        <f t="shared" si="277"/>
        <v>79.199857264771822</v>
      </c>
      <c r="K292" s="10"/>
      <c r="L292">
        <v>0</v>
      </c>
      <c r="M292" s="8">
        <f t="shared" si="293"/>
        <v>4.5109801000000003</v>
      </c>
      <c r="N292" s="8">
        <f t="shared" si="294"/>
        <v>79.199857264771822</v>
      </c>
      <c r="O292" s="58">
        <f t="shared" si="278"/>
        <v>4.0042677090218648</v>
      </c>
      <c r="P292" s="8">
        <f t="shared" si="279"/>
        <v>0</v>
      </c>
      <c r="Q292" s="8">
        <f t="shared" si="295"/>
        <v>79.199857264771822</v>
      </c>
      <c r="R292" s="8">
        <f t="shared" si="280"/>
        <v>2.5881470215601801</v>
      </c>
      <c r="S292" s="8">
        <f t="shared" si="296"/>
        <v>2.5881470215601801</v>
      </c>
      <c r="T292" s="8">
        <f t="shared" si="297"/>
        <v>6.5924147305820444</v>
      </c>
      <c r="U292" s="15">
        <f t="shared" si="358"/>
        <v>7.3070758288005355E-2</v>
      </c>
      <c r="V292" s="8">
        <f t="shared" si="281"/>
        <v>72.607442534189772</v>
      </c>
      <c r="W292" s="68"/>
      <c r="X292" s="58">
        <v>0</v>
      </c>
      <c r="Y292" s="8">
        <f t="shared" si="298"/>
        <v>4.5109801000000003</v>
      </c>
      <c r="Z292" s="8">
        <f t="shared" si="299"/>
        <v>72.607442534189772</v>
      </c>
      <c r="AA292" s="60">
        <f t="shared" si="300"/>
        <v>7.015477026206308</v>
      </c>
      <c r="AB292" s="8">
        <f t="shared" si="301"/>
        <v>0</v>
      </c>
      <c r="AC292" s="8">
        <f t="shared" si="302"/>
        <v>72.607442534189772</v>
      </c>
      <c r="AD292" s="8">
        <f t="shared" si="303"/>
        <v>12.991342321750793</v>
      </c>
      <c r="AE292" s="8">
        <f t="shared" si="304"/>
        <v>12.991342321750793</v>
      </c>
      <c r="AF292" s="8">
        <f t="shared" si="305"/>
        <v>20.006819347957101</v>
      </c>
      <c r="AG292" s="15">
        <f t="shared" si="306"/>
        <v>0.22175690098873527</v>
      </c>
      <c r="AH292" s="8">
        <f t="shared" si="307"/>
        <v>52.600623186232667</v>
      </c>
      <c r="AI292" s="68"/>
      <c r="AJ292" s="58">
        <v>0</v>
      </c>
      <c r="AK292" s="8">
        <f t="shared" si="308"/>
        <v>4.5109801000000003</v>
      </c>
      <c r="AL292" s="8">
        <f t="shared" si="309"/>
        <v>0</v>
      </c>
      <c r="AM292" s="69">
        <f t="shared" si="310"/>
        <v>0</v>
      </c>
      <c r="AN292" s="8">
        <f t="shared" si="311"/>
        <v>4.5109801000000003</v>
      </c>
      <c r="AO292" s="8">
        <f t="shared" si="312"/>
        <v>0</v>
      </c>
      <c r="AP292" s="8">
        <f t="shared" si="313"/>
        <v>0</v>
      </c>
      <c r="AQ292" s="8">
        <f t="shared" si="314"/>
        <v>0</v>
      </c>
      <c r="AR292" s="8">
        <f t="shared" si="315"/>
        <v>4.5109801000000003</v>
      </c>
      <c r="AS292" s="15">
        <f t="shared" si="316"/>
        <v>0.05</v>
      </c>
      <c r="AT292" s="8">
        <f t="shared" si="317"/>
        <v>48.08964308623267</v>
      </c>
      <c r="AU292" s="68"/>
      <c r="AV292" s="60">
        <v>0</v>
      </c>
      <c r="AW292" s="8">
        <f t="shared" si="318"/>
        <v>4.5109801000000003</v>
      </c>
      <c r="AX292" s="8">
        <f t="shared" si="319"/>
        <v>0</v>
      </c>
      <c r="AY292" s="69">
        <f t="shared" si="320"/>
        <v>0</v>
      </c>
      <c r="AZ292" s="8">
        <f t="shared" si="321"/>
        <v>4.5109801000000003</v>
      </c>
      <c r="BA292" s="8">
        <f t="shared" si="322"/>
        <v>0</v>
      </c>
      <c r="BB292" s="8">
        <f t="shared" si="323"/>
        <v>0</v>
      </c>
      <c r="BC292" s="8">
        <f t="shared" si="324"/>
        <v>0</v>
      </c>
      <c r="BD292" s="8">
        <f t="shared" si="325"/>
        <v>4.5109801000000003</v>
      </c>
      <c r="BE292" s="15">
        <f t="shared" si="326"/>
        <v>0.05</v>
      </c>
      <c r="BF292" s="8">
        <f t="shared" si="327"/>
        <v>43.578662986232672</v>
      </c>
      <c r="BG292" s="68"/>
      <c r="BH292" s="60">
        <v>0</v>
      </c>
      <c r="BI292" s="8">
        <f t="shared" si="328"/>
        <v>4.5109801000000003</v>
      </c>
      <c r="BJ292" s="8">
        <f t="shared" si="329"/>
        <v>0</v>
      </c>
      <c r="BK292" s="69">
        <f t="shared" si="330"/>
        <v>0</v>
      </c>
      <c r="BL292" s="8">
        <f t="shared" si="331"/>
        <v>0</v>
      </c>
      <c r="BM292" s="8">
        <f t="shared" si="332"/>
        <v>0</v>
      </c>
      <c r="BN292" s="8">
        <f t="shared" si="333"/>
        <v>0</v>
      </c>
      <c r="BO292" s="8">
        <f t="shared" si="334"/>
        <v>0</v>
      </c>
      <c r="BP292" s="8">
        <f t="shared" si="335"/>
        <v>0</v>
      </c>
      <c r="BQ292" s="15">
        <f t="shared" si="336"/>
        <v>0</v>
      </c>
      <c r="BR292" s="8">
        <f t="shared" si="337"/>
        <v>43.578662986232672</v>
      </c>
      <c r="BS292" s="68"/>
      <c r="BT292" s="60">
        <v>0</v>
      </c>
      <c r="BU292" s="8">
        <f t="shared" si="338"/>
        <v>4.5109801000000003</v>
      </c>
      <c r="BV292" s="8">
        <f t="shared" si="339"/>
        <v>0</v>
      </c>
      <c r="BW292" s="69">
        <f t="shared" si="340"/>
        <v>0</v>
      </c>
      <c r="BX292" s="8">
        <f t="shared" si="341"/>
        <v>0</v>
      </c>
      <c r="BY292" s="8">
        <f t="shared" si="342"/>
        <v>0</v>
      </c>
      <c r="BZ292" s="8">
        <f t="shared" si="343"/>
        <v>0</v>
      </c>
      <c r="CA292" s="8">
        <f t="shared" si="344"/>
        <v>0</v>
      </c>
      <c r="CB292" s="8">
        <f t="shared" si="345"/>
        <v>0</v>
      </c>
      <c r="CC292" s="15">
        <f t="shared" si="346"/>
        <v>0</v>
      </c>
      <c r="CD292" s="8">
        <f t="shared" si="347"/>
        <v>43.578662986232672</v>
      </c>
      <c r="CE292" s="68"/>
      <c r="CF292" s="60">
        <v>0</v>
      </c>
      <c r="CG292" s="8">
        <f t="shared" si="348"/>
        <v>4.5109801000000003</v>
      </c>
      <c r="CH292" s="8">
        <f t="shared" si="349"/>
        <v>0</v>
      </c>
      <c r="CI292" s="69">
        <f t="shared" si="350"/>
        <v>0</v>
      </c>
      <c r="CJ292" s="8">
        <f t="shared" si="351"/>
        <v>0</v>
      </c>
      <c r="CK292" s="8">
        <f t="shared" si="352"/>
        <v>0</v>
      </c>
      <c r="CL292" s="8">
        <f t="shared" si="353"/>
        <v>0</v>
      </c>
      <c r="CM292" s="8">
        <f t="shared" si="354"/>
        <v>0</v>
      </c>
      <c r="CN292" s="8">
        <f t="shared" si="355"/>
        <v>0</v>
      </c>
      <c r="CO292" s="15">
        <f t="shared" si="356"/>
        <v>0</v>
      </c>
      <c r="CP292" s="8">
        <f t="shared" si="357"/>
        <v>43.578662986232672</v>
      </c>
      <c r="CQ292" s="27"/>
      <c r="CR292">
        <f t="shared" si="282"/>
        <v>0</v>
      </c>
      <c r="CS292">
        <f t="shared" si="283"/>
        <v>0</v>
      </c>
      <c r="CT292">
        <f t="shared" si="284"/>
        <v>0</v>
      </c>
      <c r="CU292">
        <f t="shared" si="285"/>
        <v>0</v>
      </c>
      <c r="CV292">
        <f t="shared" si="286"/>
        <v>0</v>
      </c>
      <c r="CW292">
        <f t="shared" si="287"/>
        <v>0</v>
      </c>
      <c r="CX292">
        <f t="shared" si="288"/>
        <v>0</v>
      </c>
      <c r="CY292">
        <f t="shared" si="289"/>
        <v>0</v>
      </c>
      <c r="CZ292" s="8">
        <f t="shared" si="290"/>
        <v>0</v>
      </c>
    </row>
    <row r="293" spans="1:104" hidden="1" outlineLevel="1" x14ac:dyDescent="0.4">
      <c r="A293" t="str">
        <f>'Accounts Active'!A251</f>
        <v>Paolo Giose Tosiani</v>
      </c>
      <c r="B293">
        <f t="shared" si="273"/>
        <v>10.56617</v>
      </c>
      <c r="C293">
        <f t="shared" si="272"/>
        <v>10.56617</v>
      </c>
      <c r="D293">
        <f t="shared" si="274"/>
        <v>0</v>
      </c>
      <c r="E293">
        <f t="shared" si="275"/>
        <v>0.52830849999999996</v>
      </c>
      <c r="F293" s="15">
        <f t="shared" si="291"/>
        <v>0.60517234072325932</v>
      </c>
      <c r="G293" s="14">
        <f t="shared" si="276"/>
        <v>1</v>
      </c>
      <c r="H293" s="54">
        <f t="shared" si="292"/>
        <v>4.1718161686201185</v>
      </c>
      <c r="I293" s="58">
        <v>1.2905897792480381</v>
      </c>
      <c r="J293" s="58">
        <f t="shared" si="277"/>
        <v>9.2755802207519622</v>
      </c>
      <c r="K293" s="10"/>
      <c r="L293">
        <v>0</v>
      </c>
      <c r="M293" s="8">
        <f t="shared" si="293"/>
        <v>0.52830849999999996</v>
      </c>
      <c r="N293" s="8">
        <f t="shared" si="294"/>
        <v>9.2755802207519622</v>
      </c>
      <c r="O293" s="58">
        <f t="shared" si="278"/>
        <v>0.46896430931978128</v>
      </c>
      <c r="P293" s="8">
        <f t="shared" si="279"/>
        <v>0</v>
      </c>
      <c r="Q293" s="8">
        <f t="shared" si="295"/>
        <v>9.2755802207519622</v>
      </c>
      <c r="R293" s="8">
        <f t="shared" si="280"/>
        <v>0.30311374478019237</v>
      </c>
      <c r="S293" s="8">
        <f t="shared" si="296"/>
        <v>0.30311374478019237</v>
      </c>
      <c r="T293" s="8">
        <f t="shared" si="297"/>
        <v>0.77207805409997365</v>
      </c>
      <c r="U293" s="15">
        <f t="shared" si="358"/>
        <v>7.3070758288005369E-2</v>
      </c>
      <c r="V293" s="8">
        <f t="shared" si="281"/>
        <v>8.5035021666519892</v>
      </c>
      <c r="W293" s="68"/>
      <c r="X293" s="58">
        <v>0</v>
      </c>
      <c r="Y293" s="8">
        <f t="shared" si="298"/>
        <v>0.52830849999999996</v>
      </c>
      <c r="Z293" s="8">
        <f t="shared" si="299"/>
        <v>8.5035021666519892</v>
      </c>
      <c r="AA293" s="60">
        <f t="shared" si="300"/>
        <v>0.8216254699282568</v>
      </c>
      <c r="AB293" s="8">
        <f t="shared" si="301"/>
        <v>0</v>
      </c>
      <c r="AC293" s="8">
        <f t="shared" si="302"/>
        <v>8.5035021666519892</v>
      </c>
      <c r="AD293" s="8">
        <f t="shared" si="303"/>
        <v>1.5214956445918881</v>
      </c>
      <c r="AE293" s="8">
        <f t="shared" si="304"/>
        <v>1.5214956445918881</v>
      </c>
      <c r="AF293" s="8">
        <f t="shared" si="305"/>
        <v>2.3431211145201449</v>
      </c>
      <c r="AG293" s="15">
        <f t="shared" si="306"/>
        <v>0.22175690098873527</v>
      </c>
      <c r="AH293" s="8">
        <f t="shared" si="307"/>
        <v>6.1603810521318447</v>
      </c>
      <c r="AI293" s="68"/>
      <c r="AJ293" s="58">
        <v>0</v>
      </c>
      <c r="AK293" s="8">
        <f t="shared" si="308"/>
        <v>0.52830849999999996</v>
      </c>
      <c r="AL293" s="8">
        <f t="shared" si="309"/>
        <v>0</v>
      </c>
      <c r="AM293" s="69">
        <f t="shared" si="310"/>
        <v>0</v>
      </c>
      <c r="AN293" s="8">
        <f t="shared" si="311"/>
        <v>0.52830849999999996</v>
      </c>
      <c r="AO293" s="8">
        <f t="shared" si="312"/>
        <v>0</v>
      </c>
      <c r="AP293" s="8">
        <f t="shared" si="313"/>
        <v>0</v>
      </c>
      <c r="AQ293" s="8">
        <f t="shared" si="314"/>
        <v>0</v>
      </c>
      <c r="AR293" s="8">
        <f t="shared" si="315"/>
        <v>0.52830849999999996</v>
      </c>
      <c r="AS293" s="15">
        <f t="shared" si="316"/>
        <v>4.9999999999999996E-2</v>
      </c>
      <c r="AT293" s="8">
        <f t="shared" si="317"/>
        <v>5.6320725521318451</v>
      </c>
      <c r="AU293" s="68"/>
      <c r="AV293" s="60">
        <v>0</v>
      </c>
      <c r="AW293" s="8">
        <f t="shared" si="318"/>
        <v>0.52830849999999996</v>
      </c>
      <c r="AX293" s="8">
        <f t="shared" si="319"/>
        <v>0</v>
      </c>
      <c r="AY293" s="69">
        <f t="shared" si="320"/>
        <v>0</v>
      </c>
      <c r="AZ293" s="8">
        <f t="shared" si="321"/>
        <v>0.52830849999999996</v>
      </c>
      <c r="BA293" s="8">
        <f t="shared" si="322"/>
        <v>0</v>
      </c>
      <c r="BB293" s="8">
        <f t="shared" si="323"/>
        <v>0</v>
      </c>
      <c r="BC293" s="8">
        <f t="shared" si="324"/>
        <v>0</v>
      </c>
      <c r="BD293" s="8">
        <f t="shared" si="325"/>
        <v>0.52830849999999996</v>
      </c>
      <c r="BE293" s="15">
        <f t="shared" si="326"/>
        <v>4.9999999999999996E-2</v>
      </c>
      <c r="BF293" s="8">
        <f t="shared" si="327"/>
        <v>5.1037640521318455</v>
      </c>
      <c r="BG293" s="68"/>
      <c r="BH293" s="60">
        <v>0</v>
      </c>
      <c r="BI293" s="8">
        <f t="shared" si="328"/>
        <v>0.52830849999999996</v>
      </c>
      <c r="BJ293" s="8">
        <f t="shared" si="329"/>
        <v>0</v>
      </c>
      <c r="BK293" s="69">
        <f t="shared" si="330"/>
        <v>0</v>
      </c>
      <c r="BL293" s="8">
        <f t="shared" si="331"/>
        <v>0</v>
      </c>
      <c r="BM293" s="8">
        <f t="shared" si="332"/>
        <v>0</v>
      </c>
      <c r="BN293" s="8">
        <f t="shared" si="333"/>
        <v>0</v>
      </c>
      <c r="BO293" s="8">
        <f t="shared" si="334"/>
        <v>0</v>
      </c>
      <c r="BP293" s="8">
        <f t="shared" si="335"/>
        <v>0</v>
      </c>
      <c r="BQ293" s="15">
        <f t="shared" si="336"/>
        <v>0</v>
      </c>
      <c r="BR293" s="8">
        <f t="shared" si="337"/>
        <v>5.1037640521318455</v>
      </c>
      <c r="BS293" s="68"/>
      <c r="BT293" s="60">
        <v>0</v>
      </c>
      <c r="BU293" s="8">
        <f t="shared" si="338"/>
        <v>0.52830849999999996</v>
      </c>
      <c r="BV293" s="8">
        <f t="shared" si="339"/>
        <v>0</v>
      </c>
      <c r="BW293" s="69">
        <f t="shared" si="340"/>
        <v>0</v>
      </c>
      <c r="BX293" s="8">
        <f t="shared" si="341"/>
        <v>0</v>
      </c>
      <c r="BY293" s="8">
        <f t="shared" si="342"/>
        <v>0</v>
      </c>
      <c r="BZ293" s="8">
        <f t="shared" si="343"/>
        <v>0</v>
      </c>
      <c r="CA293" s="8">
        <f t="shared" si="344"/>
        <v>0</v>
      </c>
      <c r="CB293" s="8">
        <f t="shared" si="345"/>
        <v>0</v>
      </c>
      <c r="CC293" s="15">
        <f t="shared" si="346"/>
        <v>0</v>
      </c>
      <c r="CD293" s="8">
        <f t="shared" si="347"/>
        <v>5.1037640521318455</v>
      </c>
      <c r="CE293" s="68"/>
      <c r="CF293" s="60">
        <v>0</v>
      </c>
      <c r="CG293" s="8">
        <f t="shared" si="348"/>
        <v>0.52830849999999996</v>
      </c>
      <c r="CH293" s="8">
        <f t="shared" si="349"/>
        <v>0</v>
      </c>
      <c r="CI293" s="69">
        <f t="shared" si="350"/>
        <v>0</v>
      </c>
      <c r="CJ293" s="8">
        <f t="shared" si="351"/>
        <v>0</v>
      </c>
      <c r="CK293" s="8">
        <f t="shared" si="352"/>
        <v>0</v>
      </c>
      <c r="CL293" s="8">
        <f t="shared" si="353"/>
        <v>0</v>
      </c>
      <c r="CM293" s="8">
        <f t="shared" si="354"/>
        <v>0</v>
      </c>
      <c r="CN293" s="8">
        <f t="shared" si="355"/>
        <v>0</v>
      </c>
      <c r="CO293" s="15">
        <f t="shared" si="356"/>
        <v>0</v>
      </c>
      <c r="CP293" s="8">
        <f t="shared" si="357"/>
        <v>5.1037640521318455</v>
      </c>
      <c r="CQ293" s="27"/>
      <c r="CR293">
        <f t="shared" si="282"/>
        <v>0</v>
      </c>
      <c r="CS293">
        <f t="shared" si="283"/>
        <v>0</v>
      </c>
      <c r="CT293">
        <f t="shared" si="284"/>
        <v>0</v>
      </c>
      <c r="CU293">
        <f t="shared" si="285"/>
        <v>0</v>
      </c>
      <c r="CV293">
        <f t="shared" si="286"/>
        <v>0</v>
      </c>
      <c r="CW293">
        <f t="shared" si="287"/>
        <v>0</v>
      </c>
      <c r="CX293">
        <f t="shared" si="288"/>
        <v>0</v>
      </c>
      <c r="CY293">
        <f t="shared" si="289"/>
        <v>0</v>
      </c>
      <c r="CZ293" s="8">
        <f t="shared" si="290"/>
        <v>0</v>
      </c>
    </row>
    <row r="294" spans="1:104" hidden="1" outlineLevel="1" x14ac:dyDescent="0.4">
      <c r="A294" t="str">
        <f>'Accounts Active'!A252</f>
        <v>Patricia Ellen Fister and Robert J. Irwin Jr.</v>
      </c>
      <c r="B294">
        <f t="shared" si="273"/>
        <v>10.596415</v>
      </c>
      <c r="C294">
        <f t="shared" si="272"/>
        <v>1.1642889999999999</v>
      </c>
      <c r="D294">
        <f t="shared" si="274"/>
        <v>3.5284430000000002</v>
      </c>
      <c r="E294">
        <f t="shared" si="275"/>
        <v>0.52982075000000006</v>
      </c>
      <c r="F294" s="15">
        <f t="shared" si="291"/>
        <v>0.45505948265422075</v>
      </c>
      <c r="G294" s="14">
        <f t="shared" si="276"/>
        <v>1</v>
      </c>
      <c r="H294" s="54">
        <f t="shared" si="292"/>
        <v>0.63446825000000007</v>
      </c>
      <c r="I294" s="58">
        <v>0.52982075000000006</v>
      </c>
      <c r="J294" s="58">
        <f t="shared" si="277"/>
        <v>0.63446825000000007</v>
      </c>
      <c r="K294" s="10"/>
      <c r="L294">
        <v>0</v>
      </c>
      <c r="M294" s="8">
        <f t="shared" si="293"/>
        <v>0.52982075000000006</v>
      </c>
      <c r="N294" s="8">
        <f t="shared" si="294"/>
        <v>0.63446825000000007</v>
      </c>
      <c r="O294" s="58">
        <f t="shared" si="278"/>
        <v>0.19252207485465117</v>
      </c>
      <c r="P294" s="8">
        <f t="shared" si="279"/>
        <v>0.52982075000000006</v>
      </c>
      <c r="Q294" s="8">
        <f t="shared" si="295"/>
        <v>0</v>
      </c>
      <c r="R294" s="8">
        <f t="shared" si="280"/>
        <v>0</v>
      </c>
      <c r="S294" s="8">
        <f t="shared" si="296"/>
        <v>0</v>
      </c>
      <c r="T294" s="8">
        <f t="shared" si="297"/>
        <v>0.72234282485465129</v>
      </c>
      <c r="U294" s="15">
        <f t="shared" si="358"/>
        <v>6.8168604651162798E-2</v>
      </c>
      <c r="V294" s="8">
        <f t="shared" si="281"/>
        <v>-8.7874574854651222E-2</v>
      </c>
      <c r="W294" s="68"/>
      <c r="X294" s="58">
        <v>1</v>
      </c>
      <c r="Y294" s="8">
        <f t="shared" si="298"/>
        <v>0</v>
      </c>
      <c r="Z294" s="8">
        <f t="shared" si="299"/>
        <v>0</v>
      </c>
      <c r="AA294" s="60">
        <f t="shared" si="300"/>
        <v>0.33729867514534889</v>
      </c>
      <c r="AB294" s="8">
        <f t="shared" si="301"/>
        <v>0</v>
      </c>
      <c r="AC294" s="8">
        <f t="shared" si="302"/>
        <v>0</v>
      </c>
      <c r="AD294" s="8">
        <f t="shared" si="303"/>
        <v>0</v>
      </c>
      <c r="AE294" s="8">
        <f t="shared" si="304"/>
        <v>0</v>
      </c>
      <c r="AF294" s="8">
        <f t="shared" si="305"/>
        <v>0.33729867514534889</v>
      </c>
      <c r="AG294" s="15">
        <f t="shared" si="306"/>
        <v>3.1831395348837214E-2</v>
      </c>
      <c r="AH294" s="8">
        <f t="shared" si="307"/>
        <v>-0.42517325000000011</v>
      </c>
      <c r="AI294" s="68"/>
      <c r="AJ294" s="58">
        <v>0</v>
      </c>
      <c r="AK294" s="8">
        <f t="shared" si="308"/>
        <v>-0.42517325000000011</v>
      </c>
      <c r="AL294" s="8">
        <f t="shared" si="309"/>
        <v>-0.42517325000000011</v>
      </c>
      <c r="AM294" s="69">
        <f t="shared" si="310"/>
        <v>0</v>
      </c>
      <c r="AN294" s="8">
        <f t="shared" si="311"/>
        <v>-0.42517325000000011</v>
      </c>
      <c r="AO294" s="8">
        <f t="shared" si="312"/>
        <v>0</v>
      </c>
      <c r="AP294" s="8">
        <f t="shared" si="313"/>
        <v>0</v>
      </c>
      <c r="AQ294" s="8">
        <f t="shared" si="314"/>
        <v>0</v>
      </c>
      <c r="AR294" s="8">
        <f t="shared" si="315"/>
        <v>-0.42517325000000011</v>
      </c>
      <c r="AS294" s="15">
        <f t="shared" si="316"/>
        <v>-4.0124254287888884E-2</v>
      </c>
      <c r="AT294" s="8">
        <f t="shared" si="317"/>
        <v>0</v>
      </c>
      <c r="AU294" s="68"/>
      <c r="AV294" s="60">
        <v>0</v>
      </c>
      <c r="AW294" s="8">
        <f t="shared" si="318"/>
        <v>0</v>
      </c>
      <c r="AX294" s="8">
        <f t="shared" si="319"/>
        <v>0</v>
      </c>
      <c r="AY294" s="69">
        <f t="shared" si="320"/>
        <v>0</v>
      </c>
      <c r="AZ294" s="8">
        <f t="shared" si="321"/>
        <v>0</v>
      </c>
      <c r="BA294" s="8">
        <f t="shared" si="322"/>
        <v>0</v>
      </c>
      <c r="BB294" s="8">
        <f t="shared" si="323"/>
        <v>0</v>
      </c>
      <c r="BC294" s="8">
        <f t="shared" si="324"/>
        <v>0</v>
      </c>
      <c r="BD294" s="8">
        <f t="shared" si="325"/>
        <v>0</v>
      </c>
      <c r="BE294" s="15">
        <f t="shared" si="326"/>
        <v>0</v>
      </c>
      <c r="BF294" s="8">
        <f t="shared" si="327"/>
        <v>0</v>
      </c>
      <c r="BG294" s="68"/>
      <c r="BH294" s="60">
        <v>0</v>
      </c>
      <c r="BI294" s="8">
        <f t="shared" si="328"/>
        <v>0</v>
      </c>
      <c r="BJ294" s="8">
        <f t="shared" si="329"/>
        <v>0</v>
      </c>
      <c r="BK294" s="69">
        <f t="shared" si="330"/>
        <v>0</v>
      </c>
      <c r="BL294" s="8">
        <f t="shared" si="331"/>
        <v>0</v>
      </c>
      <c r="BM294" s="8">
        <f t="shared" si="332"/>
        <v>0</v>
      </c>
      <c r="BN294" s="8">
        <f t="shared" si="333"/>
        <v>0</v>
      </c>
      <c r="BO294" s="8">
        <f t="shared" si="334"/>
        <v>0</v>
      </c>
      <c r="BP294" s="8">
        <f t="shared" si="335"/>
        <v>0</v>
      </c>
      <c r="BQ294" s="15">
        <f t="shared" si="336"/>
        <v>0</v>
      </c>
      <c r="BR294" s="8">
        <f t="shared" si="337"/>
        <v>0</v>
      </c>
      <c r="BS294" s="68"/>
      <c r="BT294" s="60">
        <v>0</v>
      </c>
      <c r="BU294" s="8">
        <f t="shared" si="338"/>
        <v>0</v>
      </c>
      <c r="BV294" s="8">
        <f t="shared" si="339"/>
        <v>0</v>
      </c>
      <c r="BW294" s="69">
        <f t="shared" si="340"/>
        <v>0</v>
      </c>
      <c r="BX294" s="8">
        <f t="shared" si="341"/>
        <v>0</v>
      </c>
      <c r="BY294" s="8">
        <f t="shared" si="342"/>
        <v>0</v>
      </c>
      <c r="BZ294" s="8">
        <f t="shared" si="343"/>
        <v>0</v>
      </c>
      <c r="CA294" s="8">
        <f t="shared" si="344"/>
        <v>0</v>
      </c>
      <c r="CB294" s="8">
        <f t="shared" si="345"/>
        <v>0</v>
      </c>
      <c r="CC294" s="15">
        <f t="shared" si="346"/>
        <v>0</v>
      </c>
      <c r="CD294" s="8">
        <f t="shared" si="347"/>
        <v>0</v>
      </c>
      <c r="CE294" s="68"/>
      <c r="CF294" s="60">
        <v>0</v>
      </c>
      <c r="CG294" s="8">
        <f t="shared" si="348"/>
        <v>0</v>
      </c>
      <c r="CH294" s="8">
        <f t="shared" si="349"/>
        <v>0</v>
      </c>
      <c r="CI294" s="69">
        <f t="shared" si="350"/>
        <v>0</v>
      </c>
      <c r="CJ294" s="8">
        <f t="shared" si="351"/>
        <v>0</v>
      </c>
      <c r="CK294" s="8">
        <f t="shared" si="352"/>
        <v>0</v>
      </c>
      <c r="CL294" s="8">
        <f t="shared" si="353"/>
        <v>0</v>
      </c>
      <c r="CM294" s="8">
        <f t="shared" si="354"/>
        <v>0</v>
      </c>
      <c r="CN294" s="8">
        <f t="shared" si="355"/>
        <v>0</v>
      </c>
      <c r="CO294" s="15">
        <f t="shared" si="356"/>
        <v>0</v>
      </c>
      <c r="CP294" s="8">
        <f t="shared" si="357"/>
        <v>0</v>
      </c>
      <c r="CQ294" s="27"/>
      <c r="CR294">
        <f t="shared" si="282"/>
        <v>9.4321260000000002</v>
      </c>
      <c r="CS294">
        <f t="shared" si="283"/>
        <v>0.63285999999999998</v>
      </c>
      <c r="CT294">
        <f t="shared" si="284"/>
        <v>1.9562489999999999</v>
      </c>
      <c r="CU294">
        <f t="shared" si="285"/>
        <v>0</v>
      </c>
      <c r="CV294">
        <f t="shared" si="286"/>
        <v>3.3145739999999999</v>
      </c>
      <c r="CW294">
        <f t="shared" si="287"/>
        <v>0</v>
      </c>
      <c r="CX294">
        <f t="shared" si="288"/>
        <v>3.5284430000000002</v>
      </c>
      <c r="CY294">
        <f t="shared" si="289"/>
        <v>0</v>
      </c>
      <c r="CZ294" s="8">
        <f t="shared" si="290"/>
        <v>3.5284430000000002</v>
      </c>
    </row>
    <row r="295" spans="1:104" hidden="1" outlineLevel="1" x14ac:dyDescent="0.4">
      <c r="A295" t="str">
        <f>'Accounts Active'!A253</f>
        <v>Patrick and Mary Peterson</v>
      </c>
      <c r="B295">
        <f t="shared" si="273"/>
        <v>15.759473</v>
      </c>
      <c r="C295">
        <f t="shared" si="272"/>
        <v>0.175009</v>
      </c>
      <c r="D295">
        <f t="shared" si="274"/>
        <v>10</v>
      </c>
      <c r="E295">
        <f t="shared" si="275"/>
        <v>0.78797365000000008</v>
      </c>
      <c r="F295" s="15">
        <f t="shared" si="291"/>
        <v>1</v>
      </c>
      <c r="G295" s="14">
        <f t="shared" si="276"/>
        <v>1</v>
      </c>
      <c r="H295" s="54">
        <f t="shared" si="292"/>
        <v>0</v>
      </c>
      <c r="I295" s="58">
        <v>0.1750089999999993</v>
      </c>
      <c r="J295" s="58">
        <f t="shared" si="277"/>
        <v>0</v>
      </c>
      <c r="K295" s="10"/>
      <c r="L295">
        <v>0</v>
      </c>
      <c r="M295" s="8">
        <f t="shared" si="293"/>
        <v>0</v>
      </c>
      <c r="N295" s="8">
        <f t="shared" si="294"/>
        <v>0</v>
      </c>
      <c r="O295" s="58">
        <f t="shared" si="278"/>
        <v>6.3593386627906714E-2</v>
      </c>
      <c r="P295" s="8">
        <f t="shared" si="279"/>
        <v>0</v>
      </c>
      <c r="Q295" s="8">
        <f t="shared" si="295"/>
        <v>0</v>
      </c>
      <c r="R295" s="8">
        <f t="shared" si="280"/>
        <v>0</v>
      </c>
      <c r="S295" s="8">
        <f t="shared" si="296"/>
        <v>0</v>
      </c>
      <c r="T295" s="8">
        <f t="shared" si="297"/>
        <v>6.3593386627906714E-2</v>
      </c>
      <c r="U295" s="15">
        <f t="shared" si="358"/>
        <v>4.0352482997310073E-3</v>
      </c>
      <c r="V295" s="8">
        <f t="shared" si="281"/>
        <v>-6.3593386627906714E-2</v>
      </c>
      <c r="W295" s="68"/>
      <c r="X295" s="58">
        <v>0</v>
      </c>
      <c r="Y295" s="8">
        <f t="shared" si="298"/>
        <v>-6.3593386627906714E-2</v>
      </c>
      <c r="Z295" s="8">
        <f t="shared" si="299"/>
        <v>-6.3593386627906714E-2</v>
      </c>
      <c r="AA295" s="60">
        <f t="shared" si="300"/>
        <v>0.11141561337209259</v>
      </c>
      <c r="AB295" s="8">
        <f t="shared" si="301"/>
        <v>-6.3593386627906714E-2</v>
      </c>
      <c r="AC295" s="8">
        <f t="shared" si="302"/>
        <v>0</v>
      </c>
      <c r="AD295" s="8">
        <f t="shared" si="303"/>
        <v>0</v>
      </c>
      <c r="AE295" s="8">
        <f t="shared" si="304"/>
        <v>0</v>
      </c>
      <c r="AF295" s="8">
        <f t="shared" si="305"/>
        <v>4.7822226744185875E-2</v>
      </c>
      <c r="AG295" s="15">
        <f t="shared" si="306"/>
        <v>3.0345067213977191E-3</v>
      </c>
      <c r="AH295" s="8">
        <f t="shared" si="307"/>
        <v>-0.11141561337209259</v>
      </c>
      <c r="AI295" s="68"/>
      <c r="AJ295" s="58">
        <v>0</v>
      </c>
      <c r="AK295" s="8">
        <f t="shared" si="308"/>
        <v>-0.11141561337209259</v>
      </c>
      <c r="AL295" s="8">
        <f t="shared" si="309"/>
        <v>-0.11141561337209259</v>
      </c>
      <c r="AM295" s="69">
        <f t="shared" si="310"/>
        <v>0</v>
      </c>
      <c r="AN295" s="8">
        <f t="shared" si="311"/>
        <v>-0.11141561337209259</v>
      </c>
      <c r="AO295" s="8">
        <f t="shared" si="312"/>
        <v>0</v>
      </c>
      <c r="AP295" s="8">
        <f t="shared" si="313"/>
        <v>0</v>
      </c>
      <c r="AQ295" s="8">
        <f t="shared" si="314"/>
        <v>0</v>
      </c>
      <c r="AR295" s="8">
        <f t="shared" si="315"/>
        <v>-0.11141561337209259</v>
      </c>
      <c r="AS295" s="15">
        <f t="shared" si="316"/>
        <v>-7.069755021128726E-3</v>
      </c>
      <c r="AT295" s="8">
        <f t="shared" si="317"/>
        <v>0</v>
      </c>
      <c r="AU295" s="68"/>
      <c r="AV295" s="60">
        <v>0</v>
      </c>
      <c r="AW295" s="8">
        <f t="shared" si="318"/>
        <v>0</v>
      </c>
      <c r="AX295" s="8">
        <f t="shared" si="319"/>
        <v>0</v>
      </c>
      <c r="AY295" s="69">
        <f t="shared" si="320"/>
        <v>0</v>
      </c>
      <c r="AZ295" s="8">
        <f t="shared" si="321"/>
        <v>0</v>
      </c>
      <c r="BA295" s="8">
        <f t="shared" si="322"/>
        <v>0</v>
      </c>
      <c r="BB295" s="8">
        <f t="shared" si="323"/>
        <v>0</v>
      </c>
      <c r="BC295" s="8">
        <f t="shared" si="324"/>
        <v>0</v>
      </c>
      <c r="BD295" s="8">
        <f t="shared" si="325"/>
        <v>0</v>
      </c>
      <c r="BE295" s="15">
        <f t="shared" si="326"/>
        <v>0</v>
      </c>
      <c r="BF295" s="8">
        <f t="shared" si="327"/>
        <v>0</v>
      </c>
      <c r="BG295" s="68"/>
      <c r="BH295" s="60">
        <v>0</v>
      </c>
      <c r="BI295" s="8">
        <f t="shared" si="328"/>
        <v>0</v>
      </c>
      <c r="BJ295" s="8">
        <f t="shared" si="329"/>
        <v>0</v>
      </c>
      <c r="BK295" s="69">
        <f t="shared" si="330"/>
        <v>0</v>
      </c>
      <c r="BL295" s="8">
        <f t="shared" si="331"/>
        <v>0</v>
      </c>
      <c r="BM295" s="8">
        <f t="shared" si="332"/>
        <v>0</v>
      </c>
      <c r="BN295" s="8">
        <f t="shared" si="333"/>
        <v>0</v>
      </c>
      <c r="BO295" s="8">
        <f t="shared" si="334"/>
        <v>0</v>
      </c>
      <c r="BP295" s="8">
        <f t="shared" si="335"/>
        <v>0</v>
      </c>
      <c r="BQ295" s="15">
        <f t="shared" si="336"/>
        <v>0</v>
      </c>
      <c r="BR295" s="8">
        <f t="shared" si="337"/>
        <v>0</v>
      </c>
      <c r="BS295" s="68"/>
      <c r="BT295" s="60">
        <v>0</v>
      </c>
      <c r="BU295" s="8">
        <f t="shared" si="338"/>
        <v>0</v>
      </c>
      <c r="BV295" s="8">
        <f t="shared" si="339"/>
        <v>0</v>
      </c>
      <c r="BW295" s="69">
        <f t="shared" si="340"/>
        <v>0</v>
      </c>
      <c r="BX295" s="8">
        <f t="shared" si="341"/>
        <v>0</v>
      </c>
      <c r="BY295" s="8">
        <f t="shared" si="342"/>
        <v>0</v>
      </c>
      <c r="BZ295" s="8">
        <f t="shared" si="343"/>
        <v>0</v>
      </c>
      <c r="CA295" s="8">
        <f t="shared" si="344"/>
        <v>0</v>
      </c>
      <c r="CB295" s="8">
        <f t="shared" si="345"/>
        <v>0</v>
      </c>
      <c r="CC295" s="15">
        <f t="shared" si="346"/>
        <v>0</v>
      </c>
      <c r="CD295" s="8">
        <f t="shared" si="347"/>
        <v>0</v>
      </c>
      <c r="CE295" s="68"/>
      <c r="CF295" s="60">
        <v>0</v>
      </c>
      <c r="CG295" s="8">
        <f t="shared" si="348"/>
        <v>0</v>
      </c>
      <c r="CH295" s="8">
        <f t="shared" si="349"/>
        <v>0</v>
      </c>
      <c r="CI295" s="69">
        <f t="shared" si="350"/>
        <v>0</v>
      </c>
      <c r="CJ295" s="8">
        <f t="shared" si="351"/>
        <v>0</v>
      </c>
      <c r="CK295" s="8">
        <f t="shared" si="352"/>
        <v>0</v>
      </c>
      <c r="CL295" s="8">
        <f t="shared" si="353"/>
        <v>0</v>
      </c>
      <c r="CM295" s="8">
        <f t="shared" si="354"/>
        <v>0</v>
      </c>
      <c r="CN295" s="8">
        <f t="shared" si="355"/>
        <v>0</v>
      </c>
      <c r="CO295" s="15">
        <f t="shared" si="356"/>
        <v>0</v>
      </c>
      <c r="CP295" s="8">
        <f t="shared" si="357"/>
        <v>0</v>
      </c>
      <c r="CQ295" s="27"/>
      <c r="CR295">
        <f t="shared" si="282"/>
        <v>15.584464000000001</v>
      </c>
      <c r="CS295">
        <f t="shared" si="283"/>
        <v>0.45501000000000003</v>
      </c>
      <c r="CT295">
        <f t="shared" si="284"/>
        <v>0</v>
      </c>
      <c r="CU295">
        <f t="shared" si="285"/>
        <v>0</v>
      </c>
      <c r="CV295">
        <f t="shared" si="286"/>
        <v>3.129454</v>
      </c>
      <c r="CW295">
        <f t="shared" si="287"/>
        <v>2</v>
      </c>
      <c r="CX295">
        <f t="shared" si="288"/>
        <v>10</v>
      </c>
      <c r="CY295">
        <f t="shared" si="289"/>
        <v>0</v>
      </c>
      <c r="CZ295" s="8">
        <f t="shared" si="290"/>
        <v>10</v>
      </c>
    </row>
    <row r="296" spans="1:104" hidden="1" outlineLevel="1" x14ac:dyDescent="0.4">
      <c r="A296" t="str">
        <f>'Accounts Active'!A254</f>
        <v>Patrick Dillon</v>
      </c>
      <c r="B296">
        <f t="shared" si="273"/>
        <v>15.375349</v>
      </c>
      <c r="C296">
        <f t="shared" si="272"/>
        <v>12.375349</v>
      </c>
      <c r="D296">
        <f t="shared" si="274"/>
        <v>3</v>
      </c>
      <c r="E296">
        <f t="shared" si="275"/>
        <v>0.76876745000000002</v>
      </c>
      <c r="F296" s="15">
        <f t="shared" si="291"/>
        <v>0.60517234072325932</v>
      </c>
      <c r="G296" s="14">
        <f t="shared" si="276"/>
        <v>1</v>
      </c>
      <c r="H296" s="54">
        <f t="shared" si="292"/>
        <v>6.0706130562329754</v>
      </c>
      <c r="I296" s="58">
        <v>1.878000095755751</v>
      </c>
      <c r="J296" s="58">
        <f t="shared" si="277"/>
        <v>13.497348904244248</v>
      </c>
      <c r="K296" s="10"/>
      <c r="L296">
        <v>0</v>
      </c>
      <c r="M296" s="8">
        <f t="shared" si="293"/>
        <v>0.76876745000000002</v>
      </c>
      <c r="N296" s="8">
        <f t="shared" si="294"/>
        <v>13.497348904244248</v>
      </c>
      <c r="O296" s="58">
        <f t="shared" si="278"/>
        <v>0.68241282549264204</v>
      </c>
      <c r="P296" s="8">
        <f t="shared" si="279"/>
        <v>0</v>
      </c>
      <c r="Q296" s="8">
        <f t="shared" si="295"/>
        <v>13.497348904244248</v>
      </c>
      <c r="R296" s="8">
        <f t="shared" si="280"/>
        <v>0.44107558488008286</v>
      </c>
      <c r="S296" s="8">
        <f t="shared" si="296"/>
        <v>0.44107558488008286</v>
      </c>
      <c r="T296" s="8">
        <f t="shared" si="297"/>
        <v>1.123488410372725</v>
      </c>
      <c r="U296" s="15">
        <f t="shared" si="358"/>
        <v>7.3070758288005369E-2</v>
      </c>
      <c r="V296" s="8">
        <f t="shared" si="281"/>
        <v>12.373860493871524</v>
      </c>
      <c r="W296" s="68"/>
      <c r="X296" s="58">
        <v>0</v>
      </c>
      <c r="Y296" s="8">
        <f t="shared" si="298"/>
        <v>0.76876745000000002</v>
      </c>
      <c r="Z296" s="8">
        <f t="shared" si="299"/>
        <v>12.373860493871524</v>
      </c>
      <c r="AA296" s="60">
        <f t="shared" si="300"/>
        <v>1.195587270263109</v>
      </c>
      <c r="AB296" s="8">
        <f t="shared" si="301"/>
        <v>0</v>
      </c>
      <c r="AC296" s="8">
        <f t="shared" si="302"/>
        <v>12.373860493871524</v>
      </c>
      <c r="AD296" s="8">
        <f t="shared" si="303"/>
        <v>2.2140024755971406</v>
      </c>
      <c r="AE296" s="8">
        <f t="shared" si="304"/>
        <v>2.2140024755971406</v>
      </c>
      <c r="AF296" s="8">
        <f t="shared" si="305"/>
        <v>3.4095897458602495</v>
      </c>
      <c r="AG296" s="15">
        <f t="shared" si="306"/>
        <v>0.22175690098873524</v>
      </c>
      <c r="AH296" s="8">
        <f t="shared" si="307"/>
        <v>8.9642707480112733</v>
      </c>
      <c r="AI296" s="68"/>
      <c r="AJ296" s="58">
        <v>0</v>
      </c>
      <c r="AK296" s="8">
        <f t="shared" si="308"/>
        <v>0.76876745000000002</v>
      </c>
      <c r="AL296" s="8">
        <f t="shared" si="309"/>
        <v>0</v>
      </c>
      <c r="AM296" s="69">
        <f t="shared" si="310"/>
        <v>0</v>
      </c>
      <c r="AN296" s="8">
        <f t="shared" si="311"/>
        <v>0.76876745000000002</v>
      </c>
      <c r="AO296" s="8">
        <f t="shared" si="312"/>
        <v>0</v>
      </c>
      <c r="AP296" s="8">
        <f t="shared" si="313"/>
        <v>0</v>
      </c>
      <c r="AQ296" s="8">
        <f t="shared" si="314"/>
        <v>0</v>
      </c>
      <c r="AR296" s="8">
        <f t="shared" si="315"/>
        <v>0.76876745000000002</v>
      </c>
      <c r="AS296" s="15">
        <f t="shared" si="316"/>
        <v>0.05</v>
      </c>
      <c r="AT296" s="8">
        <f t="shared" si="317"/>
        <v>8.195503298011273</v>
      </c>
      <c r="AU296" s="68"/>
      <c r="AV296" s="60">
        <v>0</v>
      </c>
      <c r="AW296" s="8">
        <f t="shared" si="318"/>
        <v>0.76876745000000002</v>
      </c>
      <c r="AX296" s="8">
        <f t="shared" si="319"/>
        <v>0</v>
      </c>
      <c r="AY296" s="69">
        <f t="shared" si="320"/>
        <v>0</v>
      </c>
      <c r="AZ296" s="8">
        <f t="shared" si="321"/>
        <v>0.76876745000000002</v>
      </c>
      <c r="BA296" s="8">
        <f t="shared" si="322"/>
        <v>0</v>
      </c>
      <c r="BB296" s="8">
        <f t="shared" si="323"/>
        <v>0</v>
      </c>
      <c r="BC296" s="8">
        <f t="shared" si="324"/>
        <v>0</v>
      </c>
      <c r="BD296" s="8">
        <f t="shared" si="325"/>
        <v>0.76876745000000002</v>
      </c>
      <c r="BE296" s="15">
        <f t="shared" si="326"/>
        <v>0.05</v>
      </c>
      <c r="BF296" s="8">
        <f t="shared" si="327"/>
        <v>7.4267358480112726</v>
      </c>
      <c r="BG296" s="68"/>
      <c r="BH296" s="60">
        <v>0</v>
      </c>
      <c r="BI296" s="8">
        <f t="shared" si="328"/>
        <v>0.76876745000000002</v>
      </c>
      <c r="BJ296" s="8">
        <f t="shared" si="329"/>
        <v>0</v>
      </c>
      <c r="BK296" s="69">
        <f t="shared" si="330"/>
        <v>0</v>
      </c>
      <c r="BL296" s="8">
        <f t="shared" si="331"/>
        <v>0</v>
      </c>
      <c r="BM296" s="8">
        <f t="shared" si="332"/>
        <v>0</v>
      </c>
      <c r="BN296" s="8">
        <f t="shared" si="333"/>
        <v>0</v>
      </c>
      <c r="BO296" s="8">
        <f t="shared" si="334"/>
        <v>0</v>
      </c>
      <c r="BP296" s="8">
        <f t="shared" si="335"/>
        <v>0</v>
      </c>
      <c r="BQ296" s="15">
        <f t="shared" si="336"/>
        <v>0</v>
      </c>
      <c r="BR296" s="8">
        <f t="shared" si="337"/>
        <v>7.4267358480112726</v>
      </c>
      <c r="BS296" s="68"/>
      <c r="BT296" s="60">
        <v>0</v>
      </c>
      <c r="BU296" s="8">
        <f t="shared" si="338"/>
        <v>0.76876745000000002</v>
      </c>
      <c r="BV296" s="8">
        <f t="shared" si="339"/>
        <v>0</v>
      </c>
      <c r="BW296" s="69">
        <f t="shared" si="340"/>
        <v>0</v>
      </c>
      <c r="BX296" s="8">
        <f t="shared" si="341"/>
        <v>0</v>
      </c>
      <c r="BY296" s="8">
        <f t="shared" si="342"/>
        <v>0</v>
      </c>
      <c r="BZ296" s="8">
        <f t="shared" si="343"/>
        <v>0</v>
      </c>
      <c r="CA296" s="8">
        <f t="shared" si="344"/>
        <v>0</v>
      </c>
      <c r="CB296" s="8">
        <f t="shared" si="345"/>
        <v>0</v>
      </c>
      <c r="CC296" s="15">
        <f t="shared" si="346"/>
        <v>0</v>
      </c>
      <c r="CD296" s="8">
        <f t="shared" si="347"/>
        <v>7.4267358480112726</v>
      </c>
      <c r="CE296" s="68"/>
      <c r="CF296" s="60">
        <v>0</v>
      </c>
      <c r="CG296" s="8">
        <f t="shared" si="348"/>
        <v>0.76876745000000002</v>
      </c>
      <c r="CH296" s="8">
        <f t="shared" si="349"/>
        <v>0</v>
      </c>
      <c r="CI296" s="69">
        <f t="shared" si="350"/>
        <v>0</v>
      </c>
      <c r="CJ296" s="8">
        <f t="shared" si="351"/>
        <v>0</v>
      </c>
      <c r="CK296" s="8">
        <f t="shared" si="352"/>
        <v>0</v>
      </c>
      <c r="CL296" s="8">
        <f t="shared" si="353"/>
        <v>0</v>
      </c>
      <c r="CM296" s="8">
        <f t="shared" si="354"/>
        <v>0</v>
      </c>
      <c r="CN296" s="8">
        <f t="shared" si="355"/>
        <v>0</v>
      </c>
      <c r="CO296" s="15">
        <f t="shared" si="356"/>
        <v>0</v>
      </c>
      <c r="CP296" s="8">
        <f t="shared" si="357"/>
        <v>7.4267358480112726</v>
      </c>
      <c r="CQ296" s="27"/>
      <c r="CR296">
        <f t="shared" si="282"/>
        <v>3</v>
      </c>
      <c r="CS296">
        <f t="shared" si="283"/>
        <v>0</v>
      </c>
      <c r="CT296">
        <f t="shared" si="284"/>
        <v>0</v>
      </c>
      <c r="CU296">
        <f t="shared" si="285"/>
        <v>0</v>
      </c>
      <c r="CV296">
        <f t="shared" si="286"/>
        <v>0</v>
      </c>
      <c r="CW296">
        <f t="shared" si="287"/>
        <v>0</v>
      </c>
      <c r="CX296">
        <f t="shared" si="288"/>
        <v>3</v>
      </c>
      <c r="CY296">
        <f t="shared" si="289"/>
        <v>0</v>
      </c>
      <c r="CZ296" s="8">
        <f t="shared" si="290"/>
        <v>0</v>
      </c>
    </row>
    <row r="297" spans="1:104" hidden="1" outlineLevel="1" x14ac:dyDescent="0.4">
      <c r="A297" t="str">
        <f>'Accounts Active'!A255</f>
        <v>Patrick Frnka</v>
      </c>
      <c r="B297">
        <f t="shared" si="273"/>
        <v>11.187418000000001</v>
      </c>
      <c r="C297">
        <f t="shared" si="272"/>
        <v>2.6616249999999999</v>
      </c>
      <c r="D297">
        <f t="shared" si="274"/>
        <v>2</v>
      </c>
      <c r="E297">
        <f t="shared" si="275"/>
        <v>0.55937090000000012</v>
      </c>
      <c r="F297" s="15">
        <f t="shared" si="291"/>
        <v>0.21016142394214071</v>
      </c>
      <c r="G297" s="14">
        <f t="shared" si="276"/>
        <v>1</v>
      </c>
      <c r="H297" s="54">
        <f t="shared" si="292"/>
        <v>2.1022540999999997</v>
      </c>
      <c r="I297" s="58">
        <v>0.55937090000000012</v>
      </c>
      <c r="J297" s="58">
        <f t="shared" si="277"/>
        <v>2.1022540999999997</v>
      </c>
      <c r="K297" s="10"/>
      <c r="L297">
        <v>0</v>
      </c>
      <c r="M297" s="8">
        <f t="shared" si="293"/>
        <v>0.55937090000000012</v>
      </c>
      <c r="N297" s="8">
        <f t="shared" si="294"/>
        <v>2.1022540999999997</v>
      </c>
      <c r="O297" s="58">
        <f t="shared" si="278"/>
        <v>0.20325977470930234</v>
      </c>
      <c r="P297" s="8">
        <f t="shared" si="279"/>
        <v>0.55937090000000012</v>
      </c>
      <c r="Q297" s="8">
        <f t="shared" si="295"/>
        <v>0</v>
      </c>
      <c r="R297" s="8">
        <f t="shared" si="280"/>
        <v>0</v>
      </c>
      <c r="S297" s="8">
        <f t="shared" si="296"/>
        <v>0</v>
      </c>
      <c r="T297" s="8">
        <f t="shared" si="297"/>
        <v>0.76263067470930246</v>
      </c>
      <c r="U297" s="15">
        <f t="shared" si="358"/>
        <v>6.8168604651162798E-2</v>
      </c>
      <c r="V297" s="8">
        <f t="shared" si="281"/>
        <v>1.3396234252906973</v>
      </c>
      <c r="W297" s="68"/>
      <c r="X297" s="58">
        <v>0</v>
      </c>
      <c r="Y297" s="8">
        <f t="shared" si="298"/>
        <v>0.55937090000000012</v>
      </c>
      <c r="Z297" s="8">
        <f t="shared" si="299"/>
        <v>1.3396234252906973</v>
      </c>
      <c r="AA297" s="60">
        <f t="shared" si="300"/>
        <v>0.35611112529069777</v>
      </c>
      <c r="AB297" s="8">
        <f t="shared" si="301"/>
        <v>0.55937090000000012</v>
      </c>
      <c r="AC297" s="8">
        <f t="shared" si="302"/>
        <v>0</v>
      </c>
      <c r="AD297" s="8">
        <f t="shared" si="303"/>
        <v>0</v>
      </c>
      <c r="AE297" s="8">
        <f t="shared" si="304"/>
        <v>0</v>
      </c>
      <c r="AF297" s="8">
        <f t="shared" si="305"/>
        <v>0.91548202529069789</v>
      </c>
      <c r="AG297" s="15">
        <f t="shared" si="306"/>
        <v>8.1831395348837224E-2</v>
      </c>
      <c r="AH297" s="8">
        <f t="shared" si="307"/>
        <v>0.42414139999999945</v>
      </c>
      <c r="AI297" s="68"/>
      <c r="AJ297" s="58">
        <v>0</v>
      </c>
      <c r="AK297" s="8">
        <f t="shared" si="308"/>
        <v>0.42414139999999945</v>
      </c>
      <c r="AL297" s="8">
        <f t="shared" si="309"/>
        <v>0</v>
      </c>
      <c r="AM297" s="69">
        <f t="shared" si="310"/>
        <v>0</v>
      </c>
      <c r="AN297" s="8">
        <f t="shared" si="311"/>
        <v>0.42414139999999945</v>
      </c>
      <c r="AO297" s="8">
        <f t="shared" si="312"/>
        <v>0</v>
      </c>
      <c r="AP297" s="8">
        <f t="shared" si="313"/>
        <v>0</v>
      </c>
      <c r="AQ297" s="8">
        <f t="shared" si="314"/>
        <v>0</v>
      </c>
      <c r="AR297" s="8">
        <f t="shared" si="315"/>
        <v>0.42414139999999945</v>
      </c>
      <c r="AS297" s="15">
        <f t="shared" si="316"/>
        <v>3.7912358329687819E-2</v>
      </c>
      <c r="AT297" s="8">
        <f t="shared" si="317"/>
        <v>0</v>
      </c>
      <c r="AU297" s="68"/>
      <c r="AV297" s="60">
        <v>0</v>
      </c>
      <c r="AW297" s="8">
        <f t="shared" si="318"/>
        <v>0</v>
      </c>
      <c r="AX297" s="8">
        <f t="shared" si="319"/>
        <v>0</v>
      </c>
      <c r="AY297" s="69">
        <f t="shared" si="320"/>
        <v>0</v>
      </c>
      <c r="AZ297" s="8">
        <f t="shared" si="321"/>
        <v>0</v>
      </c>
      <c r="BA297" s="8">
        <f t="shared" si="322"/>
        <v>0</v>
      </c>
      <c r="BB297" s="8">
        <f t="shared" si="323"/>
        <v>0</v>
      </c>
      <c r="BC297" s="8">
        <f t="shared" si="324"/>
        <v>0</v>
      </c>
      <c r="BD297" s="8">
        <f t="shared" si="325"/>
        <v>0</v>
      </c>
      <c r="BE297" s="15">
        <f t="shared" si="326"/>
        <v>0</v>
      </c>
      <c r="BF297" s="8">
        <f t="shared" si="327"/>
        <v>0</v>
      </c>
      <c r="BG297" s="68"/>
      <c r="BH297" s="60">
        <v>0</v>
      </c>
      <c r="BI297" s="8">
        <f t="shared" si="328"/>
        <v>0</v>
      </c>
      <c r="BJ297" s="8">
        <f t="shared" si="329"/>
        <v>0</v>
      </c>
      <c r="BK297" s="69">
        <f t="shared" si="330"/>
        <v>0</v>
      </c>
      <c r="BL297" s="8">
        <f t="shared" si="331"/>
        <v>0</v>
      </c>
      <c r="BM297" s="8">
        <f t="shared" si="332"/>
        <v>0</v>
      </c>
      <c r="BN297" s="8">
        <f t="shared" si="333"/>
        <v>0</v>
      </c>
      <c r="BO297" s="8">
        <f t="shared" si="334"/>
        <v>0</v>
      </c>
      <c r="BP297" s="8">
        <f t="shared" si="335"/>
        <v>0</v>
      </c>
      <c r="BQ297" s="15">
        <f t="shared" si="336"/>
        <v>0</v>
      </c>
      <c r="BR297" s="8">
        <f t="shared" si="337"/>
        <v>0</v>
      </c>
      <c r="BS297" s="68"/>
      <c r="BT297" s="60">
        <v>0</v>
      </c>
      <c r="BU297" s="8">
        <f t="shared" si="338"/>
        <v>0</v>
      </c>
      <c r="BV297" s="8">
        <f t="shared" si="339"/>
        <v>0</v>
      </c>
      <c r="BW297" s="69">
        <f t="shared" si="340"/>
        <v>0</v>
      </c>
      <c r="BX297" s="8">
        <f t="shared" si="341"/>
        <v>0</v>
      </c>
      <c r="BY297" s="8">
        <f t="shared" si="342"/>
        <v>0</v>
      </c>
      <c r="BZ297" s="8">
        <f t="shared" si="343"/>
        <v>0</v>
      </c>
      <c r="CA297" s="8">
        <f t="shared" si="344"/>
        <v>0</v>
      </c>
      <c r="CB297" s="8">
        <f t="shared" si="345"/>
        <v>0</v>
      </c>
      <c r="CC297" s="15">
        <f t="shared" si="346"/>
        <v>0</v>
      </c>
      <c r="CD297" s="8">
        <f t="shared" si="347"/>
        <v>0</v>
      </c>
      <c r="CE297" s="68"/>
      <c r="CF297" s="60">
        <v>0</v>
      </c>
      <c r="CG297" s="8">
        <f t="shared" si="348"/>
        <v>0</v>
      </c>
      <c r="CH297" s="8">
        <f t="shared" si="349"/>
        <v>0</v>
      </c>
      <c r="CI297" s="69">
        <f t="shared" si="350"/>
        <v>0</v>
      </c>
      <c r="CJ297" s="8">
        <f t="shared" si="351"/>
        <v>0</v>
      </c>
      <c r="CK297" s="8">
        <f t="shared" si="352"/>
        <v>0</v>
      </c>
      <c r="CL297" s="8">
        <f t="shared" si="353"/>
        <v>0</v>
      </c>
      <c r="CM297" s="8">
        <f t="shared" si="354"/>
        <v>0</v>
      </c>
      <c r="CN297" s="8">
        <f t="shared" si="355"/>
        <v>0</v>
      </c>
      <c r="CO297" s="15">
        <f t="shared" si="356"/>
        <v>0</v>
      </c>
      <c r="CP297" s="8">
        <f t="shared" si="357"/>
        <v>0</v>
      </c>
      <c r="CQ297" s="27"/>
      <c r="CR297">
        <f t="shared" si="282"/>
        <v>8.5257930000000002</v>
      </c>
      <c r="CS297">
        <f t="shared" si="283"/>
        <v>0.35676000000000002</v>
      </c>
      <c r="CT297">
        <f t="shared" si="284"/>
        <v>0</v>
      </c>
      <c r="CU297">
        <f t="shared" si="285"/>
        <v>0</v>
      </c>
      <c r="CV297">
        <f t="shared" si="286"/>
        <v>6.1690329999999998</v>
      </c>
      <c r="CW297">
        <f t="shared" si="287"/>
        <v>0</v>
      </c>
      <c r="CX297">
        <f t="shared" si="288"/>
        <v>0</v>
      </c>
      <c r="CY297">
        <f t="shared" si="289"/>
        <v>2</v>
      </c>
      <c r="CZ297" s="8">
        <f t="shared" si="290"/>
        <v>2</v>
      </c>
    </row>
    <row r="298" spans="1:104" hidden="1" outlineLevel="1" x14ac:dyDescent="0.4">
      <c r="A298" t="str">
        <f>'Accounts Active'!A256</f>
        <v>Patrick Hebert</v>
      </c>
      <c r="B298">
        <f t="shared" si="273"/>
        <v>10.985610000000001</v>
      </c>
      <c r="C298">
        <f t="shared" si="272"/>
        <v>6.4119999999999996E-2</v>
      </c>
      <c r="D298">
        <f t="shared" si="274"/>
        <v>0</v>
      </c>
      <c r="E298">
        <f t="shared" si="275"/>
        <v>0.54928050000000006</v>
      </c>
      <c r="F298" s="15">
        <f t="shared" si="291"/>
        <v>1</v>
      </c>
      <c r="G298" s="14">
        <f t="shared" si="276"/>
        <v>1</v>
      </c>
      <c r="H298" s="54">
        <f t="shared" si="292"/>
        <v>0</v>
      </c>
      <c r="I298" s="58">
        <v>6.4119999999999996E-2</v>
      </c>
      <c r="J298" s="58">
        <f t="shared" si="277"/>
        <v>0</v>
      </c>
      <c r="K298" s="10"/>
      <c r="L298">
        <v>0</v>
      </c>
      <c r="M298" s="8">
        <f t="shared" si="293"/>
        <v>0</v>
      </c>
      <c r="N298" s="8">
        <f t="shared" si="294"/>
        <v>0</v>
      </c>
      <c r="O298" s="58">
        <f t="shared" si="278"/>
        <v>2.3299418604651161E-2</v>
      </c>
      <c r="P298" s="8">
        <f t="shared" si="279"/>
        <v>0</v>
      </c>
      <c r="Q298" s="8">
        <f t="shared" si="295"/>
        <v>0</v>
      </c>
      <c r="R298" s="8">
        <f t="shared" si="280"/>
        <v>0</v>
      </c>
      <c r="S298" s="8">
        <f t="shared" si="296"/>
        <v>0</v>
      </c>
      <c r="T298" s="8">
        <f t="shared" si="297"/>
        <v>2.3299418604651161E-2</v>
      </c>
      <c r="U298" s="15">
        <f t="shared" si="358"/>
        <v>2.1209034914448227E-3</v>
      </c>
      <c r="V298" s="8">
        <f t="shared" si="281"/>
        <v>-2.3299418604651161E-2</v>
      </c>
      <c r="W298" s="68"/>
      <c r="X298" s="58">
        <v>0</v>
      </c>
      <c r="Y298" s="8">
        <f t="shared" si="298"/>
        <v>-2.3299418604651161E-2</v>
      </c>
      <c r="Z298" s="8">
        <f t="shared" si="299"/>
        <v>-2.3299418604651161E-2</v>
      </c>
      <c r="AA298" s="60">
        <f t="shared" si="300"/>
        <v>4.0820581395348839E-2</v>
      </c>
      <c r="AB298" s="8">
        <f t="shared" si="301"/>
        <v>-2.3299418604651161E-2</v>
      </c>
      <c r="AC298" s="8">
        <f t="shared" si="302"/>
        <v>0</v>
      </c>
      <c r="AD298" s="8">
        <f t="shared" si="303"/>
        <v>0</v>
      </c>
      <c r="AE298" s="8">
        <f t="shared" si="304"/>
        <v>0</v>
      </c>
      <c r="AF298" s="8">
        <f t="shared" si="305"/>
        <v>1.7521162790697677E-2</v>
      </c>
      <c r="AG298" s="15">
        <f t="shared" si="306"/>
        <v>1.5949194255665071E-3</v>
      </c>
      <c r="AH298" s="8">
        <f t="shared" si="307"/>
        <v>-4.0820581395348839E-2</v>
      </c>
      <c r="AI298" s="68"/>
      <c r="AJ298" s="58">
        <v>1</v>
      </c>
      <c r="AK298" s="8">
        <f t="shared" si="308"/>
        <v>0</v>
      </c>
      <c r="AL298" s="8">
        <f t="shared" si="309"/>
        <v>0</v>
      </c>
      <c r="AM298" s="69">
        <f t="shared" si="310"/>
        <v>0</v>
      </c>
      <c r="AN298" s="8">
        <f t="shared" si="311"/>
        <v>0</v>
      </c>
      <c r="AO298" s="8">
        <f t="shared" si="312"/>
        <v>0</v>
      </c>
      <c r="AP298" s="8">
        <f t="shared" si="313"/>
        <v>0</v>
      </c>
      <c r="AQ298" s="8">
        <f t="shared" si="314"/>
        <v>0</v>
      </c>
      <c r="AR298" s="8">
        <f t="shared" si="315"/>
        <v>0</v>
      </c>
      <c r="AS298" s="15">
        <f t="shared" si="316"/>
        <v>0</v>
      </c>
      <c r="AT298" s="8">
        <f t="shared" si="317"/>
        <v>-4.0820581395348839E-2</v>
      </c>
      <c r="AU298" s="68"/>
      <c r="AV298" s="60">
        <v>0</v>
      </c>
      <c r="AW298" s="8">
        <f t="shared" si="318"/>
        <v>-4.0820581395348839E-2</v>
      </c>
      <c r="AX298" s="8">
        <f t="shared" si="319"/>
        <v>-4.0820581395348839E-2</v>
      </c>
      <c r="AY298" s="69">
        <f t="shared" si="320"/>
        <v>0</v>
      </c>
      <c r="AZ298" s="8">
        <f t="shared" si="321"/>
        <v>-4.0820581395348839E-2</v>
      </c>
      <c r="BA298" s="8">
        <f t="shared" si="322"/>
        <v>0</v>
      </c>
      <c r="BB298" s="8">
        <f t="shared" si="323"/>
        <v>0</v>
      </c>
      <c r="BC298" s="8">
        <f t="shared" si="324"/>
        <v>0</v>
      </c>
      <c r="BD298" s="8">
        <f t="shared" si="325"/>
        <v>-4.0820581395348839E-2</v>
      </c>
      <c r="BE298" s="15">
        <f t="shared" si="326"/>
        <v>-3.7158229170113299E-3</v>
      </c>
      <c r="BF298" s="8">
        <f t="shared" si="327"/>
        <v>0</v>
      </c>
      <c r="BG298" s="68"/>
      <c r="BH298" s="60">
        <v>0</v>
      </c>
      <c r="BI298" s="8">
        <f t="shared" si="328"/>
        <v>0</v>
      </c>
      <c r="BJ298" s="8">
        <f t="shared" si="329"/>
        <v>0</v>
      </c>
      <c r="BK298" s="69">
        <f t="shared" si="330"/>
        <v>0</v>
      </c>
      <c r="BL298" s="8">
        <f t="shared" si="331"/>
        <v>0</v>
      </c>
      <c r="BM298" s="8">
        <f t="shared" si="332"/>
        <v>0</v>
      </c>
      <c r="BN298" s="8">
        <f t="shared" si="333"/>
        <v>0</v>
      </c>
      <c r="BO298" s="8">
        <f t="shared" si="334"/>
        <v>0</v>
      </c>
      <c r="BP298" s="8">
        <f t="shared" si="335"/>
        <v>0</v>
      </c>
      <c r="BQ298" s="15">
        <f t="shared" si="336"/>
        <v>0</v>
      </c>
      <c r="BR298" s="8">
        <f t="shared" si="337"/>
        <v>0</v>
      </c>
      <c r="BS298" s="68"/>
      <c r="BT298" s="60">
        <v>0</v>
      </c>
      <c r="BU298" s="8">
        <f t="shared" si="338"/>
        <v>0</v>
      </c>
      <c r="BV298" s="8">
        <f t="shared" si="339"/>
        <v>0</v>
      </c>
      <c r="BW298" s="69">
        <f t="shared" si="340"/>
        <v>0</v>
      </c>
      <c r="BX298" s="8">
        <f t="shared" si="341"/>
        <v>0</v>
      </c>
      <c r="BY298" s="8">
        <f t="shared" si="342"/>
        <v>0</v>
      </c>
      <c r="BZ298" s="8">
        <f t="shared" si="343"/>
        <v>0</v>
      </c>
      <c r="CA298" s="8">
        <f t="shared" si="344"/>
        <v>0</v>
      </c>
      <c r="CB298" s="8">
        <f t="shared" si="345"/>
        <v>0</v>
      </c>
      <c r="CC298" s="15">
        <f t="shared" si="346"/>
        <v>0</v>
      </c>
      <c r="CD298" s="8">
        <f t="shared" si="347"/>
        <v>0</v>
      </c>
      <c r="CE298" s="68"/>
      <c r="CF298" s="60">
        <v>0</v>
      </c>
      <c r="CG298" s="8">
        <f t="shared" si="348"/>
        <v>0</v>
      </c>
      <c r="CH298" s="8">
        <f t="shared" si="349"/>
        <v>0</v>
      </c>
      <c r="CI298" s="69">
        <f t="shared" si="350"/>
        <v>0</v>
      </c>
      <c r="CJ298" s="8">
        <f t="shared" si="351"/>
        <v>0</v>
      </c>
      <c r="CK298" s="8">
        <f t="shared" si="352"/>
        <v>0</v>
      </c>
      <c r="CL298" s="8">
        <f t="shared" si="353"/>
        <v>0</v>
      </c>
      <c r="CM298" s="8">
        <f t="shared" si="354"/>
        <v>0</v>
      </c>
      <c r="CN298" s="8">
        <f t="shared" si="355"/>
        <v>0</v>
      </c>
      <c r="CO298" s="15">
        <f t="shared" si="356"/>
        <v>0</v>
      </c>
      <c r="CP298" s="8">
        <f t="shared" si="357"/>
        <v>0</v>
      </c>
      <c r="CQ298" s="27"/>
      <c r="CR298">
        <f t="shared" si="282"/>
        <v>10.92149</v>
      </c>
      <c r="CS298">
        <f t="shared" si="283"/>
        <v>0</v>
      </c>
      <c r="CT298">
        <f t="shared" si="284"/>
        <v>0</v>
      </c>
      <c r="CU298">
        <f t="shared" si="285"/>
        <v>0</v>
      </c>
      <c r="CV298">
        <f t="shared" si="286"/>
        <v>10.92149</v>
      </c>
      <c r="CW298">
        <f t="shared" si="287"/>
        <v>0</v>
      </c>
      <c r="CX298">
        <f t="shared" si="288"/>
        <v>0</v>
      </c>
      <c r="CY298">
        <f t="shared" si="289"/>
        <v>0</v>
      </c>
      <c r="CZ298" s="8">
        <f t="shared" si="290"/>
        <v>0</v>
      </c>
    </row>
    <row r="299" spans="1:104" hidden="1" outlineLevel="1" x14ac:dyDescent="0.4">
      <c r="A299" t="str">
        <f>'Accounts Active'!A257</f>
        <v>Paul and Michelle Cohen</v>
      </c>
      <c r="B299">
        <f t="shared" si="273"/>
        <v>11.527850999999998</v>
      </c>
      <c r="C299">
        <f t="shared" si="272"/>
        <v>0</v>
      </c>
      <c r="D299">
        <f t="shared" si="274"/>
        <v>1.26034</v>
      </c>
      <c r="E299">
        <f t="shared" si="275"/>
        <v>0.57639254999999989</v>
      </c>
      <c r="F299" s="15">
        <f t="shared" si="291"/>
        <v>0</v>
      </c>
      <c r="G299" s="14">
        <f t="shared" si="276"/>
        <v>1</v>
      </c>
      <c r="H299" s="54">
        <f t="shared" si="292"/>
        <v>0</v>
      </c>
      <c r="I299" s="58">
        <v>0</v>
      </c>
      <c r="J299" s="58">
        <f t="shared" si="277"/>
        <v>0</v>
      </c>
      <c r="K299" s="10"/>
      <c r="L299">
        <v>0</v>
      </c>
      <c r="M299" s="8">
        <f t="shared" si="293"/>
        <v>0</v>
      </c>
      <c r="N299" s="8">
        <f t="shared" si="294"/>
        <v>0</v>
      </c>
      <c r="O299" s="58">
        <f t="shared" si="278"/>
        <v>0</v>
      </c>
      <c r="P299" s="8">
        <f t="shared" si="279"/>
        <v>0</v>
      </c>
      <c r="Q299" s="8">
        <f t="shared" si="295"/>
        <v>0</v>
      </c>
      <c r="R299" s="8">
        <f t="shared" si="280"/>
        <v>0</v>
      </c>
      <c r="S299" s="8">
        <f t="shared" si="296"/>
        <v>0</v>
      </c>
      <c r="T299" s="8">
        <f t="shared" si="297"/>
        <v>0</v>
      </c>
      <c r="U299" s="15">
        <f t="shared" si="358"/>
        <v>0</v>
      </c>
      <c r="V299" s="8">
        <f t="shared" si="281"/>
        <v>0</v>
      </c>
      <c r="W299" s="68"/>
      <c r="X299" s="58">
        <v>0</v>
      </c>
      <c r="Y299" s="8">
        <f t="shared" si="298"/>
        <v>0</v>
      </c>
      <c r="Z299" s="8">
        <f t="shared" si="299"/>
        <v>0</v>
      </c>
      <c r="AA299" s="60">
        <f t="shared" si="300"/>
        <v>0</v>
      </c>
      <c r="AB299" s="8">
        <f t="shared" si="301"/>
        <v>0</v>
      </c>
      <c r="AC299" s="8">
        <f t="shared" si="302"/>
        <v>0</v>
      </c>
      <c r="AD299" s="8">
        <f t="shared" si="303"/>
        <v>0</v>
      </c>
      <c r="AE299" s="8">
        <f t="shared" si="304"/>
        <v>0</v>
      </c>
      <c r="AF299" s="8">
        <f t="shared" si="305"/>
        <v>0</v>
      </c>
      <c r="AG299" s="15">
        <f t="shared" si="306"/>
        <v>0</v>
      </c>
      <c r="AH299" s="8">
        <f t="shared" si="307"/>
        <v>0</v>
      </c>
      <c r="AI299" s="68"/>
      <c r="AJ299" s="58">
        <v>0</v>
      </c>
      <c r="AK299" s="8">
        <f t="shared" si="308"/>
        <v>0</v>
      </c>
      <c r="AL299" s="8">
        <f t="shared" si="309"/>
        <v>0</v>
      </c>
      <c r="AM299" s="69">
        <f t="shared" si="310"/>
        <v>0</v>
      </c>
      <c r="AN299" s="8">
        <f t="shared" si="311"/>
        <v>0</v>
      </c>
      <c r="AO299" s="8">
        <f t="shared" si="312"/>
        <v>0</v>
      </c>
      <c r="AP299" s="8">
        <f t="shared" si="313"/>
        <v>0</v>
      </c>
      <c r="AQ299" s="8">
        <f t="shared" si="314"/>
        <v>0</v>
      </c>
      <c r="AR299" s="8">
        <f t="shared" si="315"/>
        <v>0</v>
      </c>
      <c r="AS299" s="15">
        <f t="shared" si="316"/>
        <v>0</v>
      </c>
      <c r="AT299" s="8">
        <f t="shared" si="317"/>
        <v>0</v>
      </c>
      <c r="AU299" s="68"/>
      <c r="AV299" s="60">
        <v>0</v>
      </c>
      <c r="AW299" s="8">
        <f t="shared" si="318"/>
        <v>0</v>
      </c>
      <c r="AX299" s="8">
        <f t="shared" si="319"/>
        <v>0</v>
      </c>
      <c r="AY299" s="69">
        <f t="shared" si="320"/>
        <v>0</v>
      </c>
      <c r="AZ299" s="8">
        <f t="shared" si="321"/>
        <v>0</v>
      </c>
      <c r="BA299" s="8">
        <f t="shared" si="322"/>
        <v>0</v>
      </c>
      <c r="BB299" s="8">
        <f t="shared" si="323"/>
        <v>0</v>
      </c>
      <c r="BC299" s="8">
        <f t="shared" si="324"/>
        <v>0</v>
      </c>
      <c r="BD299" s="8">
        <f t="shared" si="325"/>
        <v>0</v>
      </c>
      <c r="BE299" s="15">
        <f t="shared" si="326"/>
        <v>0</v>
      </c>
      <c r="BF299" s="8">
        <f t="shared" si="327"/>
        <v>0</v>
      </c>
      <c r="BG299" s="68"/>
      <c r="BH299" s="60">
        <v>0</v>
      </c>
      <c r="BI299" s="8">
        <f t="shared" si="328"/>
        <v>0</v>
      </c>
      <c r="BJ299" s="8">
        <f t="shared" si="329"/>
        <v>0</v>
      </c>
      <c r="BK299" s="69">
        <f t="shared" si="330"/>
        <v>0</v>
      </c>
      <c r="BL299" s="8">
        <f t="shared" si="331"/>
        <v>0</v>
      </c>
      <c r="BM299" s="8">
        <f t="shared" si="332"/>
        <v>0</v>
      </c>
      <c r="BN299" s="8">
        <f t="shared" si="333"/>
        <v>0</v>
      </c>
      <c r="BO299" s="8">
        <f t="shared" si="334"/>
        <v>0</v>
      </c>
      <c r="BP299" s="8">
        <f t="shared" si="335"/>
        <v>0</v>
      </c>
      <c r="BQ299" s="15">
        <f t="shared" si="336"/>
        <v>0</v>
      </c>
      <c r="BR299" s="8">
        <f t="shared" si="337"/>
        <v>0</v>
      </c>
      <c r="BS299" s="68"/>
      <c r="BT299" s="60">
        <v>0</v>
      </c>
      <c r="BU299" s="8">
        <f t="shared" si="338"/>
        <v>0</v>
      </c>
      <c r="BV299" s="8">
        <f t="shared" si="339"/>
        <v>0</v>
      </c>
      <c r="BW299" s="69">
        <f t="shared" si="340"/>
        <v>0</v>
      </c>
      <c r="BX299" s="8">
        <f t="shared" si="341"/>
        <v>0</v>
      </c>
      <c r="BY299" s="8">
        <f t="shared" si="342"/>
        <v>0</v>
      </c>
      <c r="BZ299" s="8">
        <f t="shared" si="343"/>
        <v>0</v>
      </c>
      <c r="CA299" s="8">
        <f t="shared" si="344"/>
        <v>0</v>
      </c>
      <c r="CB299" s="8">
        <f t="shared" si="345"/>
        <v>0</v>
      </c>
      <c r="CC299" s="15">
        <f t="shared" si="346"/>
        <v>0</v>
      </c>
      <c r="CD299" s="8">
        <f t="shared" si="347"/>
        <v>0</v>
      </c>
      <c r="CE299" s="68"/>
      <c r="CF299" s="60">
        <v>0</v>
      </c>
      <c r="CG299" s="8">
        <f t="shared" si="348"/>
        <v>0</v>
      </c>
      <c r="CH299" s="8">
        <f t="shared" si="349"/>
        <v>0</v>
      </c>
      <c r="CI299" s="69">
        <f t="shared" si="350"/>
        <v>0</v>
      </c>
      <c r="CJ299" s="8">
        <f t="shared" si="351"/>
        <v>0</v>
      </c>
      <c r="CK299" s="8">
        <f t="shared" si="352"/>
        <v>0</v>
      </c>
      <c r="CL299" s="8">
        <f t="shared" si="353"/>
        <v>0</v>
      </c>
      <c r="CM299" s="8">
        <f t="shared" si="354"/>
        <v>0</v>
      </c>
      <c r="CN299" s="8">
        <f t="shared" si="355"/>
        <v>0</v>
      </c>
      <c r="CO299" s="15">
        <f t="shared" si="356"/>
        <v>0</v>
      </c>
      <c r="CP299" s="8">
        <f t="shared" si="357"/>
        <v>0</v>
      </c>
      <c r="CQ299" s="27"/>
      <c r="CR299">
        <f t="shared" si="282"/>
        <v>11.527850999999998</v>
      </c>
      <c r="CS299">
        <f t="shared" si="283"/>
        <v>0.90051899999999996</v>
      </c>
      <c r="CT299">
        <f t="shared" si="284"/>
        <v>0</v>
      </c>
      <c r="CU299">
        <f t="shared" si="285"/>
        <v>0</v>
      </c>
      <c r="CV299">
        <f t="shared" si="286"/>
        <v>6.3560179999999997</v>
      </c>
      <c r="CW299">
        <f t="shared" si="287"/>
        <v>3.010974</v>
      </c>
      <c r="CX299">
        <f t="shared" si="288"/>
        <v>0</v>
      </c>
      <c r="CY299">
        <f t="shared" si="289"/>
        <v>1.26034</v>
      </c>
      <c r="CZ299" s="8">
        <f t="shared" si="290"/>
        <v>1.26034</v>
      </c>
    </row>
    <row r="300" spans="1:104" hidden="1" outlineLevel="1" x14ac:dyDescent="0.4">
      <c r="A300" t="str">
        <f>'Accounts Active'!A258</f>
        <v>Paul D. Kiernan</v>
      </c>
      <c r="B300">
        <f t="shared" si="273"/>
        <v>0</v>
      </c>
      <c r="C300">
        <f t="shared" si="272"/>
        <v>0</v>
      </c>
      <c r="D300">
        <f t="shared" si="274"/>
        <v>0</v>
      </c>
      <c r="E300">
        <f t="shared" si="275"/>
        <v>0</v>
      </c>
      <c r="F300" s="15">
        <f t="shared" si="291"/>
        <v>0</v>
      </c>
      <c r="G300" s="14">
        <f t="shared" si="276"/>
        <v>1</v>
      </c>
      <c r="H300" s="54">
        <f t="shared" si="292"/>
        <v>0</v>
      </c>
      <c r="I300" s="58">
        <v>0</v>
      </c>
      <c r="J300" s="58">
        <f t="shared" si="277"/>
        <v>0</v>
      </c>
      <c r="K300" s="10"/>
      <c r="L300">
        <v>0</v>
      </c>
      <c r="M300" s="8">
        <f t="shared" si="293"/>
        <v>0</v>
      </c>
      <c r="N300" s="8">
        <f t="shared" si="294"/>
        <v>0</v>
      </c>
      <c r="O300" s="58">
        <f t="shared" si="278"/>
        <v>0</v>
      </c>
      <c r="P300" s="8">
        <f t="shared" si="279"/>
        <v>0</v>
      </c>
      <c r="Q300" s="8">
        <f t="shared" si="295"/>
        <v>0</v>
      </c>
      <c r="R300" s="8">
        <f t="shared" si="280"/>
        <v>0</v>
      </c>
      <c r="S300" s="8">
        <f t="shared" si="296"/>
        <v>0</v>
      </c>
      <c r="T300" s="8">
        <f t="shared" si="297"/>
        <v>0</v>
      </c>
      <c r="U300" s="15">
        <f t="shared" si="358"/>
        <v>0</v>
      </c>
      <c r="V300" s="8">
        <f t="shared" si="281"/>
        <v>0</v>
      </c>
      <c r="W300" s="68"/>
      <c r="X300" s="58">
        <v>0</v>
      </c>
      <c r="Y300" s="8">
        <f t="shared" si="298"/>
        <v>0</v>
      </c>
      <c r="Z300" s="8">
        <f t="shared" si="299"/>
        <v>0</v>
      </c>
      <c r="AA300" s="60">
        <f t="shared" si="300"/>
        <v>0</v>
      </c>
      <c r="AB300" s="8">
        <f t="shared" si="301"/>
        <v>0</v>
      </c>
      <c r="AC300" s="8">
        <f t="shared" si="302"/>
        <v>0</v>
      </c>
      <c r="AD300" s="8">
        <f t="shared" si="303"/>
        <v>0</v>
      </c>
      <c r="AE300" s="8">
        <f t="shared" si="304"/>
        <v>0</v>
      </c>
      <c r="AF300" s="8">
        <f t="shared" si="305"/>
        <v>0</v>
      </c>
      <c r="AG300" s="15">
        <f t="shared" si="306"/>
        <v>0</v>
      </c>
      <c r="AH300" s="8">
        <f t="shared" si="307"/>
        <v>0</v>
      </c>
      <c r="AI300" s="68"/>
      <c r="AJ300" s="58">
        <v>0</v>
      </c>
      <c r="AK300" s="8">
        <f t="shared" si="308"/>
        <v>0</v>
      </c>
      <c r="AL300" s="8">
        <f t="shared" si="309"/>
        <v>0</v>
      </c>
      <c r="AM300" s="69">
        <f t="shared" si="310"/>
        <v>0</v>
      </c>
      <c r="AN300" s="8">
        <f t="shared" si="311"/>
        <v>0</v>
      </c>
      <c r="AO300" s="8">
        <f t="shared" si="312"/>
        <v>0</v>
      </c>
      <c r="AP300" s="8">
        <f t="shared" si="313"/>
        <v>0</v>
      </c>
      <c r="AQ300" s="8">
        <f t="shared" si="314"/>
        <v>0</v>
      </c>
      <c r="AR300" s="8">
        <f t="shared" si="315"/>
        <v>0</v>
      </c>
      <c r="AS300" s="15">
        <f t="shared" si="316"/>
        <v>0</v>
      </c>
      <c r="AT300" s="8">
        <f t="shared" si="317"/>
        <v>0</v>
      </c>
      <c r="AU300" s="68"/>
      <c r="AV300" s="60">
        <v>0</v>
      </c>
      <c r="AW300" s="8">
        <f t="shared" si="318"/>
        <v>0</v>
      </c>
      <c r="AX300" s="8">
        <f t="shared" si="319"/>
        <v>0</v>
      </c>
      <c r="AY300" s="69">
        <f t="shared" si="320"/>
        <v>0</v>
      </c>
      <c r="AZ300" s="8">
        <f t="shared" si="321"/>
        <v>0</v>
      </c>
      <c r="BA300" s="8">
        <f t="shared" si="322"/>
        <v>0</v>
      </c>
      <c r="BB300" s="8">
        <f t="shared" si="323"/>
        <v>0</v>
      </c>
      <c r="BC300" s="8">
        <f t="shared" si="324"/>
        <v>0</v>
      </c>
      <c r="BD300" s="8">
        <f t="shared" si="325"/>
        <v>0</v>
      </c>
      <c r="BE300" s="15">
        <f t="shared" si="326"/>
        <v>0</v>
      </c>
      <c r="BF300" s="8">
        <f t="shared" si="327"/>
        <v>0</v>
      </c>
      <c r="BG300" s="68"/>
      <c r="BH300" s="60">
        <v>0</v>
      </c>
      <c r="BI300" s="8">
        <f t="shared" si="328"/>
        <v>0</v>
      </c>
      <c r="BJ300" s="8">
        <f t="shared" si="329"/>
        <v>0</v>
      </c>
      <c r="BK300" s="69">
        <f t="shared" si="330"/>
        <v>0</v>
      </c>
      <c r="BL300" s="8">
        <f t="shared" si="331"/>
        <v>0</v>
      </c>
      <c r="BM300" s="8">
        <f t="shared" si="332"/>
        <v>0</v>
      </c>
      <c r="BN300" s="8">
        <f t="shared" si="333"/>
        <v>0</v>
      </c>
      <c r="BO300" s="8">
        <f t="shared" si="334"/>
        <v>0</v>
      </c>
      <c r="BP300" s="8">
        <f t="shared" si="335"/>
        <v>0</v>
      </c>
      <c r="BQ300" s="15">
        <f t="shared" si="336"/>
        <v>0</v>
      </c>
      <c r="BR300" s="8">
        <f t="shared" si="337"/>
        <v>0</v>
      </c>
      <c r="BS300" s="68"/>
      <c r="BT300" s="60">
        <v>0</v>
      </c>
      <c r="BU300" s="8">
        <f t="shared" si="338"/>
        <v>0</v>
      </c>
      <c r="BV300" s="8">
        <f t="shared" si="339"/>
        <v>0</v>
      </c>
      <c r="BW300" s="69">
        <f t="shared" si="340"/>
        <v>0</v>
      </c>
      <c r="BX300" s="8">
        <f t="shared" si="341"/>
        <v>0</v>
      </c>
      <c r="BY300" s="8">
        <f t="shared" si="342"/>
        <v>0</v>
      </c>
      <c r="BZ300" s="8">
        <f t="shared" si="343"/>
        <v>0</v>
      </c>
      <c r="CA300" s="8">
        <f t="shared" si="344"/>
        <v>0</v>
      </c>
      <c r="CB300" s="8">
        <f t="shared" si="345"/>
        <v>0</v>
      </c>
      <c r="CC300" s="15">
        <f t="shared" si="346"/>
        <v>0</v>
      </c>
      <c r="CD300" s="8">
        <f t="shared" si="347"/>
        <v>0</v>
      </c>
      <c r="CE300" s="68"/>
      <c r="CF300" s="60">
        <v>0</v>
      </c>
      <c r="CG300" s="8">
        <f t="shared" si="348"/>
        <v>0</v>
      </c>
      <c r="CH300" s="8">
        <f t="shared" si="349"/>
        <v>0</v>
      </c>
      <c r="CI300" s="69">
        <f t="shared" si="350"/>
        <v>0</v>
      </c>
      <c r="CJ300" s="8">
        <f t="shared" si="351"/>
        <v>0</v>
      </c>
      <c r="CK300" s="8">
        <f t="shared" si="352"/>
        <v>0</v>
      </c>
      <c r="CL300" s="8">
        <f t="shared" si="353"/>
        <v>0</v>
      </c>
      <c r="CM300" s="8">
        <f t="shared" si="354"/>
        <v>0</v>
      </c>
      <c r="CN300" s="8">
        <f t="shared" si="355"/>
        <v>0</v>
      </c>
      <c r="CO300" s="15">
        <f t="shared" si="356"/>
        <v>0</v>
      </c>
      <c r="CP300" s="8">
        <f t="shared" si="357"/>
        <v>0</v>
      </c>
      <c r="CQ300" s="27"/>
      <c r="CR300">
        <f t="shared" si="282"/>
        <v>0</v>
      </c>
      <c r="CS300">
        <f t="shared" si="283"/>
        <v>0</v>
      </c>
      <c r="CT300">
        <f t="shared" si="284"/>
        <v>0</v>
      </c>
      <c r="CU300">
        <f t="shared" si="285"/>
        <v>0</v>
      </c>
      <c r="CV300">
        <f t="shared" si="286"/>
        <v>0</v>
      </c>
      <c r="CW300">
        <f t="shared" si="287"/>
        <v>0</v>
      </c>
      <c r="CX300">
        <f t="shared" si="288"/>
        <v>0</v>
      </c>
      <c r="CY300">
        <f t="shared" si="289"/>
        <v>0</v>
      </c>
      <c r="CZ300" s="8">
        <f t="shared" si="290"/>
        <v>0</v>
      </c>
    </row>
    <row r="301" spans="1:104" hidden="1" outlineLevel="1" x14ac:dyDescent="0.4">
      <c r="A301" t="str">
        <f>'Accounts Active'!A259</f>
        <v>Paul O'Hagan</v>
      </c>
      <c r="B301">
        <f t="shared" si="273"/>
        <v>893.6803789999999</v>
      </c>
      <c r="C301">
        <f t="shared" si="272"/>
        <v>750.07665499999996</v>
      </c>
      <c r="D301">
        <f t="shared" si="274"/>
        <v>27.345644</v>
      </c>
      <c r="E301">
        <f t="shared" si="275"/>
        <v>44.684018949999995</v>
      </c>
      <c r="F301" s="15">
        <f t="shared" si="291"/>
        <v>0.67812401194786198</v>
      </c>
      <c r="G301" s="14">
        <f t="shared" si="276"/>
        <v>1</v>
      </c>
      <c r="H301" s="54">
        <f t="shared" si="292"/>
        <v>241.43166444296767</v>
      </c>
      <c r="I301" s="58">
        <v>44.684018949999995</v>
      </c>
      <c r="J301" s="58">
        <f t="shared" si="277"/>
        <v>705.39263604999996</v>
      </c>
      <c r="K301" s="10"/>
      <c r="L301">
        <v>0</v>
      </c>
      <c r="M301" s="8">
        <f t="shared" si="293"/>
        <v>44.684018949999995</v>
      </c>
      <c r="N301" s="8">
        <f t="shared" si="294"/>
        <v>200</v>
      </c>
      <c r="O301" s="58">
        <f t="shared" si="278"/>
        <v>16.236925490552323</v>
      </c>
      <c r="P301" s="8">
        <f t="shared" si="279"/>
        <v>44.684018949999995</v>
      </c>
      <c r="Q301" s="8">
        <f t="shared" si="295"/>
        <v>0</v>
      </c>
      <c r="R301" s="8">
        <f t="shared" si="280"/>
        <v>0</v>
      </c>
      <c r="S301" s="8">
        <f t="shared" si="296"/>
        <v>0</v>
      </c>
      <c r="T301" s="8">
        <f t="shared" si="297"/>
        <v>60.920944440552319</v>
      </c>
      <c r="U301" s="15">
        <f t="shared" si="358"/>
        <v>6.8168604651162784E-2</v>
      </c>
      <c r="V301" s="8">
        <f t="shared" si="281"/>
        <v>644.47169160944759</v>
      </c>
      <c r="W301" s="68"/>
      <c r="X301" s="58">
        <v>0</v>
      </c>
      <c r="Y301" s="8">
        <f t="shared" si="298"/>
        <v>44.684018949999995</v>
      </c>
      <c r="Z301" s="8">
        <f t="shared" si="299"/>
        <v>350.40000000000003</v>
      </c>
      <c r="AA301" s="60">
        <f t="shared" si="300"/>
        <v>28.447093459447672</v>
      </c>
      <c r="AB301" s="8">
        <f t="shared" si="301"/>
        <v>0</v>
      </c>
      <c r="AC301" s="8">
        <f t="shared" si="302"/>
        <v>350.40000000000003</v>
      </c>
      <c r="AD301" s="8">
        <f t="shared" si="303"/>
        <v>62.695588642967692</v>
      </c>
      <c r="AE301" s="8">
        <f t="shared" si="304"/>
        <v>62.695588642967692</v>
      </c>
      <c r="AF301" s="8">
        <f t="shared" si="305"/>
        <v>91.142682102415364</v>
      </c>
      <c r="AG301" s="15">
        <f t="shared" si="306"/>
        <v>0.10198577057762098</v>
      </c>
      <c r="AH301" s="8">
        <f t="shared" si="307"/>
        <v>553.3290095070322</v>
      </c>
      <c r="AI301" s="68"/>
      <c r="AJ301" s="58">
        <v>0</v>
      </c>
      <c r="AK301" s="8">
        <f t="shared" si="308"/>
        <v>44.684018949999995</v>
      </c>
      <c r="AL301" s="8">
        <f t="shared" si="309"/>
        <v>0</v>
      </c>
      <c r="AM301" s="69">
        <f t="shared" si="310"/>
        <v>0</v>
      </c>
      <c r="AN301" s="8">
        <f t="shared" si="311"/>
        <v>44.684018949999995</v>
      </c>
      <c r="AO301" s="8">
        <f t="shared" si="312"/>
        <v>0</v>
      </c>
      <c r="AP301" s="8">
        <f t="shared" si="313"/>
        <v>0</v>
      </c>
      <c r="AQ301" s="8">
        <f t="shared" si="314"/>
        <v>0</v>
      </c>
      <c r="AR301" s="8">
        <f t="shared" si="315"/>
        <v>44.684018949999995</v>
      </c>
      <c r="AS301" s="15">
        <f t="shared" si="316"/>
        <v>0.05</v>
      </c>
      <c r="AT301" s="8">
        <f t="shared" si="317"/>
        <v>508.6449905570322</v>
      </c>
      <c r="AU301" s="68"/>
      <c r="AV301" s="60">
        <v>0</v>
      </c>
      <c r="AW301" s="8">
        <f t="shared" si="318"/>
        <v>44.684018949999995</v>
      </c>
      <c r="AX301" s="8">
        <f t="shared" si="319"/>
        <v>0</v>
      </c>
      <c r="AY301" s="69">
        <f t="shared" si="320"/>
        <v>0</v>
      </c>
      <c r="AZ301" s="8">
        <f t="shared" si="321"/>
        <v>44.684018949999995</v>
      </c>
      <c r="BA301" s="8">
        <f t="shared" si="322"/>
        <v>0</v>
      </c>
      <c r="BB301" s="8">
        <f t="shared" si="323"/>
        <v>0</v>
      </c>
      <c r="BC301" s="8">
        <f t="shared" si="324"/>
        <v>0</v>
      </c>
      <c r="BD301" s="8">
        <f t="shared" si="325"/>
        <v>44.684018949999995</v>
      </c>
      <c r="BE301" s="15">
        <f t="shared" si="326"/>
        <v>0.05</v>
      </c>
      <c r="BF301" s="8">
        <f t="shared" si="327"/>
        <v>463.96097160703221</v>
      </c>
      <c r="BG301" s="68"/>
      <c r="BH301" s="60">
        <v>0</v>
      </c>
      <c r="BI301" s="8">
        <f t="shared" si="328"/>
        <v>44.684018949999995</v>
      </c>
      <c r="BJ301" s="8">
        <f t="shared" si="329"/>
        <v>0</v>
      </c>
      <c r="BK301" s="69">
        <f t="shared" si="330"/>
        <v>0</v>
      </c>
      <c r="BL301" s="8">
        <f t="shared" si="331"/>
        <v>0</v>
      </c>
      <c r="BM301" s="8">
        <f t="shared" si="332"/>
        <v>0</v>
      </c>
      <c r="BN301" s="8">
        <f t="shared" si="333"/>
        <v>0</v>
      </c>
      <c r="BO301" s="8">
        <f t="shared" si="334"/>
        <v>0</v>
      </c>
      <c r="BP301" s="8">
        <f t="shared" si="335"/>
        <v>0</v>
      </c>
      <c r="BQ301" s="15">
        <f t="shared" si="336"/>
        <v>0</v>
      </c>
      <c r="BR301" s="8">
        <f t="shared" si="337"/>
        <v>463.96097160703221</v>
      </c>
      <c r="BS301" s="68"/>
      <c r="BT301" s="60">
        <v>0</v>
      </c>
      <c r="BU301" s="8">
        <f t="shared" si="338"/>
        <v>44.684018949999995</v>
      </c>
      <c r="BV301" s="8">
        <f t="shared" si="339"/>
        <v>0</v>
      </c>
      <c r="BW301" s="69">
        <f t="shared" si="340"/>
        <v>0</v>
      </c>
      <c r="BX301" s="8">
        <f t="shared" si="341"/>
        <v>0</v>
      </c>
      <c r="BY301" s="8">
        <f t="shared" si="342"/>
        <v>0</v>
      </c>
      <c r="BZ301" s="8">
        <f t="shared" si="343"/>
        <v>0</v>
      </c>
      <c r="CA301" s="8">
        <f t="shared" si="344"/>
        <v>0</v>
      </c>
      <c r="CB301" s="8">
        <f t="shared" si="345"/>
        <v>0</v>
      </c>
      <c r="CC301" s="15">
        <f t="shared" si="346"/>
        <v>0</v>
      </c>
      <c r="CD301" s="8">
        <f t="shared" si="347"/>
        <v>463.96097160703221</v>
      </c>
      <c r="CE301" s="68"/>
      <c r="CF301" s="60">
        <v>0</v>
      </c>
      <c r="CG301" s="8">
        <f t="shared" si="348"/>
        <v>44.684018949999995</v>
      </c>
      <c r="CH301" s="8">
        <f t="shared" si="349"/>
        <v>0</v>
      </c>
      <c r="CI301" s="69">
        <f t="shared" si="350"/>
        <v>0</v>
      </c>
      <c r="CJ301" s="8">
        <f t="shared" si="351"/>
        <v>0</v>
      </c>
      <c r="CK301" s="8">
        <f t="shared" si="352"/>
        <v>0</v>
      </c>
      <c r="CL301" s="8">
        <f t="shared" si="353"/>
        <v>0</v>
      </c>
      <c r="CM301" s="8">
        <f t="shared" si="354"/>
        <v>0</v>
      </c>
      <c r="CN301" s="8">
        <f t="shared" si="355"/>
        <v>0</v>
      </c>
      <c r="CO301" s="15">
        <f t="shared" si="356"/>
        <v>0</v>
      </c>
      <c r="CP301" s="8">
        <f t="shared" si="357"/>
        <v>463.96097160703221</v>
      </c>
      <c r="CQ301" s="27"/>
      <c r="CR301">
        <f t="shared" si="282"/>
        <v>143.603724</v>
      </c>
      <c r="CS301">
        <f t="shared" si="283"/>
        <v>0</v>
      </c>
      <c r="CT301">
        <f t="shared" si="284"/>
        <v>0</v>
      </c>
      <c r="CU301">
        <f t="shared" si="285"/>
        <v>0</v>
      </c>
      <c r="CV301">
        <f t="shared" si="286"/>
        <v>82.989019999999996</v>
      </c>
      <c r="CW301">
        <f t="shared" si="287"/>
        <v>33.269060000000003</v>
      </c>
      <c r="CX301">
        <f t="shared" si="288"/>
        <v>0</v>
      </c>
      <c r="CY301">
        <f t="shared" si="289"/>
        <v>27.345644</v>
      </c>
      <c r="CZ301" s="8">
        <f t="shared" si="290"/>
        <v>27.345644</v>
      </c>
    </row>
    <row r="302" spans="1:104" hidden="1" outlineLevel="1" x14ac:dyDescent="0.4">
      <c r="A302" t="str">
        <f>'Accounts Active'!A260</f>
        <v>Paul Sizelove</v>
      </c>
      <c r="B302">
        <f t="shared" si="273"/>
        <v>60.944659999999999</v>
      </c>
      <c r="C302">
        <f t="shared" ref="C302:C363" si="359">_xlfn.IFNA(VLOOKUP(A302,GoldBal,3,FALSE),0)</f>
        <v>8.5156340000000004</v>
      </c>
      <c r="D302">
        <f t="shared" si="274"/>
        <v>13.427092999999999</v>
      </c>
      <c r="E302">
        <f t="shared" si="275"/>
        <v>3.0472330000000003</v>
      </c>
      <c r="F302" s="15">
        <f t="shared" si="291"/>
        <v>0.43331035888066893</v>
      </c>
      <c r="G302" s="14">
        <f t="shared" si="276"/>
        <v>1</v>
      </c>
      <c r="H302" s="54">
        <f t="shared" si="292"/>
        <v>3.9852159999999976</v>
      </c>
      <c r="I302" s="58">
        <v>3.0472330000000003</v>
      </c>
      <c r="J302" s="58">
        <f t="shared" si="277"/>
        <v>3.9852159999999976</v>
      </c>
      <c r="K302" s="10"/>
      <c r="L302">
        <v>0</v>
      </c>
      <c r="M302" s="8">
        <f t="shared" si="293"/>
        <v>3.0472330000000003</v>
      </c>
      <c r="N302" s="8">
        <f t="shared" si="294"/>
        <v>3.9852159999999976</v>
      </c>
      <c r="O302" s="58">
        <f t="shared" si="278"/>
        <v>1.107279433139535</v>
      </c>
      <c r="P302" s="8">
        <f t="shared" si="279"/>
        <v>3.0472330000000003</v>
      </c>
      <c r="Q302" s="8">
        <f t="shared" si="295"/>
        <v>0</v>
      </c>
      <c r="R302" s="8">
        <f t="shared" si="280"/>
        <v>0</v>
      </c>
      <c r="S302" s="8">
        <f t="shared" si="296"/>
        <v>0</v>
      </c>
      <c r="T302" s="8">
        <f t="shared" si="297"/>
        <v>4.1545124331395353</v>
      </c>
      <c r="U302" s="15">
        <f t="shared" si="358"/>
        <v>6.8168604651162798E-2</v>
      </c>
      <c r="V302" s="8">
        <f t="shared" si="281"/>
        <v>-0.16929643313953768</v>
      </c>
      <c r="W302" s="68"/>
      <c r="X302" s="58">
        <v>0</v>
      </c>
      <c r="Y302" s="8">
        <f t="shared" si="298"/>
        <v>-0.16929643313953768</v>
      </c>
      <c r="Z302" s="8">
        <f t="shared" si="299"/>
        <v>-0.16929643313953768</v>
      </c>
      <c r="AA302" s="60">
        <f t="shared" si="300"/>
        <v>1.9399535668604653</v>
      </c>
      <c r="AB302" s="8">
        <f t="shared" si="301"/>
        <v>-0.16929643313953768</v>
      </c>
      <c r="AC302" s="8">
        <f t="shared" si="302"/>
        <v>0</v>
      </c>
      <c r="AD302" s="8">
        <f t="shared" si="303"/>
        <v>0</v>
      </c>
      <c r="AE302" s="8">
        <f t="shared" si="304"/>
        <v>0</v>
      </c>
      <c r="AF302" s="8">
        <f t="shared" si="305"/>
        <v>1.7706571337209276</v>
      </c>
      <c r="AG302" s="15">
        <f t="shared" si="306"/>
        <v>2.9053523864452237E-2</v>
      </c>
      <c r="AH302" s="8">
        <f t="shared" si="307"/>
        <v>-1.9399535668604653</v>
      </c>
      <c r="AI302" s="68"/>
      <c r="AJ302" s="58">
        <v>0</v>
      </c>
      <c r="AK302" s="8">
        <f t="shared" si="308"/>
        <v>-1.9399535668604653</v>
      </c>
      <c r="AL302" s="8">
        <f t="shared" si="309"/>
        <v>-1.9399535668604653</v>
      </c>
      <c r="AM302" s="69">
        <f t="shared" si="310"/>
        <v>0</v>
      </c>
      <c r="AN302" s="8">
        <f t="shared" si="311"/>
        <v>-1.9399535668604653</v>
      </c>
      <c r="AO302" s="8">
        <f t="shared" si="312"/>
        <v>0</v>
      </c>
      <c r="AP302" s="8">
        <f t="shared" si="313"/>
        <v>0</v>
      </c>
      <c r="AQ302" s="8">
        <f t="shared" si="314"/>
        <v>0</v>
      </c>
      <c r="AR302" s="8">
        <f t="shared" si="315"/>
        <v>-1.9399535668604653</v>
      </c>
      <c r="AS302" s="15">
        <f t="shared" si="316"/>
        <v>-3.1831395348837214E-2</v>
      </c>
      <c r="AT302" s="8">
        <f t="shared" si="317"/>
        <v>0</v>
      </c>
      <c r="AU302" s="68"/>
      <c r="AV302" s="60">
        <v>0</v>
      </c>
      <c r="AW302" s="8">
        <f t="shared" si="318"/>
        <v>0</v>
      </c>
      <c r="AX302" s="8">
        <f t="shared" si="319"/>
        <v>0</v>
      </c>
      <c r="AY302" s="69">
        <f t="shared" si="320"/>
        <v>0</v>
      </c>
      <c r="AZ302" s="8">
        <f t="shared" si="321"/>
        <v>0</v>
      </c>
      <c r="BA302" s="8">
        <f t="shared" si="322"/>
        <v>0</v>
      </c>
      <c r="BB302" s="8">
        <f t="shared" si="323"/>
        <v>0</v>
      </c>
      <c r="BC302" s="8">
        <f t="shared" si="324"/>
        <v>0</v>
      </c>
      <c r="BD302" s="8">
        <f t="shared" si="325"/>
        <v>0</v>
      </c>
      <c r="BE302" s="15">
        <f t="shared" si="326"/>
        <v>0</v>
      </c>
      <c r="BF302" s="8">
        <f t="shared" si="327"/>
        <v>0</v>
      </c>
      <c r="BG302" s="68"/>
      <c r="BH302" s="60">
        <v>0</v>
      </c>
      <c r="BI302" s="8">
        <f t="shared" si="328"/>
        <v>0</v>
      </c>
      <c r="BJ302" s="8">
        <f t="shared" si="329"/>
        <v>0</v>
      </c>
      <c r="BK302" s="69">
        <f t="shared" si="330"/>
        <v>0</v>
      </c>
      <c r="BL302" s="8">
        <f t="shared" si="331"/>
        <v>0</v>
      </c>
      <c r="BM302" s="8">
        <f t="shared" si="332"/>
        <v>0</v>
      </c>
      <c r="BN302" s="8">
        <f t="shared" si="333"/>
        <v>0</v>
      </c>
      <c r="BO302" s="8">
        <f t="shared" si="334"/>
        <v>0</v>
      </c>
      <c r="BP302" s="8">
        <f t="shared" si="335"/>
        <v>0</v>
      </c>
      <c r="BQ302" s="15">
        <f t="shared" si="336"/>
        <v>0</v>
      </c>
      <c r="BR302" s="8">
        <f t="shared" si="337"/>
        <v>0</v>
      </c>
      <c r="BS302" s="68"/>
      <c r="BT302" s="60">
        <v>0</v>
      </c>
      <c r="BU302" s="8">
        <f t="shared" si="338"/>
        <v>0</v>
      </c>
      <c r="BV302" s="8">
        <f t="shared" si="339"/>
        <v>0</v>
      </c>
      <c r="BW302" s="69">
        <f t="shared" si="340"/>
        <v>0</v>
      </c>
      <c r="BX302" s="8">
        <f t="shared" si="341"/>
        <v>0</v>
      </c>
      <c r="BY302" s="8">
        <f t="shared" si="342"/>
        <v>0</v>
      </c>
      <c r="BZ302" s="8">
        <f t="shared" si="343"/>
        <v>0</v>
      </c>
      <c r="CA302" s="8">
        <f t="shared" si="344"/>
        <v>0</v>
      </c>
      <c r="CB302" s="8">
        <f t="shared" si="345"/>
        <v>0</v>
      </c>
      <c r="CC302" s="15">
        <f t="shared" si="346"/>
        <v>0</v>
      </c>
      <c r="CD302" s="8">
        <f t="shared" si="347"/>
        <v>0</v>
      </c>
      <c r="CE302" s="68"/>
      <c r="CF302" s="60">
        <v>0</v>
      </c>
      <c r="CG302" s="8">
        <f t="shared" si="348"/>
        <v>0</v>
      </c>
      <c r="CH302" s="8">
        <f t="shared" si="349"/>
        <v>0</v>
      </c>
      <c r="CI302" s="69">
        <f t="shared" si="350"/>
        <v>0</v>
      </c>
      <c r="CJ302" s="8">
        <f t="shared" si="351"/>
        <v>0</v>
      </c>
      <c r="CK302" s="8">
        <f t="shared" si="352"/>
        <v>0</v>
      </c>
      <c r="CL302" s="8">
        <f t="shared" si="353"/>
        <v>0</v>
      </c>
      <c r="CM302" s="8">
        <f t="shared" si="354"/>
        <v>0</v>
      </c>
      <c r="CN302" s="8">
        <f t="shared" si="355"/>
        <v>0</v>
      </c>
      <c r="CO302" s="15">
        <f t="shared" si="356"/>
        <v>0</v>
      </c>
      <c r="CP302" s="8">
        <f t="shared" si="357"/>
        <v>0</v>
      </c>
      <c r="CQ302" s="27"/>
      <c r="CR302">
        <f t="shared" si="282"/>
        <v>52.429026</v>
      </c>
      <c r="CS302">
        <f t="shared" si="283"/>
        <v>3.660739</v>
      </c>
      <c r="CT302">
        <f t="shared" si="284"/>
        <v>0</v>
      </c>
      <c r="CU302">
        <f t="shared" si="285"/>
        <v>0</v>
      </c>
      <c r="CV302">
        <f t="shared" si="286"/>
        <v>0</v>
      </c>
      <c r="CW302">
        <f t="shared" si="287"/>
        <v>35.341194000000002</v>
      </c>
      <c r="CX302">
        <f t="shared" si="288"/>
        <v>10.3635</v>
      </c>
      <c r="CY302">
        <f t="shared" si="289"/>
        <v>3.063593</v>
      </c>
      <c r="CZ302" s="8">
        <f t="shared" si="290"/>
        <v>14.910278</v>
      </c>
    </row>
    <row r="303" spans="1:104" hidden="1" outlineLevel="1" x14ac:dyDescent="0.4">
      <c r="A303" t="str">
        <f>'Accounts Active'!A261</f>
        <v>Paul Smith and Poulami Samai</v>
      </c>
      <c r="B303">
        <f t="shared" ref="B303:B366" si="360">C303+CR303</f>
        <v>64.423794000000001</v>
      </c>
      <c r="C303">
        <f t="shared" si="359"/>
        <v>21.530794</v>
      </c>
      <c r="D303">
        <f t="shared" ref="D303:D366" si="361">CX303+CY303</f>
        <v>0</v>
      </c>
      <c r="E303">
        <f t="shared" ref="E303:E366" si="362">B303*$C$36</f>
        <v>3.2211897</v>
      </c>
      <c r="F303" s="15">
        <f t="shared" si="291"/>
        <v>0.25195752186380121</v>
      </c>
      <c r="G303" s="14">
        <f t="shared" ref="G303:G366" si="363">$C$34</f>
        <v>1</v>
      </c>
      <c r="H303" s="54">
        <f t="shared" si="292"/>
        <v>16.1059485</v>
      </c>
      <c r="I303" s="58">
        <v>3.2211897</v>
      </c>
      <c r="J303" s="58">
        <f t="shared" ref="J303:J366" si="364">IF(C303+D303-CZ303-I303&lt;0,0,C303+D303-CZ303-I303)</f>
        <v>18.3096043</v>
      </c>
      <c r="K303" s="10"/>
      <c r="L303">
        <v>0</v>
      </c>
      <c r="M303" s="8">
        <f t="shared" si="293"/>
        <v>3.2211897</v>
      </c>
      <c r="N303" s="8">
        <f t="shared" si="294"/>
        <v>18.3096043</v>
      </c>
      <c r="O303" s="58">
        <f t="shared" ref="O303:O366" si="365">$I303*T$38</f>
        <v>1.1704904433139534</v>
      </c>
      <c r="P303" s="8">
        <f t="shared" ref="P303:P366" si="366">IF(N$43=0,0,IF(J303&lt;$E303,J303,IF((T$37/N$43*N303)&lt;M303,M303,0)))*IF(L303=0,1,0)</f>
        <v>3.2211897</v>
      </c>
      <c r="Q303" s="8">
        <f t="shared" si="295"/>
        <v>0</v>
      </c>
      <c r="R303" s="8">
        <f t="shared" ref="R303:R366" si="367">IF(Q$43=0,0,((T$37-P$43)/Q$43*Q303))</f>
        <v>0</v>
      </c>
      <c r="S303" s="8">
        <f t="shared" si="296"/>
        <v>0</v>
      </c>
      <c r="T303" s="8">
        <f t="shared" si="297"/>
        <v>4.3916801433139536</v>
      </c>
      <c r="U303" s="15">
        <f t="shared" si="358"/>
        <v>6.8168604651162798E-2</v>
      </c>
      <c r="V303" s="8">
        <f t="shared" ref="V303:V366" si="368">J303-T303</f>
        <v>13.917924156686047</v>
      </c>
      <c r="W303" s="68"/>
      <c r="X303" s="58">
        <v>0</v>
      </c>
      <c r="Y303" s="8">
        <f t="shared" si="298"/>
        <v>3.2211897</v>
      </c>
      <c r="Z303" s="8">
        <f t="shared" si="299"/>
        <v>13.917924156686047</v>
      </c>
      <c r="AA303" s="60">
        <f t="shared" si="300"/>
        <v>2.0506992566860465</v>
      </c>
      <c r="AB303" s="8">
        <f t="shared" si="301"/>
        <v>3.2211897</v>
      </c>
      <c r="AC303" s="8">
        <f t="shared" si="302"/>
        <v>0</v>
      </c>
      <c r="AD303" s="8">
        <f t="shared" si="303"/>
        <v>0</v>
      </c>
      <c r="AE303" s="8">
        <f t="shared" si="304"/>
        <v>0</v>
      </c>
      <c r="AF303" s="8">
        <f t="shared" si="305"/>
        <v>5.2718889566860465</v>
      </c>
      <c r="AG303" s="15">
        <f t="shared" si="306"/>
        <v>8.183139534883721E-2</v>
      </c>
      <c r="AH303" s="8">
        <f t="shared" si="307"/>
        <v>8.6460352</v>
      </c>
      <c r="AI303" s="68"/>
      <c r="AJ303" s="58">
        <v>0</v>
      </c>
      <c r="AK303" s="8">
        <f t="shared" si="308"/>
        <v>3.2211897</v>
      </c>
      <c r="AL303" s="8">
        <f t="shared" si="309"/>
        <v>0</v>
      </c>
      <c r="AM303" s="69">
        <f t="shared" si="310"/>
        <v>0</v>
      </c>
      <c r="AN303" s="8">
        <f t="shared" si="311"/>
        <v>3.2211897</v>
      </c>
      <c r="AO303" s="8">
        <f t="shared" si="312"/>
        <v>0</v>
      </c>
      <c r="AP303" s="8">
        <f t="shared" si="313"/>
        <v>0</v>
      </c>
      <c r="AQ303" s="8">
        <f t="shared" si="314"/>
        <v>0</v>
      </c>
      <c r="AR303" s="8">
        <f t="shared" si="315"/>
        <v>3.2211897</v>
      </c>
      <c r="AS303" s="15">
        <f t="shared" si="316"/>
        <v>0.05</v>
      </c>
      <c r="AT303" s="8">
        <f t="shared" si="317"/>
        <v>5.4248455</v>
      </c>
      <c r="AU303" s="68"/>
      <c r="AV303" s="60">
        <v>0</v>
      </c>
      <c r="AW303" s="8">
        <f t="shared" si="318"/>
        <v>3.2211897</v>
      </c>
      <c r="AX303" s="8">
        <f t="shared" si="319"/>
        <v>0</v>
      </c>
      <c r="AY303" s="69">
        <f t="shared" si="320"/>
        <v>0</v>
      </c>
      <c r="AZ303" s="8">
        <f t="shared" si="321"/>
        <v>3.2211897</v>
      </c>
      <c r="BA303" s="8">
        <f t="shared" si="322"/>
        <v>0</v>
      </c>
      <c r="BB303" s="8">
        <f t="shared" si="323"/>
        <v>0</v>
      </c>
      <c r="BC303" s="8">
        <f t="shared" si="324"/>
        <v>0</v>
      </c>
      <c r="BD303" s="8">
        <f t="shared" si="325"/>
        <v>3.2211897</v>
      </c>
      <c r="BE303" s="15">
        <f t="shared" si="326"/>
        <v>0.05</v>
      </c>
      <c r="BF303" s="8">
        <f t="shared" si="327"/>
        <v>2.2036557999999999</v>
      </c>
      <c r="BG303" s="68"/>
      <c r="BH303" s="60">
        <v>0</v>
      </c>
      <c r="BI303" s="8">
        <f t="shared" si="328"/>
        <v>2.2036557999999999</v>
      </c>
      <c r="BJ303" s="8">
        <f t="shared" si="329"/>
        <v>0</v>
      </c>
      <c r="BK303" s="69">
        <f t="shared" si="330"/>
        <v>0</v>
      </c>
      <c r="BL303" s="8">
        <f t="shared" si="331"/>
        <v>0</v>
      </c>
      <c r="BM303" s="8">
        <f t="shared" si="332"/>
        <v>0</v>
      </c>
      <c r="BN303" s="8">
        <f t="shared" si="333"/>
        <v>0</v>
      </c>
      <c r="BO303" s="8">
        <f t="shared" si="334"/>
        <v>0</v>
      </c>
      <c r="BP303" s="8">
        <f t="shared" si="335"/>
        <v>0</v>
      </c>
      <c r="BQ303" s="15">
        <f t="shared" si="336"/>
        <v>0</v>
      </c>
      <c r="BR303" s="8">
        <f t="shared" si="337"/>
        <v>2.2036557999999999</v>
      </c>
      <c r="BS303" s="68"/>
      <c r="BT303" s="60">
        <v>0</v>
      </c>
      <c r="BU303" s="8">
        <f t="shared" si="338"/>
        <v>2.2036557999999999</v>
      </c>
      <c r="BV303" s="8">
        <f t="shared" si="339"/>
        <v>0</v>
      </c>
      <c r="BW303" s="69">
        <f t="shared" si="340"/>
        <v>0</v>
      </c>
      <c r="BX303" s="8">
        <f t="shared" si="341"/>
        <v>0</v>
      </c>
      <c r="BY303" s="8">
        <f t="shared" si="342"/>
        <v>0</v>
      </c>
      <c r="BZ303" s="8">
        <f t="shared" si="343"/>
        <v>0</v>
      </c>
      <c r="CA303" s="8">
        <f t="shared" si="344"/>
        <v>0</v>
      </c>
      <c r="CB303" s="8">
        <f t="shared" si="345"/>
        <v>0</v>
      </c>
      <c r="CC303" s="15">
        <f t="shared" si="346"/>
        <v>0</v>
      </c>
      <c r="CD303" s="8">
        <f t="shared" si="347"/>
        <v>2.2036557999999999</v>
      </c>
      <c r="CE303" s="68"/>
      <c r="CF303" s="60">
        <v>0</v>
      </c>
      <c r="CG303" s="8">
        <f t="shared" si="348"/>
        <v>2.2036557999999999</v>
      </c>
      <c r="CH303" s="8">
        <f t="shared" si="349"/>
        <v>0</v>
      </c>
      <c r="CI303" s="69">
        <f t="shared" si="350"/>
        <v>0</v>
      </c>
      <c r="CJ303" s="8">
        <f t="shared" si="351"/>
        <v>0</v>
      </c>
      <c r="CK303" s="8">
        <f t="shared" si="352"/>
        <v>0</v>
      </c>
      <c r="CL303" s="8">
        <f t="shared" si="353"/>
        <v>0</v>
      </c>
      <c r="CM303" s="8">
        <f t="shared" si="354"/>
        <v>0</v>
      </c>
      <c r="CN303" s="8">
        <f t="shared" si="355"/>
        <v>0</v>
      </c>
      <c r="CO303" s="15">
        <f t="shared" si="356"/>
        <v>0</v>
      </c>
      <c r="CP303" s="8">
        <f t="shared" si="357"/>
        <v>2.2036557999999999</v>
      </c>
      <c r="CQ303" s="27"/>
      <c r="CR303">
        <f t="shared" ref="CR303:CR366" si="369">SUM(CS303:CY303)</f>
        <v>42.893000000000001</v>
      </c>
      <c r="CS303">
        <f t="shared" ref="CS303:CS366" si="370">ROUNDDOWN(_xlfn.IFNA(VLOOKUP(A303,LeaseHistory,4,FALSE),0),6)</f>
        <v>3.5674600000000001</v>
      </c>
      <c r="CT303">
        <f t="shared" ref="CT303:CT366" si="371">ROUNDDOWN(_xlfn.IFNA(VLOOKUP(A303,LeaseHistory,8,FALSE),0),6)</f>
        <v>0</v>
      </c>
      <c r="CU303">
        <f t="shared" ref="CU303:CU366" si="372">ROUNDDOWN(_xlfn.IFNA(VLOOKUP(A303,LeaseHistory,9,FALSE),0),6)</f>
        <v>0</v>
      </c>
      <c r="CV303">
        <f t="shared" ref="CV303:CV366" si="373">ROUNDDOWN(_xlfn.IFNA(VLOOKUP(A303,LeaseHistory,23,FALSE),0),6)</f>
        <v>19.364104000000001</v>
      </c>
      <c r="CW303">
        <f t="shared" ref="CW303:CW366" si="374">ROUNDDOWN(_xlfn.IFNA(VLOOKUP(A303,LeaseHistory,36,FALSE),0),6)</f>
        <v>19.961435999999999</v>
      </c>
      <c r="CX303">
        <f t="shared" ref="CX303:CX366" si="375">ROUNDDOWN(_xlfn.IFNA(VLOOKUP(A303,LeaseHistory,16,FALSE),0),6)</f>
        <v>0</v>
      </c>
      <c r="CY303">
        <f t="shared" ref="CY303:CY366" si="376">ROUNDDOWN(_xlfn.IFNA(VLOOKUP(A303,LeaseHistory,11,FALSE),0),6)</f>
        <v>0</v>
      </c>
      <c r="CZ303" s="8">
        <f t="shared" ref="CZ303:CZ366" si="377">ROUNDDOWN(_xlfn.IFNA(VLOOKUP(A303,Mmx12Alloc,2,FALSE),0),6)</f>
        <v>0</v>
      </c>
    </row>
    <row r="304" spans="1:104" hidden="1" outlineLevel="1" x14ac:dyDescent="0.4">
      <c r="A304" t="str">
        <f>'Accounts Active'!A262</f>
        <v>Percy Soon Ann Wee and Elaine Wee</v>
      </c>
      <c r="B304">
        <f t="shared" si="360"/>
        <v>32.519579</v>
      </c>
      <c r="C304">
        <f t="shared" si="359"/>
        <v>6.1424799999999999</v>
      </c>
      <c r="D304">
        <f t="shared" si="361"/>
        <v>3.90652</v>
      </c>
      <c r="E304">
        <f t="shared" si="362"/>
        <v>1.6259789500000001</v>
      </c>
      <c r="F304" s="15">
        <f t="shared" ref="F304:F367" si="378">IF(J304+I304=0,0,(J304+I304-H304)/(J304+I304))</f>
        <v>0.26471049966788668</v>
      </c>
      <c r="G304" s="14">
        <f t="shared" si="363"/>
        <v>1</v>
      </c>
      <c r="H304" s="54">
        <f t="shared" ref="H304:I367" si="379">T304+AF304+AR304+BD304+BP304+CB304+CN304</f>
        <v>4.5165010499999987</v>
      </c>
      <c r="I304" s="58">
        <v>1.6259789500000001</v>
      </c>
      <c r="J304" s="58">
        <f t="shared" si="364"/>
        <v>4.5165010499999987</v>
      </c>
      <c r="K304" s="10"/>
      <c r="L304">
        <v>0</v>
      </c>
      <c r="M304" s="8">
        <f t="shared" ref="M304:M367" si="380">MIN(J304,$E304)*IF(L304=0,1,0)</f>
        <v>1.6259789500000001</v>
      </c>
      <c r="N304" s="8">
        <f t="shared" ref="N304:N367" si="381">MIN(J304,T$33*$C$35,G304*B304)*IF(L304=0,1,0)</f>
        <v>4.5165010499999987</v>
      </c>
      <c r="O304" s="58">
        <f t="shared" si="365"/>
        <v>0.59083537427325583</v>
      </c>
      <c r="P304" s="8">
        <f t="shared" si="366"/>
        <v>1.6259789500000001</v>
      </c>
      <c r="Q304" s="8">
        <f t="shared" ref="Q304:Q367" si="382">IF(P304=0,N304,0)</f>
        <v>0</v>
      </c>
      <c r="R304" s="8">
        <f t="shared" si="367"/>
        <v>0</v>
      </c>
      <c r="S304" s="8">
        <f t="shared" ref="S304:S367" si="383">IF(P$43&gt;T$37,T$37/M$43*M304,IF(AND(N$43&gt;T$37,P304=0),R304,0))</f>
        <v>0</v>
      </c>
      <c r="T304" s="8">
        <f t="shared" ref="T304:T367" si="384">IF(S304&lt;&gt;0,S304+O304,P304+O304)</f>
        <v>2.2168143242732561</v>
      </c>
      <c r="U304" s="15">
        <f t="shared" si="358"/>
        <v>6.8168604651162798E-2</v>
      </c>
      <c r="V304" s="8">
        <f t="shared" si="368"/>
        <v>2.2996867257267426</v>
      </c>
      <c r="W304" s="68"/>
      <c r="X304" s="58">
        <v>0</v>
      </c>
      <c r="Y304" s="8">
        <f t="shared" ref="Y304:Y367" si="385">MIN(V304,$E304)*IF(X304=0,1,0)</f>
        <v>1.6259789500000001</v>
      </c>
      <c r="Z304" s="8">
        <f t="shared" ref="Z304:Z367" si="386">MIN(V304,AF$33*$C$35,$G304*$B304)*IF(X304=0,1,0)</f>
        <v>2.2996867257267426</v>
      </c>
      <c r="AA304" s="60">
        <f t="shared" ref="AA304:AA367" si="387">$I304*AF$38</f>
        <v>1.0351435757267442</v>
      </c>
      <c r="AB304" s="8">
        <f t="shared" ref="AB304:AB367" si="388">IF(Z$43=0,0,IF(V304&lt;$E304,V304,IF((AF$37/Z$43*Z304)&lt;Y304,Y304,0)))*IF(X304=0,1,0)</f>
        <v>1.6259789500000001</v>
      </c>
      <c r="AC304" s="8">
        <f t="shared" ref="AC304:AC367" si="389">IF(AB304=0,Z304,0)</f>
        <v>0</v>
      </c>
      <c r="AD304" s="8">
        <f t="shared" ref="AD304:AD367" si="390">IF(AC$43=0,0,((AF$37-AB$43)/AC$43*AC304))</f>
        <v>0</v>
      </c>
      <c r="AE304" s="8">
        <f t="shared" ref="AE304:AE367" si="391">IF(AB$43&gt;AF$37,AF$37/Y$43*Y304,IF(AND(Z$43&gt;AF$37,AB304=0),AD304,0))</f>
        <v>0</v>
      </c>
      <c r="AF304" s="8">
        <f t="shared" ref="AF304:AF367" si="392">IF(AE304&lt;&gt;0,AE304+AA304,AB304+AA304)</f>
        <v>2.6611225257267446</v>
      </c>
      <c r="AG304" s="15">
        <f t="shared" ref="AG304:AG367" si="393">IF($B304=0,0,AF304/$B304)</f>
        <v>8.1831395348837224E-2</v>
      </c>
      <c r="AH304" s="8">
        <f t="shared" ref="AH304:AH367" si="394">V304-AF304</f>
        <v>-0.36143580000000197</v>
      </c>
      <c r="AI304" s="68"/>
      <c r="AJ304" s="58">
        <v>0</v>
      </c>
      <c r="AK304" s="8">
        <f t="shared" ref="AK304:AK367" si="395">MIN(AH304,$E304)*IF(AJ304=0,1,0)</f>
        <v>-0.36143580000000197</v>
      </c>
      <c r="AL304" s="8">
        <f t="shared" ref="AL304:AL367" si="396">MIN(AH304,AR$33*$C$35,$G304*$B304)*IF(AJ304=0,1,0)</f>
        <v>-0.36143580000000197</v>
      </c>
      <c r="AM304" s="69">
        <f t="shared" ref="AM304:AM367" si="397">$I304*AR$38</f>
        <v>0</v>
      </c>
      <c r="AN304" s="8">
        <f t="shared" ref="AN304:AN367" si="398">IF(AL$43=0,0,IF(AH304&lt;$E304,AH304,IF((AR$37/AL$43*AL304)&lt;AK304,AK304,0)))*IF(AJ304=0,1,0)</f>
        <v>-0.36143580000000197</v>
      </c>
      <c r="AO304" s="8">
        <f t="shared" ref="AO304:AO367" si="399">IF(AN304=0,AL304,0)</f>
        <v>0</v>
      </c>
      <c r="AP304" s="8">
        <f t="shared" ref="AP304:AP367" si="400">IF(AO$43=0,0,((AR$37-AN$43)/AO$43*AO304))</f>
        <v>0</v>
      </c>
      <c r="AQ304" s="8">
        <f t="shared" ref="AQ304:AQ367" si="401">IF(AN$43&gt;AR$37,AR$37/AK$43*AK304,IF(AND(AL$43&gt;AR$37,AN304=0),AP304,0))</f>
        <v>0</v>
      </c>
      <c r="AR304" s="8">
        <f t="shared" ref="AR304:AR367" si="402">IF(AQ304&lt;&gt;0,AQ304+AM304,AN304+AM304)</f>
        <v>-0.36143580000000197</v>
      </c>
      <c r="AS304" s="15">
        <f t="shared" ref="AS304:AS367" si="403">IF($B304=0,0,AR304/$B304)</f>
        <v>-1.1114405878378744E-2</v>
      </c>
      <c r="AT304" s="8">
        <f t="shared" ref="AT304:AT367" si="404">AH304-AR304</f>
        <v>0</v>
      </c>
      <c r="AU304" s="68"/>
      <c r="AV304" s="60">
        <v>0</v>
      </c>
      <c r="AW304" s="8">
        <f t="shared" ref="AW304:AW367" si="405">MIN(AT304,$E304)*IF(AV304=0,1,0)</f>
        <v>0</v>
      </c>
      <c r="AX304" s="8">
        <f t="shared" ref="AX304:AX367" si="406">MIN(AT304,BD$33*$C$35,$G304*$B304)*IF(AV304=0,1,0)</f>
        <v>0</v>
      </c>
      <c r="AY304" s="69">
        <f t="shared" ref="AY304:AY367" si="407">$I304*BD$38</f>
        <v>0</v>
      </c>
      <c r="AZ304" s="8">
        <f t="shared" ref="AZ304:AZ367" si="408">IF(AX$43=0,0,IF(AT304&lt;$E304,AT304,IF((BD$37/AX$43*AX304)&lt;AW304,AW304,0)))*IF(AV304=0,1,0)</f>
        <v>0</v>
      </c>
      <c r="BA304" s="8">
        <f t="shared" ref="BA304:BA367" si="409">IF(AZ304=0,AX304,0)</f>
        <v>0</v>
      </c>
      <c r="BB304" s="8">
        <f t="shared" ref="BB304:BB367" si="410">IF(BA$43=0,0,((BD$37-AZ$43)/BA$43*BA304))</f>
        <v>0</v>
      </c>
      <c r="BC304" s="8">
        <f t="shared" ref="BC304:BC367" si="411">IF(AZ$43&gt;BD$37,BD$37/AW$43*AW304,IF(AND(AX$43&gt;BD$37,AZ304=0),BB304,0))</f>
        <v>0</v>
      </c>
      <c r="BD304" s="8">
        <f t="shared" ref="BD304:BD367" si="412">IF(BC304&lt;&gt;0,BC304+AY304,AZ304+AY304)</f>
        <v>0</v>
      </c>
      <c r="BE304" s="15">
        <f t="shared" ref="BE304:BE367" si="413">IF($B304=0,0,BD304/$B304)</f>
        <v>0</v>
      </c>
      <c r="BF304" s="8">
        <f t="shared" ref="BF304:BF367" si="414">AT304-BD304</f>
        <v>0</v>
      </c>
      <c r="BG304" s="68"/>
      <c r="BH304" s="60">
        <v>0</v>
      </c>
      <c r="BI304" s="8">
        <f t="shared" ref="BI304:BI367" si="415">MIN(BF304,$E304)*IF(BH304=0,1,0)</f>
        <v>0</v>
      </c>
      <c r="BJ304" s="8">
        <f t="shared" ref="BJ304:BJ367" si="416">MIN(BF304,BP$33*$C$35,$G304*$B304)*IF(BH304=0,1,0)</f>
        <v>0</v>
      </c>
      <c r="BK304" s="69">
        <f t="shared" ref="BK304:BK367" si="417">$I304*BP$38</f>
        <v>0</v>
      </c>
      <c r="BL304" s="8">
        <f t="shared" ref="BL304:BL367" si="418">IF(BJ$43=0,0,IF(BF304&lt;$E304,BF304,IF((BP$37/BJ$43*BJ304)&lt;BI304,BI304,0)))*IF(BH304=0,1,0)</f>
        <v>0</v>
      </c>
      <c r="BM304" s="8">
        <f t="shared" ref="BM304:BM367" si="419">IF(BL304=0,BJ304,0)</f>
        <v>0</v>
      </c>
      <c r="BN304" s="8">
        <f t="shared" ref="BN304:BN367" si="420">IF(BM$43=0,0,((BP$37-BL$43)/BM$43*BM304))</f>
        <v>0</v>
      </c>
      <c r="BO304" s="8">
        <f t="shared" ref="BO304:BO367" si="421">IF(BL$43&gt;BP$37,BP$37/BI$43*BI304,IF(AND(BJ$43&gt;BP$37,BL304=0),BN304,0))</f>
        <v>0</v>
      </c>
      <c r="BP304" s="8">
        <f t="shared" ref="BP304:BP367" si="422">IF(BO304&lt;&gt;0,BO304+BK304,BL304+BK304)</f>
        <v>0</v>
      </c>
      <c r="BQ304" s="15">
        <f t="shared" ref="BQ304:BQ367" si="423">IF($B304=0,0,BP304/$B304)</f>
        <v>0</v>
      </c>
      <c r="BR304" s="8">
        <f t="shared" ref="BR304:BR367" si="424">BF304-BP304</f>
        <v>0</v>
      </c>
      <c r="BS304" s="68"/>
      <c r="BT304" s="60">
        <v>0</v>
      </c>
      <c r="BU304" s="8">
        <f t="shared" ref="BU304:BU367" si="425">MIN(BR304,$E304)*IF(BT304=0,1,0)</f>
        <v>0</v>
      </c>
      <c r="BV304" s="8">
        <f t="shared" ref="BV304:BV367" si="426">MIN(BR304,CB$33*$C$35,$G304*$B304)*IF(BT304=0,1,0)</f>
        <v>0</v>
      </c>
      <c r="BW304" s="69">
        <f t="shared" ref="BW304:BW367" si="427">$I304*CB$38</f>
        <v>0</v>
      </c>
      <c r="BX304" s="8">
        <f t="shared" ref="BX304:BX367" si="428">IF(BV$43=0,0,IF(BR304&lt;$E304,BR304,IF((CB$37/BV$43*BV304)&lt;BU304,BU304,0)))*IF(BT304=0,1,0)</f>
        <v>0</v>
      </c>
      <c r="BY304" s="8">
        <f t="shared" ref="BY304:BY367" si="429">IF(BX304=0,BV304,0)</f>
        <v>0</v>
      </c>
      <c r="BZ304" s="8">
        <f t="shared" ref="BZ304:BZ367" si="430">IF(BY$43=0,0,((CB$37-BX$43)/BY$43*BY304))</f>
        <v>0</v>
      </c>
      <c r="CA304" s="8">
        <f t="shared" ref="CA304:CA367" si="431">IF(BX$43&gt;CB$37,CB$37/BU$43*BU304,IF(AND(BV$43&gt;CB$37,BX304=0),BZ304,0))</f>
        <v>0</v>
      </c>
      <c r="CB304" s="8">
        <f t="shared" ref="CB304:CB367" si="432">IF(CA304&lt;&gt;0,CA304+BW304,BX304+BW304)</f>
        <v>0</v>
      </c>
      <c r="CC304" s="15">
        <f t="shared" ref="CC304:CC367" si="433">IF($B304=0,0,CB304/$B304)</f>
        <v>0</v>
      </c>
      <c r="CD304" s="8">
        <f t="shared" ref="CD304:CD367" si="434">BR304-CB304</f>
        <v>0</v>
      </c>
      <c r="CE304" s="68"/>
      <c r="CF304" s="60">
        <v>0</v>
      </c>
      <c r="CG304" s="8">
        <f t="shared" ref="CG304:CG367" si="435">MIN(CD304,$E304)*IF(CF304=0,1,0)</f>
        <v>0</v>
      </c>
      <c r="CH304" s="8">
        <f t="shared" ref="CH304:CH367" si="436">MIN(CD304,CN$33*$C$35,$G304*$B304)*IF(CF304=0,1,0)</f>
        <v>0</v>
      </c>
      <c r="CI304" s="69">
        <f t="shared" ref="CI304:CI367" si="437">$I304*CN$38</f>
        <v>0</v>
      </c>
      <c r="CJ304" s="8">
        <f t="shared" ref="CJ304:CJ367" si="438">IF(CH$43=0,0,IF(CD304&lt;$E304,CD304,IF((CN$37/CH$43*CH304)&lt;CG304,CG304,0)))*IF(CF304=0,1,0)</f>
        <v>0</v>
      </c>
      <c r="CK304" s="8">
        <f t="shared" ref="CK304:CK367" si="439">IF(CJ304=0,CH304,0)</f>
        <v>0</v>
      </c>
      <c r="CL304" s="8">
        <f t="shared" ref="CL304:CL367" si="440">IF(CK$43=0,0,((CN$37-CJ$43)/CK$43*CK304))</f>
        <v>0</v>
      </c>
      <c r="CM304" s="8">
        <f t="shared" ref="CM304:CM367" si="441">IF(CJ$43&gt;CN$37,CN$37/CG$43*CG304,IF(AND(CH$43&gt;CN$37,CJ304=0),CL304,0))</f>
        <v>0</v>
      </c>
      <c r="CN304" s="8">
        <f t="shared" ref="CN304:CN367" si="442">IF(CM304&lt;&gt;0,CM304+CI304,CJ304+CI304)</f>
        <v>0</v>
      </c>
      <c r="CO304" s="15">
        <f t="shared" ref="CO304:CO367" si="443">IF($B304=0,0,CN304/$B304)</f>
        <v>0</v>
      </c>
      <c r="CP304" s="8">
        <f t="shared" ref="CP304:CP367" si="444">CD304-CN304</f>
        <v>0</v>
      </c>
      <c r="CQ304" s="27"/>
      <c r="CR304">
        <f t="shared" si="369"/>
        <v>26.377099000000001</v>
      </c>
      <c r="CS304">
        <f t="shared" si="370"/>
        <v>0</v>
      </c>
      <c r="CT304">
        <f t="shared" si="371"/>
        <v>2.0943589999999999</v>
      </c>
      <c r="CU304">
        <f t="shared" si="372"/>
        <v>0</v>
      </c>
      <c r="CV304">
        <f t="shared" si="373"/>
        <v>17.049313999999999</v>
      </c>
      <c r="CW304">
        <f t="shared" si="374"/>
        <v>3.3269060000000001</v>
      </c>
      <c r="CX304">
        <f t="shared" si="375"/>
        <v>0</v>
      </c>
      <c r="CY304">
        <f t="shared" si="376"/>
        <v>3.90652</v>
      </c>
      <c r="CZ304" s="8">
        <f t="shared" si="377"/>
        <v>3.90652</v>
      </c>
    </row>
    <row r="305" spans="1:104" hidden="1" outlineLevel="1" x14ac:dyDescent="0.4">
      <c r="A305" t="str">
        <f>'Accounts Active'!A263</f>
        <v>Peter and Elizabeth Aherne</v>
      </c>
      <c r="B305">
        <f t="shared" si="360"/>
        <v>116.71229299999999</v>
      </c>
      <c r="C305">
        <f t="shared" si="359"/>
        <v>58.791170999999999</v>
      </c>
      <c r="D305">
        <f t="shared" si="361"/>
        <v>7.0382620000000005</v>
      </c>
      <c r="E305">
        <f t="shared" si="362"/>
        <v>5.8356146500000001</v>
      </c>
      <c r="F305" s="15">
        <f t="shared" si="378"/>
        <v>0.5463778923327014</v>
      </c>
      <c r="G305" s="14">
        <f t="shared" si="363"/>
        <v>1</v>
      </c>
      <c r="H305" s="54">
        <f t="shared" si="379"/>
        <v>26.436602893997019</v>
      </c>
      <c r="I305" s="58">
        <v>7.1183946664586912</v>
      </c>
      <c r="J305" s="58">
        <f t="shared" si="364"/>
        <v>51.1605173335413</v>
      </c>
      <c r="K305" s="10"/>
      <c r="L305">
        <v>0</v>
      </c>
      <c r="M305" s="8">
        <f t="shared" si="380"/>
        <v>5.8356146500000001</v>
      </c>
      <c r="N305" s="8">
        <f t="shared" si="381"/>
        <v>51.1605173335413</v>
      </c>
      <c r="O305" s="58">
        <f t="shared" si="365"/>
        <v>2.5866259689166755</v>
      </c>
      <c r="P305" s="8">
        <f t="shared" si="366"/>
        <v>5.8356146500000001</v>
      </c>
      <c r="Q305" s="8">
        <f t="shared" si="382"/>
        <v>0</v>
      </c>
      <c r="R305" s="8">
        <f t="shared" si="367"/>
        <v>0</v>
      </c>
      <c r="S305" s="8">
        <f t="shared" si="383"/>
        <v>0</v>
      </c>
      <c r="T305" s="8">
        <f t="shared" si="384"/>
        <v>8.4222406189166747</v>
      </c>
      <c r="U305" s="15">
        <f t="shared" si="358"/>
        <v>7.2162412394011277E-2</v>
      </c>
      <c r="V305" s="8">
        <f t="shared" si="368"/>
        <v>42.738276714624625</v>
      </c>
      <c r="W305" s="68"/>
      <c r="X305" s="58">
        <v>0</v>
      </c>
      <c r="Y305" s="8">
        <f t="shared" si="385"/>
        <v>5.8356146500000001</v>
      </c>
      <c r="Z305" s="8">
        <f t="shared" si="386"/>
        <v>42.738276714624625</v>
      </c>
      <c r="AA305" s="60">
        <f t="shared" si="387"/>
        <v>4.5317686975420157</v>
      </c>
      <c r="AB305" s="8">
        <f t="shared" si="388"/>
        <v>0</v>
      </c>
      <c r="AC305" s="8">
        <f t="shared" si="389"/>
        <v>42.738276714624625</v>
      </c>
      <c r="AD305" s="8">
        <f t="shared" si="390"/>
        <v>7.6469789275383278</v>
      </c>
      <c r="AE305" s="8">
        <f t="shared" si="391"/>
        <v>7.6469789275383278</v>
      </c>
      <c r="AF305" s="8">
        <f t="shared" si="392"/>
        <v>12.178747625080344</v>
      </c>
      <c r="AG305" s="15">
        <f t="shared" si="393"/>
        <v>0.10434845646533862</v>
      </c>
      <c r="AH305" s="8">
        <f t="shared" si="394"/>
        <v>30.559529089544281</v>
      </c>
      <c r="AI305" s="68"/>
      <c r="AJ305" s="58">
        <v>1</v>
      </c>
      <c r="AK305" s="8">
        <f t="shared" si="395"/>
        <v>0</v>
      </c>
      <c r="AL305" s="8">
        <f t="shared" si="396"/>
        <v>0</v>
      </c>
      <c r="AM305" s="69">
        <f t="shared" si="397"/>
        <v>0</v>
      </c>
      <c r="AN305" s="8">
        <f t="shared" si="398"/>
        <v>0</v>
      </c>
      <c r="AO305" s="8">
        <f t="shared" si="399"/>
        <v>0</v>
      </c>
      <c r="AP305" s="8">
        <f t="shared" si="400"/>
        <v>0</v>
      </c>
      <c r="AQ305" s="8">
        <f t="shared" si="401"/>
        <v>0</v>
      </c>
      <c r="AR305" s="8">
        <f t="shared" si="402"/>
        <v>0</v>
      </c>
      <c r="AS305" s="15">
        <f t="shared" si="403"/>
        <v>0</v>
      </c>
      <c r="AT305" s="8">
        <f t="shared" si="404"/>
        <v>30.559529089544281</v>
      </c>
      <c r="AU305" s="68"/>
      <c r="AV305" s="60">
        <v>0</v>
      </c>
      <c r="AW305" s="8">
        <f t="shared" si="405"/>
        <v>5.8356146500000001</v>
      </c>
      <c r="AX305" s="8">
        <f t="shared" si="406"/>
        <v>0</v>
      </c>
      <c r="AY305" s="69">
        <f t="shared" si="407"/>
        <v>0</v>
      </c>
      <c r="AZ305" s="8">
        <f t="shared" si="408"/>
        <v>5.8356146500000001</v>
      </c>
      <c r="BA305" s="8">
        <f t="shared" si="409"/>
        <v>0</v>
      </c>
      <c r="BB305" s="8">
        <f t="shared" si="410"/>
        <v>0</v>
      </c>
      <c r="BC305" s="8">
        <f t="shared" si="411"/>
        <v>0</v>
      </c>
      <c r="BD305" s="8">
        <f t="shared" si="412"/>
        <v>5.8356146500000001</v>
      </c>
      <c r="BE305" s="15">
        <f t="shared" si="413"/>
        <v>0.05</v>
      </c>
      <c r="BF305" s="8">
        <f t="shared" si="414"/>
        <v>24.723914439544281</v>
      </c>
      <c r="BG305" s="68"/>
      <c r="BH305" s="60">
        <v>0</v>
      </c>
      <c r="BI305" s="8">
        <f t="shared" si="415"/>
        <v>5.8356146500000001</v>
      </c>
      <c r="BJ305" s="8">
        <f t="shared" si="416"/>
        <v>0</v>
      </c>
      <c r="BK305" s="69">
        <f t="shared" si="417"/>
        <v>0</v>
      </c>
      <c r="BL305" s="8">
        <f t="shared" si="418"/>
        <v>0</v>
      </c>
      <c r="BM305" s="8">
        <f t="shared" si="419"/>
        <v>0</v>
      </c>
      <c r="BN305" s="8">
        <f t="shared" si="420"/>
        <v>0</v>
      </c>
      <c r="BO305" s="8">
        <f t="shared" si="421"/>
        <v>0</v>
      </c>
      <c r="BP305" s="8">
        <f t="shared" si="422"/>
        <v>0</v>
      </c>
      <c r="BQ305" s="15">
        <f t="shared" si="423"/>
        <v>0</v>
      </c>
      <c r="BR305" s="8">
        <f t="shared" si="424"/>
        <v>24.723914439544281</v>
      </c>
      <c r="BS305" s="68"/>
      <c r="BT305" s="60">
        <v>0</v>
      </c>
      <c r="BU305" s="8">
        <f t="shared" si="425"/>
        <v>5.8356146500000001</v>
      </c>
      <c r="BV305" s="8">
        <f t="shared" si="426"/>
        <v>0</v>
      </c>
      <c r="BW305" s="69">
        <f t="shared" si="427"/>
        <v>0</v>
      </c>
      <c r="BX305" s="8">
        <f t="shared" si="428"/>
        <v>0</v>
      </c>
      <c r="BY305" s="8">
        <f t="shared" si="429"/>
        <v>0</v>
      </c>
      <c r="BZ305" s="8">
        <f t="shared" si="430"/>
        <v>0</v>
      </c>
      <c r="CA305" s="8">
        <f t="shared" si="431"/>
        <v>0</v>
      </c>
      <c r="CB305" s="8">
        <f t="shared" si="432"/>
        <v>0</v>
      </c>
      <c r="CC305" s="15">
        <f t="shared" si="433"/>
        <v>0</v>
      </c>
      <c r="CD305" s="8">
        <f t="shared" si="434"/>
        <v>24.723914439544281</v>
      </c>
      <c r="CE305" s="68"/>
      <c r="CF305" s="60">
        <v>0</v>
      </c>
      <c r="CG305" s="8">
        <f t="shared" si="435"/>
        <v>5.8356146500000001</v>
      </c>
      <c r="CH305" s="8">
        <f t="shared" si="436"/>
        <v>0</v>
      </c>
      <c r="CI305" s="69">
        <f t="shared" si="437"/>
        <v>0</v>
      </c>
      <c r="CJ305" s="8">
        <f t="shared" si="438"/>
        <v>0</v>
      </c>
      <c r="CK305" s="8">
        <f t="shared" si="439"/>
        <v>0</v>
      </c>
      <c r="CL305" s="8">
        <f t="shared" si="440"/>
        <v>0</v>
      </c>
      <c r="CM305" s="8">
        <f t="shared" si="441"/>
        <v>0</v>
      </c>
      <c r="CN305" s="8">
        <f t="shared" si="442"/>
        <v>0</v>
      </c>
      <c r="CO305" s="15">
        <f t="shared" si="443"/>
        <v>0</v>
      </c>
      <c r="CP305" s="8">
        <f t="shared" si="444"/>
        <v>24.723914439544281</v>
      </c>
      <c r="CQ305" s="27"/>
      <c r="CR305">
        <f t="shared" si="369"/>
        <v>57.921121999999997</v>
      </c>
      <c r="CS305">
        <f t="shared" si="370"/>
        <v>0</v>
      </c>
      <c r="CT305">
        <f t="shared" si="371"/>
        <v>4.2483300000000002</v>
      </c>
      <c r="CU305">
        <f t="shared" si="372"/>
        <v>0</v>
      </c>
      <c r="CV305">
        <f t="shared" si="373"/>
        <v>20</v>
      </c>
      <c r="CW305">
        <f t="shared" si="374"/>
        <v>26.634530000000002</v>
      </c>
      <c r="CX305">
        <f t="shared" si="375"/>
        <v>5.9801650000000004</v>
      </c>
      <c r="CY305">
        <f t="shared" si="376"/>
        <v>1.0580970000000001</v>
      </c>
      <c r="CZ305" s="8">
        <f t="shared" si="377"/>
        <v>7.5505209999999998</v>
      </c>
    </row>
    <row r="306" spans="1:104" hidden="1" outlineLevel="1" x14ac:dyDescent="0.4">
      <c r="A306" t="str">
        <f>'Accounts Active'!A264</f>
        <v>Peter Curka</v>
      </c>
      <c r="B306">
        <f t="shared" si="360"/>
        <v>21.756371000000001</v>
      </c>
      <c r="C306">
        <f t="shared" si="359"/>
        <v>4.7813400000000001</v>
      </c>
      <c r="D306">
        <f t="shared" si="361"/>
        <v>7.6352640000000003</v>
      </c>
      <c r="E306">
        <f t="shared" si="362"/>
        <v>1.0878185500000002</v>
      </c>
      <c r="F306" s="15">
        <f t="shared" si="378"/>
        <v>0.28015116006561991</v>
      </c>
      <c r="G306" s="14">
        <f t="shared" si="363"/>
        <v>1</v>
      </c>
      <c r="H306" s="54">
        <f t="shared" si="379"/>
        <v>2.7951514500000001</v>
      </c>
      <c r="I306" s="58">
        <v>1.0878185500000002</v>
      </c>
      <c r="J306" s="58">
        <f t="shared" si="364"/>
        <v>2.7951514500000001</v>
      </c>
      <c r="K306" s="10"/>
      <c r="L306">
        <v>0</v>
      </c>
      <c r="M306" s="8">
        <f t="shared" si="380"/>
        <v>1.0878185500000002</v>
      </c>
      <c r="N306" s="8">
        <f t="shared" si="381"/>
        <v>2.7951514500000001</v>
      </c>
      <c r="O306" s="58">
        <f t="shared" si="365"/>
        <v>0.3952829033430233</v>
      </c>
      <c r="P306" s="8">
        <f t="shared" si="366"/>
        <v>1.0878185500000002</v>
      </c>
      <c r="Q306" s="8">
        <f t="shared" si="382"/>
        <v>0</v>
      </c>
      <c r="R306" s="8">
        <f t="shared" si="367"/>
        <v>0</v>
      </c>
      <c r="S306" s="8">
        <f t="shared" si="383"/>
        <v>0</v>
      </c>
      <c r="T306" s="8">
        <f t="shared" si="384"/>
        <v>1.4831014533430236</v>
      </c>
      <c r="U306" s="15">
        <f t="shared" ref="U306:U369" si="445">IF($B306=0,0,T306/$B306)</f>
        <v>6.8168604651162798E-2</v>
      </c>
      <c r="V306" s="8">
        <f t="shared" si="368"/>
        <v>1.3120499966569765</v>
      </c>
      <c r="W306" s="68"/>
      <c r="X306" s="58">
        <v>0</v>
      </c>
      <c r="Y306" s="8">
        <f t="shared" si="385"/>
        <v>1.0878185500000002</v>
      </c>
      <c r="Z306" s="8">
        <f t="shared" si="386"/>
        <v>1.3120499966569765</v>
      </c>
      <c r="AA306" s="60">
        <f t="shared" si="387"/>
        <v>0.69253564665697687</v>
      </c>
      <c r="AB306" s="8">
        <f t="shared" si="388"/>
        <v>1.0878185500000002</v>
      </c>
      <c r="AC306" s="8">
        <f t="shared" si="389"/>
        <v>0</v>
      </c>
      <c r="AD306" s="8">
        <f t="shared" si="390"/>
        <v>0</v>
      </c>
      <c r="AE306" s="8">
        <f t="shared" si="391"/>
        <v>0</v>
      </c>
      <c r="AF306" s="8">
        <f t="shared" si="392"/>
        <v>1.7803541966569769</v>
      </c>
      <c r="AG306" s="15">
        <f t="shared" si="393"/>
        <v>8.183139534883721E-2</v>
      </c>
      <c r="AH306" s="8">
        <f t="shared" si="394"/>
        <v>-0.46830420000000039</v>
      </c>
      <c r="AI306" s="68"/>
      <c r="AJ306" s="58">
        <v>0</v>
      </c>
      <c r="AK306" s="8">
        <f t="shared" si="395"/>
        <v>-0.46830420000000039</v>
      </c>
      <c r="AL306" s="8">
        <f t="shared" si="396"/>
        <v>-0.46830420000000039</v>
      </c>
      <c r="AM306" s="69">
        <f t="shared" si="397"/>
        <v>0</v>
      </c>
      <c r="AN306" s="8">
        <f t="shared" si="398"/>
        <v>-0.46830420000000039</v>
      </c>
      <c r="AO306" s="8">
        <f t="shared" si="399"/>
        <v>0</v>
      </c>
      <c r="AP306" s="8">
        <f t="shared" si="400"/>
        <v>0</v>
      </c>
      <c r="AQ306" s="8">
        <f t="shared" si="401"/>
        <v>0</v>
      </c>
      <c r="AR306" s="8">
        <f t="shared" si="402"/>
        <v>-0.46830420000000039</v>
      </c>
      <c r="AS306" s="15">
        <f t="shared" si="403"/>
        <v>-2.1524922515800102E-2</v>
      </c>
      <c r="AT306" s="8">
        <f t="shared" si="404"/>
        <v>0</v>
      </c>
      <c r="AU306" s="68"/>
      <c r="AV306" s="60">
        <v>0</v>
      </c>
      <c r="AW306" s="8">
        <f t="shared" si="405"/>
        <v>0</v>
      </c>
      <c r="AX306" s="8">
        <f t="shared" si="406"/>
        <v>0</v>
      </c>
      <c r="AY306" s="69">
        <f t="shared" si="407"/>
        <v>0</v>
      </c>
      <c r="AZ306" s="8">
        <f t="shared" si="408"/>
        <v>0</v>
      </c>
      <c r="BA306" s="8">
        <f t="shared" si="409"/>
        <v>0</v>
      </c>
      <c r="BB306" s="8">
        <f t="shared" si="410"/>
        <v>0</v>
      </c>
      <c r="BC306" s="8">
        <f t="shared" si="411"/>
        <v>0</v>
      </c>
      <c r="BD306" s="8">
        <f t="shared" si="412"/>
        <v>0</v>
      </c>
      <c r="BE306" s="15">
        <f t="shared" si="413"/>
        <v>0</v>
      </c>
      <c r="BF306" s="8">
        <f t="shared" si="414"/>
        <v>0</v>
      </c>
      <c r="BG306" s="68"/>
      <c r="BH306" s="60">
        <v>0</v>
      </c>
      <c r="BI306" s="8">
        <f t="shared" si="415"/>
        <v>0</v>
      </c>
      <c r="BJ306" s="8">
        <f t="shared" si="416"/>
        <v>0</v>
      </c>
      <c r="BK306" s="69">
        <f t="shared" si="417"/>
        <v>0</v>
      </c>
      <c r="BL306" s="8">
        <f t="shared" si="418"/>
        <v>0</v>
      </c>
      <c r="BM306" s="8">
        <f t="shared" si="419"/>
        <v>0</v>
      </c>
      <c r="BN306" s="8">
        <f t="shared" si="420"/>
        <v>0</v>
      </c>
      <c r="BO306" s="8">
        <f t="shared" si="421"/>
        <v>0</v>
      </c>
      <c r="BP306" s="8">
        <f t="shared" si="422"/>
        <v>0</v>
      </c>
      <c r="BQ306" s="15">
        <f t="shared" si="423"/>
        <v>0</v>
      </c>
      <c r="BR306" s="8">
        <f t="shared" si="424"/>
        <v>0</v>
      </c>
      <c r="BS306" s="68"/>
      <c r="BT306" s="60">
        <v>0</v>
      </c>
      <c r="BU306" s="8">
        <f t="shared" si="425"/>
        <v>0</v>
      </c>
      <c r="BV306" s="8">
        <f t="shared" si="426"/>
        <v>0</v>
      </c>
      <c r="BW306" s="69">
        <f t="shared" si="427"/>
        <v>0</v>
      </c>
      <c r="BX306" s="8">
        <f t="shared" si="428"/>
        <v>0</v>
      </c>
      <c r="BY306" s="8">
        <f t="shared" si="429"/>
        <v>0</v>
      </c>
      <c r="BZ306" s="8">
        <f t="shared" si="430"/>
        <v>0</v>
      </c>
      <c r="CA306" s="8">
        <f t="shared" si="431"/>
        <v>0</v>
      </c>
      <c r="CB306" s="8">
        <f t="shared" si="432"/>
        <v>0</v>
      </c>
      <c r="CC306" s="15">
        <f t="shared" si="433"/>
        <v>0</v>
      </c>
      <c r="CD306" s="8">
        <f t="shared" si="434"/>
        <v>0</v>
      </c>
      <c r="CE306" s="68"/>
      <c r="CF306" s="60">
        <v>0</v>
      </c>
      <c r="CG306" s="8">
        <f t="shared" si="435"/>
        <v>0</v>
      </c>
      <c r="CH306" s="8">
        <f t="shared" si="436"/>
        <v>0</v>
      </c>
      <c r="CI306" s="69">
        <f t="shared" si="437"/>
        <v>0</v>
      </c>
      <c r="CJ306" s="8">
        <f t="shared" si="438"/>
        <v>0</v>
      </c>
      <c r="CK306" s="8">
        <f t="shared" si="439"/>
        <v>0</v>
      </c>
      <c r="CL306" s="8">
        <f t="shared" si="440"/>
        <v>0</v>
      </c>
      <c r="CM306" s="8">
        <f t="shared" si="441"/>
        <v>0</v>
      </c>
      <c r="CN306" s="8">
        <f t="shared" si="442"/>
        <v>0</v>
      </c>
      <c r="CO306" s="15">
        <f t="shared" si="443"/>
        <v>0</v>
      </c>
      <c r="CP306" s="8">
        <f t="shared" si="444"/>
        <v>0</v>
      </c>
      <c r="CQ306" s="27"/>
      <c r="CR306">
        <f t="shared" si="369"/>
        <v>16.975031000000001</v>
      </c>
      <c r="CS306">
        <f t="shared" si="370"/>
        <v>0.466553</v>
      </c>
      <c r="CT306">
        <f t="shared" si="371"/>
        <v>2.048019</v>
      </c>
      <c r="CU306">
        <f t="shared" si="372"/>
        <v>0</v>
      </c>
      <c r="CV306">
        <f t="shared" si="373"/>
        <v>2</v>
      </c>
      <c r="CW306">
        <f t="shared" si="374"/>
        <v>4.8251949999999999</v>
      </c>
      <c r="CX306">
        <f t="shared" si="375"/>
        <v>5.779636</v>
      </c>
      <c r="CY306">
        <f t="shared" si="376"/>
        <v>1.8556280000000001</v>
      </c>
      <c r="CZ306" s="8">
        <f t="shared" si="377"/>
        <v>8.5336339999999993</v>
      </c>
    </row>
    <row r="307" spans="1:104" hidden="1" outlineLevel="1" x14ac:dyDescent="0.4">
      <c r="A307" t="str">
        <f>'Accounts Active'!A265</f>
        <v>Peter Guder</v>
      </c>
      <c r="B307">
        <f t="shared" si="360"/>
        <v>10.393440999999999</v>
      </c>
      <c r="C307">
        <f t="shared" si="359"/>
        <v>2.6617829999999998</v>
      </c>
      <c r="D307">
        <f t="shared" si="361"/>
        <v>2</v>
      </c>
      <c r="E307">
        <f t="shared" si="362"/>
        <v>0.51967204999999994</v>
      </c>
      <c r="F307" s="15">
        <f t="shared" si="378"/>
        <v>0.21906173418344022</v>
      </c>
      <c r="G307" s="14">
        <f t="shared" si="363"/>
        <v>1</v>
      </c>
      <c r="H307" s="54">
        <f t="shared" si="379"/>
        <v>2.0786881999999998</v>
      </c>
      <c r="I307" s="58">
        <v>0.51967204999999994</v>
      </c>
      <c r="J307" s="58">
        <f t="shared" si="364"/>
        <v>2.1421109499999997</v>
      </c>
      <c r="K307" s="10"/>
      <c r="L307">
        <v>0</v>
      </c>
      <c r="M307" s="8">
        <f t="shared" si="380"/>
        <v>0.51967204999999994</v>
      </c>
      <c r="N307" s="8">
        <f t="shared" si="381"/>
        <v>2.1421109499999997</v>
      </c>
      <c r="O307" s="58">
        <f t="shared" si="365"/>
        <v>0.18883432049418603</v>
      </c>
      <c r="P307" s="8">
        <f t="shared" si="366"/>
        <v>0.51967204999999994</v>
      </c>
      <c r="Q307" s="8">
        <f t="shared" si="382"/>
        <v>0</v>
      </c>
      <c r="R307" s="8">
        <f t="shared" si="367"/>
        <v>0</v>
      </c>
      <c r="S307" s="8">
        <f t="shared" si="383"/>
        <v>0</v>
      </c>
      <c r="T307" s="8">
        <f t="shared" si="384"/>
        <v>0.70850637049418597</v>
      </c>
      <c r="U307" s="15">
        <f t="shared" si="445"/>
        <v>6.8168604651162784E-2</v>
      </c>
      <c r="V307" s="8">
        <f t="shared" si="368"/>
        <v>1.4336045795058139</v>
      </c>
      <c r="W307" s="68"/>
      <c r="X307" s="58">
        <v>0</v>
      </c>
      <c r="Y307" s="8">
        <f t="shared" si="385"/>
        <v>0.51967204999999994</v>
      </c>
      <c r="Z307" s="8">
        <f t="shared" si="386"/>
        <v>1.4336045795058139</v>
      </c>
      <c r="AA307" s="60">
        <f t="shared" si="387"/>
        <v>0.33083772950581392</v>
      </c>
      <c r="AB307" s="8">
        <f t="shared" si="388"/>
        <v>0.51967204999999994</v>
      </c>
      <c r="AC307" s="8">
        <f t="shared" si="389"/>
        <v>0</v>
      </c>
      <c r="AD307" s="8">
        <f t="shared" si="390"/>
        <v>0</v>
      </c>
      <c r="AE307" s="8">
        <f t="shared" si="391"/>
        <v>0</v>
      </c>
      <c r="AF307" s="8">
        <f t="shared" si="392"/>
        <v>0.85050977950581386</v>
      </c>
      <c r="AG307" s="15">
        <f t="shared" si="393"/>
        <v>8.183139534883721E-2</v>
      </c>
      <c r="AH307" s="8">
        <f t="shared" si="394"/>
        <v>0.58309480000000002</v>
      </c>
      <c r="AI307" s="68"/>
      <c r="AJ307" s="58">
        <v>0</v>
      </c>
      <c r="AK307" s="8">
        <f t="shared" si="395"/>
        <v>0.51967204999999994</v>
      </c>
      <c r="AL307" s="8">
        <f t="shared" si="396"/>
        <v>0</v>
      </c>
      <c r="AM307" s="69">
        <f t="shared" si="397"/>
        <v>0</v>
      </c>
      <c r="AN307" s="8">
        <f t="shared" si="398"/>
        <v>0.51967204999999994</v>
      </c>
      <c r="AO307" s="8">
        <f t="shared" si="399"/>
        <v>0</v>
      </c>
      <c r="AP307" s="8">
        <f t="shared" si="400"/>
        <v>0</v>
      </c>
      <c r="AQ307" s="8">
        <f t="shared" si="401"/>
        <v>0</v>
      </c>
      <c r="AR307" s="8">
        <f t="shared" si="402"/>
        <v>0.51967204999999994</v>
      </c>
      <c r="AS307" s="15">
        <f t="shared" si="403"/>
        <v>4.9999999999999996E-2</v>
      </c>
      <c r="AT307" s="8">
        <f t="shared" si="404"/>
        <v>6.3422750000000083E-2</v>
      </c>
      <c r="AU307" s="68"/>
      <c r="AV307" s="60">
        <v>1</v>
      </c>
      <c r="AW307" s="8">
        <f t="shared" si="405"/>
        <v>0</v>
      </c>
      <c r="AX307" s="8">
        <f t="shared" si="406"/>
        <v>0</v>
      </c>
      <c r="AY307" s="69">
        <f t="shared" si="407"/>
        <v>0</v>
      </c>
      <c r="AZ307" s="8">
        <f t="shared" si="408"/>
        <v>0</v>
      </c>
      <c r="BA307" s="8">
        <f t="shared" si="409"/>
        <v>0</v>
      </c>
      <c r="BB307" s="8">
        <f t="shared" si="410"/>
        <v>0</v>
      </c>
      <c r="BC307" s="8">
        <f t="shared" si="411"/>
        <v>0</v>
      </c>
      <c r="BD307" s="8">
        <f t="shared" si="412"/>
        <v>0</v>
      </c>
      <c r="BE307" s="15">
        <f t="shared" si="413"/>
        <v>0</v>
      </c>
      <c r="BF307" s="8">
        <f t="shared" si="414"/>
        <v>6.3422750000000083E-2</v>
      </c>
      <c r="BG307" s="68"/>
      <c r="BH307" s="60">
        <v>1</v>
      </c>
      <c r="BI307" s="8">
        <f t="shared" si="415"/>
        <v>0</v>
      </c>
      <c r="BJ307" s="8">
        <f t="shared" si="416"/>
        <v>0</v>
      </c>
      <c r="BK307" s="69">
        <f t="shared" si="417"/>
        <v>0</v>
      </c>
      <c r="BL307" s="8">
        <f t="shared" si="418"/>
        <v>0</v>
      </c>
      <c r="BM307" s="8">
        <f t="shared" si="419"/>
        <v>0</v>
      </c>
      <c r="BN307" s="8">
        <f t="shared" si="420"/>
        <v>0</v>
      </c>
      <c r="BO307" s="8">
        <f t="shared" si="421"/>
        <v>0</v>
      </c>
      <c r="BP307" s="8">
        <f t="shared" si="422"/>
        <v>0</v>
      </c>
      <c r="BQ307" s="15">
        <f t="shared" si="423"/>
        <v>0</v>
      </c>
      <c r="BR307" s="8">
        <f t="shared" si="424"/>
        <v>6.3422750000000083E-2</v>
      </c>
      <c r="BS307" s="68"/>
      <c r="BT307" s="60">
        <v>1</v>
      </c>
      <c r="BU307" s="8">
        <f t="shared" si="425"/>
        <v>0</v>
      </c>
      <c r="BV307" s="8">
        <f t="shared" si="426"/>
        <v>0</v>
      </c>
      <c r="BW307" s="69">
        <f t="shared" si="427"/>
        <v>0</v>
      </c>
      <c r="BX307" s="8">
        <f t="shared" si="428"/>
        <v>0</v>
      </c>
      <c r="BY307" s="8">
        <f t="shared" si="429"/>
        <v>0</v>
      </c>
      <c r="BZ307" s="8">
        <f t="shared" si="430"/>
        <v>0</v>
      </c>
      <c r="CA307" s="8">
        <f t="shared" si="431"/>
        <v>0</v>
      </c>
      <c r="CB307" s="8">
        <f t="shared" si="432"/>
        <v>0</v>
      </c>
      <c r="CC307" s="15">
        <f t="shared" si="433"/>
        <v>0</v>
      </c>
      <c r="CD307" s="8">
        <f t="shared" si="434"/>
        <v>6.3422750000000083E-2</v>
      </c>
      <c r="CE307" s="68"/>
      <c r="CF307" s="60">
        <v>1</v>
      </c>
      <c r="CG307" s="8">
        <f t="shared" si="435"/>
        <v>0</v>
      </c>
      <c r="CH307" s="8">
        <f t="shared" si="436"/>
        <v>0</v>
      </c>
      <c r="CI307" s="69">
        <f t="shared" si="437"/>
        <v>0</v>
      </c>
      <c r="CJ307" s="8">
        <f t="shared" si="438"/>
        <v>0</v>
      </c>
      <c r="CK307" s="8">
        <f t="shared" si="439"/>
        <v>0</v>
      </c>
      <c r="CL307" s="8">
        <f t="shared" si="440"/>
        <v>0</v>
      </c>
      <c r="CM307" s="8">
        <f t="shared" si="441"/>
        <v>0</v>
      </c>
      <c r="CN307" s="8">
        <f t="shared" si="442"/>
        <v>0</v>
      </c>
      <c r="CO307" s="15">
        <f t="shared" si="443"/>
        <v>0</v>
      </c>
      <c r="CP307" s="8">
        <f t="shared" si="444"/>
        <v>6.3422750000000083E-2</v>
      </c>
      <c r="CQ307" s="27"/>
      <c r="CR307">
        <f t="shared" si="369"/>
        <v>7.7316580000000004</v>
      </c>
      <c r="CS307">
        <f t="shared" si="370"/>
        <v>0</v>
      </c>
      <c r="CT307">
        <f t="shared" si="371"/>
        <v>0</v>
      </c>
      <c r="CU307">
        <f t="shared" si="372"/>
        <v>0</v>
      </c>
      <c r="CV307">
        <f t="shared" si="373"/>
        <v>5.7316580000000004</v>
      </c>
      <c r="CW307">
        <f t="shared" si="374"/>
        <v>0</v>
      </c>
      <c r="CX307">
        <f t="shared" si="375"/>
        <v>0</v>
      </c>
      <c r="CY307">
        <f t="shared" si="376"/>
        <v>2</v>
      </c>
      <c r="CZ307" s="8">
        <f t="shared" si="377"/>
        <v>2</v>
      </c>
    </row>
    <row r="308" spans="1:104" hidden="1" outlineLevel="1" x14ac:dyDescent="0.4">
      <c r="A308" t="str">
        <f>'Accounts Active'!A266</f>
        <v>Peter Thomas Lambert and Elvira de la Cruz Lambert</v>
      </c>
      <c r="B308">
        <f t="shared" si="360"/>
        <v>11.078894</v>
      </c>
      <c r="C308">
        <f t="shared" si="359"/>
        <v>6.4663999999999999E-2</v>
      </c>
      <c r="D308">
        <f t="shared" si="361"/>
        <v>0</v>
      </c>
      <c r="E308">
        <f t="shared" si="362"/>
        <v>0.55394470000000007</v>
      </c>
      <c r="F308" s="15">
        <f t="shared" si="378"/>
        <v>1</v>
      </c>
      <c r="G308" s="14">
        <f t="shared" si="363"/>
        <v>1</v>
      </c>
      <c r="H308" s="54">
        <f t="shared" si="379"/>
        <v>0</v>
      </c>
      <c r="I308" s="58">
        <v>6.4663999999999999E-2</v>
      </c>
      <c r="J308" s="58">
        <f t="shared" si="364"/>
        <v>0</v>
      </c>
      <c r="K308" s="10"/>
      <c r="L308">
        <v>0</v>
      </c>
      <c r="M308" s="8">
        <f t="shared" si="380"/>
        <v>0</v>
      </c>
      <c r="N308" s="8">
        <f t="shared" si="381"/>
        <v>0</v>
      </c>
      <c r="O308" s="58">
        <f t="shared" si="365"/>
        <v>2.3497093023255811E-2</v>
      </c>
      <c r="P308" s="8">
        <f t="shared" si="366"/>
        <v>0</v>
      </c>
      <c r="Q308" s="8">
        <f t="shared" si="382"/>
        <v>0</v>
      </c>
      <c r="R308" s="8">
        <f t="shared" si="367"/>
        <v>0</v>
      </c>
      <c r="S308" s="8">
        <f t="shared" si="383"/>
        <v>0</v>
      </c>
      <c r="T308" s="8">
        <f t="shared" si="384"/>
        <v>2.3497093023255811E-2</v>
      </c>
      <c r="U308" s="15">
        <f t="shared" si="445"/>
        <v>2.1208879716022025E-3</v>
      </c>
      <c r="V308" s="8">
        <f t="shared" si="368"/>
        <v>-2.3497093023255811E-2</v>
      </c>
      <c r="W308" s="68"/>
      <c r="X308" s="58">
        <v>0</v>
      </c>
      <c r="Y308" s="8">
        <f t="shared" si="385"/>
        <v>-2.3497093023255811E-2</v>
      </c>
      <c r="Z308" s="8">
        <f t="shared" si="386"/>
        <v>-2.3497093023255811E-2</v>
      </c>
      <c r="AA308" s="60">
        <f t="shared" si="387"/>
        <v>4.1166906976744189E-2</v>
      </c>
      <c r="AB308" s="8">
        <f t="shared" si="388"/>
        <v>-2.3497093023255811E-2</v>
      </c>
      <c r="AC308" s="8">
        <f t="shared" si="389"/>
        <v>0</v>
      </c>
      <c r="AD308" s="8">
        <f t="shared" si="390"/>
        <v>0</v>
      </c>
      <c r="AE308" s="8">
        <f t="shared" si="391"/>
        <v>0</v>
      </c>
      <c r="AF308" s="8">
        <f t="shared" si="392"/>
        <v>1.7669813953488378E-2</v>
      </c>
      <c r="AG308" s="15">
        <f t="shared" si="393"/>
        <v>1.594907754644857E-3</v>
      </c>
      <c r="AH308" s="8">
        <f t="shared" si="394"/>
        <v>-4.1166906976744189E-2</v>
      </c>
      <c r="AI308" s="68"/>
      <c r="AJ308" s="58">
        <v>0</v>
      </c>
      <c r="AK308" s="8">
        <f t="shared" si="395"/>
        <v>-4.1166906976744189E-2</v>
      </c>
      <c r="AL308" s="8">
        <f t="shared" si="396"/>
        <v>-4.1166906976744189E-2</v>
      </c>
      <c r="AM308" s="69">
        <f t="shared" si="397"/>
        <v>0</v>
      </c>
      <c r="AN308" s="8">
        <f t="shared" si="398"/>
        <v>-4.1166906976744189E-2</v>
      </c>
      <c r="AO308" s="8">
        <f t="shared" si="399"/>
        <v>0</v>
      </c>
      <c r="AP308" s="8">
        <f t="shared" si="400"/>
        <v>0</v>
      </c>
      <c r="AQ308" s="8">
        <f t="shared" si="401"/>
        <v>0</v>
      </c>
      <c r="AR308" s="8">
        <f t="shared" si="402"/>
        <v>-4.1166906976744189E-2</v>
      </c>
      <c r="AS308" s="15">
        <f t="shared" si="403"/>
        <v>-3.7157957262470595E-3</v>
      </c>
      <c r="AT308" s="8">
        <f t="shared" si="404"/>
        <v>0</v>
      </c>
      <c r="AU308" s="68"/>
      <c r="AV308" s="60">
        <v>0</v>
      </c>
      <c r="AW308" s="8">
        <f t="shared" si="405"/>
        <v>0</v>
      </c>
      <c r="AX308" s="8">
        <f t="shared" si="406"/>
        <v>0</v>
      </c>
      <c r="AY308" s="69">
        <f t="shared" si="407"/>
        <v>0</v>
      </c>
      <c r="AZ308" s="8">
        <f t="shared" si="408"/>
        <v>0</v>
      </c>
      <c r="BA308" s="8">
        <f t="shared" si="409"/>
        <v>0</v>
      </c>
      <c r="BB308" s="8">
        <f t="shared" si="410"/>
        <v>0</v>
      </c>
      <c r="BC308" s="8">
        <f t="shared" si="411"/>
        <v>0</v>
      </c>
      <c r="BD308" s="8">
        <f t="shared" si="412"/>
        <v>0</v>
      </c>
      <c r="BE308" s="15">
        <f t="shared" si="413"/>
        <v>0</v>
      </c>
      <c r="BF308" s="8">
        <f t="shared" si="414"/>
        <v>0</v>
      </c>
      <c r="BG308" s="68"/>
      <c r="BH308" s="60">
        <v>0</v>
      </c>
      <c r="BI308" s="8">
        <f t="shared" si="415"/>
        <v>0</v>
      </c>
      <c r="BJ308" s="8">
        <f t="shared" si="416"/>
        <v>0</v>
      </c>
      <c r="BK308" s="69">
        <f t="shared" si="417"/>
        <v>0</v>
      </c>
      <c r="BL308" s="8">
        <f t="shared" si="418"/>
        <v>0</v>
      </c>
      <c r="BM308" s="8">
        <f t="shared" si="419"/>
        <v>0</v>
      </c>
      <c r="BN308" s="8">
        <f t="shared" si="420"/>
        <v>0</v>
      </c>
      <c r="BO308" s="8">
        <f t="shared" si="421"/>
        <v>0</v>
      </c>
      <c r="BP308" s="8">
        <f t="shared" si="422"/>
        <v>0</v>
      </c>
      <c r="BQ308" s="15">
        <f t="shared" si="423"/>
        <v>0</v>
      </c>
      <c r="BR308" s="8">
        <f t="shared" si="424"/>
        <v>0</v>
      </c>
      <c r="BS308" s="68"/>
      <c r="BT308" s="60">
        <v>0</v>
      </c>
      <c r="BU308" s="8">
        <f t="shared" si="425"/>
        <v>0</v>
      </c>
      <c r="BV308" s="8">
        <f t="shared" si="426"/>
        <v>0</v>
      </c>
      <c r="BW308" s="69">
        <f t="shared" si="427"/>
        <v>0</v>
      </c>
      <c r="BX308" s="8">
        <f t="shared" si="428"/>
        <v>0</v>
      </c>
      <c r="BY308" s="8">
        <f t="shared" si="429"/>
        <v>0</v>
      </c>
      <c r="BZ308" s="8">
        <f t="shared" si="430"/>
        <v>0</v>
      </c>
      <c r="CA308" s="8">
        <f t="shared" si="431"/>
        <v>0</v>
      </c>
      <c r="CB308" s="8">
        <f t="shared" si="432"/>
        <v>0</v>
      </c>
      <c r="CC308" s="15">
        <f t="shared" si="433"/>
        <v>0</v>
      </c>
      <c r="CD308" s="8">
        <f t="shared" si="434"/>
        <v>0</v>
      </c>
      <c r="CE308" s="68"/>
      <c r="CF308" s="60">
        <v>0</v>
      </c>
      <c r="CG308" s="8">
        <f t="shared" si="435"/>
        <v>0</v>
      </c>
      <c r="CH308" s="8">
        <f t="shared" si="436"/>
        <v>0</v>
      </c>
      <c r="CI308" s="69">
        <f t="shared" si="437"/>
        <v>0</v>
      </c>
      <c r="CJ308" s="8">
        <f t="shared" si="438"/>
        <v>0</v>
      </c>
      <c r="CK308" s="8">
        <f t="shared" si="439"/>
        <v>0</v>
      </c>
      <c r="CL308" s="8">
        <f t="shared" si="440"/>
        <v>0</v>
      </c>
      <c r="CM308" s="8">
        <f t="shared" si="441"/>
        <v>0</v>
      </c>
      <c r="CN308" s="8">
        <f t="shared" si="442"/>
        <v>0</v>
      </c>
      <c r="CO308" s="15">
        <f t="shared" si="443"/>
        <v>0</v>
      </c>
      <c r="CP308" s="8">
        <f t="shared" si="444"/>
        <v>0</v>
      </c>
      <c r="CQ308" s="27"/>
      <c r="CR308">
        <f t="shared" si="369"/>
        <v>11.01423</v>
      </c>
      <c r="CS308">
        <f t="shared" si="370"/>
        <v>0</v>
      </c>
      <c r="CT308">
        <f t="shared" si="371"/>
        <v>0</v>
      </c>
      <c r="CU308">
        <f t="shared" si="372"/>
        <v>0</v>
      </c>
      <c r="CV308">
        <f t="shared" si="373"/>
        <v>11.01423</v>
      </c>
      <c r="CW308">
        <f t="shared" si="374"/>
        <v>0</v>
      </c>
      <c r="CX308">
        <f t="shared" si="375"/>
        <v>0</v>
      </c>
      <c r="CY308">
        <f t="shared" si="376"/>
        <v>0</v>
      </c>
      <c r="CZ308" s="8">
        <f t="shared" si="377"/>
        <v>0</v>
      </c>
    </row>
    <row r="309" spans="1:104" hidden="1" outlineLevel="1" x14ac:dyDescent="0.4">
      <c r="A309" t="str">
        <f>'Accounts Active'!A267</f>
        <v>Petter Wildhagen</v>
      </c>
      <c r="B309">
        <f t="shared" si="360"/>
        <v>0</v>
      </c>
      <c r="C309">
        <f t="shared" si="359"/>
        <v>0</v>
      </c>
      <c r="D309">
        <f t="shared" si="361"/>
        <v>0</v>
      </c>
      <c r="E309">
        <f t="shared" si="362"/>
        <v>0</v>
      </c>
      <c r="F309" s="15">
        <f t="shared" si="378"/>
        <v>0</v>
      </c>
      <c r="G309" s="14">
        <f t="shared" si="363"/>
        <v>1</v>
      </c>
      <c r="H309" s="54">
        <f t="shared" si="379"/>
        <v>0</v>
      </c>
      <c r="I309" s="58">
        <v>0</v>
      </c>
      <c r="J309" s="58">
        <f t="shared" si="364"/>
        <v>0</v>
      </c>
      <c r="K309" s="10"/>
      <c r="L309">
        <v>0</v>
      </c>
      <c r="M309" s="8">
        <f t="shared" si="380"/>
        <v>0</v>
      </c>
      <c r="N309" s="8">
        <f t="shared" si="381"/>
        <v>0</v>
      </c>
      <c r="O309" s="58">
        <f t="shared" si="365"/>
        <v>0</v>
      </c>
      <c r="P309" s="8">
        <f t="shared" si="366"/>
        <v>0</v>
      </c>
      <c r="Q309" s="8">
        <f t="shared" si="382"/>
        <v>0</v>
      </c>
      <c r="R309" s="8">
        <f t="shared" si="367"/>
        <v>0</v>
      </c>
      <c r="S309" s="8">
        <f t="shared" si="383"/>
        <v>0</v>
      </c>
      <c r="T309" s="8">
        <f t="shared" si="384"/>
        <v>0</v>
      </c>
      <c r="U309" s="15">
        <f t="shared" si="445"/>
        <v>0</v>
      </c>
      <c r="V309" s="8">
        <f t="shared" si="368"/>
        <v>0</v>
      </c>
      <c r="W309" s="68"/>
      <c r="X309" s="58">
        <v>1</v>
      </c>
      <c r="Y309" s="8">
        <f t="shared" si="385"/>
        <v>0</v>
      </c>
      <c r="Z309" s="8">
        <f t="shared" si="386"/>
        <v>0</v>
      </c>
      <c r="AA309" s="60">
        <f t="shared" si="387"/>
        <v>0</v>
      </c>
      <c r="AB309" s="8">
        <f t="shared" si="388"/>
        <v>0</v>
      </c>
      <c r="AC309" s="8">
        <f t="shared" si="389"/>
        <v>0</v>
      </c>
      <c r="AD309" s="8">
        <f t="shared" si="390"/>
        <v>0</v>
      </c>
      <c r="AE309" s="8">
        <f t="shared" si="391"/>
        <v>0</v>
      </c>
      <c r="AF309" s="8">
        <f t="shared" si="392"/>
        <v>0</v>
      </c>
      <c r="AG309" s="15">
        <f t="shared" si="393"/>
        <v>0</v>
      </c>
      <c r="AH309" s="8">
        <f t="shared" si="394"/>
        <v>0</v>
      </c>
      <c r="AI309" s="68"/>
      <c r="AJ309" s="58">
        <v>0</v>
      </c>
      <c r="AK309" s="8">
        <f t="shared" si="395"/>
        <v>0</v>
      </c>
      <c r="AL309" s="8">
        <f t="shared" si="396"/>
        <v>0</v>
      </c>
      <c r="AM309" s="69">
        <f t="shared" si="397"/>
        <v>0</v>
      </c>
      <c r="AN309" s="8">
        <f t="shared" si="398"/>
        <v>0</v>
      </c>
      <c r="AO309" s="8">
        <f t="shared" si="399"/>
        <v>0</v>
      </c>
      <c r="AP309" s="8">
        <f t="shared" si="400"/>
        <v>0</v>
      </c>
      <c r="AQ309" s="8">
        <f t="shared" si="401"/>
        <v>0</v>
      </c>
      <c r="AR309" s="8">
        <f t="shared" si="402"/>
        <v>0</v>
      </c>
      <c r="AS309" s="15">
        <f t="shared" si="403"/>
        <v>0</v>
      </c>
      <c r="AT309" s="8">
        <f t="shared" si="404"/>
        <v>0</v>
      </c>
      <c r="AU309" s="68"/>
      <c r="AV309" s="60">
        <v>1</v>
      </c>
      <c r="AW309" s="8">
        <f t="shared" si="405"/>
        <v>0</v>
      </c>
      <c r="AX309" s="8">
        <f t="shared" si="406"/>
        <v>0</v>
      </c>
      <c r="AY309" s="69">
        <f t="shared" si="407"/>
        <v>0</v>
      </c>
      <c r="AZ309" s="8">
        <f t="shared" si="408"/>
        <v>0</v>
      </c>
      <c r="BA309" s="8">
        <f t="shared" si="409"/>
        <v>0</v>
      </c>
      <c r="BB309" s="8">
        <f t="shared" si="410"/>
        <v>0</v>
      </c>
      <c r="BC309" s="8">
        <f t="shared" si="411"/>
        <v>0</v>
      </c>
      <c r="BD309" s="8">
        <f t="shared" si="412"/>
        <v>0</v>
      </c>
      <c r="BE309" s="15">
        <f t="shared" si="413"/>
        <v>0</v>
      </c>
      <c r="BF309" s="8">
        <f t="shared" si="414"/>
        <v>0</v>
      </c>
      <c r="BG309" s="68"/>
      <c r="BH309" s="60">
        <v>1</v>
      </c>
      <c r="BI309" s="8">
        <f t="shared" si="415"/>
        <v>0</v>
      </c>
      <c r="BJ309" s="8">
        <f t="shared" si="416"/>
        <v>0</v>
      </c>
      <c r="BK309" s="69">
        <f t="shared" si="417"/>
        <v>0</v>
      </c>
      <c r="BL309" s="8">
        <f t="shared" si="418"/>
        <v>0</v>
      </c>
      <c r="BM309" s="8">
        <f t="shared" si="419"/>
        <v>0</v>
      </c>
      <c r="BN309" s="8">
        <f t="shared" si="420"/>
        <v>0</v>
      </c>
      <c r="BO309" s="8">
        <f t="shared" si="421"/>
        <v>0</v>
      </c>
      <c r="BP309" s="8">
        <f t="shared" si="422"/>
        <v>0</v>
      </c>
      <c r="BQ309" s="15">
        <f t="shared" si="423"/>
        <v>0</v>
      </c>
      <c r="BR309" s="8">
        <f t="shared" si="424"/>
        <v>0</v>
      </c>
      <c r="BS309" s="68"/>
      <c r="BT309" s="60">
        <v>1</v>
      </c>
      <c r="BU309" s="8">
        <f t="shared" si="425"/>
        <v>0</v>
      </c>
      <c r="BV309" s="8">
        <f t="shared" si="426"/>
        <v>0</v>
      </c>
      <c r="BW309" s="69">
        <f t="shared" si="427"/>
        <v>0</v>
      </c>
      <c r="BX309" s="8">
        <f t="shared" si="428"/>
        <v>0</v>
      </c>
      <c r="BY309" s="8">
        <f t="shared" si="429"/>
        <v>0</v>
      </c>
      <c r="BZ309" s="8">
        <f t="shared" si="430"/>
        <v>0</v>
      </c>
      <c r="CA309" s="8">
        <f t="shared" si="431"/>
        <v>0</v>
      </c>
      <c r="CB309" s="8">
        <f t="shared" si="432"/>
        <v>0</v>
      </c>
      <c r="CC309" s="15">
        <f t="shared" si="433"/>
        <v>0</v>
      </c>
      <c r="CD309" s="8">
        <f t="shared" si="434"/>
        <v>0</v>
      </c>
      <c r="CE309" s="68"/>
      <c r="CF309" s="60">
        <v>1</v>
      </c>
      <c r="CG309" s="8">
        <f t="shared" si="435"/>
        <v>0</v>
      </c>
      <c r="CH309" s="8">
        <f t="shared" si="436"/>
        <v>0</v>
      </c>
      <c r="CI309" s="69">
        <f t="shared" si="437"/>
        <v>0</v>
      </c>
      <c r="CJ309" s="8">
        <f t="shared" si="438"/>
        <v>0</v>
      </c>
      <c r="CK309" s="8">
        <f t="shared" si="439"/>
        <v>0</v>
      </c>
      <c r="CL309" s="8">
        <f t="shared" si="440"/>
        <v>0</v>
      </c>
      <c r="CM309" s="8">
        <f t="shared" si="441"/>
        <v>0</v>
      </c>
      <c r="CN309" s="8">
        <f t="shared" si="442"/>
        <v>0</v>
      </c>
      <c r="CO309" s="15">
        <f t="shared" si="443"/>
        <v>0</v>
      </c>
      <c r="CP309" s="8">
        <f t="shared" si="444"/>
        <v>0</v>
      </c>
      <c r="CQ309" s="27"/>
      <c r="CR309">
        <f t="shared" si="369"/>
        <v>0</v>
      </c>
      <c r="CS309">
        <f t="shared" si="370"/>
        <v>0</v>
      </c>
      <c r="CT309">
        <f t="shared" si="371"/>
        <v>0</v>
      </c>
      <c r="CU309">
        <f t="shared" si="372"/>
        <v>0</v>
      </c>
      <c r="CV309">
        <f t="shared" si="373"/>
        <v>0</v>
      </c>
      <c r="CW309">
        <f t="shared" si="374"/>
        <v>0</v>
      </c>
      <c r="CX309">
        <f t="shared" si="375"/>
        <v>0</v>
      </c>
      <c r="CY309">
        <f t="shared" si="376"/>
        <v>0</v>
      </c>
      <c r="CZ309" s="8">
        <f t="shared" si="377"/>
        <v>0</v>
      </c>
    </row>
    <row r="310" spans="1:104" hidden="1" outlineLevel="1" x14ac:dyDescent="0.4">
      <c r="A310" t="str">
        <f>'Accounts Active'!A268</f>
        <v>Philip Charles Ambrose Morgan</v>
      </c>
      <c r="B310">
        <f t="shared" si="360"/>
        <v>15.207293</v>
      </c>
      <c r="C310">
        <f t="shared" si="359"/>
        <v>2.0191439999999998</v>
      </c>
      <c r="D310">
        <f t="shared" si="361"/>
        <v>0</v>
      </c>
      <c r="E310">
        <f t="shared" si="362"/>
        <v>0.76036465000000009</v>
      </c>
      <c r="F310" s="15">
        <f t="shared" si="378"/>
        <v>0.376577723035108</v>
      </c>
      <c r="G310" s="14">
        <f t="shared" si="363"/>
        <v>1</v>
      </c>
      <c r="H310" s="54">
        <f t="shared" si="379"/>
        <v>1.2587793499999997</v>
      </c>
      <c r="I310" s="58">
        <v>0.76036465000000009</v>
      </c>
      <c r="J310" s="58">
        <f t="shared" si="364"/>
        <v>1.2587793499999997</v>
      </c>
      <c r="K310" s="10"/>
      <c r="L310">
        <v>0</v>
      </c>
      <c r="M310" s="8">
        <f t="shared" si="380"/>
        <v>0.76036465000000009</v>
      </c>
      <c r="N310" s="8">
        <f t="shared" si="381"/>
        <v>1.2587793499999997</v>
      </c>
      <c r="O310" s="58">
        <f t="shared" si="365"/>
        <v>0.27629529433139538</v>
      </c>
      <c r="P310" s="8">
        <f t="shared" si="366"/>
        <v>0.76036465000000009</v>
      </c>
      <c r="Q310" s="8">
        <f t="shared" si="382"/>
        <v>0</v>
      </c>
      <c r="R310" s="8">
        <f t="shared" si="367"/>
        <v>0</v>
      </c>
      <c r="S310" s="8">
        <f t="shared" si="383"/>
        <v>0</v>
      </c>
      <c r="T310" s="8">
        <f t="shared" si="384"/>
        <v>1.0366599443313955</v>
      </c>
      <c r="U310" s="15">
        <f t="shared" si="445"/>
        <v>6.8168604651162798E-2</v>
      </c>
      <c r="V310" s="8">
        <f t="shared" si="368"/>
        <v>0.22211940566860422</v>
      </c>
      <c r="W310" s="68"/>
      <c r="X310" s="58">
        <v>0</v>
      </c>
      <c r="Y310" s="8">
        <f t="shared" si="385"/>
        <v>0.22211940566860422</v>
      </c>
      <c r="Z310" s="8">
        <f t="shared" si="386"/>
        <v>0.22211940566860422</v>
      </c>
      <c r="AA310" s="60">
        <f t="shared" si="387"/>
        <v>0.48406935566860471</v>
      </c>
      <c r="AB310" s="8">
        <f t="shared" si="388"/>
        <v>0.22211940566860422</v>
      </c>
      <c r="AC310" s="8">
        <f t="shared" si="389"/>
        <v>0</v>
      </c>
      <c r="AD310" s="8">
        <f t="shared" si="390"/>
        <v>0</v>
      </c>
      <c r="AE310" s="8">
        <f t="shared" si="391"/>
        <v>0</v>
      </c>
      <c r="AF310" s="8">
        <f t="shared" si="392"/>
        <v>0.70618876133720887</v>
      </c>
      <c r="AG310" s="15">
        <f t="shared" si="393"/>
        <v>4.643750609245241E-2</v>
      </c>
      <c r="AH310" s="8">
        <f t="shared" si="394"/>
        <v>-0.48406935566860465</v>
      </c>
      <c r="AI310" s="68"/>
      <c r="AJ310" s="58">
        <v>0</v>
      </c>
      <c r="AK310" s="8">
        <f t="shared" si="395"/>
        <v>-0.48406935566860465</v>
      </c>
      <c r="AL310" s="8">
        <f t="shared" si="396"/>
        <v>-0.48406935566860465</v>
      </c>
      <c r="AM310" s="69">
        <f t="shared" si="397"/>
        <v>0</v>
      </c>
      <c r="AN310" s="8">
        <f t="shared" si="398"/>
        <v>-0.48406935566860465</v>
      </c>
      <c r="AO310" s="8">
        <f t="shared" si="399"/>
        <v>0</v>
      </c>
      <c r="AP310" s="8">
        <f t="shared" si="400"/>
        <v>0</v>
      </c>
      <c r="AQ310" s="8">
        <f t="shared" si="401"/>
        <v>0</v>
      </c>
      <c r="AR310" s="8">
        <f t="shared" si="402"/>
        <v>-0.48406935566860465</v>
      </c>
      <c r="AS310" s="15">
        <f t="shared" si="403"/>
        <v>-3.1831395348837208E-2</v>
      </c>
      <c r="AT310" s="8">
        <f t="shared" si="404"/>
        <v>0</v>
      </c>
      <c r="AU310" s="68"/>
      <c r="AV310" s="60">
        <v>0</v>
      </c>
      <c r="AW310" s="8">
        <f t="shared" si="405"/>
        <v>0</v>
      </c>
      <c r="AX310" s="8">
        <f t="shared" si="406"/>
        <v>0</v>
      </c>
      <c r="AY310" s="69">
        <f t="shared" si="407"/>
        <v>0</v>
      </c>
      <c r="AZ310" s="8">
        <f t="shared" si="408"/>
        <v>0</v>
      </c>
      <c r="BA310" s="8">
        <f t="shared" si="409"/>
        <v>0</v>
      </c>
      <c r="BB310" s="8">
        <f t="shared" si="410"/>
        <v>0</v>
      </c>
      <c r="BC310" s="8">
        <f t="shared" si="411"/>
        <v>0</v>
      </c>
      <c r="BD310" s="8">
        <f t="shared" si="412"/>
        <v>0</v>
      </c>
      <c r="BE310" s="15">
        <f t="shared" si="413"/>
        <v>0</v>
      </c>
      <c r="BF310" s="8">
        <f t="shared" si="414"/>
        <v>0</v>
      </c>
      <c r="BG310" s="68"/>
      <c r="BH310" s="60">
        <v>0</v>
      </c>
      <c r="BI310" s="8">
        <f t="shared" si="415"/>
        <v>0</v>
      </c>
      <c r="BJ310" s="8">
        <f t="shared" si="416"/>
        <v>0</v>
      </c>
      <c r="BK310" s="69">
        <f t="shared" si="417"/>
        <v>0</v>
      </c>
      <c r="BL310" s="8">
        <f t="shared" si="418"/>
        <v>0</v>
      </c>
      <c r="BM310" s="8">
        <f t="shared" si="419"/>
        <v>0</v>
      </c>
      <c r="BN310" s="8">
        <f t="shared" si="420"/>
        <v>0</v>
      </c>
      <c r="BO310" s="8">
        <f t="shared" si="421"/>
        <v>0</v>
      </c>
      <c r="BP310" s="8">
        <f t="shared" si="422"/>
        <v>0</v>
      </c>
      <c r="BQ310" s="15">
        <f t="shared" si="423"/>
        <v>0</v>
      </c>
      <c r="BR310" s="8">
        <f t="shared" si="424"/>
        <v>0</v>
      </c>
      <c r="BS310" s="68"/>
      <c r="BT310" s="60">
        <v>0</v>
      </c>
      <c r="BU310" s="8">
        <f t="shared" si="425"/>
        <v>0</v>
      </c>
      <c r="BV310" s="8">
        <f t="shared" si="426"/>
        <v>0</v>
      </c>
      <c r="BW310" s="69">
        <f t="shared" si="427"/>
        <v>0</v>
      </c>
      <c r="BX310" s="8">
        <f t="shared" si="428"/>
        <v>0</v>
      </c>
      <c r="BY310" s="8">
        <f t="shared" si="429"/>
        <v>0</v>
      </c>
      <c r="BZ310" s="8">
        <f t="shared" si="430"/>
        <v>0</v>
      </c>
      <c r="CA310" s="8">
        <f t="shared" si="431"/>
        <v>0</v>
      </c>
      <c r="CB310" s="8">
        <f t="shared" si="432"/>
        <v>0</v>
      </c>
      <c r="CC310" s="15">
        <f t="shared" si="433"/>
        <v>0</v>
      </c>
      <c r="CD310" s="8">
        <f t="shared" si="434"/>
        <v>0</v>
      </c>
      <c r="CE310" s="68"/>
      <c r="CF310" s="60">
        <v>0</v>
      </c>
      <c r="CG310" s="8">
        <f t="shared" si="435"/>
        <v>0</v>
      </c>
      <c r="CH310" s="8">
        <f t="shared" si="436"/>
        <v>0</v>
      </c>
      <c r="CI310" s="69">
        <f t="shared" si="437"/>
        <v>0</v>
      </c>
      <c r="CJ310" s="8">
        <f t="shared" si="438"/>
        <v>0</v>
      </c>
      <c r="CK310" s="8">
        <f t="shared" si="439"/>
        <v>0</v>
      </c>
      <c r="CL310" s="8">
        <f t="shared" si="440"/>
        <v>0</v>
      </c>
      <c r="CM310" s="8">
        <f t="shared" si="441"/>
        <v>0</v>
      </c>
      <c r="CN310" s="8">
        <f t="shared" si="442"/>
        <v>0</v>
      </c>
      <c r="CO310" s="15">
        <f t="shared" si="443"/>
        <v>0</v>
      </c>
      <c r="CP310" s="8">
        <f t="shared" si="444"/>
        <v>0</v>
      </c>
      <c r="CQ310" s="27"/>
      <c r="CR310">
        <f t="shared" si="369"/>
        <v>13.188148999999999</v>
      </c>
      <c r="CS310">
        <f t="shared" si="370"/>
        <v>0.42184899999999997</v>
      </c>
      <c r="CT310">
        <f t="shared" si="371"/>
        <v>0</v>
      </c>
      <c r="CU310">
        <f t="shared" si="372"/>
        <v>0</v>
      </c>
      <c r="CV310">
        <f t="shared" si="373"/>
        <v>12.766299999999999</v>
      </c>
      <c r="CW310">
        <f t="shared" si="374"/>
        <v>0</v>
      </c>
      <c r="CX310">
        <f t="shared" si="375"/>
        <v>0</v>
      </c>
      <c r="CY310">
        <f t="shared" si="376"/>
        <v>0</v>
      </c>
      <c r="CZ310" s="8">
        <f t="shared" si="377"/>
        <v>0</v>
      </c>
    </row>
    <row r="311" spans="1:104" hidden="1" outlineLevel="1" x14ac:dyDescent="0.4">
      <c r="A311" t="str">
        <f>'Accounts Active'!A269</f>
        <v>Philip John Barton</v>
      </c>
      <c r="B311">
        <f t="shared" si="360"/>
        <v>36.646841999999999</v>
      </c>
      <c r="C311">
        <f t="shared" si="359"/>
        <v>32.990602000000003</v>
      </c>
      <c r="D311">
        <f t="shared" si="361"/>
        <v>0</v>
      </c>
      <c r="E311">
        <f t="shared" si="362"/>
        <v>1.8323421</v>
      </c>
      <c r="F311" s="15">
        <f t="shared" si="378"/>
        <v>0.73808656176333709</v>
      </c>
      <c r="G311" s="14">
        <f t="shared" si="363"/>
        <v>1</v>
      </c>
      <c r="H311" s="54">
        <f t="shared" si="379"/>
        <v>8.6406819993173301</v>
      </c>
      <c r="I311" s="58">
        <v>4.0295900740230275</v>
      </c>
      <c r="J311" s="58">
        <f t="shared" si="364"/>
        <v>28.961011925976976</v>
      </c>
      <c r="K311" s="10"/>
      <c r="L311">
        <v>0</v>
      </c>
      <c r="M311" s="8">
        <f t="shared" si="380"/>
        <v>1.8323421</v>
      </c>
      <c r="N311" s="8">
        <f t="shared" si="381"/>
        <v>28.961011925976976</v>
      </c>
      <c r="O311" s="58">
        <f t="shared" si="365"/>
        <v>1.4642405792234838</v>
      </c>
      <c r="P311" s="8">
        <f t="shared" si="366"/>
        <v>0</v>
      </c>
      <c r="Q311" s="8">
        <f t="shared" si="382"/>
        <v>28.961011925976976</v>
      </c>
      <c r="R311" s="8">
        <f t="shared" si="367"/>
        <v>0.94640772529430284</v>
      </c>
      <c r="S311" s="8">
        <f t="shared" si="383"/>
        <v>0.94640772529430284</v>
      </c>
      <c r="T311" s="8">
        <f t="shared" si="384"/>
        <v>2.4106483045177867</v>
      </c>
      <c r="U311" s="15">
        <f t="shared" si="445"/>
        <v>6.5780519492451395E-2</v>
      </c>
      <c r="V311" s="8">
        <f t="shared" si="368"/>
        <v>26.550363621459191</v>
      </c>
      <c r="W311" s="68"/>
      <c r="X311" s="58">
        <v>1</v>
      </c>
      <c r="Y311" s="8">
        <f t="shared" si="385"/>
        <v>0</v>
      </c>
      <c r="Z311" s="8">
        <f t="shared" si="386"/>
        <v>0</v>
      </c>
      <c r="AA311" s="60">
        <f t="shared" si="387"/>
        <v>2.5653494947995439</v>
      </c>
      <c r="AB311" s="8">
        <f t="shared" si="388"/>
        <v>0</v>
      </c>
      <c r="AC311" s="8">
        <f t="shared" si="389"/>
        <v>0</v>
      </c>
      <c r="AD311" s="8">
        <f t="shared" si="390"/>
        <v>0</v>
      </c>
      <c r="AE311" s="8">
        <f t="shared" si="391"/>
        <v>0</v>
      </c>
      <c r="AF311" s="8">
        <f t="shared" si="392"/>
        <v>2.5653494947995439</v>
      </c>
      <c r="AG311" s="15">
        <f t="shared" si="393"/>
        <v>7.0001925262742806E-2</v>
      </c>
      <c r="AH311" s="8">
        <f t="shared" si="394"/>
        <v>23.985014126659646</v>
      </c>
      <c r="AI311" s="68"/>
      <c r="AJ311" s="58">
        <v>0</v>
      </c>
      <c r="AK311" s="8">
        <f t="shared" si="395"/>
        <v>1.8323421</v>
      </c>
      <c r="AL311" s="8">
        <f t="shared" si="396"/>
        <v>0</v>
      </c>
      <c r="AM311" s="69">
        <f t="shared" si="397"/>
        <v>0</v>
      </c>
      <c r="AN311" s="8">
        <f t="shared" si="398"/>
        <v>1.8323421</v>
      </c>
      <c r="AO311" s="8">
        <f t="shared" si="399"/>
        <v>0</v>
      </c>
      <c r="AP311" s="8">
        <f t="shared" si="400"/>
        <v>0</v>
      </c>
      <c r="AQ311" s="8">
        <f t="shared" si="401"/>
        <v>0</v>
      </c>
      <c r="AR311" s="8">
        <f t="shared" si="402"/>
        <v>1.8323421</v>
      </c>
      <c r="AS311" s="15">
        <f t="shared" si="403"/>
        <v>0.05</v>
      </c>
      <c r="AT311" s="8">
        <f t="shared" si="404"/>
        <v>22.152672026659644</v>
      </c>
      <c r="AU311" s="68"/>
      <c r="AV311" s="60">
        <v>0</v>
      </c>
      <c r="AW311" s="8">
        <f t="shared" si="405"/>
        <v>1.8323421</v>
      </c>
      <c r="AX311" s="8">
        <f t="shared" si="406"/>
        <v>0</v>
      </c>
      <c r="AY311" s="69">
        <f t="shared" si="407"/>
        <v>0</v>
      </c>
      <c r="AZ311" s="8">
        <f t="shared" si="408"/>
        <v>1.8323421</v>
      </c>
      <c r="BA311" s="8">
        <f t="shared" si="409"/>
        <v>0</v>
      </c>
      <c r="BB311" s="8">
        <f t="shared" si="410"/>
        <v>0</v>
      </c>
      <c r="BC311" s="8">
        <f t="shared" si="411"/>
        <v>0</v>
      </c>
      <c r="BD311" s="8">
        <f t="shared" si="412"/>
        <v>1.8323421</v>
      </c>
      <c r="BE311" s="15">
        <f t="shared" si="413"/>
        <v>0.05</v>
      </c>
      <c r="BF311" s="8">
        <f t="shared" si="414"/>
        <v>20.320329926659646</v>
      </c>
      <c r="BG311" s="68"/>
      <c r="BH311" s="60">
        <v>0</v>
      </c>
      <c r="BI311" s="8">
        <f t="shared" si="415"/>
        <v>1.8323421</v>
      </c>
      <c r="BJ311" s="8">
        <f t="shared" si="416"/>
        <v>0</v>
      </c>
      <c r="BK311" s="69">
        <f t="shared" si="417"/>
        <v>0</v>
      </c>
      <c r="BL311" s="8">
        <f t="shared" si="418"/>
        <v>0</v>
      </c>
      <c r="BM311" s="8">
        <f t="shared" si="419"/>
        <v>0</v>
      </c>
      <c r="BN311" s="8">
        <f t="shared" si="420"/>
        <v>0</v>
      </c>
      <c r="BO311" s="8">
        <f t="shared" si="421"/>
        <v>0</v>
      </c>
      <c r="BP311" s="8">
        <f t="shared" si="422"/>
        <v>0</v>
      </c>
      <c r="BQ311" s="15">
        <f t="shared" si="423"/>
        <v>0</v>
      </c>
      <c r="BR311" s="8">
        <f t="shared" si="424"/>
        <v>20.320329926659646</v>
      </c>
      <c r="BS311" s="68"/>
      <c r="BT311" s="60">
        <v>0</v>
      </c>
      <c r="BU311" s="8">
        <f t="shared" si="425"/>
        <v>1.8323421</v>
      </c>
      <c r="BV311" s="8">
        <f t="shared" si="426"/>
        <v>0</v>
      </c>
      <c r="BW311" s="69">
        <f t="shared" si="427"/>
        <v>0</v>
      </c>
      <c r="BX311" s="8">
        <f t="shared" si="428"/>
        <v>0</v>
      </c>
      <c r="BY311" s="8">
        <f t="shared" si="429"/>
        <v>0</v>
      </c>
      <c r="BZ311" s="8">
        <f t="shared" si="430"/>
        <v>0</v>
      </c>
      <c r="CA311" s="8">
        <f t="shared" si="431"/>
        <v>0</v>
      </c>
      <c r="CB311" s="8">
        <f t="shared" si="432"/>
        <v>0</v>
      </c>
      <c r="CC311" s="15">
        <f t="shared" si="433"/>
        <v>0</v>
      </c>
      <c r="CD311" s="8">
        <f t="shared" si="434"/>
        <v>20.320329926659646</v>
      </c>
      <c r="CE311" s="68"/>
      <c r="CF311" s="60">
        <v>0</v>
      </c>
      <c r="CG311" s="8">
        <f t="shared" si="435"/>
        <v>1.8323421</v>
      </c>
      <c r="CH311" s="8">
        <f t="shared" si="436"/>
        <v>0</v>
      </c>
      <c r="CI311" s="69">
        <f t="shared" si="437"/>
        <v>0</v>
      </c>
      <c r="CJ311" s="8">
        <f t="shared" si="438"/>
        <v>0</v>
      </c>
      <c r="CK311" s="8">
        <f t="shared" si="439"/>
        <v>0</v>
      </c>
      <c r="CL311" s="8">
        <f t="shared" si="440"/>
        <v>0</v>
      </c>
      <c r="CM311" s="8">
        <f t="shared" si="441"/>
        <v>0</v>
      </c>
      <c r="CN311" s="8">
        <f t="shared" si="442"/>
        <v>0</v>
      </c>
      <c r="CO311" s="15">
        <f t="shared" si="443"/>
        <v>0</v>
      </c>
      <c r="CP311" s="8">
        <f t="shared" si="444"/>
        <v>20.320329926659646</v>
      </c>
      <c r="CQ311" s="27"/>
      <c r="CR311">
        <f t="shared" si="369"/>
        <v>3.6562399999999999</v>
      </c>
      <c r="CS311">
        <f t="shared" si="370"/>
        <v>3.6562399999999999</v>
      </c>
      <c r="CT311">
        <f t="shared" si="371"/>
        <v>0</v>
      </c>
      <c r="CU311">
        <f t="shared" si="372"/>
        <v>0</v>
      </c>
      <c r="CV311">
        <f t="shared" si="373"/>
        <v>0</v>
      </c>
      <c r="CW311">
        <f t="shared" si="374"/>
        <v>0</v>
      </c>
      <c r="CX311">
        <f t="shared" si="375"/>
        <v>0</v>
      </c>
      <c r="CY311">
        <f t="shared" si="376"/>
        <v>0</v>
      </c>
      <c r="CZ311" s="8">
        <f t="shared" si="377"/>
        <v>0</v>
      </c>
    </row>
    <row r="312" spans="1:104" hidden="1" outlineLevel="1" x14ac:dyDescent="0.4">
      <c r="A312" t="str">
        <f>'Accounts Active'!A270</f>
        <v>Philip Kempler</v>
      </c>
      <c r="B312">
        <f t="shared" si="360"/>
        <v>10.003762</v>
      </c>
      <c r="C312">
        <f t="shared" si="359"/>
        <v>0</v>
      </c>
      <c r="D312">
        <f t="shared" si="361"/>
        <v>2.2139999999999998E-3</v>
      </c>
      <c r="E312">
        <f t="shared" si="362"/>
        <v>0.50018810000000002</v>
      </c>
      <c r="F312" s="15">
        <f t="shared" si="378"/>
        <v>0</v>
      </c>
      <c r="G312" s="14">
        <f t="shared" si="363"/>
        <v>1</v>
      </c>
      <c r="H312" s="54">
        <f t="shared" si="379"/>
        <v>0</v>
      </c>
      <c r="I312" s="58">
        <v>0</v>
      </c>
      <c r="J312" s="58">
        <f t="shared" si="364"/>
        <v>0</v>
      </c>
      <c r="K312" s="10"/>
      <c r="L312">
        <v>0</v>
      </c>
      <c r="M312" s="8">
        <f t="shared" si="380"/>
        <v>0</v>
      </c>
      <c r="N312" s="8">
        <f t="shared" si="381"/>
        <v>0</v>
      </c>
      <c r="O312" s="58">
        <f t="shared" si="365"/>
        <v>0</v>
      </c>
      <c r="P312" s="8">
        <f t="shared" si="366"/>
        <v>0</v>
      </c>
      <c r="Q312" s="8">
        <f t="shared" si="382"/>
        <v>0</v>
      </c>
      <c r="R312" s="8">
        <f t="shared" si="367"/>
        <v>0</v>
      </c>
      <c r="S312" s="8">
        <f t="shared" si="383"/>
        <v>0</v>
      </c>
      <c r="T312" s="8">
        <f t="shared" si="384"/>
        <v>0</v>
      </c>
      <c r="U312" s="15">
        <f t="shared" si="445"/>
        <v>0</v>
      </c>
      <c r="V312" s="8">
        <f t="shared" si="368"/>
        <v>0</v>
      </c>
      <c r="W312" s="68"/>
      <c r="X312" s="58">
        <v>0</v>
      </c>
      <c r="Y312" s="8">
        <f t="shared" si="385"/>
        <v>0</v>
      </c>
      <c r="Z312" s="8">
        <f t="shared" si="386"/>
        <v>0</v>
      </c>
      <c r="AA312" s="60">
        <f t="shared" si="387"/>
        <v>0</v>
      </c>
      <c r="AB312" s="8">
        <f t="shared" si="388"/>
        <v>0</v>
      </c>
      <c r="AC312" s="8">
        <f t="shared" si="389"/>
        <v>0</v>
      </c>
      <c r="AD312" s="8">
        <f t="shared" si="390"/>
        <v>0</v>
      </c>
      <c r="AE312" s="8">
        <f t="shared" si="391"/>
        <v>0</v>
      </c>
      <c r="AF312" s="8">
        <f t="shared" si="392"/>
        <v>0</v>
      </c>
      <c r="AG312" s="15">
        <f t="shared" si="393"/>
        <v>0</v>
      </c>
      <c r="AH312" s="8">
        <f t="shared" si="394"/>
        <v>0</v>
      </c>
      <c r="AI312" s="68"/>
      <c r="AJ312" s="58">
        <v>0</v>
      </c>
      <c r="AK312" s="8">
        <f t="shared" si="395"/>
        <v>0</v>
      </c>
      <c r="AL312" s="8">
        <f t="shared" si="396"/>
        <v>0</v>
      </c>
      <c r="AM312" s="69">
        <f t="shared" si="397"/>
        <v>0</v>
      </c>
      <c r="AN312" s="8">
        <f t="shared" si="398"/>
        <v>0</v>
      </c>
      <c r="AO312" s="8">
        <f t="shared" si="399"/>
        <v>0</v>
      </c>
      <c r="AP312" s="8">
        <f t="shared" si="400"/>
        <v>0</v>
      </c>
      <c r="AQ312" s="8">
        <f t="shared" si="401"/>
        <v>0</v>
      </c>
      <c r="AR312" s="8">
        <f t="shared" si="402"/>
        <v>0</v>
      </c>
      <c r="AS312" s="15">
        <f t="shared" si="403"/>
        <v>0</v>
      </c>
      <c r="AT312" s="8">
        <f t="shared" si="404"/>
        <v>0</v>
      </c>
      <c r="AU312" s="68"/>
      <c r="AV312" s="60">
        <v>0</v>
      </c>
      <c r="AW312" s="8">
        <f t="shared" si="405"/>
        <v>0</v>
      </c>
      <c r="AX312" s="8">
        <f t="shared" si="406"/>
        <v>0</v>
      </c>
      <c r="AY312" s="69">
        <f t="shared" si="407"/>
        <v>0</v>
      </c>
      <c r="AZ312" s="8">
        <f t="shared" si="408"/>
        <v>0</v>
      </c>
      <c r="BA312" s="8">
        <f t="shared" si="409"/>
        <v>0</v>
      </c>
      <c r="BB312" s="8">
        <f t="shared" si="410"/>
        <v>0</v>
      </c>
      <c r="BC312" s="8">
        <f t="shared" si="411"/>
        <v>0</v>
      </c>
      <c r="BD312" s="8">
        <f t="shared" si="412"/>
        <v>0</v>
      </c>
      <c r="BE312" s="15">
        <f t="shared" si="413"/>
        <v>0</v>
      </c>
      <c r="BF312" s="8">
        <f t="shared" si="414"/>
        <v>0</v>
      </c>
      <c r="BG312" s="68"/>
      <c r="BH312" s="60">
        <v>0</v>
      </c>
      <c r="BI312" s="8">
        <f t="shared" si="415"/>
        <v>0</v>
      </c>
      <c r="BJ312" s="8">
        <f t="shared" si="416"/>
        <v>0</v>
      </c>
      <c r="BK312" s="69">
        <f t="shared" si="417"/>
        <v>0</v>
      </c>
      <c r="BL312" s="8">
        <f t="shared" si="418"/>
        <v>0</v>
      </c>
      <c r="BM312" s="8">
        <f t="shared" si="419"/>
        <v>0</v>
      </c>
      <c r="BN312" s="8">
        <f t="shared" si="420"/>
        <v>0</v>
      </c>
      <c r="BO312" s="8">
        <f t="shared" si="421"/>
        <v>0</v>
      </c>
      <c r="BP312" s="8">
        <f t="shared" si="422"/>
        <v>0</v>
      </c>
      <c r="BQ312" s="15">
        <f t="shared" si="423"/>
        <v>0</v>
      </c>
      <c r="BR312" s="8">
        <f t="shared" si="424"/>
        <v>0</v>
      </c>
      <c r="BS312" s="68"/>
      <c r="BT312" s="60">
        <v>0</v>
      </c>
      <c r="BU312" s="8">
        <f t="shared" si="425"/>
        <v>0</v>
      </c>
      <c r="BV312" s="8">
        <f t="shared" si="426"/>
        <v>0</v>
      </c>
      <c r="BW312" s="69">
        <f t="shared" si="427"/>
        <v>0</v>
      </c>
      <c r="BX312" s="8">
        <f t="shared" si="428"/>
        <v>0</v>
      </c>
      <c r="BY312" s="8">
        <f t="shared" si="429"/>
        <v>0</v>
      </c>
      <c r="BZ312" s="8">
        <f t="shared" si="430"/>
        <v>0</v>
      </c>
      <c r="CA312" s="8">
        <f t="shared" si="431"/>
        <v>0</v>
      </c>
      <c r="CB312" s="8">
        <f t="shared" si="432"/>
        <v>0</v>
      </c>
      <c r="CC312" s="15">
        <f t="shared" si="433"/>
        <v>0</v>
      </c>
      <c r="CD312" s="8">
        <f t="shared" si="434"/>
        <v>0</v>
      </c>
      <c r="CE312" s="68"/>
      <c r="CF312" s="60">
        <v>0</v>
      </c>
      <c r="CG312" s="8">
        <f t="shared" si="435"/>
        <v>0</v>
      </c>
      <c r="CH312" s="8">
        <f t="shared" si="436"/>
        <v>0</v>
      </c>
      <c r="CI312" s="69">
        <f t="shared" si="437"/>
        <v>0</v>
      </c>
      <c r="CJ312" s="8">
        <f t="shared" si="438"/>
        <v>0</v>
      </c>
      <c r="CK312" s="8">
        <f t="shared" si="439"/>
        <v>0</v>
      </c>
      <c r="CL312" s="8">
        <f t="shared" si="440"/>
        <v>0</v>
      </c>
      <c r="CM312" s="8">
        <f t="shared" si="441"/>
        <v>0</v>
      </c>
      <c r="CN312" s="8">
        <f t="shared" si="442"/>
        <v>0</v>
      </c>
      <c r="CO312" s="15">
        <f t="shared" si="443"/>
        <v>0</v>
      </c>
      <c r="CP312" s="8">
        <f t="shared" si="444"/>
        <v>0</v>
      </c>
      <c r="CQ312" s="27"/>
      <c r="CR312">
        <f t="shared" si="369"/>
        <v>10.003762</v>
      </c>
      <c r="CS312">
        <f t="shared" si="370"/>
        <v>1.413119</v>
      </c>
      <c r="CT312">
        <f t="shared" si="371"/>
        <v>0</v>
      </c>
      <c r="CU312">
        <f t="shared" si="372"/>
        <v>0</v>
      </c>
      <c r="CV312">
        <f t="shared" si="373"/>
        <v>0</v>
      </c>
      <c r="CW312">
        <f t="shared" si="374"/>
        <v>8.5884289999999996</v>
      </c>
      <c r="CX312">
        <f t="shared" si="375"/>
        <v>0</v>
      </c>
      <c r="CY312">
        <f t="shared" si="376"/>
        <v>2.2139999999999998E-3</v>
      </c>
      <c r="CZ312" s="8">
        <f t="shared" si="377"/>
        <v>2.2139999999999998E-3</v>
      </c>
    </row>
    <row r="313" spans="1:104" hidden="1" outlineLevel="1" x14ac:dyDescent="0.4">
      <c r="A313" t="str">
        <f>'Accounts Active'!A271</f>
        <v>Pierre Chapuis</v>
      </c>
      <c r="B313">
        <f t="shared" si="360"/>
        <v>11.045703999999999</v>
      </c>
      <c r="C313">
        <f t="shared" si="359"/>
        <v>1.301096</v>
      </c>
      <c r="D313">
        <f t="shared" si="361"/>
        <v>4</v>
      </c>
      <c r="E313">
        <f t="shared" si="362"/>
        <v>0.55228519999999992</v>
      </c>
      <c r="F313" s="15">
        <f t="shared" si="378"/>
        <v>0.42447690254985021</v>
      </c>
      <c r="G313" s="14">
        <f t="shared" si="363"/>
        <v>1</v>
      </c>
      <c r="H313" s="54">
        <f t="shared" si="379"/>
        <v>0.74881080000000022</v>
      </c>
      <c r="I313" s="58">
        <v>0.55228519999999992</v>
      </c>
      <c r="J313" s="58">
        <f t="shared" si="364"/>
        <v>0.74881080000000033</v>
      </c>
      <c r="K313" s="10"/>
      <c r="L313">
        <v>0</v>
      </c>
      <c r="M313" s="8">
        <f t="shared" si="380"/>
        <v>0.55228519999999992</v>
      </c>
      <c r="N313" s="8">
        <f t="shared" si="381"/>
        <v>0.74881080000000033</v>
      </c>
      <c r="O313" s="58">
        <f t="shared" si="365"/>
        <v>0.2006850290697674</v>
      </c>
      <c r="P313" s="8">
        <f t="shared" si="366"/>
        <v>0.55228519999999992</v>
      </c>
      <c r="Q313" s="8">
        <f t="shared" si="382"/>
        <v>0</v>
      </c>
      <c r="R313" s="8">
        <f t="shared" si="367"/>
        <v>0</v>
      </c>
      <c r="S313" s="8">
        <f t="shared" si="383"/>
        <v>0</v>
      </c>
      <c r="T313" s="8">
        <f t="shared" si="384"/>
        <v>0.75297022906976729</v>
      </c>
      <c r="U313" s="15">
        <f t="shared" si="445"/>
        <v>6.8168604651162784E-2</v>
      </c>
      <c r="V313" s="8">
        <f t="shared" si="368"/>
        <v>-4.1594290697669623E-3</v>
      </c>
      <c r="W313" s="68"/>
      <c r="X313" s="58">
        <v>0</v>
      </c>
      <c r="Y313" s="8">
        <f t="shared" si="385"/>
        <v>-4.1594290697669623E-3</v>
      </c>
      <c r="Z313" s="8">
        <f t="shared" si="386"/>
        <v>-4.1594290697669623E-3</v>
      </c>
      <c r="AA313" s="60">
        <f t="shared" si="387"/>
        <v>0.35160017093023249</v>
      </c>
      <c r="AB313" s="8">
        <f t="shared" si="388"/>
        <v>-4.1594290697669623E-3</v>
      </c>
      <c r="AC313" s="8">
        <f t="shared" si="389"/>
        <v>0</v>
      </c>
      <c r="AD313" s="8">
        <f t="shared" si="390"/>
        <v>0</v>
      </c>
      <c r="AE313" s="8">
        <f t="shared" si="391"/>
        <v>0</v>
      </c>
      <c r="AF313" s="8">
        <f t="shared" si="392"/>
        <v>0.34744074186046553</v>
      </c>
      <c r="AG313" s="15">
        <f t="shared" si="393"/>
        <v>3.145483002807839E-2</v>
      </c>
      <c r="AH313" s="8">
        <f t="shared" si="394"/>
        <v>-0.35160017093023249</v>
      </c>
      <c r="AI313" s="68"/>
      <c r="AJ313" s="58">
        <v>0</v>
      </c>
      <c r="AK313" s="8">
        <f t="shared" si="395"/>
        <v>-0.35160017093023249</v>
      </c>
      <c r="AL313" s="8">
        <f t="shared" si="396"/>
        <v>-0.35160017093023249</v>
      </c>
      <c r="AM313" s="69">
        <f t="shared" si="397"/>
        <v>0</v>
      </c>
      <c r="AN313" s="8">
        <f t="shared" si="398"/>
        <v>-0.35160017093023249</v>
      </c>
      <c r="AO313" s="8">
        <f t="shared" si="399"/>
        <v>0</v>
      </c>
      <c r="AP313" s="8">
        <f t="shared" si="400"/>
        <v>0</v>
      </c>
      <c r="AQ313" s="8">
        <f t="shared" si="401"/>
        <v>0</v>
      </c>
      <c r="AR313" s="8">
        <f t="shared" si="402"/>
        <v>-0.35160017093023249</v>
      </c>
      <c r="AS313" s="15">
        <f t="shared" si="403"/>
        <v>-3.1831395348837208E-2</v>
      </c>
      <c r="AT313" s="8">
        <f t="shared" si="404"/>
        <v>0</v>
      </c>
      <c r="AU313" s="68"/>
      <c r="AV313" s="60">
        <v>0</v>
      </c>
      <c r="AW313" s="8">
        <f t="shared" si="405"/>
        <v>0</v>
      </c>
      <c r="AX313" s="8">
        <f t="shared" si="406"/>
        <v>0</v>
      </c>
      <c r="AY313" s="69">
        <f t="shared" si="407"/>
        <v>0</v>
      </c>
      <c r="AZ313" s="8">
        <f t="shared" si="408"/>
        <v>0</v>
      </c>
      <c r="BA313" s="8">
        <f t="shared" si="409"/>
        <v>0</v>
      </c>
      <c r="BB313" s="8">
        <f t="shared" si="410"/>
        <v>0</v>
      </c>
      <c r="BC313" s="8">
        <f t="shared" si="411"/>
        <v>0</v>
      </c>
      <c r="BD313" s="8">
        <f t="shared" si="412"/>
        <v>0</v>
      </c>
      <c r="BE313" s="15">
        <f t="shared" si="413"/>
        <v>0</v>
      </c>
      <c r="BF313" s="8">
        <f t="shared" si="414"/>
        <v>0</v>
      </c>
      <c r="BG313" s="68"/>
      <c r="BH313" s="60">
        <v>0</v>
      </c>
      <c r="BI313" s="8">
        <f t="shared" si="415"/>
        <v>0</v>
      </c>
      <c r="BJ313" s="8">
        <f t="shared" si="416"/>
        <v>0</v>
      </c>
      <c r="BK313" s="69">
        <f t="shared" si="417"/>
        <v>0</v>
      </c>
      <c r="BL313" s="8">
        <f t="shared" si="418"/>
        <v>0</v>
      </c>
      <c r="BM313" s="8">
        <f t="shared" si="419"/>
        <v>0</v>
      </c>
      <c r="BN313" s="8">
        <f t="shared" si="420"/>
        <v>0</v>
      </c>
      <c r="BO313" s="8">
        <f t="shared" si="421"/>
        <v>0</v>
      </c>
      <c r="BP313" s="8">
        <f t="shared" si="422"/>
        <v>0</v>
      </c>
      <c r="BQ313" s="15">
        <f t="shared" si="423"/>
        <v>0</v>
      </c>
      <c r="BR313" s="8">
        <f t="shared" si="424"/>
        <v>0</v>
      </c>
      <c r="BS313" s="68"/>
      <c r="BT313" s="60">
        <v>0</v>
      </c>
      <c r="BU313" s="8">
        <f t="shared" si="425"/>
        <v>0</v>
      </c>
      <c r="BV313" s="8">
        <f t="shared" si="426"/>
        <v>0</v>
      </c>
      <c r="BW313" s="69">
        <f t="shared" si="427"/>
        <v>0</v>
      </c>
      <c r="BX313" s="8">
        <f t="shared" si="428"/>
        <v>0</v>
      </c>
      <c r="BY313" s="8">
        <f t="shared" si="429"/>
        <v>0</v>
      </c>
      <c r="BZ313" s="8">
        <f t="shared" si="430"/>
        <v>0</v>
      </c>
      <c r="CA313" s="8">
        <f t="shared" si="431"/>
        <v>0</v>
      </c>
      <c r="CB313" s="8">
        <f t="shared" si="432"/>
        <v>0</v>
      </c>
      <c r="CC313" s="15">
        <f t="shared" si="433"/>
        <v>0</v>
      </c>
      <c r="CD313" s="8">
        <f t="shared" si="434"/>
        <v>0</v>
      </c>
      <c r="CE313" s="68"/>
      <c r="CF313" s="60">
        <v>0</v>
      </c>
      <c r="CG313" s="8">
        <f t="shared" si="435"/>
        <v>0</v>
      </c>
      <c r="CH313" s="8">
        <f t="shared" si="436"/>
        <v>0</v>
      </c>
      <c r="CI313" s="69">
        <f t="shared" si="437"/>
        <v>0</v>
      </c>
      <c r="CJ313" s="8">
        <f t="shared" si="438"/>
        <v>0</v>
      </c>
      <c r="CK313" s="8">
        <f t="shared" si="439"/>
        <v>0</v>
      </c>
      <c r="CL313" s="8">
        <f t="shared" si="440"/>
        <v>0</v>
      </c>
      <c r="CM313" s="8">
        <f t="shared" si="441"/>
        <v>0</v>
      </c>
      <c r="CN313" s="8">
        <f t="shared" si="442"/>
        <v>0</v>
      </c>
      <c r="CO313" s="15">
        <f t="shared" si="443"/>
        <v>0</v>
      </c>
      <c r="CP313" s="8">
        <f t="shared" si="444"/>
        <v>0</v>
      </c>
      <c r="CQ313" s="27"/>
      <c r="CR313">
        <f t="shared" si="369"/>
        <v>9.7446079999999995</v>
      </c>
      <c r="CS313">
        <f t="shared" si="370"/>
        <v>0.56408899999999995</v>
      </c>
      <c r="CT313">
        <f t="shared" si="371"/>
        <v>1.1805190000000001</v>
      </c>
      <c r="CU313">
        <f t="shared" si="372"/>
        <v>0</v>
      </c>
      <c r="CV313">
        <f t="shared" si="373"/>
        <v>2</v>
      </c>
      <c r="CW313">
        <f t="shared" si="374"/>
        <v>2</v>
      </c>
      <c r="CX313">
        <f t="shared" si="375"/>
        <v>4</v>
      </c>
      <c r="CY313">
        <f t="shared" si="376"/>
        <v>0</v>
      </c>
      <c r="CZ313" s="8">
        <f t="shared" si="377"/>
        <v>4</v>
      </c>
    </row>
    <row r="314" spans="1:104" hidden="1" outlineLevel="1" x14ac:dyDescent="0.4">
      <c r="A314" t="str">
        <f>'Accounts Active'!A272</f>
        <v>PKP, INC.</v>
      </c>
      <c r="B314">
        <f t="shared" si="360"/>
        <v>69.363436000000007</v>
      </c>
      <c r="C314">
        <f t="shared" si="359"/>
        <v>39.363436</v>
      </c>
      <c r="D314">
        <f t="shared" si="361"/>
        <v>0</v>
      </c>
      <c r="E314">
        <f t="shared" si="362"/>
        <v>3.4681718000000004</v>
      </c>
      <c r="F314" s="15">
        <f t="shared" si="378"/>
        <v>0.52895948166288675</v>
      </c>
      <c r="G314" s="14">
        <f t="shared" si="363"/>
        <v>1</v>
      </c>
      <c r="H314" s="54">
        <f t="shared" si="379"/>
        <v>18.541773296969787</v>
      </c>
      <c r="I314" s="58">
        <v>4.8079908025031095</v>
      </c>
      <c r="J314" s="58">
        <f t="shared" si="364"/>
        <v>34.555445197496894</v>
      </c>
      <c r="K314" s="10"/>
      <c r="L314">
        <v>0</v>
      </c>
      <c r="M314" s="8">
        <f t="shared" si="380"/>
        <v>3.4681718000000004</v>
      </c>
      <c r="N314" s="8">
        <f t="shared" si="381"/>
        <v>34.555445197496894</v>
      </c>
      <c r="O314" s="58">
        <f t="shared" si="365"/>
        <v>1.7470896811421182</v>
      </c>
      <c r="P314" s="8">
        <f t="shared" si="366"/>
        <v>0</v>
      </c>
      <c r="Q314" s="8">
        <f t="shared" si="382"/>
        <v>34.555445197496894</v>
      </c>
      <c r="R314" s="8">
        <f t="shared" si="367"/>
        <v>1.1292264361992506</v>
      </c>
      <c r="S314" s="8">
        <f t="shared" si="383"/>
        <v>1.1292264361992506</v>
      </c>
      <c r="T314" s="8">
        <f t="shared" si="384"/>
        <v>2.8763161173413687</v>
      </c>
      <c r="U314" s="15">
        <f t="shared" si="445"/>
        <v>4.1467324619578652E-2</v>
      </c>
      <c r="V314" s="8">
        <f t="shared" si="368"/>
        <v>31.679129080155526</v>
      </c>
      <c r="W314" s="68"/>
      <c r="X314" s="58">
        <v>0</v>
      </c>
      <c r="Y314" s="8">
        <f t="shared" si="385"/>
        <v>3.4681718000000004</v>
      </c>
      <c r="Z314" s="8">
        <f t="shared" si="386"/>
        <v>31.679129080155526</v>
      </c>
      <c r="AA314" s="60">
        <f t="shared" si="387"/>
        <v>3.0609011213609914</v>
      </c>
      <c r="AB314" s="8">
        <f t="shared" si="388"/>
        <v>0</v>
      </c>
      <c r="AC314" s="8">
        <f t="shared" si="389"/>
        <v>31.679129080155526</v>
      </c>
      <c r="AD314" s="8">
        <f t="shared" si="390"/>
        <v>5.6682124582674263</v>
      </c>
      <c r="AE314" s="8">
        <f t="shared" si="391"/>
        <v>5.6682124582674263</v>
      </c>
      <c r="AF314" s="8">
        <f t="shared" si="392"/>
        <v>8.7291135796284181</v>
      </c>
      <c r="AG314" s="15">
        <f t="shared" si="393"/>
        <v>0.12584603766786318</v>
      </c>
      <c r="AH314" s="8">
        <f t="shared" si="394"/>
        <v>22.950015500527108</v>
      </c>
      <c r="AI314" s="68"/>
      <c r="AJ314" s="58">
        <v>0</v>
      </c>
      <c r="AK314" s="8">
        <f t="shared" si="395"/>
        <v>3.4681718000000004</v>
      </c>
      <c r="AL314" s="8">
        <f t="shared" si="396"/>
        <v>0</v>
      </c>
      <c r="AM314" s="69">
        <f t="shared" si="397"/>
        <v>0</v>
      </c>
      <c r="AN314" s="8">
        <f t="shared" si="398"/>
        <v>3.4681718000000004</v>
      </c>
      <c r="AO314" s="8">
        <f t="shared" si="399"/>
        <v>0</v>
      </c>
      <c r="AP314" s="8">
        <f t="shared" si="400"/>
        <v>0</v>
      </c>
      <c r="AQ314" s="8">
        <f t="shared" si="401"/>
        <v>0</v>
      </c>
      <c r="AR314" s="8">
        <f t="shared" si="402"/>
        <v>3.4681718000000004</v>
      </c>
      <c r="AS314" s="15">
        <f t="shared" si="403"/>
        <v>0.05</v>
      </c>
      <c r="AT314" s="8">
        <f t="shared" si="404"/>
        <v>19.481843700527108</v>
      </c>
      <c r="AU314" s="68"/>
      <c r="AV314" s="60">
        <v>0</v>
      </c>
      <c r="AW314" s="8">
        <f t="shared" si="405"/>
        <v>3.4681718000000004</v>
      </c>
      <c r="AX314" s="8">
        <f t="shared" si="406"/>
        <v>0</v>
      </c>
      <c r="AY314" s="69">
        <f t="shared" si="407"/>
        <v>0</v>
      </c>
      <c r="AZ314" s="8">
        <f t="shared" si="408"/>
        <v>3.4681718000000004</v>
      </c>
      <c r="BA314" s="8">
        <f t="shared" si="409"/>
        <v>0</v>
      </c>
      <c r="BB314" s="8">
        <f t="shared" si="410"/>
        <v>0</v>
      </c>
      <c r="BC314" s="8">
        <f t="shared" si="411"/>
        <v>0</v>
      </c>
      <c r="BD314" s="8">
        <f t="shared" si="412"/>
        <v>3.4681718000000004</v>
      </c>
      <c r="BE314" s="15">
        <f t="shared" si="413"/>
        <v>0.05</v>
      </c>
      <c r="BF314" s="8">
        <f t="shared" si="414"/>
        <v>16.013671900527108</v>
      </c>
      <c r="BG314" s="68"/>
      <c r="BH314" s="60">
        <v>0</v>
      </c>
      <c r="BI314" s="8">
        <f t="shared" si="415"/>
        <v>3.4681718000000004</v>
      </c>
      <c r="BJ314" s="8">
        <f t="shared" si="416"/>
        <v>0</v>
      </c>
      <c r="BK314" s="69">
        <f t="shared" si="417"/>
        <v>0</v>
      </c>
      <c r="BL314" s="8">
        <f t="shared" si="418"/>
        <v>0</v>
      </c>
      <c r="BM314" s="8">
        <f t="shared" si="419"/>
        <v>0</v>
      </c>
      <c r="BN314" s="8">
        <f t="shared" si="420"/>
        <v>0</v>
      </c>
      <c r="BO314" s="8">
        <f t="shared" si="421"/>
        <v>0</v>
      </c>
      <c r="BP314" s="8">
        <f t="shared" si="422"/>
        <v>0</v>
      </c>
      <c r="BQ314" s="15">
        <f t="shared" si="423"/>
        <v>0</v>
      </c>
      <c r="BR314" s="8">
        <f t="shared" si="424"/>
        <v>16.013671900527108</v>
      </c>
      <c r="BS314" s="68"/>
      <c r="BT314" s="60">
        <v>0</v>
      </c>
      <c r="BU314" s="8">
        <f t="shared" si="425"/>
        <v>3.4681718000000004</v>
      </c>
      <c r="BV314" s="8">
        <f t="shared" si="426"/>
        <v>0</v>
      </c>
      <c r="BW314" s="69">
        <f t="shared" si="427"/>
        <v>0</v>
      </c>
      <c r="BX314" s="8">
        <f t="shared" si="428"/>
        <v>0</v>
      </c>
      <c r="BY314" s="8">
        <f t="shared" si="429"/>
        <v>0</v>
      </c>
      <c r="BZ314" s="8">
        <f t="shared" si="430"/>
        <v>0</v>
      </c>
      <c r="CA314" s="8">
        <f t="shared" si="431"/>
        <v>0</v>
      </c>
      <c r="CB314" s="8">
        <f t="shared" si="432"/>
        <v>0</v>
      </c>
      <c r="CC314" s="15">
        <f t="shared" si="433"/>
        <v>0</v>
      </c>
      <c r="CD314" s="8">
        <f t="shared" si="434"/>
        <v>16.013671900527108</v>
      </c>
      <c r="CE314" s="68"/>
      <c r="CF314" s="60">
        <v>0</v>
      </c>
      <c r="CG314" s="8">
        <f t="shared" si="435"/>
        <v>3.4681718000000004</v>
      </c>
      <c r="CH314" s="8">
        <f t="shared" si="436"/>
        <v>0</v>
      </c>
      <c r="CI314" s="69">
        <f t="shared" si="437"/>
        <v>0</v>
      </c>
      <c r="CJ314" s="8">
        <f t="shared" si="438"/>
        <v>0</v>
      </c>
      <c r="CK314" s="8">
        <f t="shared" si="439"/>
        <v>0</v>
      </c>
      <c r="CL314" s="8">
        <f t="shared" si="440"/>
        <v>0</v>
      </c>
      <c r="CM314" s="8">
        <f t="shared" si="441"/>
        <v>0</v>
      </c>
      <c r="CN314" s="8">
        <f t="shared" si="442"/>
        <v>0</v>
      </c>
      <c r="CO314" s="15">
        <f t="shared" si="443"/>
        <v>0</v>
      </c>
      <c r="CP314" s="8">
        <f t="shared" si="444"/>
        <v>16.013671900527108</v>
      </c>
      <c r="CQ314" s="27"/>
      <c r="CR314">
        <f t="shared" si="369"/>
        <v>30</v>
      </c>
      <c r="CS314">
        <f t="shared" si="370"/>
        <v>0</v>
      </c>
      <c r="CT314">
        <f t="shared" si="371"/>
        <v>0</v>
      </c>
      <c r="CU314">
        <f t="shared" si="372"/>
        <v>0</v>
      </c>
      <c r="CV314">
        <f t="shared" si="373"/>
        <v>30</v>
      </c>
      <c r="CW314">
        <f t="shared" si="374"/>
        <v>0</v>
      </c>
      <c r="CX314">
        <f t="shared" si="375"/>
        <v>0</v>
      </c>
      <c r="CY314">
        <f t="shared" si="376"/>
        <v>0</v>
      </c>
      <c r="CZ314" s="8">
        <f t="shared" si="377"/>
        <v>0</v>
      </c>
    </row>
    <row r="315" spans="1:104" hidden="1" outlineLevel="1" x14ac:dyDescent="0.4">
      <c r="A315" t="str">
        <f>'Accounts Active'!A273</f>
        <v>Poornima Wagh</v>
      </c>
      <c r="B315">
        <f t="shared" si="360"/>
        <v>125.142628</v>
      </c>
      <c r="C315">
        <f t="shared" si="359"/>
        <v>65.529859999999999</v>
      </c>
      <c r="D315">
        <f t="shared" si="361"/>
        <v>7.9801650000000004</v>
      </c>
      <c r="E315">
        <f t="shared" si="362"/>
        <v>6.2571314000000005</v>
      </c>
      <c r="F315" s="15">
        <f t="shared" si="378"/>
        <v>0.45935583401267849</v>
      </c>
      <c r="G315" s="14">
        <f t="shared" si="363"/>
        <v>1</v>
      </c>
      <c r="H315" s="54">
        <f t="shared" si="379"/>
        <v>35.428336506965941</v>
      </c>
      <c r="I315" s="58">
        <v>8.0040513782718659</v>
      </c>
      <c r="J315" s="58">
        <f t="shared" si="364"/>
        <v>57.525808621728132</v>
      </c>
      <c r="K315" s="10"/>
      <c r="L315">
        <v>0</v>
      </c>
      <c r="M315" s="8">
        <f t="shared" si="380"/>
        <v>6.2571314000000005</v>
      </c>
      <c r="N315" s="8">
        <f t="shared" si="381"/>
        <v>57.525808621728132</v>
      </c>
      <c r="O315" s="58">
        <f t="shared" si="365"/>
        <v>2.9084489019883231</v>
      </c>
      <c r="P315" s="8">
        <f t="shared" si="366"/>
        <v>6.2571314000000005</v>
      </c>
      <c r="Q315" s="8">
        <f t="shared" si="382"/>
        <v>0</v>
      </c>
      <c r="R315" s="8">
        <f t="shared" si="367"/>
        <v>0</v>
      </c>
      <c r="S315" s="8">
        <f t="shared" si="383"/>
        <v>0</v>
      </c>
      <c r="T315" s="8">
        <f t="shared" si="384"/>
        <v>9.1655803019883244</v>
      </c>
      <c r="U315" s="15">
        <f t="shared" si="445"/>
        <v>7.324107259429076E-2</v>
      </c>
      <c r="V315" s="8">
        <f t="shared" si="368"/>
        <v>48.360228319739804</v>
      </c>
      <c r="W315" s="68"/>
      <c r="X315" s="58">
        <v>0</v>
      </c>
      <c r="Y315" s="8">
        <f t="shared" si="385"/>
        <v>6.2571314000000005</v>
      </c>
      <c r="Z315" s="8">
        <f t="shared" si="386"/>
        <v>48.360228319739804</v>
      </c>
      <c r="AA315" s="60">
        <f t="shared" si="387"/>
        <v>5.0956024762835428</v>
      </c>
      <c r="AB315" s="8">
        <f t="shared" si="388"/>
        <v>0</v>
      </c>
      <c r="AC315" s="8">
        <f t="shared" si="389"/>
        <v>48.360228319739804</v>
      </c>
      <c r="AD315" s="8">
        <f t="shared" si="390"/>
        <v>8.6528909286940738</v>
      </c>
      <c r="AE315" s="8">
        <f t="shared" si="391"/>
        <v>8.6528909286940738</v>
      </c>
      <c r="AF315" s="8">
        <f t="shared" si="392"/>
        <v>13.748493404977616</v>
      </c>
      <c r="AG315" s="15">
        <f t="shared" si="393"/>
        <v>0.10986259138634691</v>
      </c>
      <c r="AH315" s="8">
        <f t="shared" si="394"/>
        <v>34.611734914762188</v>
      </c>
      <c r="AI315" s="68"/>
      <c r="AJ315" s="58">
        <v>0</v>
      </c>
      <c r="AK315" s="8">
        <f t="shared" si="395"/>
        <v>6.2571314000000005</v>
      </c>
      <c r="AL315" s="8">
        <f t="shared" si="396"/>
        <v>0</v>
      </c>
      <c r="AM315" s="69">
        <f t="shared" si="397"/>
        <v>0</v>
      </c>
      <c r="AN315" s="8">
        <f t="shared" si="398"/>
        <v>6.2571314000000005</v>
      </c>
      <c r="AO315" s="8">
        <f t="shared" si="399"/>
        <v>0</v>
      </c>
      <c r="AP315" s="8">
        <f t="shared" si="400"/>
        <v>0</v>
      </c>
      <c r="AQ315" s="8">
        <f t="shared" si="401"/>
        <v>0</v>
      </c>
      <c r="AR315" s="8">
        <f t="shared" si="402"/>
        <v>6.2571314000000005</v>
      </c>
      <c r="AS315" s="15">
        <f t="shared" si="403"/>
        <v>0.05</v>
      </c>
      <c r="AT315" s="8">
        <f t="shared" si="404"/>
        <v>28.354603514762189</v>
      </c>
      <c r="AU315" s="68"/>
      <c r="AV315" s="60">
        <v>0</v>
      </c>
      <c r="AW315" s="8">
        <f t="shared" si="405"/>
        <v>6.2571314000000005</v>
      </c>
      <c r="AX315" s="8">
        <f t="shared" si="406"/>
        <v>0</v>
      </c>
      <c r="AY315" s="69">
        <f t="shared" si="407"/>
        <v>0</v>
      </c>
      <c r="AZ315" s="8">
        <f t="shared" si="408"/>
        <v>6.2571314000000005</v>
      </c>
      <c r="BA315" s="8">
        <f t="shared" si="409"/>
        <v>0</v>
      </c>
      <c r="BB315" s="8">
        <f t="shared" si="410"/>
        <v>0</v>
      </c>
      <c r="BC315" s="8">
        <f t="shared" si="411"/>
        <v>0</v>
      </c>
      <c r="BD315" s="8">
        <f t="shared" si="412"/>
        <v>6.2571314000000005</v>
      </c>
      <c r="BE315" s="15">
        <f t="shared" si="413"/>
        <v>0.05</v>
      </c>
      <c r="BF315" s="8">
        <f t="shared" si="414"/>
        <v>22.097472114762191</v>
      </c>
      <c r="BG315" s="68"/>
      <c r="BH315" s="60">
        <v>0</v>
      </c>
      <c r="BI315" s="8">
        <f t="shared" si="415"/>
        <v>6.2571314000000005</v>
      </c>
      <c r="BJ315" s="8">
        <f t="shared" si="416"/>
        <v>0</v>
      </c>
      <c r="BK315" s="69">
        <f t="shared" si="417"/>
        <v>0</v>
      </c>
      <c r="BL315" s="8">
        <f t="shared" si="418"/>
        <v>0</v>
      </c>
      <c r="BM315" s="8">
        <f t="shared" si="419"/>
        <v>0</v>
      </c>
      <c r="BN315" s="8">
        <f t="shared" si="420"/>
        <v>0</v>
      </c>
      <c r="BO315" s="8">
        <f t="shared" si="421"/>
        <v>0</v>
      </c>
      <c r="BP315" s="8">
        <f t="shared" si="422"/>
        <v>0</v>
      </c>
      <c r="BQ315" s="15">
        <f t="shared" si="423"/>
        <v>0</v>
      </c>
      <c r="BR315" s="8">
        <f t="shared" si="424"/>
        <v>22.097472114762191</v>
      </c>
      <c r="BS315" s="68"/>
      <c r="BT315" s="60">
        <v>0</v>
      </c>
      <c r="BU315" s="8">
        <f t="shared" si="425"/>
        <v>6.2571314000000005</v>
      </c>
      <c r="BV315" s="8">
        <f t="shared" si="426"/>
        <v>0</v>
      </c>
      <c r="BW315" s="69">
        <f t="shared" si="427"/>
        <v>0</v>
      </c>
      <c r="BX315" s="8">
        <f t="shared" si="428"/>
        <v>0</v>
      </c>
      <c r="BY315" s="8">
        <f t="shared" si="429"/>
        <v>0</v>
      </c>
      <c r="BZ315" s="8">
        <f t="shared" si="430"/>
        <v>0</v>
      </c>
      <c r="CA315" s="8">
        <f t="shared" si="431"/>
        <v>0</v>
      </c>
      <c r="CB315" s="8">
        <f t="shared" si="432"/>
        <v>0</v>
      </c>
      <c r="CC315" s="15">
        <f t="shared" si="433"/>
        <v>0</v>
      </c>
      <c r="CD315" s="8">
        <f t="shared" si="434"/>
        <v>22.097472114762191</v>
      </c>
      <c r="CE315" s="68"/>
      <c r="CF315" s="60">
        <v>0</v>
      </c>
      <c r="CG315" s="8">
        <f t="shared" si="435"/>
        <v>6.2571314000000005</v>
      </c>
      <c r="CH315" s="8">
        <f t="shared" si="436"/>
        <v>0</v>
      </c>
      <c r="CI315" s="69">
        <f t="shared" si="437"/>
        <v>0</v>
      </c>
      <c r="CJ315" s="8">
        <f t="shared" si="438"/>
        <v>0</v>
      </c>
      <c r="CK315" s="8">
        <f t="shared" si="439"/>
        <v>0</v>
      </c>
      <c r="CL315" s="8">
        <f t="shared" si="440"/>
        <v>0</v>
      </c>
      <c r="CM315" s="8">
        <f t="shared" si="441"/>
        <v>0</v>
      </c>
      <c r="CN315" s="8">
        <f t="shared" si="442"/>
        <v>0</v>
      </c>
      <c r="CO315" s="15">
        <f t="shared" si="443"/>
        <v>0</v>
      </c>
      <c r="CP315" s="8">
        <f t="shared" si="444"/>
        <v>22.097472114762191</v>
      </c>
      <c r="CQ315" s="27"/>
      <c r="CR315">
        <f t="shared" si="369"/>
        <v>59.612768000000003</v>
      </c>
      <c r="CS315">
        <f t="shared" si="370"/>
        <v>6.5188600000000001</v>
      </c>
      <c r="CT315">
        <f t="shared" si="371"/>
        <v>0</v>
      </c>
      <c r="CU315">
        <f t="shared" si="372"/>
        <v>0</v>
      </c>
      <c r="CV315">
        <f t="shared" si="373"/>
        <v>45.113742999999999</v>
      </c>
      <c r="CW315">
        <f t="shared" si="374"/>
        <v>0</v>
      </c>
      <c r="CX315">
        <f t="shared" si="375"/>
        <v>7.9801650000000004</v>
      </c>
      <c r="CY315">
        <f t="shared" si="376"/>
        <v>0</v>
      </c>
      <c r="CZ315" s="8">
        <f t="shared" si="377"/>
        <v>7.9801650000000004</v>
      </c>
    </row>
    <row r="316" spans="1:104" hidden="1" outlineLevel="1" x14ac:dyDescent="0.4">
      <c r="A316" t="str">
        <f>'Accounts Active'!A274</f>
        <v>Pradeep &amp; Priti Jangbari</v>
      </c>
      <c r="B316">
        <f t="shared" si="360"/>
        <v>12.079362</v>
      </c>
      <c r="C316">
        <f t="shared" si="359"/>
        <v>0.81974899999999995</v>
      </c>
      <c r="D316">
        <f t="shared" si="361"/>
        <v>5.8370350000000002</v>
      </c>
      <c r="E316">
        <f t="shared" si="362"/>
        <v>0.60396810000000001</v>
      </c>
      <c r="F316" s="15">
        <f t="shared" si="378"/>
        <v>0.73677198752301021</v>
      </c>
      <c r="G316" s="14">
        <f t="shared" si="363"/>
        <v>1</v>
      </c>
      <c r="H316" s="54">
        <f t="shared" si="379"/>
        <v>0.21578089999999983</v>
      </c>
      <c r="I316" s="58">
        <v>0.60396810000000001</v>
      </c>
      <c r="J316" s="58">
        <f t="shared" si="364"/>
        <v>0.21578089999999983</v>
      </c>
      <c r="K316" s="10"/>
      <c r="L316">
        <v>0</v>
      </c>
      <c r="M316" s="8">
        <f t="shared" si="380"/>
        <v>0.21578089999999983</v>
      </c>
      <c r="N316" s="8">
        <f t="shared" si="381"/>
        <v>0.21578089999999983</v>
      </c>
      <c r="O316" s="58">
        <f t="shared" si="365"/>
        <v>0.21946515261627905</v>
      </c>
      <c r="P316" s="8">
        <f t="shared" si="366"/>
        <v>0.21578089999999983</v>
      </c>
      <c r="Q316" s="8">
        <f t="shared" si="382"/>
        <v>0</v>
      </c>
      <c r="R316" s="8">
        <f t="shared" si="367"/>
        <v>0</v>
      </c>
      <c r="S316" s="8">
        <f t="shared" si="383"/>
        <v>0</v>
      </c>
      <c r="T316" s="8">
        <f t="shared" si="384"/>
        <v>0.43524605261627891</v>
      </c>
      <c r="U316" s="15">
        <f t="shared" si="445"/>
        <v>3.6032205394314613E-2</v>
      </c>
      <c r="V316" s="8">
        <f t="shared" si="368"/>
        <v>-0.21946515261627908</v>
      </c>
      <c r="W316" s="68"/>
      <c r="X316" s="58">
        <v>0</v>
      </c>
      <c r="Y316" s="8">
        <f t="shared" si="385"/>
        <v>-0.21946515261627908</v>
      </c>
      <c r="Z316" s="8">
        <f t="shared" si="386"/>
        <v>-0.21946515261627908</v>
      </c>
      <c r="AA316" s="60">
        <f t="shared" si="387"/>
        <v>0.38450294738372093</v>
      </c>
      <c r="AB316" s="8">
        <f t="shared" si="388"/>
        <v>-0.21946515261627908</v>
      </c>
      <c r="AC316" s="8">
        <f t="shared" si="389"/>
        <v>0</v>
      </c>
      <c r="AD316" s="8">
        <f t="shared" si="390"/>
        <v>0</v>
      </c>
      <c r="AE316" s="8">
        <f t="shared" si="391"/>
        <v>0</v>
      </c>
      <c r="AF316" s="8">
        <f t="shared" si="392"/>
        <v>0.16503779476744185</v>
      </c>
      <c r="AG316" s="15">
        <f t="shared" si="393"/>
        <v>1.3662790697674418E-2</v>
      </c>
      <c r="AH316" s="8">
        <f t="shared" si="394"/>
        <v>-0.38450294738372093</v>
      </c>
      <c r="AI316" s="68"/>
      <c r="AJ316" s="58">
        <v>0</v>
      </c>
      <c r="AK316" s="8">
        <f t="shared" si="395"/>
        <v>-0.38450294738372093</v>
      </c>
      <c r="AL316" s="8">
        <f t="shared" si="396"/>
        <v>-0.38450294738372093</v>
      </c>
      <c r="AM316" s="69">
        <f t="shared" si="397"/>
        <v>0</v>
      </c>
      <c r="AN316" s="8">
        <f t="shared" si="398"/>
        <v>-0.38450294738372093</v>
      </c>
      <c r="AO316" s="8">
        <f t="shared" si="399"/>
        <v>0</v>
      </c>
      <c r="AP316" s="8">
        <f t="shared" si="400"/>
        <v>0</v>
      </c>
      <c r="AQ316" s="8">
        <f t="shared" si="401"/>
        <v>0</v>
      </c>
      <c r="AR316" s="8">
        <f t="shared" si="402"/>
        <v>-0.38450294738372093</v>
      </c>
      <c r="AS316" s="15">
        <f t="shared" si="403"/>
        <v>-3.1831395348837208E-2</v>
      </c>
      <c r="AT316" s="8">
        <f t="shared" si="404"/>
        <v>0</v>
      </c>
      <c r="AU316" s="68"/>
      <c r="AV316" s="60">
        <v>0</v>
      </c>
      <c r="AW316" s="8">
        <f t="shared" si="405"/>
        <v>0</v>
      </c>
      <c r="AX316" s="8">
        <f t="shared" si="406"/>
        <v>0</v>
      </c>
      <c r="AY316" s="69">
        <f t="shared" si="407"/>
        <v>0</v>
      </c>
      <c r="AZ316" s="8">
        <f t="shared" si="408"/>
        <v>0</v>
      </c>
      <c r="BA316" s="8">
        <f t="shared" si="409"/>
        <v>0</v>
      </c>
      <c r="BB316" s="8">
        <f t="shared" si="410"/>
        <v>0</v>
      </c>
      <c r="BC316" s="8">
        <f t="shared" si="411"/>
        <v>0</v>
      </c>
      <c r="BD316" s="8">
        <f t="shared" si="412"/>
        <v>0</v>
      </c>
      <c r="BE316" s="15">
        <f t="shared" si="413"/>
        <v>0</v>
      </c>
      <c r="BF316" s="8">
        <f t="shared" si="414"/>
        <v>0</v>
      </c>
      <c r="BG316" s="68"/>
      <c r="BH316" s="60">
        <v>0</v>
      </c>
      <c r="BI316" s="8">
        <f t="shared" si="415"/>
        <v>0</v>
      </c>
      <c r="BJ316" s="8">
        <f t="shared" si="416"/>
        <v>0</v>
      </c>
      <c r="BK316" s="69">
        <f t="shared" si="417"/>
        <v>0</v>
      </c>
      <c r="BL316" s="8">
        <f t="shared" si="418"/>
        <v>0</v>
      </c>
      <c r="BM316" s="8">
        <f t="shared" si="419"/>
        <v>0</v>
      </c>
      <c r="BN316" s="8">
        <f t="shared" si="420"/>
        <v>0</v>
      </c>
      <c r="BO316" s="8">
        <f t="shared" si="421"/>
        <v>0</v>
      </c>
      <c r="BP316" s="8">
        <f t="shared" si="422"/>
        <v>0</v>
      </c>
      <c r="BQ316" s="15">
        <f t="shared" si="423"/>
        <v>0</v>
      </c>
      <c r="BR316" s="8">
        <f t="shared" si="424"/>
        <v>0</v>
      </c>
      <c r="BS316" s="68"/>
      <c r="BT316" s="60">
        <v>0</v>
      </c>
      <c r="BU316" s="8">
        <f t="shared" si="425"/>
        <v>0</v>
      </c>
      <c r="BV316" s="8">
        <f t="shared" si="426"/>
        <v>0</v>
      </c>
      <c r="BW316" s="69">
        <f t="shared" si="427"/>
        <v>0</v>
      </c>
      <c r="BX316" s="8">
        <f t="shared" si="428"/>
        <v>0</v>
      </c>
      <c r="BY316" s="8">
        <f t="shared" si="429"/>
        <v>0</v>
      </c>
      <c r="BZ316" s="8">
        <f t="shared" si="430"/>
        <v>0</v>
      </c>
      <c r="CA316" s="8">
        <f t="shared" si="431"/>
        <v>0</v>
      </c>
      <c r="CB316" s="8">
        <f t="shared" si="432"/>
        <v>0</v>
      </c>
      <c r="CC316" s="15">
        <f t="shared" si="433"/>
        <v>0</v>
      </c>
      <c r="CD316" s="8">
        <f t="shared" si="434"/>
        <v>0</v>
      </c>
      <c r="CE316" s="68"/>
      <c r="CF316" s="60">
        <v>0</v>
      </c>
      <c r="CG316" s="8">
        <f t="shared" si="435"/>
        <v>0</v>
      </c>
      <c r="CH316" s="8">
        <f t="shared" si="436"/>
        <v>0</v>
      </c>
      <c r="CI316" s="69">
        <f t="shared" si="437"/>
        <v>0</v>
      </c>
      <c r="CJ316" s="8">
        <f t="shared" si="438"/>
        <v>0</v>
      </c>
      <c r="CK316" s="8">
        <f t="shared" si="439"/>
        <v>0</v>
      </c>
      <c r="CL316" s="8">
        <f t="shared" si="440"/>
        <v>0</v>
      </c>
      <c r="CM316" s="8">
        <f t="shared" si="441"/>
        <v>0</v>
      </c>
      <c r="CN316" s="8">
        <f t="shared" si="442"/>
        <v>0</v>
      </c>
      <c r="CO316" s="15">
        <f t="shared" si="443"/>
        <v>0</v>
      </c>
      <c r="CP316" s="8">
        <f t="shared" si="444"/>
        <v>0</v>
      </c>
      <c r="CQ316" s="27"/>
      <c r="CR316">
        <f t="shared" si="369"/>
        <v>11.259613</v>
      </c>
      <c r="CS316">
        <f t="shared" si="370"/>
        <v>0.42478900000000003</v>
      </c>
      <c r="CT316">
        <f t="shared" si="371"/>
        <v>0</v>
      </c>
      <c r="CU316">
        <f t="shared" si="372"/>
        <v>0</v>
      </c>
      <c r="CV316">
        <f t="shared" si="373"/>
        <v>4.997789</v>
      </c>
      <c r="CW316">
        <f t="shared" si="374"/>
        <v>0</v>
      </c>
      <c r="CX316">
        <f t="shared" si="375"/>
        <v>5.8370350000000002</v>
      </c>
      <c r="CY316">
        <f t="shared" si="376"/>
        <v>0</v>
      </c>
      <c r="CZ316" s="8">
        <f t="shared" si="377"/>
        <v>5.8370350000000002</v>
      </c>
    </row>
    <row r="317" spans="1:104" hidden="1" outlineLevel="1" x14ac:dyDescent="0.4">
      <c r="A317" t="str">
        <f>'Accounts Active'!A275</f>
        <v>Ralph B. Marx</v>
      </c>
      <c r="B317">
        <f t="shared" si="360"/>
        <v>13.002175999999999</v>
      </c>
      <c r="C317">
        <f t="shared" si="359"/>
        <v>6.1174099999999996</v>
      </c>
      <c r="D317">
        <f t="shared" si="361"/>
        <v>2</v>
      </c>
      <c r="E317">
        <f t="shared" si="362"/>
        <v>0.65010879999999993</v>
      </c>
      <c r="F317" s="15">
        <f t="shared" si="378"/>
        <v>0.66531261956519605</v>
      </c>
      <c r="G317" s="14">
        <f t="shared" si="363"/>
        <v>1</v>
      </c>
      <c r="H317" s="54">
        <f t="shared" si="379"/>
        <v>2.0474199279456737</v>
      </c>
      <c r="I317" s="58">
        <v>0.74720232794567387</v>
      </c>
      <c r="J317" s="58">
        <f t="shared" si="364"/>
        <v>5.3702076720543257</v>
      </c>
      <c r="K317" s="10"/>
      <c r="L317">
        <v>0</v>
      </c>
      <c r="M317" s="8">
        <f t="shared" si="380"/>
        <v>0.65010879999999993</v>
      </c>
      <c r="N317" s="8">
        <f t="shared" si="381"/>
        <v>5.3702076720543257</v>
      </c>
      <c r="O317" s="58">
        <f t="shared" si="365"/>
        <v>0.27151247381746868</v>
      </c>
      <c r="P317" s="8">
        <f t="shared" si="366"/>
        <v>0.65010879999999993</v>
      </c>
      <c r="Q317" s="8">
        <f t="shared" si="382"/>
        <v>0</v>
      </c>
      <c r="R317" s="8">
        <f t="shared" si="367"/>
        <v>0</v>
      </c>
      <c r="S317" s="8">
        <f t="shared" si="383"/>
        <v>0</v>
      </c>
      <c r="T317" s="8">
        <f t="shared" si="384"/>
        <v>0.92162127381746861</v>
      </c>
      <c r="U317" s="15">
        <f t="shared" si="445"/>
        <v>7.0882079570178766E-2</v>
      </c>
      <c r="V317" s="8">
        <f t="shared" si="368"/>
        <v>4.4485863982368574</v>
      </c>
      <c r="W317" s="68"/>
      <c r="X317" s="58">
        <v>1</v>
      </c>
      <c r="Y317" s="8">
        <f t="shared" si="385"/>
        <v>0</v>
      </c>
      <c r="Z317" s="8">
        <f t="shared" si="386"/>
        <v>0</v>
      </c>
      <c r="AA317" s="60">
        <f t="shared" si="387"/>
        <v>0.47568985412820519</v>
      </c>
      <c r="AB317" s="8">
        <f t="shared" si="388"/>
        <v>0</v>
      </c>
      <c r="AC317" s="8">
        <f t="shared" si="389"/>
        <v>0</v>
      </c>
      <c r="AD317" s="8">
        <f t="shared" si="390"/>
        <v>0</v>
      </c>
      <c r="AE317" s="8">
        <f t="shared" si="391"/>
        <v>0</v>
      </c>
      <c r="AF317" s="8">
        <f t="shared" si="392"/>
        <v>0.47568985412820519</v>
      </c>
      <c r="AG317" s="15">
        <f t="shared" si="393"/>
        <v>3.658540340695321E-2</v>
      </c>
      <c r="AH317" s="8">
        <f t="shared" si="394"/>
        <v>3.9728965441086523</v>
      </c>
      <c r="AI317" s="68"/>
      <c r="AJ317" s="58">
        <v>1</v>
      </c>
      <c r="AK317" s="8">
        <f t="shared" si="395"/>
        <v>0</v>
      </c>
      <c r="AL317" s="8">
        <f t="shared" si="396"/>
        <v>0</v>
      </c>
      <c r="AM317" s="69">
        <f t="shared" si="397"/>
        <v>0</v>
      </c>
      <c r="AN317" s="8">
        <f t="shared" si="398"/>
        <v>0</v>
      </c>
      <c r="AO317" s="8">
        <f t="shared" si="399"/>
        <v>0</v>
      </c>
      <c r="AP317" s="8">
        <f t="shared" si="400"/>
        <v>0</v>
      </c>
      <c r="AQ317" s="8">
        <f t="shared" si="401"/>
        <v>0</v>
      </c>
      <c r="AR317" s="8">
        <f t="shared" si="402"/>
        <v>0</v>
      </c>
      <c r="AS317" s="15">
        <f t="shared" si="403"/>
        <v>0</v>
      </c>
      <c r="AT317" s="8">
        <f t="shared" si="404"/>
        <v>3.9728965441086523</v>
      </c>
      <c r="AU317" s="68"/>
      <c r="AV317" s="60">
        <v>0</v>
      </c>
      <c r="AW317" s="8">
        <f t="shared" si="405"/>
        <v>0.65010879999999993</v>
      </c>
      <c r="AX317" s="8">
        <f t="shared" si="406"/>
        <v>0</v>
      </c>
      <c r="AY317" s="69">
        <f t="shared" si="407"/>
        <v>0</v>
      </c>
      <c r="AZ317" s="8">
        <f t="shared" si="408"/>
        <v>0.65010879999999993</v>
      </c>
      <c r="BA317" s="8">
        <f t="shared" si="409"/>
        <v>0</v>
      </c>
      <c r="BB317" s="8">
        <f t="shared" si="410"/>
        <v>0</v>
      </c>
      <c r="BC317" s="8">
        <f t="shared" si="411"/>
        <v>0</v>
      </c>
      <c r="BD317" s="8">
        <f t="shared" si="412"/>
        <v>0.65010879999999993</v>
      </c>
      <c r="BE317" s="15">
        <f t="shared" si="413"/>
        <v>0.05</v>
      </c>
      <c r="BF317" s="8">
        <f t="shared" si="414"/>
        <v>3.3227877441086524</v>
      </c>
      <c r="BG317" s="68"/>
      <c r="BH317" s="60">
        <v>0</v>
      </c>
      <c r="BI317" s="8">
        <f t="shared" si="415"/>
        <v>0.65010879999999993</v>
      </c>
      <c r="BJ317" s="8">
        <f t="shared" si="416"/>
        <v>0</v>
      </c>
      <c r="BK317" s="69">
        <f t="shared" si="417"/>
        <v>0</v>
      </c>
      <c r="BL317" s="8">
        <f t="shared" si="418"/>
        <v>0</v>
      </c>
      <c r="BM317" s="8">
        <f t="shared" si="419"/>
        <v>0</v>
      </c>
      <c r="BN317" s="8">
        <f t="shared" si="420"/>
        <v>0</v>
      </c>
      <c r="BO317" s="8">
        <f t="shared" si="421"/>
        <v>0</v>
      </c>
      <c r="BP317" s="8">
        <f t="shared" si="422"/>
        <v>0</v>
      </c>
      <c r="BQ317" s="15">
        <f t="shared" si="423"/>
        <v>0</v>
      </c>
      <c r="BR317" s="8">
        <f t="shared" si="424"/>
        <v>3.3227877441086524</v>
      </c>
      <c r="BS317" s="68"/>
      <c r="BT317" s="60">
        <v>0</v>
      </c>
      <c r="BU317" s="8">
        <f t="shared" si="425"/>
        <v>0.65010879999999993</v>
      </c>
      <c r="BV317" s="8">
        <f t="shared" si="426"/>
        <v>0</v>
      </c>
      <c r="BW317" s="69">
        <f t="shared" si="427"/>
        <v>0</v>
      </c>
      <c r="BX317" s="8">
        <f t="shared" si="428"/>
        <v>0</v>
      </c>
      <c r="BY317" s="8">
        <f t="shared" si="429"/>
        <v>0</v>
      </c>
      <c r="BZ317" s="8">
        <f t="shared" si="430"/>
        <v>0</v>
      </c>
      <c r="CA317" s="8">
        <f t="shared" si="431"/>
        <v>0</v>
      </c>
      <c r="CB317" s="8">
        <f t="shared" si="432"/>
        <v>0</v>
      </c>
      <c r="CC317" s="15">
        <f t="shared" si="433"/>
        <v>0</v>
      </c>
      <c r="CD317" s="8">
        <f t="shared" si="434"/>
        <v>3.3227877441086524</v>
      </c>
      <c r="CE317" s="68"/>
      <c r="CF317" s="60">
        <v>0</v>
      </c>
      <c r="CG317" s="8">
        <f t="shared" si="435"/>
        <v>0.65010879999999993</v>
      </c>
      <c r="CH317" s="8">
        <f t="shared" si="436"/>
        <v>0</v>
      </c>
      <c r="CI317" s="69">
        <f t="shared" si="437"/>
        <v>0</v>
      </c>
      <c r="CJ317" s="8">
        <f t="shared" si="438"/>
        <v>0</v>
      </c>
      <c r="CK317" s="8">
        <f t="shared" si="439"/>
        <v>0</v>
      </c>
      <c r="CL317" s="8">
        <f t="shared" si="440"/>
        <v>0</v>
      </c>
      <c r="CM317" s="8">
        <f t="shared" si="441"/>
        <v>0</v>
      </c>
      <c r="CN317" s="8">
        <f t="shared" si="442"/>
        <v>0</v>
      </c>
      <c r="CO317" s="15">
        <f t="shared" si="443"/>
        <v>0</v>
      </c>
      <c r="CP317" s="8">
        <f t="shared" si="444"/>
        <v>3.3227877441086524</v>
      </c>
      <c r="CQ317" s="27"/>
      <c r="CR317">
        <f t="shared" si="369"/>
        <v>6.8847659999999999</v>
      </c>
      <c r="CS317">
        <f t="shared" si="370"/>
        <v>0.89247900000000002</v>
      </c>
      <c r="CT317">
        <f t="shared" si="371"/>
        <v>0</v>
      </c>
      <c r="CU317">
        <f t="shared" si="372"/>
        <v>0</v>
      </c>
      <c r="CV317">
        <f t="shared" si="373"/>
        <v>0</v>
      </c>
      <c r="CW317">
        <f t="shared" si="374"/>
        <v>3.9922870000000001</v>
      </c>
      <c r="CX317">
        <f t="shared" si="375"/>
        <v>0</v>
      </c>
      <c r="CY317">
        <f t="shared" si="376"/>
        <v>2</v>
      </c>
      <c r="CZ317" s="8">
        <f t="shared" si="377"/>
        <v>2</v>
      </c>
    </row>
    <row r="318" spans="1:104" hidden="1" outlineLevel="1" x14ac:dyDescent="0.4">
      <c r="A318" t="str">
        <f>'Accounts Active'!A276</f>
        <v>Randall Garber</v>
      </c>
      <c r="B318">
        <f t="shared" si="360"/>
        <v>44.494405999999998</v>
      </c>
      <c r="C318">
        <f t="shared" si="359"/>
        <v>10.167111999999999</v>
      </c>
      <c r="D318">
        <f t="shared" si="361"/>
        <v>6.5181190000000004</v>
      </c>
      <c r="E318">
        <f t="shared" si="362"/>
        <v>2.2247203</v>
      </c>
      <c r="F318" s="15">
        <f t="shared" si="378"/>
        <v>0.2188153627106694</v>
      </c>
      <c r="G318" s="14">
        <f t="shared" si="363"/>
        <v>1</v>
      </c>
      <c r="H318" s="54">
        <f t="shared" si="379"/>
        <v>7.9423917000000017</v>
      </c>
      <c r="I318" s="58">
        <v>2.2247203</v>
      </c>
      <c r="J318" s="58">
        <f t="shared" si="364"/>
        <v>7.9423917000000017</v>
      </c>
      <c r="K318" s="10"/>
      <c r="L318">
        <v>0</v>
      </c>
      <c r="M318" s="8">
        <f t="shared" si="380"/>
        <v>2.2247203</v>
      </c>
      <c r="N318" s="8">
        <f t="shared" si="381"/>
        <v>7.9423917000000017</v>
      </c>
      <c r="O318" s="58">
        <f t="shared" si="365"/>
        <v>0.80840127180232557</v>
      </c>
      <c r="P318" s="8">
        <f t="shared" si="366"/>
        <v>2.2247203</v>
      </c>
      <c r="Q318" s="8">
        <f t="shared" si="382"/>
        <v>0</v>
      </c>
      <c r="R318" s="8">
        <f t="shared" si="367"/>
        <v>0</v>
      </c>
      <c r="S318" s="8">
        <f t="shared" si="383"/>
        <v>0</v>
      </c>
      <c r="T318" s="8">
        <f t="shared" si="384"/>
        <v>3.0331215718023254</v>
      </c>
      <c r="U318" s="15">
        <f t="shared" si="445"/>
        <v>6.8168604651162784E-2</v>
      </c>
      <c r="V318" s="8">
        <f t="shared" si="368"/>
        <v>4.9092701281976758</v>
      </c>
      <c r="W318" s="68"/>
      <c r="X318" s="58">
        <v>0</v>
      </c>
      <c r="Y318" s="8">
        <f t="shared" si="385"/>
        <v>2.2247203</v>
      </c>
      <c r="Z318" s="8">
        <f t="shared" si="386"/>
        <v>4.9092701281976758</v>
      </c>
      <c r="AA318" s="60">
        <f t="shared" si="387"/>
        <v>1.4163190281976745</v>
      </c>
      <c r="AB318" s="8">
        <f t="shared" si="388"/>
        <v>2.2247203</v>
      </c>
      <c r="AC318" s="8">
        <f t="shared" si="389"/>
        <v>0</v>
      </c>
      <c r="AD318" s="8">
        <f t="shared" si="390"/>
        <v>0</v>
      </c>
      <c r="AE318" s="8">
        <f t="shared" si="391"/>
        <v>0</v>
      </c>
      <c r="AF318" s="8">
        <f t="shared" si="392"/>
        <v>3.6410393281976745</v>
      </c>
      <c r="AG318" s="15">
        <f t="shared" si="393"/>
        <v>8.183139534883721E-2</v>
      </c>
      <c r="AH318" s="8">
        <f t="shared" si="394"/>
        <v>1.2682308000000013</v>
      </c>
      <c r="AI318" s="68"/>
      <c r="AJ318" s="58">
        <v>0</v>
      </c>
      <c r="AK318" s="8">
        <f t="shared" si="395"/>
        <v>1.2682308000000013</v>
      </c>
      <c r="AL318" s="8">
        <f t="shared" si="396"/>
        <v>0</v>
      </c>
      <c r="AM318" s="69">
        <f t="shared" si="397"/>
        <v>0</v>
      </c>
      <c r="AN318" s="8">
        <f t="shared" si="398"/>
        <v>1.2682308000000013</v>
      </c>
      <c r="AO318" s="8">
        <f t="shared" si="399"/>
        <v>0</v>
      </c>
      <c r="AP318" s="8">
        <f t="shared" si="400"/>
        <v>0</v>
      </c>
      <c r="AQ318" s="8">
        <f t="shared" si="401"/>
        <v>0</v>
      </c>
      <c r="AR318" s="8">
        <f t="shared" si="402"/>
        <v>1.2682308000000013</v>
      </c>
      <c r="AS318" s="15">
        <f t="shared" si="403"/>
        <v>2.8503151609665302E-2</v>
      </c>
      <c r="AT318" s="8">
        <f t="shared" si="404"/>
        <v>0</v>
      </c>
      <c r="AU318" s="68"/>
      <c r="AV318" s="60">
        <v>0</v>
      </c>
      <c r="AW318" s="8">
        <f t="shared" si="405"/>
        <v>0</v>
      </c>
      <c r="AX318" s="8">
        <f t="shared" si="406"/>
        <v>0</v>
      </c>
      <c r="AY318" s="69">
        <f t="shared" si="407"/>
        <v>0</v>
      </c>
      <c r="AZ318" s="8">
        <f t="shared" si="408"/>
        <v>0</v>
      </c>
      <c r="BA318" s="8">
        <f t="shared" si="409"/>
        <v>0</v>
      </c>
      <c r="BB318" s="8">
        <f t="shared" si="410"/>
        <v>0</v>
      </c>
      <c r="BC318" s="8">
        <f t="shared" si="411"/>
        <v>0</v>
      </c>
      <c r="BD318" s="8">
        <f t="shared" si="412"/>
        <v>0</v>
      </c>
      <c r="BE318" s="15">
        <f t="shared" si="413"/>
        <v>0</v>
      </c>
      <c r="BF318" s="8">
        <f t="shared" si="414"/>
        <v>0</v>
      </c>
      <c r="BG318" s="68"/>
      <c r="BH318" s="60">
        <v>0</v>
      </c>
      <c r="BI318" s="8">
        <f t="shared" si="415"/>
        <v>0</v>
      </c>
      <c r="BJ318" s="8">
        <f t="shared" si="416"/>
        <v>0</v>
      </c>
      <c r="BK318" s="69">
        <f t="shared" si="417"/>
        <v>0</v>
      </c>
      <c r="BL318" s="8">
        <f t="shared" si="418"/>
        <v>0</v>
      </c>
      <c r="BM318" s="8">
        <f t="shared" si="419"/>
        <v>0</v>
      </c>
      <c r="BN318" s="8">
        <f t="shared" si="420"/>
        <v>0</v>
      </c>
      <c r="BO318" s="8">
        <f t="shared" si="421"/>
        <v>0</v>
      </c>
      <c r="BP318" s="8">
        <f t="shared" si="422"/>
        <v>0</v>
      </c>
      <c r="BQ318" s="15">
        <f t="shared" si="423"/>
        <v>0</v>
      </c>
      <c r="BR318" s="8">
        <f t="shared" si="424"/>
        <v>0</v>
      </c>
      <c r="BS318" s="68"/>
      <c r="BT318" s="60">
        <v>0</v>
      </c>
      <c r="BU318" s="8">
        <f t="shared" si="425"/>
        <v>0</v>
      </c>
      <c r="BV318" s="8">
        <f t="shared" si="426"/>
        <v>0</v>
      </c>
      <c r="BW318" s="69">
        <f t="shared" si="427"/>
        <v>0</v>
      </c>
      <c r="BX318" s="8">
        <f t="shared" si="428"/>
        <v>0</v>
      </c>
      <c r="BY318" s="8">
        <f t="shared" si="429"/>
        <v>0</v>
      </c>
      <c r="BZ318" s="8">
        <f t="shared" si="430"/>
        <v>0</v>
      </c>
      <c r="CA318" s="8">
        <f t="shared" si="431"/>
        <v>0</v>
      </c>
      <c r="CB318" s="8">
        <f t="shared" si="432"/>
        <v>0</v>
      </c>
      <c r="CC318" s="15">
        <f t="shared" si="433"/>
        <v>0</v>
      </c>
      <c r="CD318" s="8">
        <f t="shared" si="434"/>
        <v>0</v>
      </c>
      <c r="CE318" s="68"/>
      <c r="CF318" s="60">
        <v>0</v>
      </c>
      <c r="CG318" s="8">
        <f t="shared" si="435"/>
        <v>0</v>
      </c>
      <c r="CH318" s="8">
        <f t="shared" si="436"/>
        <v>0</v>
      </c>
      <c r="CI318" s="69">
        <f t="shared" si="437"/>
        <v>0</v>
      </c>
      <c r="CJ318" s="8">
        <f t="shared" si="438"/>
        <v>0</v>
      </c>
      <c r="CK318" s="8">
        <f t="shared" si="439"/>
        <v>0</v>
      </c>
      <c r="CL318" s="8">
        <f t="shared" si="440"/>
        <v>0</v>
      </c>
      <c r="CM318" s="8">
        <f t="shared" si="441"/>
        <v>0</v>
      </c>
      <c r="CN318" s="8">
        <f t="shared" si="442"/>
        <v>0</v>
      </c>
      <c r="CO318" s="15">
        <f t="shared" si="443"/>
        <v>0</v>
      </c>
      <c r="CP318" s="8">
        <f t="shared" si="444"/>
        <v>0</v>
      </c>
      <c r="CQ318" s="27"/>
      <c r="CR318">
        <f t="shared" si="369"/>
        <v>34.327294000000002</v>
      </c>
      <c r="CS318">
        <f t="shared" si="370"/>
        <v>0</v>
      </c>
      <c r="CT318">
        <f t="shared" si="371"/>
        <v>0</v>
      </c>
      <c r="CU318">
        <f t="shared" si="372"/>
        <v>0</v>
      </c>
      <c r="CV318">
        <f t="shared" si="373"/>
        <v>18.282836</v>
      </c>
      <c r="CW318">
        <f t="shared" si="374"/>
        <v>9.5263390000000001</v>
      </c>
      <c r="CX318">
        <f t="shared" si="375"/>
        <v>0</v>
      </c>
      <c r="CY318">
        <f t="shared" si="376"/>
        <v>6.5181190000000004</v>
      </c>
      <c r="CZ318" s="8">
        <f t="shared" si="377"/>
        <v>6.5181190000000004</v>
      </c>
    </row>
    <row r="319" spans="1:104" hidden="1" outlineLevel="1" x14ac:dyDescent="0.4">
      <c r="A319" t="str">
        <f>'Accounts Active'!A277</f>
        <v>Raymond Zenkich</v>
      </c>
      <c r="B319">
        <f t="shared" si="360"/>
        <v>13.776362000000001</v>
      </c>
      <c r="C319">
        <f t="shared" si="359"/>
        <v>0.346308</v>
      </c>
      <c r="D319">
        <f t="shared" si="361"/>
        <v>10.036704</v>
      </c>
      <c r="E319">
        <f t="shared" si="362"/>
        <v>0.6888181000000001</v>
      </c>
      <c r="F319" s="15">
        <f t="shared" si="378"/>
        <v>1</v>
      </c>
      <c r="G319" s="14">
        <f t="shared" si="363"/>
        <v>1</v>
      </c>
      <c r="H319" s="54">
        <f t="shared" si="379"/>
        <v>0</v>
      </c>
      <c r="I319" s="58">
        <v>0.25717700000000043</v>
      </c>
      <c r="J319" s="58">
        <f t="shared" si="364"/>
        <v>0</v>
      </c>
      <c r="K319" s="10"/>
      <c r="L319">
        <v>0</v>
      </c>
      <c r="M319" s="8">
        <f t="shared" si="380"/>
        <v>0</v>
      </c>
      <c r="N319" s="8">
        <f t="shared" si="381"/>
        <v>0</v>
      </c>
      <c r="O319" s="58">
        <f t="shared" si="365"/>
        <v>9.3450944767442007E-2</v>
      </c>
      <c r="P319" s="8">
        <f t="shared" si="366"/>
        <v>0</v>
      </c>
      <c r="Q319" s="8">
        <f t="shared" si="382"/>
        <v>0</v>
      </c>
      <c r="R319" s="8">
        <f t="shared" si="367"/>
        <v>0</v>
      </c>
      <c r="S319" s="8">
        <f t="shared" si="383"/>
        <v>0</v>
      </c>
      <c r="T319" s="8">
        <f t="shared" si="384"/>
        <v>9.3450944767442007E-2</v>
      </c>
      <c r="U319" s="15">
        <f t="shared" si="445"/>
        <v>6.7834269139735153E-3</v>
      </c>
      <c r="V319" s="8">
        <f t="shared" si="368"/>
        <v>-9.3450944767442007E-2</v>
      </c>
      <c r="W319" s="68"/>
      <c r="X319" s="58">
        <v>0</v>
      </c>
      <c r="Y319" s="8">
        <f t="shared" si="385"/>
        <v>-9.3450944767442007E-2</v>
      </c>
      <c r="Z319" s="8">
        <f t="shared" si="386"/>
        <v>-9.3450944767442007E-2</v>
      </c>
      <c r="AA319" s="60">
        <f t="shared" si="387"/>
        <v>0.16372605523255843</v>
      </c>
      <c r="AB319" s="8">
        <f t="shared" si="388"/>
        <v>-9.3450944767442007E-2</v>
      </c>
      <c r="AC319" s="8">
        <f t="shared" si="389"/>
        <v>0</v>
      </c>
      <c r="AD319" s="8">
        <f t="shared" si="390"/>
        <v>0</v>
      </c>
      <c r="AE319" s="8">
        <f t="shared" si="391"/>
        <v>0</v>
      </c>
      <c r="AF319" s="8">
        <f t="shared" si="392"/>
        <v>7.0275110465116419E-2</v>
      </c>
      <c r="AG319" s="15">
        <f t="shared" si="393"/>
        <v>5.1011370393080858E-3</v>
      </c>
      <c r="AH319" s="8">
        <f t="shared" si="394"/>
        <v>-0.16372605523255843</v>
      </c>
      <c r="AI319" s="68"/>
      <c r="AJ319" s="58">
        <v>0</v>
      </c>
      <c r="AK319" s="8">
        <f t="shared" si="395"/>
        <v>-0.16372605523255843</v>
      </c>
      <c r="AL319" s="8">
        <f t="shared" si="396"/>
        <v>-0.16372605523255843</v>
      </c>
      <c r="AM319" s="69">
        <f t="shared" si="397"/>
        <v>0</v>
      </c>
      <c r="AN319" s="8">
        <f t="shared" si="398"/>
        <v>-0.16372605523255843</v>
      </c>
      <c r="AO319" s="8">
        <f t="shared" si="399"/>
        <v>0</v>
      </c>
      <c r="AP319" s="8">
        <f t="shared" si="400"/>
        <v>0</v>
      </c>
      <c r="AQ319" s="8">
        <f t="shared" si="401"/>
        <v>0</v>
      </c>
      <c r="AR319" s="8">
        <f t="shared" si="402"/>
        <v>-0.16372605523255843</v>
      </c>
      <c r="AS319" s="15">
        <f t="shared" si="403"/>
        <v>-1.18845639532816E-2</v>
      </c>
      <c r="AT319" s="8">
        <f t="shared" si="404"/>
        <v>0</v>
      </c>
      <c r="AU319" s="68"/>
      <c r="AV319" s="60">
        <v>0</v>
      </c>
      <c r="AW319" s="8">
        <f t="shared" si="405"/>
        <v>0</v>
      </c>
      <c r="AX319" s="8">
        <f t="shared" si="406"/>
        <v>0</v>
      </c>
      <c r="AY319" s="69">
        <f t="shared" si="407"/>
        <v>0</v>
      </c>
      <c r="AZ319" s="8">
        <f t="shared" si="408"/>
        <v>0</v>
      </c>
      <c r="BA319" s="8">
        <f t="shared" si="409"/>
        <v>0</v>
      </c>
      <c r="BB319" s="8">
        <f t="shared" si="410"/>
        <v>0</v>
      </c>
      <c r="BC319" s="8">
        <f t="shared" si="411"/>
        <v>0</v>
      </c>
      <c r="BD319" s="8">
        <f t="shared" si="412"/>
        <v>0</v>
      </c>
      <c r="BE319" s="15">
        <f t="shared" si="413"/>
        <v>0</v>
      </c>
      <c r="BF319" s="8">
        <f t="shared" si="414"/>
        <v>0</v>
      </c>
      <c r="BG319" s="68"/>
      <c r="BH319" s="60">
        <v>0</v>
      </c>
      <c r="BI319" s="8">
        <f t="shared" si="415"/>
        <v>0</v>
      </c>
      <c r="BJ319" s="8">
        <f t="shared" si="416"/>
        <v>0</v>
      </c>
      <c r="BK319" s="69">
        <f t="shared" si="417"/>
        <v>0</v>
      </c>
      <c r="BL319" s="8">
        <f t="shared" si="418"/>
        <v>0</v>
      </c>
      <c r="BM319" s="8">
        <f t="shared" si="419"/>
        <v>0</v>
      </c>
      <c r="BN319" s="8">
        <f t="shared" si="420"/>
        <v>0</v>
      </c>
      <c r="BO319" s="8">
        <f t="shared" si="421"/>
        <v>0</v>
      </c>
      <c r="BP319" s="8">
        <f t="shared" si="422"/>
        <v>0</v>
      </c>
      <c r="BQ319" s="15">
        <f t="shared" si="423"/>
        <v>0</v>
      </c>
      <c r="BR319" s="8">
        <f t="shared" si="424"/>
        <v>0</v>
      </c>
      <c r="BS319" s="68"/>
      <c r="BT319" s="60">
        <v>0</v>
      </c>
      <c r="BU319" s="8">
        <f t="shared" si="425"/>
        <v>0</v>
      </c>
      <c r="BV319" s="8">
        <f t="shared" si="426"/>
        <v>0</v>
      </c>
      <c r="BW319" s="69">
        <f t="shared" si="427"/>
        <v>0</v>
      </c>
      <c r="BX319" s="8">
        <f t="shared" si="428"/>
        <v>0</v>
      </c>
      <c r="BY319" s="8">
        <f t="shared" si="429"/>
        <v>0</v>
      </c>
      <c r="BZ319" s="8">
        <f t="shared" si="430"/>
        <v>0</v>
      </c>
      <c r="CA319" s="8">
        <f t="shared" si="431"/>
        <v>0</v>
      </c>
      <c r="CB319" s="8">
        <f t="shared" si="432"/>
        <v>0</v>
      </c>
      <c r="CC319" s="15">
        <f t="shared" si="433"/>
        <v>0</v>
      </c>
      <c r="CD319" s="8">
        <f t="shared" si="434"/>
        <v>0</v>
      </c>
      <c r="CE319" s="68"/>
      <c r="CF319" s="60">
        <v>0</v>
      </c>
      <c r="CG319" s="8">
        <f t="shared" si="435"/>
        <v>0</v>
      </c>
      <c r="CH319" s="8">
        <f t="shared" si="436"/>
        <v>0</v>
      </c>
      <c r="CI319" s="69">
        <f t="shared" si="437"/>
        <v>0</v>
      </c>
      <c r="CJ319" s="8">
        <f t="shared" si="438"/>
        <v>0</v>
      </c>
      <c r="CK319" s="8">
        <f t="shared" si="439"/>
        <v>0</v>
      </c>
      <c r="CL319" s="8">
        <f t="shared" si="440"/>
        <v>0</v>
      </c>
      <c r="CM319" s="8">
        <f t="shared" si="441"/>
        <v>0</v>
      </c>
      <c r="CN319" s="8">
        <f t="shared" si="442"/>
        <v>0</v>
      </c>
      <c r="CO319" s="15">
        <f t="shared" si="443"/>
        <v>0</v>
      </c>
      <c r="CP319" s="8">
        <f t="shared" si="444"/>
        <v>0</v>
      </c>
      <c r="CQ319" s="27"/>
      <c r="CR319">
        <f t="shared" si="369"/>
        <v>13.430054</v>
      </c>
      <c r="CS319">
        <f t="shared" si="370"/>
        <v>0.44457999999999998</v>
      </c>
      <c r="CT319">
        <f t="shared" si="371"/>
        <v>0.94877</v>
      </c>
      <c r="CU319">
        <f t="shared" si="372"/>
        <v>0</v>
      </c>
      <c r="CV319">
        <f t="shared" si="373"/>
        <v>0</v>
      </c>
      <c r="CW319">
        <f t="shared" si="374"/>
        <v>2</v>
      </c>
      <c r="CX319">
        <f t="shared" si="375"/>
        <v>9.8526000000000007</v>
      </c>
      <c r="CY319">
        <f t="shared" si="376"/>
        <v>0.18410399999999999</v>
      </c>
      <c r="CZ319" s="8">
        <f t="shared" si="377"/>
        <v>10.125835</v>
      </c>
    </row>
    <row r="320" spans="1:104" hidden="1" outlineLevel="1" x14ac:dyDescent="0.4">
      <c r="A320" t="str">
        <f>'Accounts Active'!A278</f>
        <v>Reuven and Kathrin Schwarz</v>
      </c>
      <c r="B320">
        <f t="shared" si="360"/>
        <v>8.700272</v>
      </c>
      <c r="C320">
        <f t="shared" si="359"/>
        <v>0.94077699999999997</v>
      </c>
      <c r="D320">
        <f t="shared" si="361"/>
        <v>2.4121170000000003</v>
      </c>
      <c r="E320">
        <f t="shared" si="362"/>
        <v>0.4350136</v>
      </c>
      <c r="F320" s="15">
        <f t="shared" si="378"/>
        <v>0.55909960787136215</v>
      </c>
      <c r="G320" s="14">
        <f t="shared" si="363"/>
        <v>1</v>
      </c>
      <c r="H320" s="54">
        <f t="shared" si="379"/>
        <v>0.34304740000000011</v>
      </c>
      <c r="I320" s="58">
        <v>0.4350136</v>
      </c>
      <c r="J320" s="58">
        <f t="shared" si="364"/>
        <v>0.34304740000000011</v>
      </c>
      <c r="K320" s="10"/>
      <c r="L320">
        <v>0</v>
      </c>
      <c r="M320" s="8">
        <f t="shared" si="380"/>
        <v>0.34304740000000011</v>
      </c>
      <c r="N320" s="8">
        <f t="shared" si="381"/>
        <v>0.34304740000000011</v>
      </c>
      <c r="O320" s="58">
        <f t="shared" si="365"/>
        <v>0.15807180232558138</v>
      </c>
      <c r="P320" s="8">
        <f t="shared" si="366"/>
        <v>0.34304740000000011</v>
      </c>
      <c r="Q320" s="8">
        <f t="shared" si="382"/>
        <v>0</v>
      </c>
      <c r="R320" s="8">
        <f t="shared" si="367"/>
        <v>0</v>
      </c>
      <c r="S320" s="8">
        <f t="shared" si="383"/>
        <v>0</v>
      </c>
      <c r="T320" s="8">
        <f t="shared" si="384"/>
        <v>0.50111920232558149</v>
      </c>
      <c r="U320" s="15">
        <f t="shared" si="445"/>
        <v>5.7598107544865433E-2</v>
      </c>
      <c r="V320" s="8">
        <f t="shared" si="368"/>
        <v>-0.15807180232558138</v>
      </c>
      <c r="W320" s="68"/>
      <c r="X320" s="58">
        <v>0</v>
      </c>
      <c r="Y320" s="8">
        <f t="shared" si="385"/>
        <v>-0.15807180232558138</v>
      </c>
      <c r="Z320" s="8">
        <f t="shared" si="386"/>
        <v>-0.15807180232558138</v>
      </c>
      <c r="AA320" s="60">
        <f t="shared" si="387"/>
        <v>0.27694179767441862</v>
      </c>
      <c r="AB320" s="8">
        <f t="shared" si="388"/>
        <v>-0.15807180232558138</v>
      </c>
      <c r="AC320" s="8">
        <f t="shared" si="389"/>
        <v>0</v>
      </c>
      <c r="AD320" s="8">
        <f t="shared" si="390"/>
        <v>0</v>
      </c>
      <c r="AE320" s="8">
        <f t="shared" si="391"/>
        <v>0</v>
      </c>
      <c r="AF320" s="8">
        <f t="shared" si="392"/>
        <v>0.11886999534883724</v>
      </c>
      <c r="AG320" s="15">
        <f t="shared" si="393"/>
        <v>1.3662790697674423E-2</v>
      </c>
      <c r="AH320" s="8">
        <f t="shared" si="394"/>
        <v>-0.27694179767441862</v>
      </c>
      <c r="AI320" s="68"/>
      <c r="AJ320" s="58">
        <v>0</v>
      </c>
      <c r="AK320" s="8">
        <f t="shared" si="395"/>
        <v>-0.27694179767441862</v>
      </c>
      <c r="AL320" s="8">
        <f t="shared" si="396"/>
        <v>-0.27694179767441862</v>
      </c>
      <c r="AM320" s="69">
        <f t="shared" si="397"/>
        <v>0</v>
      </c>
      <c r="AN320" s="8">
        <f t="shared" si="398"/>
        <v>-0.27694179767441862</v>
      </c>
      <c r="AO320" s="8">
        <f t="shared" si="399"/>
        <v>0</v>
      </c>
      <c r="AP320" s="8">
        <f t="shared" si="400"/>
        <v>0</v>
      </c>
      <c r="AQ320" s="8">
        <f t="shared" si="401"/>
        <v>0</v>
      </c>
      <c r="AR320" s="8">
        <f t="shared" si="402"/>
        <v>-0.27694179767441862</v>
      </c>
      <c r="AS320" s="15">
        <f t="shared" si="403"/>
        <v>-3.1831395348837214E-2</v>
      </c>
      <c r="AT320" s="8">
        <f t="shared" si="404"/>
        <v>0</v>
      </c>
      <c r="AU320" s="68"/>
      <c r="AV320" s="60">
        <v>0</v>
      </c>
      <c r="AW320" s="8">
        <f t="shared" si="405"/>
        <v>0</v>
      </c>
      <c r="AX320" s="8">
        <f t="shared" si="406"/>
        <v>0</v>
      </c>
      <c r="AY320" s="69">
        <f t="shared" si="407"/>
        <v>0</v>
      </c>
      <c r="AZ320" s="8">
        <f t="shared" si="408"/>
        <v>0</v>
      </c>
      <c r="BA320" s="8">
        <f t="shared" si="409"/>
        <v>0</v>
      </c>
      <c r="BB320" s="8">
        <f t="shared" si="410"/>
        <v>0</v>
      </c>
      <c r="BC320" s="8">
        <f t="shared" si="411"/>
        <v>0</v>
      </c>
      <c r="BD320" s="8">
        <f t="shared" si="412"/>
        <v>0</v>
      </c>
      <c r="BE320" s="15">
        <f t="shared" si="413"/>
        <v>0</v>
      </c>
      <c r="BF320" s="8">
        <f t="shared" si="414"/>
        <v>0</v>
      </c>
      <c r="BG320" s="68"/>
      <c r="BH320" s="60">
        <v>0</v>
      </c>
      <c r="BI320" s="8">
        <f t="shared" si="415"/>
        <v>0</v>
      </c>
      <c r="BJ320" s="8">
        <f t="shared" si="416"/>
        <v>0</v>
      </c>
      <c r="BK320" s="69">
        <f t="shared" si="417"/>
        <v>0</v>
      </c>
      <c r="BL320" s="8">
        <f t="shared" si="418"/>
        <v>0</v>
      </c>
      <c r="BM320" s="8">
        <f t="shared" si="419"/>
        <v>0</v>
      </c>
      <c r="BN320" s="8">
        <f t="shared" si="420"/>
        <v>0</v>
      </c>
      <c r="BO320" s="8">
        <f t="shared" si="421"/>
        <v>0</v>
      </c>
      <c r="BP320" s="8">
        <f t="shared" si="422"/>
        <v>0</v>
      </c>
      <c r="BQ320" s="15">
        <f t="shared" si="423"/>
        <v>0</v>
      </c>
      <c r="BR320" s="8">
        <f t="shared" si="424"/>
        <v>0</v>
      </c>
      <c r="BS320" s="68"/>
      <c r="BT320" s="60">
        <v>0</v>
      </c>
      <c r="BU320" s="8">
        <f t="shared" si="425"/>
        <v>0</v>
      </c>
      <c r="BV320" s="8">
        <f t="shared" si="426"/>
        <v>0</v>
      </c>
      <c r="BW320" s="69">
        <f t="shared" si="427"/>
        <v>0</v>
      </c>
      <c r="BX320" s="8">
        <f t="shared" si="428"/>
        <v>0</v>
      </c>
      <c r="BY320" s="8">
        <f t="shared" si="429"/>
        <v>0</v>
      </c>
      <c r="BZ320" s="8">
        <f t="shared" si="430"/>
        <v>0</v>
      </c>
      <c r="CA320" s="8">
        <f t="shared" si="431"/>
        <v>0</v>
      </c>
      <c r="CB320" s="8">
        <f t="shared" si="432"/>
        <v>0</v>
      </c>
      <c r="CC320" s="15">
        <f t="shared" si="433"/>
        <v>0</v>
      </c>
      <c r="CD320" s="8">
        <f t="shared" si="434"/>
        <v>0</v>
      </c>
      <c r="CE320" s="68"/>
      <c r="CF320" s="60">
        <v>0</v>
      </c>
      <c r="CG320" s="8">
        <f t="shared" si="435"/>
        <v>0</v>
      </c>
      <c r="CH320" s="8">
        <f t="shared" si="436"/>
        <v>0</v>
      </c>
      <c r="CI320" s="69">
        <f t="shared" si="437"/>
        <v>0</v>
      </c>
      <c r="CJ320" s="8">
        <f t="shared" si="438"/>
        <v>0</v>
      </c>
      <c r="CK320" s="8">
        <f t="shared" si="439"/>
        <v>0</v>
      </c>
      <c r="CL320" s="8">
        <f t="shared" si="440"/>
        <v>0</v>
      </c>
      <c r="CM320" s="8">
        <f t="shared" si="441"/>
        <v>0</v>
      </c>
      <c r="CN320" s="8">
        <f t="shared" si="442"/>
        <v>0</v>
      </c>
      <c r="CO320" s="15">
        <f t="shared" si="443"/>
        <v>0</v>
      </c>
      <c r="CP320" s="8">
        <f t="shared" si="444"/>
        <v>0</v>
      </c>
      <c r="CQ320" s="27"/>
      <c r="CR320">
        <f t="shared" si="369"/>
        <v>7.7594950000000003</v>
      </c>
      <c r="CS320">
        <f t="shared" si="370"/>
        <v>0</v>
      </c>
      <c r="CT320">
        <f t="shared" si="371"/>
        <v>0</v>
      </c>
      <c r="CU320">
        <f t="shared" si="372"/>
        <v>0</v>
      </c>
      <c r="CV320">
        <f t="shared" si="373"/>
        <v>5.347378</v>
      </c>
      <c r="CW320">
        <f t="shared" si="374"/>
        <v>0</v>
      </c>
      <c r="CX320">
        <f t="shared" si="375"/>
        <v>2.0760200000000002</v>
      </c>
      <c r="CY320">
        <f t="shared" si="376"/>
        <v>0.33609699999999998</v>
      </c>
      <c r="CZ320" s="8">
        <f t="shared" si="377"/>
        <v>2.5748329999999999</v>
      </c>
    </row>
    <row r="321" spans="1:104" hidden="1" outlineLevel="1" x14ac:dyDescent="0.4">
      <c r="A321" t="str">
        <f>'Accounts Active'!A279</f>
        <v>Richard and Mary Matthews</v>
      </c>
      <c r="B321">
        <f t="shared" si="360"/>
        <v>0</v>
      </c>
      <c r="C321">
        <f t="shared" si="359"/>
        <v>0</v>
      </c>
      <c r="D321">
        <f t="shared" si="361"/>
        <v>0</v>
      </c>
      <c r="E321">
        <f t="shared" si="362"/>
        <v>0</v>
      </c>
      <c r="F321" s="15">
        <f t="shared" si="378"/>
        <v>0</v>
      </c>
      <c r="G321" s="14">
        <f t="shared" si="363"/>
        <v>1</v>
      </c>
      <c r="H321" s="54">
        <f t="shared" si="379"/>
        <v>0</v>
      </c>
      <c r="I321" s="58">
        <v>0</v>
      </c>
      <c r="J321" s="58">
        <f t="shared" si="364"/>
        <v>0</v>
      </c>
      <c r="K321" s="10"/>
      <c r="L321">
        <v>0</v>
      </c>
      <c r="M321" s="8">
        <f t="shared" si="380"/>
        <v>0</v>
      </c>
      <c r="N321" s="8">
        <f t="shared" si="381"/>
        <v>0</v>
      </c>
      <c r="O321" s="58">
        <f t="shared" si="365"/>
        <v>0</v>
      </c>
      <c r="P321" s="8">
        <f t="shared" si="366"/>
        <v>0</v>
      </c>
      <c r="Q321" s="8">
        <f t="shared" si="382"/>
        <v>0</v>
      </c>
      <c r="R321" s="8">
        <f t="shared" si="367"/>
        <v>0</v>
      </c>
      <c r="S321" s="8">
        <f t="shared" si="383"/>
        <v>0</v>
      </c>
      <c r="T321" s="8">
        <f t="shared" si="384"/>
        <v>0</v>
      </c>
      <c r="U321" s="15">
        <f t="shared" si="445"/>
        <v>0</v>
      </c>
      <c r="V321" s="8">
        <f t="shared" si="368"/>
        <v>0</v>
      </c>
      <c r="W321" s="68"/>
      <c r="X321" s="58">
        <v>0</v>
      </c>
      <c r="Y321" s="8">
        <f t="shared" si="385"/>
        <v>0</v>
      </c>
      <c r="Z321" s="8">
        <f t="shared" si="386"/>
        <v>0</v>
      </c>
      <c r="AA321" s="60">
        <f t="shared" si="387"/>
        <v>0</v>
      </c>
      <c r="AB321" s="8">
        <f t="shared" si="388"/>
        <v>0</v>
      </c>
      <c r="AC321" s="8">
        <f t="shared" si="389"/>
        <v>0</v>
      </c>
      <c r="AD321" s="8">
        <f t="shared" si="390"/>
        <v>0</v>
      </c>
      <c r="AE321" s="8">
        <f t="shared" si="391"/>
        <v>0</v>
      </c>
      <c r="AF321" s="8">
        <f t="shared" si="392"/>
        <v>0</v>
      </c>
      <c r="AG321" s="15">
        <f t="shared" si="393"/>
        <v>0</v>
      </c>
      <c r="AH321" s="8">
        <f t="shared" si="394"/>
        <v>0</v>
      </c>
      <c r="AI321" s="68"/>
      <c r="AJ321" s="58">
        <v>0</v>
      </c>
      <c r="AK321" s="8">
        <f t="shared" si="395"/>
        <v>0</v>
      </c>
      <c r="AL321" s="8">
        <f t="shared" si="396"/>
        <v>0</v>
      </c>
      <c r="AM321" s="69">
        <f t="shared" si="397"/>
        <v>0</v>
      </c>
      <c r="AN321" s="8">
        <f t="shared" si="398"/>
        <v>0</v>
      </c>
      <c r="AO321" s="8">
        <f t="shared" si="399"/>
        <v>0</v>
      </c>
      <c r="AP321" s="8">
        <f t="shared" si="400"/>
        <v>0</v>
      </c>
      <c r="AQ321" s="8">
        <f t="shared" si="401"/>
        <v>0</v>
      </c>
      <c r="AR321" s="8">
        <f t="shared" si="402"/>
        <v>0</v>
      </c>
      <c r="AS321" s="15">
        <f t="shared" si="403"/>
        <v>0</v>
      </c>
      <c r="AT321" s="8">
        <f t="shared" si="404"/>
        <v>0</v>
      </c>
      <c r="AU321" s="68"/>
      <c r="AV321" s="60">
        <v>0</v>
      </c>
      <c r="AW321" s="8">
        <f t="shared" si="405"/>
        <v>0</v>
      </c>
      <c r="AX321" s="8">
        <f t="shared" si="406"/>
        <v>0</v>
      </c>
      <c r="AY321" s="69">
        <f t="shared" si="407"/>
        <v>0</v>
      </c>
      <c r="AZ321" s="8">
        <f t="shared" si="408"/>
        <v>0</v>
      </c>
      <c r="BA321" s="8">
        <f t="shared" si="409"/>
        <v>0</v>
      </c>
      <c r="BB321" s="8">
        <f t="shared" si="410"/>
        <v>0</v>
      </c>
      <c r="BC321" s="8">
        <f t="shared" si="411"/>
        <v>0</v>
      </c>
      <c r="BD321" s="8">
        <f t="shared" si="412"/>
        <v>0</v>
      </c>
      <c r="BE321" s="15">
        <f t="shared" si="413"/>
        <v>0</v>
      </c>
      <c r="BF321" s="8">
        <f t="shared" si="414"/>
        <v>0</v>
      </c>
      <c r="BG321" s="68"/>
      <c r="BH321" s="60">
        <v>0</v>
      </c>
      <c r="BI321" s="8">
        <f t="shared" si="415"/>
        <v>0</v>
      </c>
      <c r="BJ321" s="8">
        <f t="shared" si="416"/>
        <v>0</v>
      </c>
      <c r="BK321" s="69">
        <f t="shared" si="417"/>
        <v>0</v>
      </c>
      <c r="BL321" s="8">
        <f t="shared" si="418"/>
        <v>0</v>
      </c>
      <c r="BM321" s="8">
        <f t="shared" si="419"/>
        <v>0</v>
      </c>
      <c r="BN321" s="8">
        <f t="shared" si="420"/>
        <v>0</v>
      </c>
      <c r="BO321" s="8">
        <f t="shared" si="421"/>
        <v>0</v>
      </c>
      <c r="BP321" s="8">
        <f t="shared" si="422"/>
        <v>0</v>
      </c>
      <c r="BQ321" s="15">
        <f t="shared" si="423"/>
        <v>0</v>
      </c>
      <c r="BR321" s="8">
        <f t="shared" si="424"/>
        <v>0</v>
      </c>
      <c r="BS321" s="68"/>
      <c r="BT321" s="60">
        <v>0</v>
      </c>
      <c r="BU321" s="8">
        <f t="shared" si="425"/>
        <v>0</v>
      </c>
      <c r="BV321" s="8">
        <f t="shared" si="426"/>
        <v>0</v>
      </c>
      <c r="BW321" s="69">
        <f t="shared" si="427"/>
        <v>0</v>
      </c>
      <c r="BX321" s="8">
        <f t="shared" si="428"/>
        <v>0</v>
      </c>
      <c r="BY321" s="8">
        <f t="shared" si="429"/>
        <v>0</v>
      </c>
      <c r="BZ321" s="8">
        <f t="shared" si="430"/>
        <v>0</v>
      </c>
      <c r="CA321" s="8">
        <f t="shared" si="431"/>
        <v>0</v>
      </c>
      <c r="CB321" s="8">
        <f t="shared" si="432"/>
        <v>0</v>
      </c>
      <c r="CC321" s="15">
        <f t="shared" si="433"/>
        <v>0</v>
      </c>
      <c r="CD321" s="8">
        <f t="shared" si="434"/>
        <v>0</v>
      </c>
      <c r="CE321" s="68"/>
      <c r="CF321" s="60">
        <v>0</v>
      </c>
      <c r="CG321" s="8">
        <f t="shared" si="435"/>
        <v>0</v>
      </c>
      <c r="CH321" s="8">
        <f t="shared" si="436"/>
        <v>0</v>
      </c>
      <c r="CI321" s="69">
        <f t="shared" si="437"/>
        <v>0</v>
      </c>
      <c r="CJ321" s="8">
        <f t="shared" si="438"/>
        <v>0</v>
      </c>
      <c r="CK321" s="8">
        <f t="shared" si="439"/>
        <v>0</v>
      </c>
      <c r="CL321" s="8">
        <f t="shared" si="440"/>
        <v>0</v>
      </c>
      <c r="CM321" s="8">
        <f t="shared" si="441"/>
        <v>0</v>
      </c>
      <c r="CN321" s="8">
        <f t="shared" si="442"/>
        <v>0</v>
      </c>
      <c r="CO321" s="15">
        <f t="shared" si="443"/>
        <v>0</v>
      </c>
      <c r="CP321" s="8">
        <f t="shared" si="444"/>
        <v>0</v>
      </c>
      <c r="CQ321" s="27"/>
      <c r="CR321">
        <f t="shared" si="369"/>
        <v>0</v>
      </c>
      <c r="CS321">
        <f t="shared" si="370"/>
        <v>0</v>
      </c>
      <c r="CT321">
        <f t="shared" si="371"/>
        <v>0</v>
      </c>
      <c r="CU321">
        <f t="shared" si="372"/>
        <v>0</v>
      </c>
      <c r="CV321">
        <f t="shared" si="373"/>
        <v>0</v>
      </c>
      <c r="CW321">
        <f t="shared" si="374"/>
        <v>0</v>
      </c>
      <c r="CX321">
        <f t="shared" si="375"/>
        <v>0</v>
      </c>
      <c r="CY321">
        <f t="shared" si="376"/>
        <v>0</v>
      </c>
      <c r="CZ321" s="8">
        <f t="shared" si="377"/>
        <v>0</v>
      </c>
    </row>
    <row r="322" spans="1:104" hidden="1" outlineLevel="1" x14ac:dyDescent="0.4">
      <c r="A322" t="str">
        <f>'Accounts Active'!A280</f>
        <v>Richard and Treva Cerbasi</v>
      </c>
      <c r="B322">
        <f t="shared" si="360"/>
        <v>102.831637</v>
      </c>
      <c r="C322">
        <f t="shared" si="359"/>
        <v>78.143476000000007</v>
      </c>
      <c r="D322">
        <f t="shared" si="361"/>
        <v>7.8130410000000001</v>
      </c>
      <c r="E322">
        <f t="shared" si="362"/>
        <v>5.1415818500000006</v>
      </c>
      <c r="F322" s="15">
        <f t="shared" si="378"/>
        <v>0.63937565348605485</v>
      </c>
      <c r="G322" s="14">
        <f t="shared" si="363"/>
        <v>1</v>
      </c>
      <c r="H322" s="54">
        <f t="shared" si="379"/>
        <v>28.18043996682816</v>
      </c>
      <c r="I322" s="58">
        <v>9.5447235318487564</v>
      </c>
      <c r="J322" s="58">
        <f t="shared" si="364"/>
        <v>68.598752468151247</v>
      </c>
      <c r="K322" s="10"/>
      <c r="L322">
        <v>0</v>
      </c>
      <c r="M322" s="8">
        <f t="shared" si="380"/>
        <v>5.1415818500000006</v>
      </c>
      <c r="N322" s="8">
        <f t="shared" si="381"/>
        <v>68.598752468151247</v>
      </c>
      <c r="O322" s="58">
        <f t="shared" si="365"/>
        <v>3.4682861670962049</v>
      </c>
      <c r="P322" s="8">
        <f t="shared" si="366"/>
        <v>0</v>
      </c>
      <c r="Q322" s="8">
        <f t="shared" si="382"/>
        <v>68.598752468151247</v>
      </c>
      <c r="R322" s="8">
        <f t="shared" si="367"/>
        <v>2.2417168794843434</v>
      </c>
      <c r="S322" s="8">
        <f t="shared" si="383"/>
        <v>2.2417168794843434</v>
      </c>
      <c r="T322" s="8">
        <f t="shared" si="384"/>
        <v>5.7100030465805478</v>
      </c>
      <c r="U322" s="15">
        <f t="shared" si="445"/>
        <v>5.5527687909709612E-2</v>
      </c>
      <c r="V322" s="8">
        <f t="shared" si="368"/>
        <v>62.888749421570701</v>
      </c>
      <c r="W322" s="68"/>
      <c r="X322" s="58">
        <v>0</v>
      </c>
      <c r="Y322" s="8">
        <f t="shared" si="385"/>
        <v>5.1415818500000006</v>
      </c>
      <c r="Z322" s="8">
        <f t="shared" si="386"/>
        <v>62.888749421570701</v>
      </c>
      <c r="AA322" s="60">
        <f t="shared" si="387"/>
        <v>6.0764373647525511</v>
      </c>
      <c r="AB322" s="8">
        <f t="shared" si="388"/>
        <v>0</v>
      </c>
      <c r="AC322" s="8">
        <f t="shared" si="389"/>
        <v>62.888749421570701</v>
      </c>
      <c r="AD322" s="8">
        <f t="shared" si="390"/>
        <v>11.252417705495059</v>
      </c>
      <c r="AE322" s="8">
        <f t="shared" si="391"/>
        <v>11.252417705495059</v>
      </c>
      <c r="AF322" s="8">
        <f t="shared" si="392"/>
        <v>17.328855070247609</v>
      </c>
      <c r="AG322" s="15">
        <f t="shared" si="393"/>
        <v>0.16851676756101441</v>
      </c>
      <c r="AH322" s="8">
        <f t="shared" si="394"/>
        <v>45.559894351323095</v>
      </c>
      <c r="AI322" s="68"/>
      <c r="AJ322" s="58">
        <v>0</v>
      </c>
      <c r="AK322" s="8">
        <f t="shared" si="395"/>
        <v>5.1415818500000006</v>
      </c>
      <c r="AL322" s="8">
        <f t="shared" si="396"/>
        <v>0</v>
      </c>
      <c r="AM322" s="69">
        <f t="shared" si="397"/>
        <v>0</v>
      </c>
      <c r="AN322" s="8">
        <f t="shared" si="398"/>
        <v>5.1415818500000006</v>
      </c>
      <c r="AO322" s="8">
        <f t="shared" si="399"/>
        <v>0</v>
      </c>
      <c r="AP322" s="8">
        <f t="shared" si="400"/>
        <v>0</v>
      </c>
      <c r="AQ322" s="8">
        <f t="shared" si="401"/>
        <v>0</v>
      </c>
      <c r="AR322" s="8">
        <f t="shared" si="402"/>
        <v>5.1415818500000006</v>
      </c>
      <c r="AS322" s="15">
        <f t="shared" si="403"/>
        <v>0.05</v>
      </c>
      <c r="AT322" s="8">
        <f t="shared" si="404"/>
        <v>40.418312501323093</v>
      </c>
      <c r="AU322" s="68"/>
      <c r="AV322" s="60">
        <v>1</v>
      </c>
      <c r="AW322" s="8">
        <f t="shared" si="405"/>
        <v>0</v>
      </c>
      <c r="AX322" s="8">
        <f t="shared" si="406"/>
        <v>0</v>
      </c>
      <c r="AY322" s="69">
        <f t="shared" si="407"/>
        <v>0</v>
      </c>
      <c r="AZ322" s="8">
        <f t="shared" si="408"/>
        <v>0</v>
      </c>
      <c r="BA322" s="8">
        <f t="shared" si="409"/>
        <v>0</v>
      </c>
      <c r="BB322" s="8">
        <f t="shared" si="410"/>
        <v>0</v>
      </c>
      <c r="BC322" s="8">
        <f t="shared" si="411"/>
        <v>0</v>
      </c>
      <c r="BD322" s="8">
        <f t="shared" si="412"/>
        <v>0</v>
      </c>
      <c r="BE322" s="15">
        <f t="shared" si="413"/>
        <v>0</v>
      </c>
      <c r="BF322" s="8">
        <f t="shared" si="414"/>
        <v>40.418312501323093</v>
      </c>
      <c r="BG322" s="68"/>
      <c r="BH322" s="60">
        <v>1</v>
      </c>
      <c r="BI322" s="8">
        <f t="shared" si="415"/>
        <v>0</v>
      </c>
      <c r="BJ322" s="8">
        <f t="shared" si="416"/>
        <v>0</v>
      </c>
      <c r="BK322" s="69">
        <f t="shared" si="417"/>
        <v>0</v>
      </c>
      <c r="BL322" s="8">
        <f t="shared" si="418"/>
        <v>0</v>
      </c>
      <c r="BM322" s="8">
        <f t="shared" si="419"/>
        <v>0</v>
      </c>
      <c r="BN322" s="8">
        <f t="shared" si="420"/>
        <v>0</v>
      </c>
      <c r="BO322" s="8">
        <f t="shared" si="421"/>
        <v>0</v>
      </c>
      <c r="BP322" s="8">
        <f t="shared" si="422"/>
        <v>0</v>
      </c>
      <c r="BQ322" s="15">
        <f t="shared" si="423"/>
        <v>0</v>
      </c>
      <c r="BR322" s="8">
        <f t="shared" si="424"/>
        <v>40.418312501323093</v>
      </c>
      <c r="BS322" s="68"/>
      <c r="BT322" s="60">
        <v>1</v>
      </c>
      <c r="BU322" s="8">
        <f t="shared" si="425"/>
        <v>0</v>
      </c>
      <c r="BV322" s="8">
        <f t="shared" si="426"/>
        <v>0</v>
      </c>
      <c r="BW322" s="69">
        <f t="shared" si="427"/>
        <v>0</v>
      </c>
      <c r="BX322" s="8">
        <f t="shared" si="428"/>
        <v>0</v>
      </c>
      <c r="BY322" s="8">
        <f t="shared" si="429"/>
        <v>0</v>
      </c>
      <c r="BZ322" s="8">
        <f t="shared" si="430"/>
        <v>0</v>
      </c>
      <c r="CA322" s="8">
        <f t="shared" si="431"/>
        <v>0</v>
      </c>
      <c r="CB322" s="8">
        <f t="shared" si="432"/>
        <v>0</v>
      </c>
      <c r="CC322" s="15">
        <f t="shared" si="433"/>
        <v>0</v>
      </c>
      <c r="CD322" s="8">
        <f t="shared" si="434"/>
        <v>40.418312501323093</v>
      </c>
      <c r="CE322" s="68"/>
      <c r="CF322" s="60">
        <v>1</v>
      </c>
      <c r="CG322" s="8">
        <f t="shared" si="435"/>
        <v>0</v>
      </c>
      <c r="CH322" s="8">
        <f t="shared" si="436"/>
        <v>0</v>
      </c>
      <c r="CI322" s="69">
        <f t="shared" si="437"/>
        <v>0</v>
      </c>
      <c r="CJ322" s="8">
        <f t="shared" si="438"/>
        <v>0</v>
      </c>
      <c r="CK322" s="8">
        <f t="shared" si="439"/>
        <v>0</v>
      </c>
      <c r="CL322" s="8">
        <f t="shared" si="440"/>
        <v>0</v>
      </c>
      <c r="CM322" s="8">
        <f t="shared" si="441"/>
        <v>0</v>
      </c>
      <c r="CN322" s="8">
        <f t="shared" si="442"/>
        <v>0</v>
      </c>
      <c r="CO322" s="15">
        <f t="shared" si="443"/>
        <v>0</v>
      </c>
      <c r="CP322" s="8">
        <f t="shared" si="444"/>
        <v>40.418312501323093</v>
      </c>
      <c r="CQ322" s="27"/>
      <c r="CR322">
        <f t="shared" si="369"/>
        <v>24.688161000000001</v>
      </c>
      <c r="CS322">
        <f t="shared" si="370"/>
        <v>3.5674959999999998</v>
      </c>
      <c r="CT322">
        <f t="shared" si="371"/>
        <v>0</v>
      </c>
      <c r="CU322">
        <f t="shared" si="372"/>
        <v>0</v>
      </c>
      <c r="CV322">
        <f t="shared" si="373"/>
        <v>0</v>
      </c>
      <c r="CW322">
        <f t="shared" si="374"/>
        <v>13.307624000000001</v>
      </c>
      <c r="CX322">
        <f t="shared" si="375"/>
        <v>0</v>
      </c>
      <c r="CY322">
        <f t="shared" si="376"/>
        <v>7.8130410000000001</v>
      </c>
      <c r="CZ322" s="8">
        <f t="shared" si="377"/>
        <v>7.8130410000000001</v>
      </c>
    </row>
    <row r="323" spans="1:104" hidden="1" outlineLevel="1" x14ac:dyDescent="0.4">
      <c r="A323" t="str">
        <f>'Accounts Active'!A281</f>
        <v>Richard Earl Ross</v>
      </c>
      <c r="B323">
        <f t="shared" si="360"/>
        <v>10.392842</v>
      </c>
      <c r="C323">
        <f t="shared" si="359"/>
        <v>0.73857300000000004</v>
      </c>
      <c r="D323">
        <f t="shared" si="361"/>
        <v>3</v>
      </c>
      <c r="E323">
        <f t="shared" si="362"/>
        <v>0.5196421</v>
      </c>
      <c r="F323" s="15">
        <f t="shared" si="378"/>
        <v>0.70357581444217421</v>
      </c>
      <c r="G323" s="14">
        <f t="shared" si="363"/>
        <v>1</v>
      </c>
      <c r="H323" s="54">
        <f t="shared" si="379"/>
        <v>0.21893090000000015</v>
      </c>
      <c r="I323" s="58">
        <v>0.5196421</v>
      </c>
      <c r="J323" s="58">
        <f t="shared" si="364"/>
        <v>0.21893090000000015</v>
      </c>
      <c r="K323" s="10"/>
      <c r="L323">
        <v>0</v>
      </c>
      <c r="M323" s="8">
        <f t="shared" si="380"/>
        <v>0.21893090000000015</v>
      </c>
      <c r="N323" s="8">
        <f t="shared" si="381"/>
        <v>0.21893090000000015</v>
      </c>
      <c r="O323" s="58">
        <f t="shared" si="365"/>
        <v>0.1888234375</v>
      </c>
      <c r="P323" s="8">
        <f t="shared" si="366"/>
        <v>0.21893090000000015</v>
      </c>
      <c r="Q323" s="8">
        <f t="shared" si="382"/>
        <v>0</v>
      </c>
      <c r="R323" s="8">
        <f t="shared" si="367"/>
        <v>0</v>
      </c>
      <c r="S323" s="8">
        <f t="shared" si="383"/>
        <v>0</v>
      </c>
      <c r="T323" s="8">
        <f t="shared" si="384"/>
        <v>0.40775433750000012</v>
      </c>
      <c r="U323" s="15">
        <f t="shared" si="445"/>
        <v>3.9234151495808375E-2</v>
      </c>
      <c r="V323" s="8">
        <f t="shared" si="368"/>
        <v>-0.18882343749999997</v>
      </c>
      <c r="W323" s="68"/>
      <c r="X323" s="58">
        <v>0</v>
      </c>
      <c r="Y323" s="8">
        <f t="shared" si="385"/>
        <v>-0.18882343749999997</v>
      </c>
      <c r="Z323" s="8">
        <f t="shared" si="386"/>
        <v>-0.18882343749999997</v>
      </c>
      <c r="AA323" s="60">
        <f t="shared" si="387"/>
        <v>0.33081866250000003</v>
      </c>
      <c r="AB323" s="8">
        <f t="shared" si="388"/>
        <v>-0.18882343749999997</v>
      </c>
      <c r="AC323" s="8">
        <f t="shared" si="389"/>
        <v>0</v>
      </c>
      <c r="AD323" s="8">
        <f t="shared" si="390"/>
        <v>0</v>
      </c>
      <c r="AE323" s="8">
        <f t="shared" si="391"/>
        <v>0</v>
      </c>
      <c r="AF323" s="8">
        <f t="shared" si="392"/>
        <v>0.14199522500000006</v>
      </c>
      <c r="AG323" s="15">
        <f t="shared" si="393"/>
        <v>1.3662790697674424E-2</v>
      </c>
      <c r="AH323" s="8">
        <f t="shared" si="394"/>
        <v>-0.33081866250000003</v>
      </c>
      <c r="AI323" s="68"/>
      <c r="AJ323" s="58">
        <v>0</v>
      </c>
      <c r="AK323" s="8">
        <f t="shared" si="395"/>
        <v>-0.33081866250000003</v>
      </c>
      <c r="AL323" s="8">
        <f t="shared" si="396"/>
        <v>-0.33081866250000003</v>
      </c>
      <c r="AM323" s="69">
        <f t="shared" si="397"/>
        <v>0</v>
      </c>
      <c r="AN323" s="8">
        <f t="shared" si="398"/>
        <v>-0.33081866250000003</v>
      </c>
      <c r="AO323" s="8">
        <f t="shared" si="399"/>
        <v>0</v>
      </c>
      <c r="AP323" s="8">
        <f t="shared" si="400"/>
        <v>0</v>
      </c>
      <c r="AQ323" s="8">
        <f t="shared" si="401"/>
        <v>0</v>
      </c>
      <c r="AR323" s="8">
        <f t="shared" si="402"/>
        <v>-0.33081866250000003</v>
      </c>
      <c r="AS323" s="15">
        <f t="shared" si="403"/>
        <v>-3.1831395348837214E-2</v>
      </c>
      <c r="AT323" s="8">
        <f t="shared" si="404"/>
        <v>0</v>
      </c>
      <c r="AU323" s="68"/>
      <c r="AV323" s="60">
        <v>0</v>
      </c>
      <c r="AW323" s="8">
        <f t="shared" si="405"/>
        <v>0</v>
      </c>
      <c r="AX323" s="8">
        <f t="shared" si="406"/>
        <v>0</v>
      </c>
      <c r="AY323" s="69">
        <f t="shared" si="407"/>
        <v>0</v>
      </c>
      <c r="AZ323" s="8">
        <f t="shared" si="408"/>
        <v>0</v>
      </c>
      <c r="BA323" s="8">
        <f t="shared" si="409"/>
        <v>0</v>
      </c>
      <c r="BB323" s="8">
        <f t="shared" si="410"/>
        <v>0</v>
      </c>
      <c r="BC323" s="8">
        <f t="shared" si="411"/>
        <v>0</v>
      </c>
      <c r="BD323" s="8">
        <f t="shared" si="412"/>
        <v>0</v>
      </c>
      <c r="BE323" s="15">
        <f t="shared" si="413"/>
        <v>0</v>
      </c>
      <c r="BF323" s="8">
        <f t="shared" si="414"/>
        <v>0</v>
      </c>
      <c r="BG323" s="68"/>
      <c r="BH323" s="60">
        <v>0</v>
      </c>
      <c r="BI323" s="8">
        <f t="shared" si="415"/>
        <v>0</v>
      </c>
      <c r="BJ323" s="8">
        <f t="shared" si="416"/>
        <v>0</v>
      </c>
      <c r="BK323" s="69">
        <f t="shared" si="417"/>
        <v>0</v>
      </c>
      <c r="BL323" s="8">
        <f t="shared" si="418"/>
        <v>0</v>
      </c>
      <c r="BM323" s="8">
        <f t="shared" si="419"/>
        <v>0</v>
      </c>
      <c r="BN323" s="8">
        <f t="shared" si="420"/>
        <v>0</v>
      </c>
      <c r="BO323" s="8">
        <f t="shared" si="421"/>
        <v>0</v>
      </c>
      <c r="BP323" s="8">
        <f t="shared" si="422"/>
        <v>0</v>
      </c>
      <c r="BQ323" s="15">
        <f t="shared" si="423"/>
        <v>0</v>
      </c>
      <c r="BR323" s="8">
        <f t="shared" si="424"/>
        <v>0</v>
      </c>
      <c r="BS323" s="68"/>
      <c r="BT323" s="60">
        <v>0</v>
      </c>
      <c r="BU323" s="8">
        <f t="shared" si="425"/>
        <v>0</v>
      </c>
      <c r="BV323" s="8">
        <f t="shared" si="426"/>
        <v>0</v>
      </c>
      <c r="BW323" s="69">
        <f t="shared" si="427"/>
        <v>0</v>
      </c>
      <c r="BX323" s="8">
        <f t="shared" si="428"/>
        <v>0</v>
      </c>
      <c r="BY323" s="8">
        <f t="shared" si="429"/>
        <v>0</v>
      </c>
      <c r="BZ323" s="8">
        <f t="shared" si="430"/>
        <v>0</v>
      </c>
      <c r="CA323" s="8">
        <f t="shared" si="431"/>
        <v>0</v>
      </c>
      <c r="CB323" s="8">
        <f t="shared" si="432"/>
        <v>0</v>
      </c>
      <c r="CC323" s="15">
        <f t="shared" si="433"/>
        <v>0</v>
      </c>
      <c r="CD323" s="8">
        <f t="shared" si="434"/>
        <v>0</v>
      </c>
      <c r="CE323" s="68"/>
      <c r="CF323" s="60">
        <v>0</v>
      </c>
      <c r="CG323" s="8">
        <f t="shared" si="435"/>
        <v>0</v>
      </c>
      <c r="CH323" s="8">
        <f t="shared" si="436"/>
        <v>0</v>
      </c>
      <c r="CI323" s="69">
        <f t="shared" si="437"/>
        <v>0</v>
      </c>
      <c r="CJ323" s="8">
        <f t="shared" si="438"/>
        <v>0</v>
      </c>
      <c r="CK323" s="8">
        <f t="shared" si="439"/>
        <v>0</v>
      </c>
      <c r="CL323" s="8">
        <f t="shared" si="440"/>
        <v>0</v>
      </c>
      <c r="CM323" s="8">
        <f t="shared" si="441"/>
        <v>0</v>
      </c>
      <c r="CN323" s="8">
        <f t="shared" si="442"/>
        <v>0</v>
      </c>
      <c r="CO323" s="15">
        <f t="shared" si="443"/>
        <v>0</v>
      </c>
      <c r="CP323" s="8">
        <f t="shared" si="444"/>
        <v>0</v>
      </c>
      <c r="CQ323" s="27"/>
      <c r="CR323">
        <f t="shared" si="369"/>
        <v>9.6542689999999993</v>
      </c>
      <c r="CS323">
        <f t="shared" si="370"/>
        <v>0.69762900000000005</v>
      </c>
      <c r="CT323">
        <f t="shared" si="371"/>
        <v>1.3793200000000001</v>
      </c>
      <c r="CU323">
        <f t="shared" si="372"/>
        <v>0</v>
      </c>
      <c r="CV323">
        <f t="shared" si="373"/>
        <v>2</v>
      </c>
      <c r="CW323">
        <f t="shared" si="374"/>
        <v>2.5773199999999998</v>
      </c>
      <c r="CX323">
        <f t="shared" si="375"/>
        <v>3</v>
      </c>
      <c r="CY323">
        <f t="shared" si="376"/>
        <v>0</v>
      </c>
      <c r="CZ323" s="8">
        <f t="shared" si="377"/>
        <v>3</v>
      </c>
    </row>
    <row r="324" spans="1:104" hidden="1" outlineLevel="1" x14ac:dyDescent="0.4">
      <c r="A324" t="str">
        <f>'Accounts Active'!A282</f>
        <v>Richard John Dewhirst and Kimberley Louise Dewhirst</v>
      </c>
      <c r="B324">
        <f t="shared" si="360"/>
        <v>13.117640999999999</v>
      </c>
      <c r="C324">
        <f t="shared" si="359"/>
        <v>3.726807</v>
      </c>
      <c r="D324">
        <f t="shared" si="361"/>
        <v>0</v>
      </c>
      <c r="E324">
        <f t="shared" si="362"/>
        <v>0.65588204999999999</v>
      </c>
      <c r="F324" s="15">
        <f t="shared" si="378"/>
        <v>0.17599034508628963</v>
      </c>
      <c r="G324" s="14">
        <f t="shared" si="363"/>
        <v>1</v>
      </c>
      <c r="H324" s="54">
        <f t="shared" si="379"/>
        <v>3.0709249500000002</v>
      </c>
      <c r="I324" s="58">
        <v>0.65588204999999999</v>
      </c>
      <c r="J324" s="58">
        <f t="shared" si="364"/>
        <v>3.0709249500000002</v>
      </c>
      <c r="K324" s="10"/>
      <c r="L324">
        <v>0</v>
      </c>
      <c r="M324" s="8">
        <f t="shared" si="380"/>
        <v>0.65588204999999999</v>
      </c>
      <c r="N324" s="8">
        <f t="shared" si="381"/>
        <v>3.0709249500000002</v>
      </c>
      <c r="O324" s="58">
        <f t="shared" si="365"/>
        <v>0.2383292332848837</v>
      </c>
      <c r="P324" s="8">
        <f t="shared" si="366"/>
        <v>0.65588204999999999</v>
      </c>
      <c r="Q324" s="8">
        <f t="shared" si="382"/>
        <v>0</v>
      </c>
      <c r="R324" s="8">
        <f t="shared" si="367"/>
        <v>0</v>
      </c>
      <c r="S324" s="8">
        <f t="shared" si="383"/>
        <v>0</v>
      </c>
      <c r="T324" s="8">
        <f t="shared" si="384"/>
        <v>0.89421128328488364</v>
      </c>
      <c r="U324" s="15">
        <f t="shared" si="445"/>
        <v>6.8168604651162784E-2</v>
      </c>
      <c r="V324" s="8">
        <f t="shared" si="368"/>
        <v>2.1767136667151163</v>
      </c>
      <c r="W324" s="68"/>
      <c r="X324" s="58">
        <v>0</v>
      </c>
      <c r="Y324" s="8">
        <f t="shared" si="385"/>
        <v>0.65588204999999999</v>
      </c>
      <c r="Z324" s="8">
        <f t="shared" si="386"/>
        <v>2.1767136667151163</v>
      </c>
      <c r="AA324" s="60">
        <f t="shared" si="387"/>
        <v>0.41755281671511629</v>
      </c>
      <c r="AB324" s="8">
        <f t="shared" si="388"/>
        <v>0.65588204999999999</v>
      </c>
      <c r="AC324" s="8">
        <f t="shared" si="389"/>
        <v>0</v>
      </c>
      <c r="AD324" s="8">
        <f t="shared" si="390"/>
        <v>0</v>
      </c>
      <c r="AE324" s="8">
        <f t="shared" si="391"/>
        <v>0</v>
      </c>
      <c r="AF324" s="8">
        <f t="shared" si="392"/>
        <v>1.0734348667151163</v>
      </c>
      <c r="AG324" s="15">
        <f t="shared" si="393"/>
        <v>8.1831395348837224E-2</v>
      </c>
      <c r="AH324" s="8">
        <f t="shared" si="394"/>
        <v>1.1032788</v>
      </c>
      <c r="AI324" s="68"/>
      <c r="AJ324" s="58">
        <v>0</v>
      </c>
      <c r="AK324" s="8">
        <f t="shared" si="395"/>
        <v>0.65588204999999999</v>
      </c>
      <c r="AL324" s="8">
        <f t="shared" si="396"/>
        <v>0</v>
      </c>
      <c r="AM324" s="69">
        <f t="shared" si="397"/>
        <v>0</v>
      </c>
      <c r="AN324" s="8">
        <f t="shared" si="398"/>
        <v>0.65588204999999999</v>
      </c>
      <c r="AO324" s="8">
        <f t="shared" si="399"/>
        <v>0</v>
      </c>
      <c r="AP324" s="8">
        <f t="shared" si="400"/>
        <v>0</v>
      </c>
      <c r="AQ324" s="8">
        <f t="shared" si="401"/>
        <v>0</v>
      </c>
      <c r="AR324" s="8">
        <f t="shared" si="402"/>
        <v>0.65588204999999999</v>
      </c>
      <c r="AS324" s="15">
        <f t="shared" si="403"/>
        <v>0.05</v>
      </c>
      <c r="AT324" s="8">
        <f t="shared" si="404"/>
        <v>0.44739675000000001</v>
      </c>
      <c r="AU324" s="68"/>
      <c r="AV324" s="60">
        <v>0</v>
      </c>
      <c r="AW324" s="8">
        <f t="shared" si="405"/>
        <v>0.44739675000000001</v>
      </c>
      <c r="AX324" s="8">
        <f t="shared" si="406"/>
        <v>0</v>
      </c>
      <c r="AY324" s="69">
        <f t="shared" si="407"/>
        <v>0</v>
      </c>
      <c r="AZ324" s="8">
        <f t="shared" si="408"/>
        <v>0.44739675000000001</v>
      </c>
      <c r="BA324" s="8">
        <f t="shared" si="409"/>
        <v>0</v>
      </c>
      <c r="BB324" s="8">
        <f t="shared" si="410"/>
        <v>0</v>
      </c>
      <c r="BC324" s="8">
        <f t="shared" si="411"/>
        <v>0</v>
      </c>
      <c r="BD324" s="8">
        <f t="shared" si="412"/>
        <v>0.44739675000000001</v>
      </c>
      <c r="BE324" s="15">
        <f t="shared" si="413"/>
        <v>3.4106494452775471E-2</v>
      </c>
      <c r="BF324" s="8">
        <f t="shared" si="414"/>
        <v>0</v>
      </c>
      <c r="BG324" s="68"/>
      <c r="BH324" s="60">
        <v>0</v>
      </c>
      <c r="BI324" s="8">
        <f t="shared" si="415"/>
        <v>0</v>
      </c>
      <c r="BJ324" s="8">
        <f t="shared" si="416"/>
        <v>0</v>
      </c>
      <c r="BK324" s="69">
        <f t="shared" si="417"/>
        <v>0</v>
      </c>
      <c r="BL324" s="8">
        <f t="shared" si="418"/>
        <v>0</v>
      </c>
      <c r="BM324" s="8">
        <f t="shared" si="419"/>
        <v>0</v>
      </c>
      <c r="BN324" s="8">
        <f t="shared" si="420"/>
        <v>0</v>
      </c>
      <c r="BO324" s="8">
        <f t="shared" si="421"/>
        <v>0</v>
      </c>
      <c r="BP324" s="8">
        <f t="shared" si="422"/>
        <v>0</v>
      </c>
      <c r="BQ324" s="15">
        <f t="shared" si="423"/>
        <v>0</v>
      </c>
      <c r="BR324" s="8">
        <f t="shared" si="424"/>
        <v>0</v>
      </c>
      <c r="BS324" s="68"/>
      <c r="BT324" s="60">
        <v>0</v>
      </c>
      <c r="BU324" s="8">
        <f t="shared" si="425"/>
        <v>0</v>
      </c>
      <c r="BV324" s="8">
        <f t="shared" si="426"/>
        <v>0</v>
      </c>
      <c r="BW324" s="69">
        <f t="shared" si="427"/>
        <v>0</v>
      </c>
      <c r="BX324" s="8">
        <f t="shared" si="428"/>
        <v>0</v>
      </c>
      <c r="BY324" s="8">
        <f t="shared" si="429"/>
        <v>0</v>
      </c>
      <c r="BZ324" s="8">
        <f t="shared" si="430"/>
        <v>0</v>
      </c>
      <c r="CA324" s="8">
        <f t="shared" si="431"/>
        <v>0</v>
      </c>
      <c r="CB324" s="8">
        <f t="shared" si="432"/>
        <v>0</v>
      </c>
      <c r="CC324" s="15">
        <f t="shared" si="433"/>
        <v>0</v>
      </c>
      <c r="CD324" s="8">
        <f t="shared" si="434"/>
        <v>0</v>
      </c>
      <c r="CE324" s="68"/>
      <c r="CF324" s="60">
        <v>0</v>
      </c>
      <c r="CG324" s="8">
        <f t="shared" si="435"/>
        <v>0</v>
      </c>
      <c r="CH324" s="8">
        <f t="shared" si="436"/>
        <v>0</v>
      </c>
      <c r="CI324" s="69">
        <f t="shared" si="437"/>
        <v>0</v>
      </c>
      <c r="CJ324" s="8">
        <f t="shared" si="438"/>
        <v>0</v>
      </c>
      <c r="CK324" s="8">
        <f t="shared" si="439"/>
        <v>0</v>
      </c>
      <c r="CL324" s="8">
        <f t="shared" si="440"/>
        <v>0</v>
      </c>
      <c r="CM324" s="8">
        <f t="shared" si="441"/>
        <v>0</v>
      </c>
      <c r="CN324" s="8">
        <f t="shared" si="442"/>
        <v>0</v>
      </c>
      <c r="CO324" s="15">
        <f t="shared" si="443"/>
        <v>0</v>
      </c>
      <c r="CP324" s="8">
        <f t="shared" si="444"/>
        <v>0</v>
      </c>
      <c r="CQ324" s="27"/>
      <c r="CR324">
        <f t="shared" si="369"/>
        <v>9.3908339999999999</v>
      </c>
      <c r="CS324">
        <f t="shared" si="370"/>
        <v>0</v>
      </c>
      <c r="CT324">
        <f t="shared" si="371"/>
        <v>0</v>
      </c>
      <c r="CU324">
        <f t="shared" si="372"/>
        <v>0</v>
      </c>
      <c r="CV324">
        <f t="shared" si="373"/>
        <v>2</v>
      </c>
      <c r="CW324">
        <f t="shared" si="374"/>
        <v>7.3908339999999999</v>
      </c>
      <c r="CX324">
        <f t="shared" si="375"/>
        <v>0</v>
      </c>
      <c r="CY324">
        <f t="shared" si="376"/>
        <v>0</v>
      </c>
      <c r="CZ324" s="8">
        <f t="shared" si="377"/>
        <v>0</v>
      </c>
    </row>
    <row r="325" spans="1:104" hidden="1" outlineLevel="1" x14ac:dyDescent="0.4">
      <c r="A325" t="str">
        <f>'Accounts Active'!A283</f>
        <v>Richard Kwon</v>
      </c>
      <c r="B325">
        <f t="shared" si="360"/>
        <v>13.797165</v>
      </c>
      <c r="C325">
        <f t="shared" si="359"/>
        <v>13.797165</v>
      </c>
      <c r="D325">
        <f t="shared" si="361"/>
        <v>0</v>
      </c>
      <c r="E325">
        <f t="shared" si="362"/>
        <v>0.68985825000000001</v>
      </c>
      <c r="F325" s="15">
        <f t="shared" si="378"/>
        <v>0.60517234072325932</v>
      </c>
      <c r="G325" s="14">
        <f t="shared" si="363"/>
        <v>1</v>
      </c>
      <c r="H325" s="54">
        <f t="shared" si="379"/>
        <v>5.4475023616049718</v>
      </c>
      <c r="I325" s="58">
        <v>1.6852350597802948</v>
      </c>
      <c r="J325" s="58">
        <f t="shared" si="364"/>
        <v>12.111929940219705</v>
      </c>
      <c r="K325" s="10"/>
      <c r="L325">
        <v>0</v>
      </c>
      <c r="M325" s="8">
        <f t="shared" si="380"/>
        <v>0.68985825000000001</v>
      </c>
      <c r="N325" s="8">
        <f t="shared" si="381"/>
        <v>12.111929940219705</v>
      </c>
      <c r="O325" s="58">
        <f t="shared" si="365"/>
        <v>0.61236739090853731</v>
      </c>
      <c r="P325" s="8">
        <f t="shared" si="366"/>
        <v>0</v>
      </c>
      <c r="Q325" s="8">
        <f t="shared" si="382"/>
        <v>12.111929940219705</v>
      </c>
      <c r="R325" s="8">
        <f t="shared" si="367"/>
        <v>0.39580191786619012</v>
      </c>
      <c r="S325" s="8">
        <f t="shared" si="383"/>
        <v>0.39580191786619012</v>
      </c>
      <c r="T325" s="8">
        <f t="shared" si="384"/>
        <v>1.0081693087747274</v>
      </c>
      <c r="U325" s="15">
        <f t="shared" si="445"/>
        <v>7.3070758288005355E-2</v>
      </c>
      <c r="V325" s="8">
        <f t="shared" si="368"/>
        <v>11.103760631444977</v>
      </c>
      <c r="W325" s="68"/>
      <c r="X325" s="58">
        <v>0</v>
      </c>
      <c r="Y325" s="8">
        <f t="shared" si="385"/>
        <v>0.68985825000000001</v>
      </c>
      <c r="Z325" s="8">
        <f t="shared" si="386"/>
        <v>11.103760631444977</v>
      </c>
      <c r="AA325" s="60">
        <f t="shared" si="387"/>
        <v>1.0728676688717576</v>
      </c>
      <c r="AB325" s="8">
        <f t="shared" si="388"/>
        <v>0</v>
      </c>
      <c r="AC325" s="8">
        <f t="shared" si="389"/>
        <v>11.103760631444977</v>
      </c>
      <c r="AD325" s="8">
        <f t="shared" si="390"/>
        <v>1.9867488839584859</v>
      </c>
      <c r="AE325" s="8">
        <f t="shared" si="391"/>
        <v>1.9867488839584859</v>
      </c>
      <c r="AF325" s="8">
        <f t="shared" si="392"/>
        <v>3.0596165528302435</v>
      </c>
      <c r="AG325" s="15">
        <f t="shared" si="393"/>
        <v>0.22175690098873527</v>
      </c>
      <c r="AH325" s="8">
        <f t="shared" si="394"/>
        <v>8.0441440786147336</v>
      </c>
      <c r="AI325" s="68"/>
      <c r="AJ325" s="58">
        <v>0</v>
      </c>
      <c r="AK325" s="8">
        <f t="shared" si="395"/>
        <v>0.68985825000000001</v>
      </c>
      <c r="AL325" s="8">
        <f t="shared" si="396"/>
        <v>0</v>
      </c>
      <c r="AM325" s="69">
        <f t="shared" si="397"/>
        <v>0</v>
      </c>
      <c r="AN325" s="8">
        <f t="shared" si="398"/>
        <v>0.68985825000000001</v>
      </c>
      <c r="AO325" s="8">
        <f t="shared" si="399"/>
        <v>0</v>
      </c>
      <c r="AP325" s="8">
        <f t="shared" si="400"/>
        <v>0</v>
      </c>
      <c r="AQ325" s="8">
        <f t="shared" si="401"/>
        <v>0</v>
      </c>
      <c r="AR325" s="8">
        <f t="shared" si="402"/>
        <v>0.68985825000000001</v>
      </c>
      <c r="AS325" s="15">
        <f t="shared" si="403"/>
        <v>0.05</v>
      </c>
      <c r="AT325" s="8">
        <f t="shared" si="404"/>
        <v>7.3542858286147332</v>
      </c>
      <c r="AU325" s="68"/>
      <c r="AV325" s="60">
        <v>0</v>
      </c>
      <c r="AW325" s="8">
        <f t="shared" si="405"/>
        <v>0.68985825000000001</v>
      </c>
      <c r="AX325" s="8">
        <f t="shared" si="406"/>
        <v>0</v>
      </c>
      <c r="AY325" s="69">
        <f t="shared" si="407"/>
        <v>0</v>
      </c>
      <c r="AZ325" s="8">
        <f t="shared" si="408"/>
        <v>0.68985825000000001</v>
      </c>
      <c r="BA325" s="8">
        <f t="shared" si="409"/>
        <v>0</v>
      </c>
      <c r="BB325" s="8">
        <f t="shared" si="410"/>
        <v>0</v>
      </c>
      <c r="BC325" s="8">
        <f t="shared" si="411"/>
        <v>0</v>
      </c>
      <c r="BD325" s="8">
        <f t="shared" si="412"/>
        <v>0.68985825000000001</v>
      </c>
      <c r="BE325" s="15">
        <f t="shared" si="413"/>
        <v>0.05</v>
      </c>
      <c r="BF325" s="8">
        <f t="shared" si="414"/>
        <v>6.6644275786147329</v>
      </c>
      <c r="BG325" s="68"/>
      <c r="BH325" s="60">
        <v>0</v>
      </c>
      <c r="BI325" s="8">
        <f t="shared" si="415"/>
        <v>0.68985825000000001</v>
      </c>
      <c r="BJ325" s="8">
        <f t="shared" si="416"/>
        <v>0</v>
      </c>
      <c r="BK325" s="69">
        <f t="shared" si="417"/>
        <v>0</v>
      </c>
      <c r="BL325" s="8">
        <f t="shared" si="418"/>
        <v>0</v>
      </c>
      <c r="BM325" s="8">
        <f t="shared" si="419"/>
        <v>0</v>
      </c>
      <c r="BN325" s="8">
        <f t="shared" si="420"/>
        <v>0</v>
      </c>
      <c r="BO325" s="8">
        <f t="shared" si="421"/>
        <v>0</v>
      </c>
      <c r="BP325" s="8">
        <f t="shared" si="422"/>
        <v>0</v>
      </c>
      <c r="BQ325" s="15">
        <f t="shared" si="423"/>
        <v>0</v>
      </c>
      <c r="BR325" s="8">
        <f t="shared" si="424"/>
        <v>6.6644275786147329</v>
      </c>
      <c r="BS325" s="68"/>
      <c r="BT325" s="60">
        <v>0</v>
      </c>
      <c r="BU325" s="8">
        <f t="shared" si="425"/>
        <v>0.68985825000000001</v>
      </c>
      <c r="BV325" s="8">
        <f t="shared" si="426"/>
        <v>0</v>
      </c>
      <c r="BW325" s="69">
        <f t="shared" si="427"/>
        <v>0</v>
      </c>
      <c r="BX325" s="8">
        <f t="shared" si="428"/>
        <v>0</v>
      </c>
      <c r="BY325" s="8">
        <f t="shared" si="429"/>
        <v>0</v>
      </c>
      <c r="BZ325" s="8">
        <f t="shared" si="430"/>
        <v>0</v>
      </c>
      <c r="CA325" s="8">
        <f t="shared" si="431"/>
        <v>0</v>
      </c>
      <c r="CB325" s="8">
        <f t="shared" si="432"/>
        <v>0</v>
      </c>
      <c r="CC325" s="15">
        <f t="shared" si="433"/>
        <v>0</v>
      </c>
      <c r="CD325" s="8">
        <f t="shared" si="434"/>
        <v>6.6644275786147329</v>
      </c>
      <c r="CE325" s="68"/>
      <c r="CF325" s="60">
        <v>0</v>
      </c>
      <c r="CG325" s="8">
        <f t="shared" si="435"/>
        <v>0.68985825000000001</v>
      </c>
      <c r="CH325" s="8">
        <f t="shared" si="436"/>
        <v>0</v>
      </c>
      <c r="CI325" s="69">
        <f t="shared" si="437"/>
        <v>0</v>
      </c>
      <c r="CJ325" s="8">
        <f t="shared" si="438"/>
        <v>0</v>
      </c>
      <c r="CK325" s="8">
        <f t="shared" si="439"/>
        <v>0</v>
      </c>
      <c r="CL325" s="8">
        <f t="shared" si="440"/>
        <v>0</v>
      </c>
      <c r="CM325" s="8">
        <f t="shared" si="441"/>
        <v>0</v>
      </c>
      <c r="CN325" s="8">
        <f t="shared" si="442"/>
        <v>0</v>
      </c>
      <c r="CO325" s="15">
        <f t="shared" si="443"/>
        <v>0</v>
      </c>
      <c r="CP325" s="8">
        <f t="shared" si="444"/>
        <v>6.6644275786147329</v>
      </c>
      <c r="CQ325" s="27"/>
      <c r="CR325">
        <f t="shared" si="369"/>
        <v>0</v>
      </c>
      <c r="CS325">
        <f t="shared" si="370"/>
        <v>0</v>
      </c>
      <c r="CT325">
        <f t="shared" si="371"/>
        <v>0</v>
      </c>
      <c r="CU325">
        <f t="shared" si="372"/>
        <v>0</v>
      </c>
      <c r="CV325">
        <f t="shared" si="373"/>
        <v>0</v>
      </c>
      <c r="CW325">
        <f t="shared" si="374"/>
        <v>0</v>
      </c>
      <c r="CX325">
        <f t="shared" si="375"/>
        <v>0</v>
      </c>
      <c r="CY325">
        <f t="shared" si="376"/>
        <v>0</v>
      </c>
      <c r="CZ325" s="8">
        <f t="shared" si="377"/>
        <v>0</v>
      </c>
    </row>
    <row r="326" spans="1:104" hidden="1" outlineLevel="1" x14ac:dyDescent="0.4">
      <c r="A326" t="str">
        <f>'Accounts Active'!A284</f>
        <v>Richard Sementilli</v>
      </c>
      <c r="B326">
        <f t="shared" si="360"/>
        <v>11.03537</v>
      </c>
      <c r="C326">
        <f t="shared" si="359"/>
        <v>7.7084640000000002</v>
      </c>
      <c r="D326">
        <f t="shared" si="361"/>
        <v>0</v>
      </c>
      <c r="E326">
        <f t="shared" si="362"/>
        <v>0.5517685</v>
      </c>
      <c r="F326" s="15">
        <f t="shared" si="378"/>
        <v>0.56201321070721455</v>
      </c>
      <c r="G326" s="14">
        <f t="shared" si="363"/>
        <v>1</v>
      </c>
      <c r="H326" s="54">
        <f t="shared" si="379"/>
        <v>3.3762053977390214</v>
      </c>
      <c r="I326" s="58">
        <v>0.94153935173307357</v>
      </c>
      <c r="J326" s="58">
        <f t="shared" si="364"/>
        <v>6.7669246482669267</v>
      </c>
      <c r="K326" s="10"/>
      <c r="L326">
        <v>0</v>
      </c>
      <c r="M326" s="8">
        <f t="shared" si="380"/>
        <v>0.5517685</v>
      </c>
      <c r="N326" s="8">
        <f t="shared" si="381"/>
        <v>6.7669246482669267</v>
      </c>
      <c r="O326" s="58">
        <f t="shared" si="365"/>
        <v>0.34212912490300634</v>
      </c>
      <c r="P326" s="8">
        <f t="shared" si="366"/>
        <v>0</v>
      </c>
      <c r="Q326" s="8">
        <f t="shared" si="382"/>
        <v>6.7669246482669267</v>
      </c>
      <c r="R326" s="8">
        <f t="shared" si="367"/>
        <v>0.22113418481278463</v>
      </c>
      <c r="S326" s="8">
        <f t="shared" si="383"/>
        <v>0.22113418481278463</v>
      </c>
      <c r="T326" s="8">
        <f t="shared" si="384"/>
        <v>0.56326330971579097</v>
      </c>
      <c r="U326" s="15">
        <f t="shared" si="445"/>
        <v>5.1041633376659866E-2</v>
      </c>
      <c r="V326" s="8">
        <f t="shared" si="368"/>
        <v>6.2036613385511359</v>
      </c>
      <c r="W326" s="68"/>
      <c r="X326" s="58">
        <v>0</v>
      </c>
      <c r="Y326" s="8">
        <f t="shared" si="385"/>
        <v>0.5517685</v>
      </c>
      <c r="Z326" s="8">
        <f t="shared" si="386"/>
        <v>6.2036613385511359</v>
      </c>
      <c r="AA326" s="60">
        <f t="shared" si="387"/>
        <v>0.59941022683006717</v>
      </c>
      <c r="AB326" s="8">
        <f t="shared" si="388"/>
        <v>0</v>
      </c>
      <c r="AC326" s="8">
        <f t="shared" si="389"/>
        <v>6.2036613385511359</v>
      </c>
      <c r="AD326" s="8">
        <f t="shared" si="390"/>
        <v>1.1099948611931629</v>
      </c>
      <c r="AE326" s="8">
        <f t="shared" si="391"/>
        <v>1.1099948611931629</v>
      </c>
      <c r="AF326" s="8">
        <f t="shared" si="392"/>
        <v>1.7094050880232301</v>
      </c>
      <c r="AG326" s="15">
        <f t="shared" si="393"/>
        <v>0.15490238098253434</v>
      </c>
      <c r="AH326" s="8">
        <f t="shared" si="394"/>
        <v>4.494256250527906</v>
      </c>
      <c r="AI326" s="68"/>
      <c r="AJ326" s="58">
        <v>0</v>
      </c>
      <c r="AK326" s="8">
        <f t="shared" si="395"/>
        <v>0.5517685</v>
      </c>
      <c r="AL326" s="8">
        <f t="shared" si="396"/>
        <v>0</v>
      </c>
      <c r="AM326" s="69">
        <f t="shared" si="397"/>
        <v>0</v>
      </c>
      <c r="AN326" s="8">
        <f t="shared" si="398"/>
        <v>0.5517685</v>
      </c>
      <c r="AO326" s="8">
        <f t="shared" si="399"/>
        <v>0</v>
      </c>
      <c r="AP326" s="8">
        <f t="shared" si="400"/>
        <v>0</v>
      </c>
      <c r="AQ326" s="8">
        <f t="shared" si="401"/>
        <v>0</v>
      </c>
      <c r="AR326" s="8">
        <f t="shared" si="402"/>
        <v>0.5517685</v>
      </c>
      <c r="AS326" s="15">
        <f t="shared" si="403"/>
        <v>4.9999999999999996E-2</v>
      </c>
      <c r="AT326" s="8">
        <f t="shared" si="404"/>
        <v>3.9424877505279059</v>
      </c>
      <c r="AU326" s="68"/>
      <c r="AV326" s="60">
        <v>0</v>
      </c>
      <c r="AW326" s="8">
        <f t="shared" si="405"/>
        <v>0.5517685</v>
      </c>
      <c r="AX326" s="8">
        <f t="shared" si="406"/>
        <v>0</v>
      </c>
      <c r="AY326" s="69">
        <f t="shared" si="407"/>
        <v>0</v>
      </c>
      <c r="AZ326" s="8">
        <f t="shared" si="408"/>
        <v>0.5517685</v>
      </c>
      <c r="BA326" s="8">
        <f t="shared" si="409"/>
        <v>0</v>
      </c>
      <c r="BB326" s="8">
        <f t="shared" si="410"/>
        <v>0</v>
      </c>
      <c r="BC326" s="8">
        <f t="shared" si="411"/>
        <v>0</v>
      </c>
      <c r="BD326" s="8">
        <f t="shared" si="412"/>
        <v>0.5517685</v>
      </c>
      <c r="BE326" s="15">
        <f t="shared" si="413"/>
        <v>4.9999999999999996E-2</v>
      </c>
      <c r="BF326" s="8">
        <f t="shared" si="414"/>
        <v>3.3907192505279058</v>
      </c>
      <c r="BG326" s="68"/>
      <c r="BH326" s="60">
        <v>0</v>
      </c>
      <c r="BI326" s="8">
        <f t="shared" si="415"/>
        <v>0.5517685</v>
      </c>
      <c r="BJ326" s="8">
        <f t="shared" si="416"/>
        <v>0</v>
      </c>
      <c r="BK326" s="69">
        <f t="shared" si="417"/>
        <v>0</v>
      </c>
      <c r="BL326" s="8">
        <f t="shared" si="418"/>
        <v>0</v>
      </c>
      <c r="BM326" s="8">
        <f t="shared" si="419"/>
        <v>0</v>
      </c>
      <c r="BN326" s="8">
        <f t="shared" si="420"/>
        <v>0</v>
      </c>
      <c r="BO326" s="8">
        <f t="shared" si="421"/>
        <v>0</v>
      </c>
      <c r="BP326" s="8">
        <f t="shared" si="422"/>
        <v>0</v>
      </c>
      <c r="BQ326" s="15">
        <f t="shared" si="423"/>
        <v>0</v>
      </c>
      <c r="BR326" s="8">
        <f t="shared" si="424"/>
        <v>3.3907192505279058</v>
      </c>
      <c r="BS326" s="68"/>
      <c r="BT326" s="60">
        <v>0</v>
      </c>
      <c r="BU326" s="8">
        <f t="shared" si="425"/>
        <v>0.5517685</v>
      </c>
      <c r="BV326" s="8">
        <f t="shared" si="426"/>
        <v>0</v>
      </c>
      <c r="BW326" s="69">
        <f t="shared" si="427"/>
        <v>0</v>
      </c>
      <c r="BX326" s="8">
        <f t="shared" si="428"/>
        <v>0</v>
      </c>
      <c r="BY326" s="8">
        <f t="shared" si="429"/>
        <v>0</v>
      </c>
      <c r="BZ326" s="8">
        <f t="shared" si="430"/>
        <v>0</v>
      </c>
      <c r="CA326" s="8">
        <f t="shared" si="431"/>
        <v>0</v>
      </c>
      <c r="CB326" s="8">
        <f t="shared" si="432"/>
        <v>0</v>
      </c>
      <c r="CC326" s="15">
        <f t="shared" si="433"/>
        <v>0</v>
      </c>
      <c r="CD326" s="8">
        <f t="shared" si="434"/>
        <v>3.3907192505279058</v>
      </c>
      <c r="CE326" s="68"/>
      <c r="CF326" s="60">
        <v>0</v>
      </c>
      <c r="CG326" s="8">
        <f t="shared" si="435"/>
        <v>0.5517685</v>
      </c>
      <c r="CH326" s="8">
        <f t="shared" si="436"/>
        <v>0</v>
      </c>
      <c r="CI326" s="69">
        <f t="shared" si="437"/>
        <v>0</v>
      </c>
      <c r="CJ326" s="8">
        <f t="shared" si="438"/>
        <v>0</v>
      </c>
      <c r="CK326" s="8">
        <f t="shared" si="439"/>
        <v>0</v>
      </c>
      <c r="CL326" s="8">
        <f t="shared" si="440"/>
        <v>0</v>
      </c>
      <c r="CM326" s="8">
        <f t="shared" si="441"/>
        <v>0</v>
      </c>
      <c r="CN326" s="8">
        <f t="shared" si="442"/>
        <v>0</v>
      </c>
      <c r="CO326" s="15">
        <f t="shared" si="443"/>
        <v>0</v>
      </c>
      <c r="CP326" s="8">
        <f t="shared" si="444"/>
        <v>3.3907192505279058</v>
      </c>
      <c r="CQ326" s="27"/>
      <c r="CR326">
        <f t="shared" si="369"/>
        <v>3.3269060000000001</v>
      </c>
      <c r="CS326">
        <f t="shared" si="370"/>
        <v>0</v>
      </c>
      <c r="CT326">
        <f t="shared" si="371"/>
        <v>0</v>
      </c>
      <c r="CU326">
        <f t="shared" si="372"/>
        <v>0</v>
      </c>
      <c r="CV326">
        <f t="shared" si="373"/>
        <v>0</v>
      </c>
      <c r="CW326">
        <f t="shared" si="374"/>
        <v>3.3269060000000001</v>
      </c>
      <c r="CX326">
        <f t="shared" si="375"/>
        <v>0</v>
      </c>
      <c r="CY326">
        <f t="shared" si="376"/>
        <v>0</v>
      </c>
      <c r="CZ326" s="8">
        <f t="shared" si="377"/>
        <v>0</v>
      </c>
    </row>
    <row r="327" spans="1:104" hidden="1" outlineLevel="1" x14ac:dyDescent="0.4">
      <c r="A327" t="str">
        <f>'Accounts Active'!A285</f>
        <v>Richard Wayne Arneson and Alice Louise Arneson</v>
      </c>
      <c r="B327">
        <f t="shared" si="360"/>
        <v>10.677680000000001</v>
      </c>
      <c r="C327">
        <f t="shared" si="359"/>
        <v>10.677680000000001</v>
      </c>
      <c r="D327">
        <f t="shared" si="361"/>
        <v>0</v>
      </c>
      <c r="E327">
        <f t="shared" si="362"/>
        <v>0.53388400000000003</v>
      </c>
      <c r="F327" s="15">
        <f t="shared" si="378"/>
        <v>0.60517234072325943</v>
      </c>
      <c r="G327" s="14">
        <f t="shared" si="363"/>
        <v>1</v>
      </c>
      <c r="H327" s="54">
        <f t="shared" si="379"/>
        <v>4.2158434009060679</v>
      </c>
      <c r="I327" s="58">
        <v>1.3042100093109605</v>
      </c>
      <c r="J327" s="58">
        <f t="shared" si="364"/>
        <v>9.3734699906890402</v>
      </c>
      <c r="K327" s="10"/>
      <c r="L327">
        <v>0</v>
      </c>
      <c r="M327" s="8">
        <f t="shared" si="380"/>
        <v>0.53388400000000003</v>
      </c>
      <c r="N327" s="8">
        <f t="shared" si="381"/>
        <v>9.3734699906890402</v>
      </c>
      <c r="O327" s="58">
        <f t="shared" si="365"/>
        <v>0.47391352082520366</v>
      </c>
      <c r="P327" s="8">
        <f t="shared" si="366"/>
        <v>0</v>
      </c>
      <c r="Q327" s="8">
        <f t="shared" si="382"/>
        <v>9.3734699906890402</v>
      </c>
      <c r="R327" s="8">
        <f t="shared" si="367"/>
        <v>0.30631265353146547</v>
      </c>
      <c r="S327" s="8">
        <f t="shared" si="383"/>
        <v>0.30631265353146547</v>
      </c>
      <c r="T327" s="8">
        <f t="shared" si="384"/>
        <v>0.78022617435666919</v>
      </c>
      <c r="U327" s="15">
        <f t="shared" si="445"/>
        <v>7.3070758288005369E-2</v>
      </c>
      <c r="V327" s="8">
        <f t="shared" si="368"/>
        <v>8.5932438163323717</v>
      </c>
      <c r="W327" s="68"/>
      <c r="X327" s="58">
        <v>0</v>
      </c>
      <c r="Y327" s="8">
        <f t="shared" si="385"/>
        <v>0.53388400000000003</v>
      </c>
      <c r="Z327" s="8">
        <f t="shared" si="386"/>
        <v>8.5932438163323717</v>
      </c>
      <c r="AA327" s="60">
        <f t="shared" si="387"/>
        <v>0.83029648848575688</v>
      </c>
      <c r="AB327" s="8">
        <f t="shared" si="388"/>
        <v>0</v>
      </c>
      <c r="AC327" s="8">
        <f t="shared" si="389"/>
        <v>8.5932438163323717</v>
      </c>
      <c r="AD327" s="8">
        <f t="shared" si="390"/>
        <v>1.537552738063642</v>
      </c>
      <c r="AE327" s="8">
        <f t="shared" si="391"/>
        <v>1.537552738063642</v>
      </c>
      <c r="AF327" s="8">
        <f t="shared" si="392"/>
        <v>2.3678492265493989</v>
      </c>
      <c r="AG327" s="15">
        <f t="shared" si="393"/>
        <v>0.22175690098873527</v>
      </c>
      <c r="AH327" s="8">
        <f t="shared" si="394"/>
        <v>6.2253945897829723</v>
      </c>
      <c r="AI327" s="68"/>
      <c r="AJ327" s="58">
        <v>0</v>
      </c>
      <c r="AK327" s="8">
        <f t="shared" si="395"/>
        <v>0.53388400000000003</v>
      </c>
      <c r="AL327" s="8">
        <f t="shared" si="396"/>
        <v>0</v>
      </c>
      <c r="AM327" s="69">
        <f t="shared" si="397"/>
        <v>0</v>
      </c>
      <c r="AN327" s="8">
        <f t="shared" si="398"/>
        <v>0.53388400000000003</v>
      </c>
      <c r="AO327" s="8">
        <f t="shared" si="399"/>
        <v>0</v>
      </c>
      <c r="AP327" s="8">
        <f t="shared" si="400"/>
        <v>0</v>
      </c>
      <c r="AQ327" s="8">
        <f t="shared" si="401"/>
        <v>0</v>
      </c>
      <c r="AR327" s="8">
        <f t="shared" si="402"/>
        <v>0.53388400000000003</v>
      </c>
      <c r="AS327" s="15">
        <f t="shared" si="403"/>
        <v>0.05</v>
      </c>
      <c r="AT327" s="8">
        <f t="shared" si="404"/>
        <v>5.6915105897829719</v>
      </c>
      <c r="AU327" s="68"/>
      <c r="AV327" s="60">
        <v>0</v>
      </c>
      <c r="AW327" s="8">
        <f t="shared" si="405"/>
        <v>0.53388400000000003</v>
      </c>
      <c r="AX327" s="8">
        <f t="shared" si="406"/>
        <v>0</v>
      </c>
      <c r="AY327" s="69">
        <f t="shared" si="407"/>
        <v>0</v>
      </c>
      <c r="AZ327" s="8">
        <f t="shared" si="408"/>
        <v>0.53388400000000003</v>
      </c>
      <c r="BA327" s="8">
        <f t="shared" si="409"/>
        <v>0</v>
      </c>
      <c r="BB327" s="8">
        <f t="shared" si="410"/>
        <v>0</v>
      </c>
      <c r="BC327" s="8">
        <f t="shared" si="411"/>
        <v>0</v>
      </c>
      <c r="BD327" s="8">
        <f t="shared" si="412"/>
        <v>0.53388400000000003</v>
      </c>
      <c r="BE327" s="15">
        <f t="shared" si="413"/>
        <v>0.05</v>
      </c>
      <c r="BF327" s="8">
        <f t="shared" si="414"/>
        <v>5.1576265897829714</v>
      </c>
      <c r="BG327" s="68"/>
      <c r="BH327" s="60">
        <v>0</v>
      </c>
      <c r="BI327" s="8">
        <f t="shared" si="415"/>
        <v>0.53388400000000003</v>
      </c>
      <c r="BJ327" s="8">
        <f t="shared" si="416"/>
        <v>0</v>
      </c>
      <c r="BK327" s="69">
        <f t="shared" si="417"/>
        <v>0</v>
      </c>
      <c r="BL327" s="8">
        <f t="shared" si="418"/>
        <v>0</v>
      </c>
      <c r="BM327" s="8">
        <f t="shared" si="419"/>
        <v>0</v>
      </c>
      <c r="BN327" s="8">
        <f t="shared" si="420"/>
        <v>0</v>
      </c>
      <c r="BO327" s="8">
        <f t="shared" si="421"/>
        <v>0</v>
      </c>
      <c r="BP327" s="8">
        <f t="shared" si="422"/>
        <v>0</v>
      </c>
      <c r="BQ327" s="15">
        <f t="shared" si="423"/>
        <v>0</v>
      </c>
      <c r="BR327" s="8">
        <f t="shared" si="424"/>
        <v>5.1576265897829714</v>
      </c>
      <c r="BS327" s="68"/>
      <c r="BT327" s="60">
        <v>0</v>
      </c>
      <c r="BU327" s="8">
        <f t="shared" si="425"/>
        <v>0.53388400000000003</v>
      </c>
      <c r="BV327" s="8">
        <f t="shared" si="426"/>
        <v>0</v>
      </c>
      <c r="BW327" s="69">
        <f t="shared" si="427"/>
        <v>0</v>
      </c>
      <c r="BX327" s="8">
        <f t="shared" si="428"/>
        <v>0</v>
      </c>
      <c r="BY327" s="8">
        <f t="shared" si="429"/>
        <v>0</v>
      </c>
      <c r="BZ327" s="8">
        <f t="shared" si="430"/>
        <v>0</v>
      </c>
      <c r="CA327" s="8">
        <f t="shared" si="431"/>
        <v>0</v>
      </c>
      <c r="CB327" s="8">
        <f t="shared" si="432"/>
        <v>0</v>
      </c>
      <c r="CC327" s="15">
        <f t="shared" si="433"/>
        <v>0</v>
      </c>
      <c r="CD327" s="8">
        <f t="shared" si="434"/>
        <v>5.1576265897829714</v>
      </c>
      <c r="CE327" s="68"/>
      <c r="CF327" s="60">
        <v>0</v>
      </c>
      <c r="CG327" s="8">
        <f t="shared" si="435"/>
        <v>0.53388400000000003</v>
      </c>
      <c r="CH327" s="8">
        <f t="shared" si="436"/>
        <v>0</v>
      </c>
      <c r="CI327" s="69">
        <f t="shared" si="437"/>
        <v>0</v>
      </c>
      <c r="CJ327" s="8">
        <f t="shared" si="438"/>
        <v>0</v>
      </c>
      <c r="CK327" s="8">
        <f t="shared" si="439"/>
        <v>0</v>
      </c>
      <c r="CL327" s="8">
        <f t="shared" si="440"/>
        <v>0</v>
      </c>
      <c r="CM327" s="8">
        <f t="shared" si="441"/>
        <v>0</v>
      </c>
      <c r="CN327" s="8">
        <f t="shared" si="442"/>
        <v>0</v>
      </c>
      <c r="CO327" s="15">
        <f t="shared" si="443"/>
        <v>0</v>
      </c>
      <c r="CP327" s="8">
        <f t="shared" si="444"/>
        <v>5.1576265897829714</v>
      </c>
      <c r="CQ327" s="27"/>
      <c r="CR327">
        <f t="shared" si="369"/>
        <v>0</v>
      </c>
      <c r="CS327">
        <f t="shared" si="370"/>
        <v>0</v>
      </c>
      <c r="CT327">
        <f t="shared" si="371"/>
        <v>0</v>
      </c>
      <c r="CU327">
        <f t="shared" si="372"/>
        <v>0</v>
      </c>
      <c r="CV327">
        <f t="shared" si="373"/>
        <v>0</v>
      </c>
      <c r="CW327">
        <f t="shared" si="374"/>
        <v>0</v>
      </c>
      <c r="CX327">
        <f t="shared" si="375"/>
        <v>0</v>
      </c>
      <c r="CY327">
        <f t="shared" si="376"/>
        <v>0</v>
      </c>
      <c r="CZ327" s="8">
        <f t="shared" si="377"/>
        <v>0</v>
      </c>
    </row>
    <row r="328" spans="1:104" hidden="1" outlineLevel="1" x14ac:dyDescent="0.4">
      <c r="A328" t="str">
        <f>'Accounts Active'!A286</f>
        <v>Rigel Asset Holdings Family LP</v>
      </c>
      <c r="B328">
        <f t="shared" si="360"/>
        <v>214.70155099999999</v>
      </c>
      <c r="C328">
        <f t="shared" si="359"/>
        <v>101.73365099999999</v>
      </c>
      <c r="D328">
        <f t="shared" si="361"/>
        <v>0</v>
      </c>
      <c r="E328">
        <f t="shared" si="362"/>
        <v>10.73507755</v>
      </c>
      <c r="F328" s="15">
        <f t="shared" si="378"/>
        <v>0.43104294461601089</v>
      </c>
      <c r="G328" s="14">
        <f t="shared" si="363"/>
        <v>1</v>
      </c>
      <c r="H328" s="54">
        <f t="shared" si="379"/>
        <v>57.882078506422417</v>
      </c>
      <c r="I328" s="58">
        <v>12.426111844328357</v>
      </c>
      <c r="J328" s="58">
        <f t="shared" si="364"/>
        <v>89.307539155671634</v>
      </c>
      <c r="K328" s="10"/>
      <c r="L328">
        <v>0</v>
      </c>
      <c r="M328" s="8">
        <f t="shared" si="380"/>
        <v>10.73507755</v>
      </c>
      <c r="N328" s="8">
        <f t="shared" si="381"/>
        <v>89.307539155671634</v>
      </c>
      <c r="O328" s="58">
        <f t="shared" si="365"/>
        <v>4.515302269014664</v>
      </c>
      <c r="P328" s="8">
        <f t="shared" si="366"/>
        <v>10.73507755</v>
      </c>
      <c r="Q328" s="8">
        <f t="shared" si="382"/>
        <v>0</v>
      </c>
      <c r="R328" s="8">
        <f t="shared" si="367"/>
        <v>0</v>
      </c>
      <c r="S328" s="8">
        <f t="shared" si="383"/>
        <v>0</v>
      </c>
      <c r="T328" s="8">
        <f t="shared" si="384"/>
        <v>15.250379819014665</v>
      </c>
      <c r="U328" s="15">
        <f t="shared" si="445"/>
        <v>7.1030599210783835E-2</v>
      </c>
      <c r="V328" s="8">
        <f t="shared" si="368"/>
        <v>74.057159336656966</v>
      </c>
      <c r="W328" s="68"/>
      <c r="X328" s="58">
        <v>0</v>
      </c>
      <c r="Y328" s="8">
        <f t="shared" si="385"/>
        <v>10.73507755</v>
      </c>
      <c r="Z328" s="8">
        <f t="shared" si="386"/>
        <v>74.057159336656966</v>
      </c>
      <c r="AA328" s="60">
        <f t="shared" si="387"/>
        <v>7.9108095753136931</v>
      </c>
      <c r="AB328" s="8">
        <f t="shared" si="388"/>
        <v>0</v>
      </c>
      <c r="AC328" s="8">
        <f t="shared" si="389"/>
        <v>74.057159336656966</v>
      </c>
      <c r="AD328" s="8">
        <f t="shared" si="390"/>
        <v>13.25073401209406</v>
      </c>
      <c r="AE328" s="8">
        <f t="shared" si="391"/>
        <v>13.25073401209406</v>
      </c>
      <c r="AF328" s="8">
        <f t="shared" si="392"/>
        <v>21.161543587407753</v>
      </c>
      <c r="AG328" s="15">
        <f t="shared" si="393"/>
        <v>9.8562602313980271E-2</v>
      </c>
      <c r="AH328" s="8">
        <f t="shared" si="394"/>
        <v>52.895615749249217</v>
      </c>
      <c r="AI328" s="68"/>
      <c r="AJ328" s="58">
        <v>0</v>
      </c>
      <c r="AK328" s="8">
        <f t="shared" si="395"/>
        <v>10.73507755</v>
      </c>
      <c r="AL328" s="8">
        <f t="shared" si="396"/>
        <v>0</v>
      </c>
      <c r="AM328" s="69">
        <f t="shared" si="397"/>
        <v>0</v>
      </c>
      <c r="AN328" s="8">
        <f t="shared" si="398"/>
        <v>10.73507755</v>
      </c>
      <c r="AO328" s="8">
        <f t="shared" si="399"/>
        <v>0</v>
      </c>
      <c r="AP328" s="8">
        <f t="shared" si="400"/>
        <v>0</v>
      </c>
      <c r="AQ328" s="8">
        <f t="shared" si="401"/>
        <v>0</v>
      </c>
      <c r="AR328" s="8">
        <f t="shared" si="402"/>
        <v>10.73507755</v>
      </c>
      <c r="AS328" s="15">
        <f t="shared" si="403"/>
        <v>0.05</v>
      </c>
      <c r="AT328" s="8">
        <f t="shared" si="404"/>
        <v>42.160538199249217</v>
      </c>
      <c r="AU328" s="68"/>
      <c r="AV328" s="60">
        <v>0</v>
      </c>
      <c r="AW328" s="8">
        <f t="shared" si="405"/>
        <v>10.73507755</v>
      </c>
      <c r="AX328" s="8">
        <f t="shared" si="406"/>
        <v>0</v>
      </c>
      <c r="AY328" s="69">
        <f t="shared" si="407"/>
        <v>0</v>
      </c>
      <c r="AZ328" s="8">
        <f t="shared" si="408"/>
        <v>10.73507755</v>
      </c>
      <c r="BA328" s="8">
        <f t="shared" si="409"/>
        <v>0</v>
      </c>
      <c r="BB328" s="8">
        <f t="shared" si="410"/>
        <v>0</v>
      </c>
      <c r="BC328" s="8">
        <f t="shared" si="411"/>
        <v>0</v>
      </c>
      <c r="BD328" s="8">
        <f t="shared" si="412"/>
        <v>10.73507755</v>
      </c>
      <c r="BE328" s="15">
        <f t="shared" si="413"/>
        <v>0.05</v>
      </c>
      <c r="BF328" s="8">
        <f t="shared" si="414"/>
        <v>31.425460649249217</v>
      </c>
      <c r="BG328" s="68"/>
      <c r="BH328" s="60">
        <v>0</v>
      </c>
      <c r="BI328" s="8">
        <f t="shared" si="415"/>
        <v>10.73507755</v>
      </c>
      <c r="BJ328" s="8">
        <f t="shared" si="416"/>
        <v>0</v>
      </c>
      <c r="BK328" s="69">
        <f t="shared" si="417"/>
        <v>0</v>
      </c>
      <c r="BL328" s="8">
        <f t="shared" si="418"/>
        <v>0</v>
      </c>
      <c r="BM328" s="8">
        <f t="shared" si="419"/>
        <v>0</v>
      </c>
      <c r="BN328" s="8">
        <f t="shared" si="420"/>
        <v>0</v>
      </c>
      <c r="BO328" s="8">
        <f t="shared" si="421"/>
        <v>0</v>
      </c>
      <c r="BP328" s="8">
        <f t="shared" si="422"/>
        <v>0</v>
      </c>
      <c r="BQ328" s="15">
        <f t="shared" si="423"/>
        <v>0</v>
      </c>
      <c r="BR328" s="8">
        <f t="shared" si="424"/>
        <v>31.425460649249217</v>
      </c>
      <c r="BS328" s="68"/>
      <c r="BT328" s="60">
        <v>0</v>
      </c>
      <c r="BU328" s="8">
        <f t="shared" si="425"/>
        <v>10.73507755</v>
      </c>
      <c r="BV328" s="8">
        <f t="shared" si="426"/>
        <v>0</v>
      </c>
      <c r="BW328" s="69">
        <f t="shared" si="427"/>
        <v>0</v>
      </c>
      <c r="BX328" s="8">
        <f t="shared" si="428"/>
        <v>0</v>
      </c>
      <c r="BY328" s="8">
        <f t="shared" si="429"/>
        <v>0</v>
      </c>
      <c r="BZ328" s="8">
        <f t="shared" si="430"/>
        <v>0</v>
      </c>
      <c r="CA328" s="8">
        <f t="shared" si="431"/>
        <v>0</v>
      </c>
      <c r="CB328" s="8">
        <f t="shared" si="432"/>
        <v>0</v>
      </c>
      <c r="CC328" s="15">
        <f t="shared" si="433"/>
        <v>0</v>
      </c>
      <c r="CD328" s="8">
        <f t="shared" si="434"/>
        <v>31.425460649249217</v>
      </c>
      <c r="CE328" s="68"/>
      <c r="CF328" s="60">
        <v>0</v>
      </c>
      <c r="CG328" s="8">
        <f t="shared" si="435"/>
        <v>10.73507755</v>
      </c>
      <c r="CH328" s="8">
        <f t="shared" si="436"/>
        <v>0</v>
      </c>
      <c r="CI328" s="69">
        <f t="shared" si="437"/>
        <v>0</v>
      </c>
      <c r="CJ328" s="8">
        <f t="shared" si="438"/>
        <v>0</v>
      </c>
      <c r="CK328" s="8">
        <f t="shared" si="439"/>
        <v>0</v>
      </c>
      <c r="CL328" s="8">
        <f t="shared" si="440"/>
        <v>0</v>
      </c>
      <c r="CM328" s="8">
        <f t="shared" si="441"/>
        <v>0</v>
      </c>
      <c r="CN328" s="8">
        <f t="shared" si="442"/>
        <v>0</v>
      </c>
      <c r="CO328" s="15">
        <f t="shared" si="443"/>
        <v>0</v>
      </c>
      <c r="CP328" s="8">
        <f t="shared" si="444"/>
        <v>31.425460649249217</v>
      </c>
      <c r="CQ328" s="27"/>
      <c r="CR328">
        <f t="shared" si="369"/>
        <v>112.9679</v>
      </c>
      <c r="CS328">
        <f t="shared" si="370"/>
        <v>0</v>
      </c>
      <c r="CT328">
        <f t="shared" si="371"/>
        <v>0</v>
      </c>
      <c r="CU328">
        <f t="shared" si="372"/>
        <v>0</v>
      </c>
      <c r="CV328">
        <f t="shared" si="373"/>
        <v>66.391216</v>
      </c>
      <c r="CW328">
        <f t="shared" si="374"/>
        <v>46.576684</v>
      </c>
      <c r="CX328">
        <f t="shared" si="375"/>
        <v>0</v>
      </c>
      <c r="CY328">
        <f t="shared" si="376"/>
        <v>0</v>
      </c>
      <c r="CZ328" s="8">
        <f t="shared" si="377"/>
        <v>0</v>
      </c>
    </row>
    <row r="329" spans="1:104" hidden="1" outlineLevel="1" x14ac:dyDescent="0.4">
      <c r="A329" t="str">
        <f>'Accounts Active'!A287</f>
        <v>RJZ Sales LLC</v>
      </c>
      <c r="B329">
        <f t="shared" si="360"/>
        <v>78.735298999999998</v>
      </c>
      <c r="C329">
        <f t="shared" si="359"/>
        <v>78.735298999999998</v>
      </c>
      <c r="D329">
        <f t="shared" si="361"/>
        <v>0</v>
      </c>
      <c r="E329">
        <f t="shared" si="362"/>
        <v>3.9367649500000002</v>
      </c>
      <c r="F329" s="15">
        <f t="shared" si="378"/>
        <v>0.60517234072325932</v>
      </c>
      <c r="G329" s="14">
        <f t="shared" si="363"/>
        <v>1</v>
      </c>
      <c r="H329" s="54">
        <f t="shared" si="379"/>
        <v>31.086873806624297</v>
      </c>
      <c r="I329" s="58">
        <v>9.6170109089138514</v>
      </c>
      <c r="J329" s="58">
        <f t="shared" si="364"/>
        <v>69.118288091086143</v>
      </c>
      <c r="K329" s="10"/>
      <c r="L329">
        <v>0</v>
      </c>
      <c r="M329" s="8">
        <f t="shared" si="380"/>
        <v>3.9367649500000002</v>
      </c>
      <c r="N329" s="8">
        <f t="shared" si="381"/>
        <v>69.118288091086143</v>
      </c>
      <c r="O329" s="58">
        <f t="shared" si="365"/>
        <v>3.4945533825995096</v>
      </c>
      <c r="P329" s="8">
        <f t="shared" si="366"/>
        <v>0</v>
      </c>
      <c r="Q329" s="8">
        <f t="shared" si="382"/>
        <v>69.118288091086143</v>
      </c>
      <c r="R329" s="8">
        <f t="shared" si="367"/>
        <v>2.2586946193633199</v>
      </c>
      <c r="S329" s="8">
        <f t="shared" si="383"/>
        <v>2.2586946193633199</v>
      </c>
      <c r="T329" s="8">
        <f t="shared" si="384"/>
        <v>5.7532480019628292</v>
      </c>
      <c r="U329" s="15">
        <f t="shared" si="445"/>
        <v>7.3070758288005355E-2</v>
      </c>
      <c r="V329" s="8">
        <f t="shared" si="368"/>
        <v>63.365040089123312</v>
      </c>
      <c r="W329" s="68"/>
      <c r="X329" s="58">
        <v>0</v>
      </c>
      <c r="Y329" s="8">
        <f t="shared" si="385"/>
        <v>3.9367649500000002</v>
      </c>
      <c r="Z329" s="8">
        <f t="shared" si="386"/>
        <v>63.365040089123312</v>
      </c>
      <c r="AA329" s="60">
        <f t="shared" si="387"/>
        <v>6.1224575263143413</v>
      </c>
      <c r="AB329" s="8">
        <f t="shared" si="388"/>
        <v>0</v>
      </c>
      <c r="AC329" s="8">
        <f t="shared" si="389"/>
        <v>63.365040089123312</v>
      </c>
      <c r="AD329" s="8">
        <f t="shared" si="390"/>
        <v>11.337638378347123</v>
      </c>
      <c r="AE329" s="8">
        <f t="shared" si="391"/>
        <v>11.337638378347123</v>
      </c>
      <c r="AF329" s="8">
        <f t="shared" si="392"/>
        <v>17.460095904661465</v>
      </c>
      <c r="AG329" s="15">
        <f t="shared" si="393"/>
        <v>0.22175690098873524</v>
      </c>
      <c r="AH329" s="8">
        <f t="shared" si="394"/>
        <v>45.904944184461847</v>
      </c>
      <c r="AI329" s="68"/>
      <c r="AJ329" s="58">
        <v>0</v>
      </c>
      <c r="AK329" s="8">
        <f t="shared" si="395"/>
        <v>3.9367649500000002</v>
      </c>
      <c r="AL329" s="8">
        <f t="shared" si="396"/>
        <v>0</v>
      </c>
      <c r="AM329" s="69">
        <f t="shared" si="397"/>
        <v>0</v>
      </c>
      <c r="AN329" s="8">
        <f t="shared" si="398"/>
        <v>3.9367649500000002</v>
      </c>
      <c r="AO329" s="8">
        <f t="shared" si="399"/>
        <v>0</v>
      </c>
      <c r="AP329" s="8">
        <f t="shared" si="400"/>
        <v>0</v>
      </c>
      <c r="AQ329" s="8">
        <f t="shared" si="401"/>
        <v>0</v>
      </c>
      <c r="AR329" s="8">
        <f t="shared" si="402"/>
        <v>3.9367649500000002</v>
      </c>
      <c r="AS329" s="15">
        <f t="shared" si="403"/>
        <v>0.05</v>
      </c>
      <c r="AT329" s="8">
        <f t="shared" si="404"/>
        <v>41.96817923446185</v>
      </c>
      <c r="AU329" s="68"/>
      <c r="AV329" s="60">
        <v>0</v>
      </c>
      <c r="AW329" s="8">
        <f t="shared" si="405"/>
        <v>3.9367649500000002</v>
      </c>
      <c r="AX329" s="8">
        <f t="shared" si="406"/>
        <v>0</v>
      </c>
      <c r="AY329" s="69">
        <f t="shared" si="407"/>
        <v>0</v>
      </c>
      <c r="AZ329" s="8">
        <f t="shared" si="408"/>
        <v>3.9367649500000002</v>
      </c>
      <c r="BA329" s="8">
        <f t="shared" si="409"/>
        <v>0</v>
      </c>
      <c r="BB329" s="8">
        <f t="shared" si="410"/>
        <v>0</v>
      </c>
      <c r="BC329" s="8">
        <f t="shared" si="411"/>
        <v>0</v>
      </c>
      <c r="BD329" s="8">
        <f t="shared" si="412"/>
        <v>3.9367649500000002</v>
      </c>
      <c r="BE329" s="15">
        <f t="shared" si="413"/>
        <v>0.05</v>
      </c>
      <c r="BF329" s="8">
        <f t="shared" si="414"/>
        <v>38.031414284461853</v>
      </c>
      <c r="BG329" s="68"/>
      <c r="BH329" s="60">
        <v>0</v>
      </c>
      <c r="BI329" s="8">
        <f t="shared" si="415"/>
        <v>3.9367649500000002</v>
      </c>
      <c r="BJ329" s="8">
        <f t="shared" si="416"/>
        <v>0</v>
      </c>
      <c r="BK329" s="69">
        <f t="shared" si="417"/>
        <v>0</v>
      </c>
      <c r="BL329" s="8">
        <f t="shared" si="418"/>
        <v>0</v>
      </c>
      <c r="BM329" s="8">
        <f t="shared" si="419"/>
        <v>0</v>
      </c>
      <c r="BN329" s="8">
        <f t="shared" si="420"/>
        <v>0</v>
      </c>
      <c r="BO329" s="8">
        <f t="shared" si="421"/>
        <v>0</v>
      </c>
      <c r="BP329" s="8">
        <f t="shared" si="422"/>
        <v>0</v>
      </c>
      <c r="BQ329" s="15">
        <f t="shared" si="423"/>
        <v>0</v>
      </c>
      <c r="BR329" s="8">
        <f t="shared" si="424"/>
        <v>38.031414284461853</v>
      </c>
      <c r="BS329" s="68"/>
      <c r="BT329" s="60">
        <v>0</v>
      </c>
      <c r="BU329" s="8">
        <f t="shared" si="425"/>
        <v>3.9367649500000002</v>
      </c>
      <c r="BV329" s="8">
        <f t="shared" si="426"/>
        <v>0</v>
      </c>
      <c r="BW329" s="69">
        <f t="shared" si="427"/>
        <v>0</v>
      </c>
      <c r="BX329" s="8">
        <f t="shared" si="428"/>
        <v>0</v>
      </c>
      <c r="BY329" s="8">
        <f t="shared" si="429"/>
        <v>0</v>
      </c>
      <c r="BZ329" s="8">
        <f t="shared" si="430"/>
        <v>0</v>
      </c>
      <c r="CA329" s="8">
        <f t="shared" si="431"/>
        <v>0</v>
      </c>
      <c r="CB329" s="8">
        <f t="shared" si="432"/>
        <v>0</v>
      </c>
      <c r="CC329" s="15">
        <f t="shared" si="433"/>
        <v>0</v>
      </c>
      <c r="CD329" s="8">
        <f t="shared" si="434"/>
        <v>38.031414284461853</v>
      </c>
      <c r="CE329" s="68"/>
      <c r="CF329" s="60">
        <v>0</v>
      </c>
      <c r="CG329" s="8">
        <f t="shared" si="435"/>
        <v>3.9367649500000002</v>
      </c>
      <c r="CH329" s="8">
        <f t="shared" si="436"/>
        <v>0</v>
      </c>
      <c r="CI329" s="69">
        <f t="shared" si="437"/>
        <v>0</v>
      </c>
      <c r="CJ329" s="8">
        <f t="shared" si="438"/>
        <v>0</v>
      </c>
      <c r="CK329" s="8">
        <f t="shared" si="439"/>
        <v>0</v>
      </c>
      <c r="CL329" s="8">
        <f t="shared" si="440"/>
        <v>0</v>
      </c>
      <c r="CM329" s="8">
        <f t="shared" si="441"/>
        <v>0</v>
      </c>
      <c r="CN329" s="8">
        <f t="shared" si="442"/>
        <v>0</v>
      </c>
      <c r="CO329" s="15">
        <f t="shared" si="443"/>
        <v>0</v>
      </c>
      <c r="CP329" s="8">
        <f t="shared" si="444"/>
        <v>38.031414284461853</v>
      </c>
      <c r="CQ329" s="27"/>
      <c r="CR329">
        <f t="shared" si="369"/>
        <v>0</v>
      </c>
      <c r="CS329">
        <f t="shared" si="370"/>
        <v>0</v>
      </c>
      <c r="CT329">
        <f t="shared" si="371"/>
        <v>0</v>
      </c>
      <c r="CU329">
        <f t="shared" si="372"/>
        <v>0</v>
      </c>
      <c r="CV329">
        <f t="shared" si="373"/>
        <v>0</v>
      </c>
      <c r="CW329">
        <f t="shared" si="374"/>
        <v>0</v>
      </c>
      <c r="CX329">
        <f t="shared" si="375"/>
        <v>0</v>
      </c>
      <c r="CY329">
        <f t="shared" si="376"/>
        <v>0</v>
      </c>
      <c r="CZ329" s="8">
        <f t="shared" si="377"/>
        <v>0</v>
      </c>
    </row>
    <row r="330" spans="1:104" hidden="1" outlineLevel="1" x14ac:dyDescent="0.4">
      <c r="A330" t="str">
        <f>'Accounts Active'!A288</f>
        <v>Robert and Joanne P. Lamb</v>
      </c>
      <c r="B330">
        <f t="shared" si="360"/>
        <v>19.55349</v>
      </c>
      <c r="C330">
        <f t="shared" si="359"/>
        <v>19.55349</v>
      </c>
      <c r="D330">
        <f t="shared" si="361"/>
        <v>0</v>
      </c>
      <c r="E330">
        <f t="shared" si="362"/>
        <v>0.9776745</v>
      </c>
      <c r="F330" s="15">
        <f t="shared" si="378"/>
        <v>0.60517234072325943</v>
      </c>
      <c r="G330" s="14">
        <f t="shared" si="363"/>
        <v>1</v>
      </c>
      <c r="H330" s="54">
        <f t="shared" si="379"/>
        <v>7.7202586873911558</v>
      </c>
      <c r="I330" s="58">
        <v>2.3883331748995826</v>
      </c>
      <c r="J330" s="58">
        <f t="shared" si="364"/>
        <v>17.165156825100418</v>
      </c>
      <c r="K330" s="10"/>
      <c r="L330">
        <v>0</v>
      </c>
      <c r="M330" s="8">
        <f t="shared" si="380"/>
        <v>0.9776745</v>
      </c>
      <c r="N330" s="8">
        <f t="shared" si="381"/>
        <v>17.165156825100418</v>
      </c>
      <c r="O330" s="58">
        <f t="shared" si="365"/>
        <v>0.86785362460013904</v>
      </c>
      <c r="P330" s="8">
        <f t="shared" si="366"/>
        <v>0</v>
      </c>
      <c r="Q330" s="8">
        <f t="shared" si="382"/>
        <v>17.165156825100418</v>
      </c>
      <c r="R330" s="8">
        <f t="shared" si="367"/>
        <v>0.56093471687679108</v>
      </c>
      <c r="S330" s="8">
        <f t="shared" si="383"/>
        <v>0.56093471687679108</v>
      </c>
      <c r="T330" s="8">
        <f t="shared" si="384"/>
        <v>1.4287883414769302</v>
      </c>
      <c r="U330" s="15">
        <f t="shared" si="445"/>
        <v>7.3070758288005369E-2</v>
      </c>
      <c r="V330" s="8">
        <f t="shared" si="368"/>
        <v>15.736368483623487</v>
      </c>
      <c r="W330" s="68"/>
      <c r="X330" s="58">
        <v>0</v>
      </c>
      <c r="Y330" s="8">
        <f t="shared" si="385"/>
        <v>0.9776745</v>
      </c>
      <c r="Z330" s="8">
        <f t="shared" si="386"/>
        <v>15.736368483623487</v>
      </c>
      <c r="AA330" s="60">
        <f t="shared" si="387"/>
        <v>1.5204795502994437</v>
      </c>
      <c r="AB330" s="8">
        <f t="shared" si="388"/>
        <v>0</v>
      </c>
      <c r="AC330" s="8">
        <f t="shared" si="389"/>
        <v>15.736368483623487</v>
      </c>
      <c r="AD330" s="8">
        <f t="shared" si="390"/>
        <v>2.8156417956147815</v>
      </c>
      <c r="AE330" s="8">
        <f t="shared" si="391"/>
        <v>2.8156417956147815</v>
      </c>
      <c r="AF330" s="8">
        <f t="shared" si="392"/>
        <v>4.3361213459142256</v>
      </c>
      <c r="AG330" s="15">
        <f t="shared" si="393"/>
        <v>0.22175690098873529</v>
      </c>
      <c r="AH330" s="8">
        <f t="shared" si="394"/>
        <v>11.400247137709261</v>
      </c>
      <c r="AI330" s="68"/>
      <c r="AJ330" s="58">
        <v>0</v>
      </c>
      <c r="AK330" s="8">
        <f t="shared" si="395"/>
        <v>0.9776745</v>
      </c>
      <c r="AL330" s="8">
        <f t="shared" si="396"/>
        <v>0</v>
      </c>
      <c r="AM330" s="69">
        <f t="shared" si="397"/>
        <v>0</v>
      </c>
      <c r="AN330" s="8">
        <f t="shared" si="398"/>
        <v>0.9776745</v>
      </c>
      <c r="AO330" s="8">
        <f t="shared" si="399"/>
        <v>0</v>
      </c>
      <c r="AP330" s="8">
        <f t="shared" si="400"/>
        <v>0</v>
      </c>
      <c r="AQ330" s="8">
        <f t="shared" si="401"/>
        <v>0</v>
      </c>
      <c r="AR330" s="8">
        <f t="shared" si="402"/>
        <v>0.9776745</v>
      </c>
      <c r="AS330" s="15">
        <f t="shared" si="403"/>
        <v>0.05</v>
      </c>
      <c r="AT330" s="8">
        <f t="shared" si="404"/>
        <v>10.422572637709262</v>
      </c>
      <c r="AU330" s="68"/>
      <c r="AV330" s="60">
        <v>0</v>
      </c>
      <c r="AW330" s="8">
        <f t="shared" si="405"/>
        <v>0.9776745</v>
      </c>
      <c r="AX330" s="8">
        <f t="shared" si="406"/>
        <v>0</v>
      </c>
      <c r="AY330" s="69">
        <f t="shared" si="407"/>
        <v>0</v>
      </c>
      <c r="AZ330" s="8">
        <f t="shared" si="408"/>
        <v>0.9776745</v>
      </c>
      <c r="BA330" s="8">
        <f t="shared" si="409"/>
        <v>0</v>
      </c>
      <c r="BB330" s="8">
        <f t="shared" si="410"/>
        <v>0</v>
      </c>
      <c r="BC330" s="8">
        <f t="shared" si="411"/>
        <v>0</v>
      </c>
      <c r="BD330" s="8">
        <f t="shared" si="412"/>
        <v>0.9776745</v>
      </c>
      <c r="BE330" s="15">
        <f t="shared" si="413"/>
        <v>0.05</v>
      </c>
      <c r="BF330" s="8">
        <f t="shared" si="414"/>
        <v>9.4448981377092629</v>
      </c>
      <c r="BG330" s="68"/>
      <c r="BH330" s="60">
        <v>0</v>
      </c>
      <c r="BI330" s="8">
        <f t="shared" si="415"/>
        <v>0.9776745</v>
      </c>
      <c r="BJ330" s="8">
        <f t="shared" si="416"/>
        <v>0</v>
      </c>
      <c r="BK330" s="69">
        <f t="shared" si="417"/>
        <v>0</v>
      </c>
      <c r="BL330" s="8">
        <f t="shared" si="418"/>
        <v>0</v>
      </c>
      <c r="BM330" s="8">
        <f t="shared" si="419"/>
        <v>0</v>
      </c>
      <c r="BN330" s="8">
        <f t="shared" si="420"/>
        <v>0</v>
      </c>
      <c r="BO330" s="8">
        <f t="shared" si="421"/>
        <v>0</v>
      </c>
      <c r="BP330" s="8">
        <f t="shared" si="422"/>
        <v>0</v>
      </c>
      <c r="BQ330" s="15">
        <f t="shared" si="423"/>
        <v>0</v>
      </c>
      <c r="BR330" s="8">
        <f t="shared" si="424"/>
        <v>9.4448981377092629</v>
      </c>
      <c r="BS330" s="68"/>
      <c r="BT330" s="60">
        <v>0</v>
      </c>
      <c r="BU330" s="8">
        <f t="shared" si="425"/>
        <v>0.9776745</v>
      </c>
      <c r="BV330" s="8">
        <f t="shared" si="426"/>
        <v>0</v>
      </c>
      <c r="BW330" s="69">
        <f t="shared" si="427"/>
        <v>0</v>
      </c>
      <c r="BX330" s="8">
        <f t="shared" si="428"/>
        <v>0</v>
      </c>
      <c r="BY330" s="8">
        <f t="shared" si="429"/>
        <v>0</v>
      </c>
      <c r="BZ330" s="8">
        <f t="shared" si="430"/>
        <v>0</v>
      </c>
      <c r="CA330" s="8">
        <f t="shared" si="431"/>
        <v>0</v>
      </c>
      <c r="CB330" s="8">
        <f t="shared" si="432"/>
        <v>0</v>
      </c>
      <c r="CC330" s="15">
        <f t="shared" si="433"/>
        <v>0</v>
      </c>
      <c r="CD330" s="8">
        <f t="shared" si="434"/>
        <v>9.4448981377092629</v>
      </c>
      <c r="CE330" s="68"/>
      <c r="CF330" s="60">
        <v>0</v>
      </c>
      <c r="CG330" s="8">
        <f t="shared" si="435"/>
        <v>0.9776745</v>
      </c>
      <c r="CH330" s="8">
        <f t="shared" si="436"/>
        <v>0</v>
      </c>
      <c r="CI330" s="69">
        <f t="shared" si="437"/>
        <v>0</v>
      </c>
      <c r="CJ330" s="8">
        <f t="shared" si="438"/>
        <v>0</v>
      </c>
      <c r="CK330" s="8">
        <f t="shared" si="439"/>
        <v>0</v>
      </c>
      <c r="CL330" s="8">
        <f t="shared" si="440"/>
        <v>0</v>
      </c>
      <c r="CM330" s="8">
        <f t="shared" si="441"/>
        <v>0</v>
      </c>
      <c r="CN330" s="8">
        <f t="shared" si="442"/>
        <v>0</v>
      </c>
      <c r="CO330" s="15">
        <f t="shared" si="443"/>
        <v>0</v>
      </c>
      <c r="CP330" s="8">
        <f t="shared" si="444"/>
        <v>9.4448981377092629</v>
      </c>
      <c r="CQ330" s="27"/>
      <c r="CR330">
        <f t="shared" si="369"/>
        <v>0</v>
      </c>
      <c r="CS330">
        <f t="shared" si="370"/>
        <v>0</v>
      </c>
      <c r="CT330">
        <f t="shared" si="371"/>
        <v>0</v>
      </c>
      <c r="CU330">
        <f t="shared" si="372"/>
        <v>0</v>
      </c>
      <c r="CV330">
        <f t="shared" si="373"/>
        <v>0</v>
      </c>
      <c r="CW330">
        <f t="shared" si="374"/>
        <v>0</v>
      </c>
      <c r="CX330">
        <f t="shared" si="375"/>
        <v>0</v>
      </c>
      <c r="CY330">
        <f t="shared" si="376"/>
        <v>0</v>
      </c>
      <c r="CZ330" s="8">
        <f t="shared" si="377"/>
        <v>0</v>
      </c>
    </row>
    <row r="331" spans="1:104" hidden="1" outlineLevel="1" x14ac:dyDescent="0.4">
      <c r="A331" t="str">
        <f>'Accounts Active'!A289</f>
        <v>Robert Grossman</v>
      </c>
      <c r="B331">
        <f t="shared" si="360"/>
        <v>18.613433999999998</v>
      </c>
      <c r="C331">
        <f t="shared" si="359"/>
        <v>0.64266599999999996</v>
      </c>
      <c r="D331">
        <f t="shared" si="361"/>
        <v>2</v>
      </c>
      <c r="E331">
        <f t="shared" si="362"/>
        <v>0.93067169999999999</v>
      </c>
      <c r="F331" s="15">
        <f t="shared" si="378"/>
        <v>1</v>
      </c>
      <c r="G331" s="14">
        <f t="shared" si="363"/>
        <v>1</v>
      </c>
      <c r="H331" s="54">
        <f t="shared" si="379"/>
        <v>0</v>
      </c>
      <c r="I331" s="58">
        <v>0.64266600000000018</v>
      </c>
      <c r="J331" s="58">
        <f t="shared" si="364"/>
        <v>0</v>
      </c>
      <c r="K331" s="10"/>
      <c r="L331">
        <v>0</v>
      </c>
      <c r="M331" s="8">
        <f t="shared" si="380"/>
        <v>0</v>
      </c>
      <c r="N331" s="8">
        <f t="shared" si="381"/>
        <v>0</v>
      </c>
      <c r="O331" s="58">
        <f t="shared" si="365"/>
        <v>0.23352688953488376</v>
      </c>
      <c r="P331" s="8">
        <f t="shared" si="366"/>
        <v>0</v>
      </c>
      <c r="Q331" s="8">
        <f t="shared" si="382"/>
        <v>0</v>
      </c>
      <c r="R331" s="8">
        <f t="shared" si="367"/>
        <v>0</v>
      </c>
      <c r="S331" s="8">
        <f t="shared" si="383"/>
        <v>0</v>
      </c>
      <c r="T331" s="8">
        <f t="shared" si="384"/>
        <v>0.23352688953488376</v>
      </c>
      <c r="U331" s="15">
        <f t="shared" si="445"/>
        <v>1.2546147558525943E-2</v>
      </c>
      <c r="V331" s="8">
        <f t="shared" si="368"/>
        <v>-0.23352688953488376</v>
      </c>
      <c r="W331" s="68"/>
      <c r="X331" s="58">
        <v>0</v>
      </c>
      <c r="Y331" s="8">
        <f t="shared" si="385"/>
        <v>-0.23352688953488376</v>
      </c>
      <c r="Z331" s="8">
        <f t="shared" si="386"/>
        <v>-0.23352688953488376</v>
      </c>
      <c r="AA331" s="60">
        <f t="shared" si="387"/>
        <v>0.40913911046511642</v>
      </c>
      <c r="AB331" s="8">
        <f t="shared" si="388"/>
        <v>-0.23352688953488376</v>
      </c>
      <c r="AC331" s="8">
        <f t="shared" si="389"/>
        <v>0</v>
      </c>
      <c r="AD331" s="8">
        <f t="shared" si="390"/>
        <v>0</v>
      </c>
      <c r="AE331" s="8">
        <f t="shared" si="391"/>
        <v>0</v>
      </c>
      <c r="AF331" s="8">
        <f t="shared" si="392"/>
        <v>0.17561222093023265</v>
      </c>
      <c r="AG331" s="15">
        <f t="shared" si="393"/>
        <v>9.4347029640115126E-3</v>
      </c>
      <c r="AH331" s="8">
        <f t="shared" si="394"/>
        <v>-0.40913911046511642</v>
      </c>
      <c r="AI331" s="68"/>
      <c r="AJ331" s="58">
        <v>1</v>
      </c>
      <c r="AK331" s="8">
        <f t="shared" si="395"/>
        <v>0</v>
      </c>
      <c r="AL331" s="8">
        <f t="shared" si="396"/>
        <v>0</v>
      </c>
      <c r="AM331" s="69">
        <f t="shared" si="397"/>
        <v>0</v>
      </c>
      <c r="AN331" s="8">
        <f t="shared" si="398"/>
        <v>0</v>
      </c>
      <c r="AO331" s="8">
        <f t="shared" si="399"/>
        <v>0</v>
      </c>
      <c r="AP331" s="8">
        <f t="shared" si="400"/>
        <v>0</v>
      </c>
      <c r="AQ331" s="8">
        <f t="shared" si="401"/>
        <v>0</v>
      </c>
      <c r="AR331" s="8">
        <f t="shared" si="402"/>
        <v>0</v>
      </c>
      <c r="AS331" s="15">
        <f t="shared" si="403"/>
        <v>0</v>
      </c>
      <c r="AT331" s="8">
        <f t="shared" si="404"/>
        <v>-0.40913911046511642</v>
      </c>
      <c r="AU331" s="68"/>
      <c r="AV331" s="60">
        <v>0</v>
      </c>
      <c r="AW331" s="8">
        <f t="shared" si="405"/>
        <v>-0.40913911046511642</v>
      </c>
      <c r="AX331" s="8">
        <f t="shared" si="406"/>
        <v>-0.40913911046511642</v>
      </c>
      <c r="AY331" s="69">
        <f t="shared" si="407"/>
        <v>0</v>
      </c>
      <c r="AZ331" s="8">
        <f t="shared" si="408"/>
        <v>-0.40913911046511642</v>
      </c>
      <c r="BA331" s="8">
        <f t="shared" si="409"/>
        <v>0</v>
      </c>
      <c r="BB331" s="8">
        <f t="shared" si="410"/>
        <v>0</v>
      </c>
      <c r="BC331" s="8">
        <f t="shared" si="411"/>
        <v>0</v>
      </c>
      <c r="BD331" s="8">
        <f t="shared" si="412"/>
        <v>-0.40913911046511642</v>
      </c>
      <c r="BE331" s="15">
        <f t="shared" si="413"/>
        <v>-2.1980850522537457E-2</v>
      </c>
      <c r="BF331" s="8">
        <f t="shared" si="414"/>
        <v>0</v>
      </c>
      <c r="BG331" s="68"/>
      <c r="BH331" s="60">
        <v>0</v>
      </c>
      <c r="BI331" s="8">
        <f t="shared" si="415"/>
        <v>0</v>
      </c>
      <c r="BJ331" s="8">
        <f t="shared" si="416"/>
        <v>0</v>
      </c>
      <c r="BK331" s="69">
        <f t="shared" si="417"/>
        <v>0</v>
      </c>
      <c r="BL331" s="8">
        <f t="shared" si="418"/>
        <v>0</v>
      </c>
      <c r="BM331" s="8">
        <f t="shared" si="419"/>
        <v>0</v>
      </c>
      <c r="BN331" s="8">
        <f t="shared" si="420"/>
        <v>0</v>
      </c>
      <c r="BO331" s="8">
        <f t="shared" si="421"/>
        <v>0</v>
      </c>
      <c r="BP331" s="8">
        <f t="shared" si="422"/>
        <v>0</v>
      </c>
      <c r="BQ331" s="15">
        <f t="shared" si="423"/>
        <v>0</v>
      </c>
      <c r="BR331" s="8">
        <f t="shared" si="424"/>
        <v>0</v>
      </c>
      <c r="BS331" s="68"/>
      <c r="BT331" s="60">
        <v>0</v>
      </c>
      <c r="BU331" s="8">
        <f t="shared" si="425"/>
        <v>0</v>
      </c>
      <c r="BV331" s="8">
        <f t="shared" si="426"/>
        <v>0</v>
      </c>
      <c r="BW331" s="69">
        <f t="shared" si="427"/>
        <v>0</v>
      </c>
      <c r="BX331" s="8">
        <f t="shared" si="428"/>
        <v>0</v>
      </c>
      <c r="BY331" s="8">
        <f t="shared" si="429"/>
        <v>0</v>
      </c>
      <c r="BZ331" s="8">
        <f t="shared" si="430"/>
        <v>0</v>
      </c>
      <c r="CA331" s="8">
        <f t="shared" si="431"/>
        <v>0</v>
      </c>
      <c r="CB331" s="8">
        <f t="shared" si="432"/>
        <v>0</v>
      </c>
      <c r="CC331" s="15">
        <f t="shared" si="433"/>
        <v>0</v>
      </c>
      <c r="CD331" s="8">
        <f t="shared" si="434"/>
        <v>0</v>
      </c>
      <c r="CE331" s="68"/>
      <c r="CF331" s="60">
        <v>0</v>
      </c>
      <c r="CG331" s="8">
        <f t="shared" si="435"/>
        <v>0</v>
      </c>
      <c r="CH331" s="8">
        <f t="shared" si="436"/>
        <v>0</v>
      </c>
      <c r="CI331" s="69">
        <f t="shared" si="437"/>
        <v>0</v>
      </c>
      <c r="CJ331" s="8">
        <f t="shared" si="438"/>
        <v>0</v>
      </c>
      <c r="CK331" s="8">
        <f t="shared" si="439"/>
        <v>0</v>
      </c>
      <c r="CL331" s="8">
        <f t="shared" si="440"/>
        <v>0</v>
      </c>
      <c r="CM331" s="8">
        <f t="shared" si="441"/>
        <v>0</v>
      </c>
      <c r="CN331" s="8">
        <f t="shared" si="442"/>
        <v>0</v>
      </c>
      <c r="CO331" s="15">
        <f t="shared" si="443"/>
        <v>0</v>
      </c>
      <c r="CP331" s="8">
        <f t="shared" si="444"/>
        <v>0</v>
      </c>
      <c r="CQ331" s="27"/>
      <c r="CR331">
        <f t="shared" si="369"/>
        <v>17.970768</v>
      </c>
      <c r="CS331">
        <f t="shared" si="370"/>
        <v>0.32996900000000001</v>
      </c>
      <c r="CT331">
        <f t="shared" si="371"/>
        <v>0</v>
      </c>
      <c r="CU331">
        <f t="shared" si="372"/>
        <v>0</v>
      </c>
      <c r="CV331">
        <f t="shared" si="373"/>
        <v>12.280761999999999</v>
      </c>
      <c r="CW331">
        <f t="shared" si="374"/>
        <v>3.3600370000000002</v>
      </c>
      <c r="CX331">
        <f t="shared" si="375"/>
        <v>0</v>
      </c>
      <c r="CY331">
        <f t="shared" si="376"/>
        <v>2</v>
      </c>
      <c r="CZ331" s="8">
        <f t="shared" si="377"/>
        <v>2</v>
      </c>
    </row>
    <row r="332" spans="1:104" hidden="1" outlineLevel="1" x14ac:dyDescent="0.4">
      <c r="A332" t="str">
        <f>'Accounts Active'!A290</f>
        <v>Robert M. Zielinski</v>
      </c>
      <c r="B332">
        <f t="shared" si="360"/>
        <v>10.150756000000001</v>
      </c>
      <c r="C332">
        <f t="shared" si="359"/>
        <v>4.5617190000000001</v>
      </c>
      <c r="D332">
        <f t="shared" si="361"/>
        <v>0</v>
      </c>
      <c r="E332">
        <f t="shared" si="362"/>
        <v>0.50753780000000004</v>
      </c>
      <c r="F332" s="15">
        <f t="shared" si="378"/>
        <v>0.54407580401036271</v>
      </c>
      <c r="G332" s="14">
        <f t="shared" si="363"/>
        <v>1</v>
      </c>
      <c r="H332" s="54">
        <f t="shared" si="379"/>
        <v>2.0797980674056524</v>
      </c>
      <c r="I332" s="58">
        <v>0.55718466740565231</v>
      </c>
      <c r="J332" s="58">
        <f t="shared" si="364"/>
        <v>4.0045343325943481</v>
      </c>
      <c r="K332" s="10"/>
      <c r="L332">
        <v>0</v>
      </c>
      <c r="M332" s="8">
        <f t="shared" si="380"/>
        <v>0.50753780000000004</v>
      </c>
      <c r="N332" s="8">
        <f t="shared" si="381"/>
        <v>4.0045343325943481</v>
      </c>
      <c r="O332" s="58">
        <f t="shared" si="365"/>
        <v>0.20246535879565852</v>
      </c>
      <c r="P332" s="8">
        <f t="shared" si="366"/>
        <v>0.50753780000000004</v>
      </c>
      <c r="Q332" s="8">
        <f t="shared" si="382"/>
        <v>0</v>
      </c>
      <c r="R332" s="8">
        <f t="shared" si="367"/>
        <v>0</v>
      </c>
      <c r="S332" s="8">
        <f t="shared" si="383"/>
        <v>0</v>
      </c>
      <c r="T332" s="8">
        <f t="shared" si="384"/>
        <v>0.71000315879565856</v>
      </c>
      <c r="U332" s="15">
        <f t="shared" si="445"/>
        <v>6.9945840368506387E-2</v>
      </c>
      <c r="V332" s="8">
        <f t="shared" si="368"/>
        <v>3.2945311737986893</v>
      </c>
      <c r="W332" s="68"/>
      <c r="X332" s="58">
        <v>1</v>
      </c>
      <c r="Y332" s="8">
        <f t="shared" si="385"/>
        <v>0</v>
      </c>
      <c r="Z332" s="8">
        <f t="shared" si="386"/>
        <v>0</v>
      </c>
      <c r="AA332" s="60">
        <f t="shared" si="387"/>
        <v>0.35471930860999379</v>
      </c>
      <c r="AB332" s="8">
        <f t="shared" si="388"/>
        <v>0</v>
      </c>
      <c r="AC332" s="8">
        <f t="shared" si="389"/>
        <v>0</v>
      </c>
      <c r="AD332" s="8">
        <f t="shared" si="390"/>
        <v>0</v>
      </c>
      <c r="AE332" s="8">
        <f t="shared" si="391"/>
        <v>0</v>
      </c>
      <c r="AF332" s="8">
        <f t="shared" si="392"/>
        <v>0.35471930860999379</v>
      </c>
      <c r="AG332" s="15">
        <f t="shared" si="393"/>
        <v>3.4945112325623209E-2</v>
      </c>
      <c r="AH332" s="8">
        <f t="shared" si="394"/>
        <v>2.9398118651886955</v>
      </c>
      <c r="AI332" s="68"/>
      <c r="AJ332" s="58">
        <v>0</v>
      </c>
      <c r="AK332" s="8">
        <f t="shared" si="395"/>
        <v>0.50753780000000004</v>
      </c>
      <c r="AL332" s="8">
        <f t="shared" si="396"/>
        <v>0</v>
      </c>
      <c r="AM332" s="69">
        <f t="shared" si="397"/>
        <v>0</v>
      </c>
      <c r="AN332" s="8">
        <f t="shared" si="398"/>
        <v>0.50753780000000004</v>
      </c>
      <c r="AO332" s="8">
        <f t="shared" si="399"/>
        <v>0</v>
      </c>
      <c r="AP332" s="8">
        <f t="shared" si="400"/>
        <v>0</v>
      </c>
      <c r="AQ332" s="8">
        <f t="shared" si="401"/>
        <v>0</v>
      </c>
      <c r="AR332" s="8">
        <f t="shared" si="402"/>
        <v>0.50753780000000004</v>
      </c>
      <c r="AS332" s="15">
        <f t="shared" si="403"/>
        <v>4.9999999999999996E-2</v>
      </c>
      <c r="AT332" s="8">
        <f t="shared" si="404"/>
        <v>2.4322740651886954</v>
      </c>
      <c r="AU332" s="68"/>
      <c r="AV332" s="60">
        <v>0</v>
      </c>
      <c r="AW332" s="8">
        <f t="shared" si="405"/>
        <v>0.50753780000000004</v>
      </c>
      <c r="AX332" s="8">
        <f t="shared" si="406"/>
        <v>0</v>
      </c>
      <c r="AY332" s="69">
        <f t="shared" si="407"/>
        <v>0</v>
      </c>
      <c r="AZ332" s="8">
        <f t="shared" si="408"/>
        <v>0.50753780000000004</v>
      </c>
      <c r="BA332" s="8">
        <f t="shared" si="409"/>
        <v>0</v>
      </c>
      <c r="BB332" s="8">
        <f t="shared" si="410"/>
        <v>0</v>
      </c>
      <c r="BC332" s="8">
        <f t="shared" si="411"/>
        <v>0</v>
      </c>
      <c r="BD332" s="8">
        <f t="shared" si="412"/>
        <v>0.50753780000000004</v>
      </c>
      <c r="BE332" s="15">
        <f t="shared" si="413"/>
        <v>4.9999999999999996E-2</v>
      </c>
      <c r="BF332" s="8">
        <f t="shared" si="414"/>
        <v>1.9247362651886952</v>
      </c>
      <c r="BG332" s="68"/>
      <c r="BH332" s="60">
        <v>0</v>
      </c>
      <c r="BI332" s="8">
        <f t="shared" si="415"/>
        <v>0.50753780000000004</v>
      </c>
      <c r="BJ332" s="8">
        <f t="shared" si="416"/>
        <v>0</v>
      </c>
      <c r="BK332" s="69">
        <f t="shared" si="417"/>
        <v>0</v>
      </c>
      <c r="BL332" s="8">
        <f t="shared" si="418"/>
        <v>0</v>
      </c>
      <c r="BM332" s="8">
        <f t="shared" si="419"/>
        <v>0</v>
      </c>
      <c r="BN332" s="8">
        <f t="shared" si="420"/>
        <v>0</v>
      </c>
      <c r="BO332" s="8">
        <f t="shared" si="421"/>
        <v>0</v>
      </c>
      <c r="BP332" s="8">
        <f t="shared" si="422"/>
        <v>0</v>
      </c>
      <c r="BQ332" s="15">
        <f t="shared" si="423"/>
        <v>0</v>
      </c>
      <c r="BR332" s="8">
        <f t="shared" si="424"/>
        <v>1.9247362651886952</v>
      </c>
      <c r="BS332" s="68"/>
      <c r="BT332" s="60">
        <v>0</v>
      </c>
      <c r="BU332" s="8">
        <f t="shared" si="425"/>
        <v>0.50753780000000004</v>
      </c>
      <c r="BV332" s="8">
        <f t="shared" si="426"/>
        <v>0</v>
      </c>
      <c r="BW332" s="69">
        <f t="shared" si="427"/>
        <v>0</v>
      </c>
      <c r="BX332" s="8">
        <f t="shared" si="428"/>
        <v>0</v>
      </c>
      <c r="BY332" s="8">
        <f t="shared" si="429"/>
        <v>0</v>
      </c>
      <c r="BZ332" s="8">
        <f t="shared" si="430"/>
        <v>0</v>
      </c>
      <c r="CA332" s="8">
        <f t="shared" si="431"/>
        <v>0</v>
      </c>
      <c r="CB332" s="8">
        <f t="shared" si="432"/>
        <v>0</v>
      </c>
      <c r="CC332" s="15">
        <f t="shared" si="433"/>
        <v>0</v>
      </c>
      <c r="CD332" s="8">
        <f t="shared" si="434"/>
        <v>1.9247362651886952</v>
      </c>
      <c r="CE332" s="68"/>
      <c r="CF332" s="60">
        <v>0</v>
      </c>
      <c r="CG332" s="8">
        <f t="shared" si="435"/>
        <v>0.50753780000000004</v>
      </c>
      <c r="CH332" s="8">
        <f t="shared" si="436"/>
        <v>0</v>
      </c>
      <c r="CI332" s="69">
        <f t="shared" si="437"/>
        <v>0</v>
      </c>
      <c r="CJ332" s="8">
        <f t="shared" si="438"/>
        <v>0</v>
      </c>
      <c r="CK332" s="8">
        <f t="shared" si="439"/>
        <v>0</v>
      </c>
      <c r="CL332" s="8">
        <f t="shared" si="440"/>
        <v>0</v>
      </c>
      <c r="CM332" s="8">
        <f t="shared" si="441"/>
        <v>0</v>
      </c>
      <c r="CN332" s="8">
        <f t="shared" si="442"/>
        <v>0</v>
      </c>
      <c r="CO332" s="15">
        <f t="shared" si="443"/>
        <v>0</v>
      </c>
      <c r="CP332" s="8">
        <f t="shared" si="444"/>
        <v>1.9247362651886952</v>
      </c>
      <c r="CQ332" s="27"/>
      <c r="CR332">
        <f t="shared" si="369"/>
        <v>5.5890370000000003</v>
      </c>
      <c r="CS332">
        <f t="shared" si="370"/>
        <v>0</v>
      </c>
      <c r="CT332">
        <f t="shared" si="371"/>
        <v>0</v>
      </c>
      <c r="CU332">
        <f t="shared" si="372"/>
        <v>0</v>
      </c>
      <c r="CV332">
        <f t="shared" si="373"/>
        <v>5.5890370000000003</v>
      </c>
      <c r="CW332">
        <f t="shared" si="374"/>
        <v>0</v>
      </c>
      <c r="CX332">
        <f t="shared" si="375"/>
        <v>0</v>
      </c>
      <c r="CY332">
        <f t="shared" si="376"/>
        <v>0</v>
      </c>
      <c r="CZ332" s="8">
        <f t="shared" si="377"/>
        <v>0</v>
      </c>
    </row>
    <row r="333" spans="1:104" hidden="1" outlineLevel="1" x14ac:dyDescent="0.4">
      <c r="A333" t="str">
        <f>'Accounts Active'!A291</f>
        <v>Roland Michael Bachand</v>
      </c>
      <c r="B333">
        <f t="shared" si="360"/>
        <v>0</v>
      </c>
      <c r="C333">
        <f t="shared" si="359"/>
        <v>0</v>
      </c>
      <c r="D333">
        <f t="shared" si="361"/>
        <v>0</v>
      </c>
      <c r="E333">
        <f t="shared" si="362"/>
        <v>0</v>
      </c>
      <c r="F333" s="15">
        <f t="shared" si="378"/>
        <v>0</v>
      </c>
      <c r="G333" s="14">
        <f t="shared" si="363"/>
        <v>1</v>
      </c>
      <c r="H333" s="54">
        <f t="shared" si="379"/>
        <v>0</v>
      </c>
      <c r="I333" s="58">
        <v>0</v>
      </c>
      <c r="J333" s="58">
        <f t="shared" si="364"/>
        <v>0</v>
      </c>
      <c r="K333" s="10"/>
      <c r="L333">
        <v>0</v>
      </c>
      <c r="M333" s="8">
        <f t="shared" si="380"/>
        <v>0</v>
      </c>
      <c r="N333" s="8">
        <f t="shared" si="381"/>
        <v>0</v>
      </c>
      <c r="O333" s="58">
        <f t="shared" si="365"/>
        <v>0</v>
      </c>
      <c r="P333" s="8">
        <f t="shared" si="366"/>
        <v>0</v>
      </c>
      <c r="Q333" s="8">
        <f t="shared" si="382"/>
        <v>0</v>
      </c>
      <c r="R333" s="8">
        <f t="shared" si="367"/>
        <v>0</v>
      </c>
      <c r="S333" s="8">
        <f t="shared" si="383"/>
        <v>0</v>
      </c>
      <c r="T333" s="8">
        <f t="shared" si="384"/>
        <v>0</v>
      </c>
      <c r="U333" s="15">
        <f t="shared" si="445"/>
        <v>0</v>
      </c>
      <c r="V333" s="8">
        <f t="shared" si="368"/>
        <v>0</v>
      </c>
      <c r="W333" s="68"/>
      <c r="X333" s="58">
        <v>0</v>
      </c>
      <c r="Y333" s="8">
        <f t="shared" si="385"/>
        <v>0</v>
      </c>
      <c r="Z333" s="8">
        <f t="shared" si="386"/>
        <v>0</v>
      </c>
      <c r="AA333" s="60">
        <f t="shared" si="387"/>
        <v>0</v>
      </c>
      <c r="AB333" s="8">
        <f t="shared" si="388"/>
        <v>0</v>
      </c>
      <c r="AC333" s="8">
        <f t="shared" si="389"/>
        <v>0</v>
      </c>
      <c r="AD333" s="8">
        <f t="shared" si="390"/>
        <v>0</v>
      </c>
      <c r="AE333" s="8">
        <f t="shared" si="391"/>
        <v>0</v>
      </c>
      <c r="AF333" s="8">
        <f t="shared" si="392"/>
        <v>0</v>
      </c>
      <c r="AG333" s="15">
        <f t="shared" si="393"/>
        <v>0</v>
      </c>
      <c r="AH333" s="8">
        <f t="shared" si="394"/>
        <v>0</v>
      </c>
      <c r="AI333" s="68"/>
      <c r="AJ333" s="58">
        <v>1</v>
      </c>
      <c r="AK333" s="8">
        <f t="shared" si="395"/>
        <v>0</v>
      </c>
      <c r="AL333" s="8">
        <f t="shared" si="396"/>
        <v>0</v>
      </c>
      <c r="AM333" s="69">
        <f t="shared" si="397"/>
        <v>0</v>
      </c>
      <c r="AN333" s="8">
        <f t="shared" si="398"/>
        <v>0</v>
      </c>
      <c r="AO333" s="8">
        <f t="shared" si="399"/>
        <v>0</v>
      </c>
      <c r="AP333" s="8">
        <f t="shared" si="400"/>
        <v>0</v>
      </c>
      <c r="AQ333" s="8">
        <f t="shared" si="401"/>
        <v>0</v>
      </c>
      <c r="AR333" s="8">
        <f t="shared" si="402"/>
        <v>0</v>
      </c>
      <c r="AS333" s="15">
        <f t="shared" si="403"/>
        <v>0</v>
      </c>
      <c r="AT333" s="8">
        <f t="shared" si="404"/>
        <v>0</v>
      </c>
      <c r="AU333" s="68"/>
      <c r="AV333" s="60">
        <v>0</v>
      </c>
      <c r="AW333" s="8">
        <f t="shared" si="405"/>
        <v>0</v>
      </c>
      <c r="AX333" s="8">
        <f t="shared" si="406"/>
        <v>0</v>
      </c>
      <c r="AY333" s="69">
        <f t="shared" si="407"/>
        <v>0</v>
      </c>
      <c r="AZ333" s="8">
        <f t="shared" si="408"/>
        <v>0</v>
      </c>
      <c r="BA333" s="8">
        <f t="shared" si="409"/>
        <v>0</v>
      </c>
      <c r="BB333" s="8">
        <f t="shared" si="410"/>
        <v>0</v>
      </c>
      <c r="BC333" s="8">
        <f t="shared" si="411"/>
        <v>0</v>
      </c>
      <c r="BD333" s="8">
        <f t="shared" si="412"/>
        <v>0</v>
      </c>
      <c r="BE333" s="15">
        <f t="shared" si="413"/>
        <v>0</v>
      </c>
      <c r="BF333" s="8">
        <f t="shared" si="414"/>
        <v>0</v>
      </c>
      <c r="BG333" s="68"/>
      <c r="BH333" s="60">
        <v>0</v>
      </c>
      <c r="BI333" s="8">
        <f t="shared" si="415"/>
        <v>0</v>
      </c>
      <c r="BJ333" s="8">
        <f t="shared" si="416"/>
        <v>0</v>
      </c>
      <c r="BK333" s="69">
        <f t="shared" si="417"/>
        <v>0</v>
      </c>
      <c r="BL333" s="8">
        <f t="shared" si="418"/>
        <v>0</v>
      </c>
      <c r="BM333" s="8">
        <f t="shared" si="419"/>
        <v>0</v>
      </c>
      <c r="BN333" s="8">
        <f t="shared" si="420"/>
        <v>0</v>
      </c>
      <c r="BO333" s="8">
        <f t="shared" si="421"/>
        <v>0</v>
      </c>
      <c r="BP333" s="8">
        <f t="shared" si="422"/>
        <v>0</v>
      </c>
      <c r="BQ333" s="15">
        <f t="shared" si="423"/>
        <v>0</v>
      </c>
      <c r="BR333" s="8">
        <f t="shared" si="424"/>
        <v>0</v>
      </c>
      <c r="BS333" s="68"/>
      <c r="BT333" s="60">
        <v>0</v>
      </c>
      <c r="BU333" s="8">
        <f t="shared" si="425"/>
        <v>0</v>
      </c>
      <c r="BV333" s="8">
        <f t="shared" si="426"/>
        <v>0</v>
      </c>
      <c r="BW333" s="69">
        <f t="shared" si="427"/>
        <v>0</v>
      </c>
      <c r="BX333" s="8">
        <f t="shared" si="428"/>
        <v>0</v>
      </c>
      <c r="BY333" s="8">
        <f t="shared" si="429"/>
        <v>0</v>
      </c>
      <c r="BZ333" s="8">
        <f t="shared" si="430"/>
        <v>0</v>
      </c>
      <c r="CA333" s="8">
        <f t="shared" si="431"/>
        <v>0</v>
      </c>
      <c r="CB333" s="8">
        <f t="shared" si="432"/>
        <v>0</v>
      </c>
      <c r="CC333" s="15">
        <f t="shared" si="433"/>
        <v>0</v>
      </c>
      <c r="CD333" s="8">
        <f t="shared" si="434"/>
        <v>0</v>
      </c>
      <c r="CE333" s="68"/>
      <c r="CF333" s="60">
        <v>0</v>
      </c>
      <c r="CG333" s="8">
        <f t="shared" si="435"/>
        <v>0</v>
      </c>
      <c r="CH333" s="8">
        <f t="shared" si="436"/>
        <v>0</v>
      </c>
      <c r="CI333" s="69">
        <f t="shared" si="437"/>
        <v>0</v>
      </c>
      <c r="CJ333" s="8">
        <f t="shared" si="438"/>
        <v>0</v>
      </c>
      <c r="CK333" s="8">
        <f t="shared" si="439"/>
        <v>0</v>
      </c>
      <c r="CL333" s="8">
        <f t="shared" si="440"/>
        <v>0</v>
      </c>
      <c r="CM333" s="8">
        <f t="shared" si="441"/>
        <v>0</v>
      </c>
      <c r="CN333" s="8">
        <f t="shared" si="442"/>
        <v>0</v>
      </c>
      <c r="CO333" s="15">
        <f t="shared" si="443"/>
        <v>0</v>
      </c>
      <c r="CP333" s="8">
        <f t="shared" si="444"/>
        <v>0</v>
      </c>
      <c r="CQ333" s="27"/>
      <c r="CR333">
        <f t="shared" si="369"/>
        <v>0</v>
      </c>
      <c r="CS333">
        <f t="shared" si="370"/>
        <v>0</v>
      </c>
      <c r="CT333">
        <f t="shared" si="371"/>
        <v>0</v>
      </c>
      <c r="CU333">
        <f t="shared" si="372"/>
        <v>0</v>
      </c>
      <c r="CV333">
        <f t="shared" si="373"/>
        <v>0</v>
      </c>
      <c r="CW333">
        <f t="shared" si="374"/>
        <v>0</v>
      </c>
      <c r="CX333">
        <f t="shared" si="375"/>
        <v>0</v>
      </c>
      <c r="CY333">
        <f t="shared" si="376"/>
        <v>0</v>
      </c>
      <c r="CZ333" s="8">
        <f t="shared" si="377"/>
        <v>0</v>
      </c>
    </row>
    <row r="334" spans="1:104" hidden="1" outlineLevel="1" x14ac:dyDescent="0.4">
      <c r="A334" t="str">
        <f>'Accounts Active'!A292</f>
        <v>Russ and Claire Bishop</v>
      </c>
      <c r="B334">
        <f t="shared" si="360"/>
        <v>116.38607899999998</v>
      </c>
      <c r="C334">
        <f t="shared" si="359"/>
        <v>31.334807999999999</v>
      </c>
      <c r="D334">
        <f t="shared" si="361"/>
        <v>11.850448</v>
      </c>
      <c r="E334">
        <f t="shared" si="362"/>
        <v>5.8193039499999992</v>
      </c>
      <c r="F334" s="15">
        <f t="shared" si="378"/>
        <v>0.62200117869193128</v>
      </c>
      <c r="G334" s="14">
        <f t="shared" si="363"/>
        <v>1</v>
      </c>
      <c r="H334" s="54">
        <f t="shared" si="379"/>
        <v>11.638607899999998</v>
      </c>
      <c r="I334" s="58">
        <v>5.8193039499999992</v>
      </c>
      <c r="J334" s="58">
        <f t="shared" si="364"/>
        <v>24.970760049999996</v>
      </c>
      <c r="K334" s="10"/>
      <c r="L334">
        <v>0</v>
      </c>
      <c r="M334" s="8">
        <f t="shared" si="380"/>
        <v>5.8193039499999992</v>
      </c>
      <c r="N334" s="8">
        <f t="shared" si="381"/>
        <v>24.970760049999996</v>
      </c>
      <c r="O334" s="58">
        <f t="shared" si="365"/>
        <v>2.1145726562499996</v>
      </c>
      <c r="P334" s="8">
        <f t="shared" si="366"/>
        <v>5.8193039499999992</v>
      </c>
      <c r="Q334" s="8">
        <f t="shared" si="382"/>
        <v>0</v>
      </c>
      <c r="R334" s="8">
        <f t="shared" si="367"/>
        <v>0</v>
      </c>
      <c r="S334" s="8">
        <f t="shared" si="383"/>
        <v>0</v>
      </c>
      <c r="T334" s="8">
        <f t="shared" si="384"/>
        <v>7.9338766062499992</v>
      </c>
      <c r="U334" s="15">
        <f t="shared" si="445"/>
        <v>6.8168604651162798E-2</v>
      </c>
      <c r="V334" s="8">
        <f t="shared" si="368"/>
        <v>17.036883443749996</v>
      </c>
      <c r="W334" s="68"/>
      <c r="X334" s="58">
        <v>1</v>
      </c>
      <c r="Y334" s="8">
        <f t="shared" si="385"/>
        <v>0</v>
      </c>
      <c r="Z334" s="8">
        <f t="shared" si="386"/>
        <v>0</v>
      </c>
      <c r="AA334" s="60">
        <f t="shared" si="387"/>
        <v>3.7047312937499997</v>
      </c>
      <c r="AB334" s="8">
        <f t="shared" si="388"/>
        <v>0</v>
      </c>
      <c r="AC334" s="8">
        <f t="shared" si="389"/>
        <v>0</v>
      </c>
      <c r="AD334" s="8">
        <f t="shared" si="390"/>
        <v>0</v>
      </c>
      <c r="AE334" s="8">
        <f t="shared" si="391"/>
        <v>0</v>
      </c>
      <c r="AF334" s="8">
        <f t="shared" si="392"/>
        <v>3.7047312937499997</v>
      </c>
      <c r="AG334" s="15">
        <f t="shared" si="393"/>
        <v>3.1831395348837214E-2</v>
      </c>
      <c r="AH334" s="8">
        <f t="shared" si="394"/>
        <v>13.332152149999997</v>
      </c>
      <c r="AI334" s="68"/>
      <c r="AJ334" s="58">
        <v>1</v>
      </c>
      <c r="AK334" s="8">
        <f t="shared" si="395"/>
        <v>0</v>
      </c>
      <c r="AL334" s="8">
        <f t="shared" si="396"/>
        <v>0</v>
      </c>
      <c r="AM334" s="69">
        <f t="shared" si="397"/>
        <v>0</v>
      </c>
      <c r="AN334" s="8">
        <f t="shared" si="398"/>
        <v>0</v>
      </c>
      <c r="AO334" s="8">
        <f t="shared" si="399"/>
        <v>0</v>
      </c>
      <c r="AP334" s="8">
        <f t="shared" si="400"/>
        <v>0</v>
      </c>
      <c r="AQ334" s="8">
        <f t="shared" si="401"/>
        <v>0</v>
      </c>
      <c r="AR334" s="8">
        <f t="shared" si="402"/>
        <v>0</v>
      </c>
      <c r="AS334" s="15">
        <f t="shared" si="403"/>
        <v>0</v>
      </c>
      <c r="AT334" s="8">
        <f t="shared" si="404"/>
        <v>13.332152149999997</v>
      </c>
      <c r="AU334" s="68"/>
      <c r="AV334" s="60">
        <v>1</v>
      </c>
      <c r="AW334" s="8">
        <f t="shared" si="405"/>
        <v>0</v>
      </c>
      <c r="AX334" s="8">
        <f t="shared" si="406"/>
        <v>0</v>
      </c>
      <c r="AY334" s="69">
        <f t="shared" si="407"/>
        <v>0</v>
      </c>
      <c r="AZ334" s="8">
        <f t="shared" si="408"/>
        <v>0</v>
      </c>
      <c r="BA334" s="8">
        <f t="shared" si="409"/>
        <v>0</v>
      </c>
      <c r="BB334" s="8">
        <f t="shared" si="410"/>
        <v>0</v>
      </c>
      <c r="BC334" s="8">
        <f t="shared" si="411"/>
        <v>0</v>
      </c>
      <c r="BD334" s="8">
        <f t="shared" si="412"/>
        <v>0</v>
      </c>
      <c r="BE334" s="15">
        <f t="shared" si="413"/>
        <v>0</v>
      </c>
      <c r="BF334" s="8">
        <f t="shared" si="414"/>
        <v>13.332152149999997</v>
      </c>
      <c r="BG334" s="68"/>
      <c r="BH334" s="60">
        <v>1</v>
      </c>
      <c r="BI334" s="8">
        <f t="shared" si="415"/>
        <v>0</v>
      </c>
      <c r="BJ334" s="8">
        <f t="shared" si="416"/>
        <v>0</v>
      </c>
      <c r="BK334" s="69">
        <f t="shared" si="417"/>
        <v>0</v>
      </c>
      <c r="BL334" s="8">
        <f t="shared" si="418"/>
        <v>0</v>
      </c>
      <c r="BM334" s="8">
        <f t="shared" si="419"/>
        <v>0</v>
      </c>
      <c r="BN334" s="8">
        <f t="shared" si="420"/>
        <v>0</v>
      </c>
      <c r="BO334" s="8">
        <f t="shared" si="421"/>
        <v>0</v>
      </c>
      <c r="BP334" s="8">
        <f t="shared" si="422"/>
        <v>0</v>
      </c>
      <c r="BQ334" s="15">
        <f t="shared" si="423"/>
        <v>0</v>
      </c>
      <c r="BR334" s="8">
        <f t="shared" si="424"/>
        <v>13.332152149999997</v>
      </c>
      <c r="BS334" s="68"/>
      <c r="BT334" s="60">
        <v>1</v>
      </c>
      <c r="BU334" s="8">
        <f t="shared" si="425"/>
        <v>0</v>
      </c>
      <c r="BV334" s="8">
        <f t="shared" si="426"/>
        <v>0</v>
      </c>
      <c r="BW334" s="69">
        <f t="shared" si="427"/>
        <v>0</v>
      </c>
      <c r="BX334" s="8">
        <f t="shared" si="428"/>
        <v>0</v>
      </c>
      <c r="BY334" s="8">
        <f t="shared" si="429"/>
        <v>0</v>
      </c>
      <c r="BZ334" s="8">
        <f t="shared" si="430"/>
        <v>0</v>
      </c>
      <c r="CA334" s="8">
        <f t="shared" si="431"/>
        <v>0</v>
      </c>
      <c r="CB334" s="8">
        <f t="shared" si="432"/>
        <v>0</v>
      </c>
      <c r="CC334" s="15">
        <f t="shared" si="433"/>
        <v>0</v>
      </c>
      <c r="CD334" s="8">
        <f t="shared" si="434"/>
        <v>13.332152149999997</v>
      </c>
      <c r="CE334" s="68"/>
      <c r="CF334" s="60">
        <v>1</v>
      </c>
      <c r="CG334" s="8">
        <f t="shared" si="435"/>
        <v>0</v>
      </c>
      <c r="CH334" s="8">
        <f t="shared" si="436"/>
        <v>0</v>
      </c>
      <c r="CI334" s="69">
        <f t="shared" si="437"/>
        <v>0</v>
      </c>
      <c r="CJ334" s="8">
        <f t="shared" si="438"/>
        <v>0</v>
      </c>
      <c r="CK334" s="8">
        <f t="shared" si="439"/>
        <v>0</v>
      </c>
      <c r="CL334" s="8">
        <f t="shared" si="440"/>
        <v>0</v>
      </c>
      <c r="CM334" s="8">
        <f t="shared" si="441"/>
        <v>0</v>
      </c>
      <c r="CN334" s="8">
        <f t="shared" si="442"/>
        <v>0</v>
      </c>
      <c r="CO334" s="15">
        <f t="shared" si="443"/>
        <v>0</v>
      </c>
      <c r="CP334" s="8">
        <f t="shared" si="444"/>
        <v>13.332152149999997</v>
      </c>
      <c r="CQ334" s="27"/>
      <c r="CR334">
        <f t="shared" si="369"/>
        <v>85.051270999999986</v>
      </c>
      <c r="CS334">
        <f t="shared" si="370"/>
        <v>4.7009489999999996</v>
      </c>
      <c r="CT334">
        <f t="shared" si="371"/>
        <v>4.0434989999999997</v>
      </c>
      <c r="CU334">
        <f t="shared" si="372"/>
        <v>0</v>
      </c>
      <c r="CV334">
        <f t="shared" si="373"/>
        <v>55.141038999999999</v>
      </c>
      <c r="CW334">
        <f t="shared" si="374"/>
        <v>9.3153360000000003</v>
      </c>
      <c r="CX334">
        <f t="shared" si="375"/>
        <v>10.725254</v>
      </c>
      <c r="CY334">
        <f t="shared" si="376"/>
        <v>1.125194</v>
      </c>
      <c r="CZ334" s="8">
        <f t="shared" si="377"/>
        <v>12.395192</v>
      </c>
    </row>
    <row r="335" spans="1:104" hidden="1" outlineLevel="1" x14ac:dyDescent="0.4">
      <c r="A335" t="str">
        <f>'Accounts Active'!A293</f>
        <v>Russell A. Hirschman</v>
      </c>
      <c r="B335">
        <f t="shared" si="360"/>
        <v>91.332343999999992</v>
      </c>
      <c r="C335">
        <f t="shared" si="359"/>
        <v>10.976925</v>
      </c>
      <c r="D335">
        <f t="shared" si="361"/>
        <v>8.767824000000001</v>
      </c>
      <c r="E335">
        <f t="shared" si="362"/>
        <v>4.5666171999999996</v>
      </c>
      <c r="F335" s="15">
        <f t="shared" si="378"/>
        <v>0.45896300641044263</v>
      </c>
      <c r="G335" s="14">
        <f t="shared" si="363"/>
        <v>1</v>
      </c>
      <c r="H335" s="54">
        <f t="shared" si="379"/>
        <v>5.3832417999999986</v>
      </c>
      <c r="I335" s="58">
        <v>4.5666171999999996</v>
      </c>
      <c r="J335" s="58">
        <f t="shared" si="364"/>
        <v>5.3832417999999986</v>
      </c>
      <c r="K335" s="10"/>
      <c r="L335">
        <v>0</v>
      </c>
      <c r="M335" s="8">
        <f t="shared" si="380"/>
        <v>4.5666171999999996</v>
      </c>
      <c r="N335" s="8">
        <f t="shared" si="381"/>
        <v>5.3832417999999986</v>
      </c>
      <c r="O335" s="58">
        <f t="shared" si="365"/>
        <v>1.6593812499999998</v>
      </c>
      <c r="P335" s="8">
        <f t="shared" si="366"/>
        <v>4.5666171999999996</v>
      </c>
      <c r="Q335" s="8">
        <f t="shared" si="382"/>
        <v>0</v>
      </c>
      <c r="R335" s="8">
        <f t="shared" si="367"/>
        <v>0</v>
      </c>
      <c r="S335" s="8">
        <f t="shared" si="383"/>
        <v>0</v>
      </c>
      <c r="T335" s="8">
        <f t="shared" si="384"/>
        <v>6.2259984499999996</v>
      </c>
      <c r="U335" s="15">
        <f t="shared" si="445"/>
        <v>6.8168604651162798E-2</v>
      </c>
      <c r="V335" s="8">
        <f t="shared" si="368"/>
        <v>-0.842756650000001</v>
      </c>
      <c r="W335" s="68"/>
      <c r="X335" s="58">
        <v>0</v>
      </c>
      <c r="Y335" s="8">
        <f t="shared" si="385"/>
        <v>-0.842756650000001</v>
      </c>
      <c r="Z335" s="8">
        <f t="shared" si="386"/>
        <v>-0.842756650000001</v>
      </c>
      <c r="AA335" s="60">
        <f t="shared" si="387"/>
        <v>2.90723595</v>
      </c>
      <c r="AB335" s="8">
        <f t="shared" si="388"/>
        <v>-0.842756650000001</v>
      </c>
      <c r="AC335" s="8">
        <f t="shared" si="389"/>
        <v>0</v>
      </c>
      <c r="AD335" s="8">
        <f t="shared" si="390"/>
        <v>0</v>
      </c>
      <c r="AE335" s="8">
        <f t="shared" si="391"/>
        <v>0</v>
      </c>
      <c r="AF335" s="8">
        <f t="shared" si="392"/>
        <v>2.064479299999999</v>
      </c>
      <c r="AG335" s="15">
        <f t="shared" si="393"/>
        <v>2.2604032805727609E-2</v>
      </c>
      <c r="AH335" s="8">
        <f t="shared" si="394"/>
        <v>-2.90723595</v>
      </c>
      <c r="AI335" s="68"/>
      <c r="AJ335" s="58">
        <v>0</v>
      </c>
      <c r="AK335" s="8">
        <f t="shared" si="395"/>
        <v>-2.90723595</v>
      </c>
      <c r="AL335" s="8">
        <f t="shared" si="396"/>
        <v>-2.90723595</v>
      </c>
      <c r="AM335" s="69">
        <f t="shared" si="397"/>
        <v>0</v>
      </c>
      <c r="AN335" s="8">
        <f t="shared" si="398"/>
        <v>-2.90723595</v>
      </c>
      <c r="AO335" s="8">
        <f t="shared" si="399"/>
        <v>0</v>
      </c>
      <c r="AP335" s="8">
        <f t="shared" si="400"/>
        <v>0</v>
      </c>
      <c r="AQ335" s="8">
        <f t="shared" si="401"/>
        <v>0</v>
      </c>
      <c r="AR335" s="8">
        <f t="shared" si="402"/>
        <v>-2.90723595</v>
      </c>
      <c r="AS335" s="15">
        <f t="shared" si="403"/>
        <v>-3.1831395348837214E-2</v>
      </c>
      <c r="AT335" s="8">
        <f t="shared" si="404"/>
        <v>0</v>
      </c>
      <c r="AU335" s="68"/>
      <c r="AV335" s="60">
        <v>0</v>
      </c>
      <c r="AW335" s="8">
        <f t="shared" si="405"/>
        <v>0</v>
      </c>
      <c r="AX335" s="8">
        <f t="shared" si="406"/>
        <v>0</v>
      </c>
      <c r="AY335" s="69">
        <f t="shared" si="407"/>
        <v>0</v>
      </c>
      <c r="AZ335" s="8">
        <f t="shared" si="408"/>
        <v>0</v>
      </c>
      <c r="BA335" s="8">
        <f t="shared" si="409"/>
        <v>0</v>
      </c>
      <c r="BB335" s="8">
        <f t="shared" si="410"/>
        <v>0</v>
      </c>
      <c r="BC335" s="8">
        <f t="shared" si="411"/>
        <v>0</v>
      </c>
      <c r="BD335" s="8">
        <f t="shared" si="412"/>
        <v>0</v>
      </c>
      <c r="BE335" s="15">
        <f t="shared" si="413"/>
        <v>0</v>
      </c>
      <c r="BF335" s="8">
        <f t="shared" si="414"/>
        <v>0</v>
      </c>
      <c r="BG335" s="68"/>
      <c r="BH335" s="60">
        <v>0</v>
      </c>
      <c r="BI335" s="8">
        <f t="shared" si="415"/>
        <v>0</v>
      </c>
      <c r="BJ335" s="8">
        <f t="shared" si="416"/>
        <v>0</v>
      </c>
      <c r="BK335" s="69">
        <f t="shared" si="417"/>
        <v>0</v>
      </c>
      <c r="BL335" s="8">
        <f t="shared" si="418"/>
        <v>0</v>
      </c>
      <c r="BM335" s="8">
        <f t="shared" si="419"/>
        <v>0</v>
      </c>
      <c r="BN335" s="8">
        <f t="shared" si="420"/>
        <v>0</v>
      </c>
      <c r="BO335" s="8">
        <f t="shared" si="421"/>
        <v>0</v>
      </c>
      <c r="BP335" s="8">
        <f t="shared" si="422"/>
        <v>0</v>
      </c>
      <c r="BQ335" s="15">
        <f t="shared" si="423"/>
        <v>0</v>
      </c>
      <c r="BR335" s="8">
        <f t="shared" si="424"/>
        <v>0</v>
      </c>
      <c r="BS335" s="68"/>
      <c r="BT335" s="60">
        <v>0</v>
      </c>
      <c r="BU335" s="8">
        <f t="shared" si="425"/>
        <v>0</v>
      </c>
      <c r="BV335" s="8">
        <f t="shared" si="426"/>
        <v>0</v>
      </c>
      <c r="BW335" s="69">
        <f t="shared" si="427"/>
        <v>0</v>
      </c>
      <c r="BX335" s="8">
        <f t="shared" si="428"/>
        <v>0</v>
      </c>
      <c r="BY335" s="8">
        <f t="shared" si="429"/>
        <v>0</v>
      </c>
      <c r="BZ335" s="8">
        <f t="shared" si="430"/>
        <v>0</v>
      </c>
      <c r="CA335" s="8">
        <f t="shared" si="431"/>
        <v>0</v>
      </c>
      <c r="CB335" s="8">
        <f t="shared" si="432"/>
        <v>0</v>
      </c>
      <c r="CC335" s="15">
        <f t="shared" si="433"/>
        <v>0</v>
      </c>
      <c r="CD335" s="8">
        <f t="shared" si="434"/>
        <v>0</v>
      </c>
      <c r="CE335" s="68"/>
      <c r="CF335" s="60">
        <v>0</v>
      </c>
      <c r="CG335" s="8">
        <f t="shared" si="435"/>
        <v>0</v>
      </c>
      <c r="CH335" s="8">
        <f t="shared" si="436"/>
        <v>0</v>
      </c>
      <c r="CI335" s="69">
        <f t="shared" si="437"/>
        <v>0</v>
      </c>
      <c r="CJ335" s="8">
        <f t="shared" si="438"/>
        <v>0</v>
      </c>
      <c r="CK335" s="8">
        <f t="shared" si="439"/>
        <v>0</v>
      </c>
      <c r="CL335" s="8">
        <f t="shared" si="440"/>
        <v>0</v>
      </c>
      <c r="CM335" s="8">
        <f t="shared" si="441"/>
        <v>0</v>
      </c>
      <c r="CN335" s="8">
        <f t="shared" si="442"/>
        <v>0</v>
      </c>
      <c r="CO335" s="15">
        <f t="shared" si="443"/>
        <v>0</v>
      </c>
      <c r="CP335" s="8">
        <f t="shared" si="444"/>
        <v>0</v>
      </c>
      <c r="CQ335" s="27"/>
      <c r="CR335">
        <f t="shared" si="369"/>
        <v>80.355418999999998</v>
      </c>
      <c r="CS335">
        <f t="shared" si="370"/>
        <v>2.9281290000000002</v>
      </c>
      <c r="CT335">
        <f t="shared" si="371"/>
        <v>2.3859400000000002</v>
      </c>
      <c r="CU335">
        <f t="shared" si="372"/>
        <v>0</v>
      </c>
      <c r="CV335">
        <f t="shared" si="373"/>
        <v>58.197789999999998</v>
      </c>
      <c r="CW335">
        <f t="shared" si="374"/>
        <v>8.0757359999999991</v>
      </c>
      <c r="CX335">
        <f t="shared" si="375"/>
        <v>6.6463700000000001</v>
      </c>
      <c r="CY335">
        <f t="shared" si="376"/>
        <v>2.121454</v>
      </c>
      <c r="CZ335" s="8">
        <f t="shared" si="377"/>
        <v>9.7948900000000005</v>
      </c>
    </row>
    <row r="336" spans="1:104" hidden="1" outlineLevel="1" x14ac:dyDescent="0.4">
      <c r="A336" t="str">
        <f>'Accounts Active'!A294</f>
        <v>Ryan and Stephanie Healy</v>
      </c>
      <c r="B336">
        <f t="shared" si="360"/>
        <v>42.614412000000002</v>
      </c>
      <c r="C336">
        <f t="shared" si="359"/>
        <v>8.9165799999999997</v>
      </c>
      <c r="D336">
        <f t="shared" si="361"/>
        <v>8.1705220000000001</v>
      </c>
      <c r="E336">
        <f t="shared" si="362"/>
        <v>2.1307206000000001</v>
      </c>
      <c r="F336" s="15">
        <f t="shared" si="378"/>
        <v>0.29355982241366196</v>
      </c>
      <c r="G336" s="14">
        <f t="shared" si="363"/>
        <v>1</v>
      </c>
      <c r="H336" s="54">
        <f t="shared" si="379"/>
        <v>5.1274954000000008</v>
      </c>
      <c r="I336" s="58">
        <v>2.1307206000000001</v>
      </c>
      <c r="J336" s="58">
        <f t="shared" si="364"/>
        <v>5.1274954000000008</v>
      </c>
      <c r="K336" s="10"/>
      <c r="L336">
        <v>0</v>
      </c>
      <c r="M336" s="8">
        <f t="shared" si="380"/>
        <v>2.1307206000000001</v>
      </c>
      <c r="N336" s="8">
        <f t="shared" si="381"/>
        <v>5.1274954000000008</v>
      </c>
      <c r="O336" s="58">
        <f t="shared" si="365"/>
        <v>0.77424440406976747</v>
      </c>
      <c r="P336" s="8">
        <f t="shared" si="366"/>
        <v>2.1307206000000001</v>
      </c>
      <c r="Q336" s="8">
        <f t="shared" si="382"/>
        <v>0</v>
      </c>
      <c r="R336" s="8">
        <f t="shared" si="367"/>
        <v>0</v>
      </c>
      <c r="S336" s="8">
        <f t="shared" si="383"/>
        <v>0</v>
      </c>
      <c r="T336" s="8">
        <f t="shared" si="384"/>
        <v>2.9049650040697674</v>
      </c>
      <c r="U336" s="15">
        <f t="shared" si="445"/>
        <v>6.8168604651162784E-2</v>
      </c>
      <c r="V336" s="8">
        <f t="shared" si="368"/>
        <v>2.2225303959302334</v>
      </c>
      <c r="W336" s="68"/>
      <c r="X336" s="58">
        <v>0</v>
      </c>
      <c r="Y336" s="8">
        <f t="shared" si="385"/>
        <v>2.1307206000000001</v>
      </c>
      <c r="Z336" s="8">
        <f t="shared" si="386"/>
        <v>2.2225303959302334</v>
      </c>
      <c r="AA336" s="60">
        <f t="shared" si="387"/>
        <v>1.3564761959302327</v>
      </c>
      <c r="AB336" s="8">
        <f t="shared" si="388"/>
        <v>2.1307206000000001</v>
      </c>
      <c r="AC336" s="8">
        <f t="shared" si="389"/>
        <v>0</v>
      </c>
      <c r="AD336" s="8">
        <f t="shared" si="390"/>
        <v>0</v>
      </c>
      <c r="AE336" s="8">
        <f t="shared" si="391"/>
        <v>0</v>
      </c>
      <c r="AF336" s="8">
        <f t="shared" si="392"/>
        <v>3.4871967959302328</v>
      </c>
      <c r="AG336" s="15">
        <f t="shared" si="393"/>
        <v>8.183139534883721E-2</v>
      </c>
      <c r="AH336" s="8">
        <f t="shared" si="394"/>
        <v>-1.2646663999999994</v>
      </c>
      <c r="AI336" s="68"/>
      <c r="AJ336" s="58">
        <v>1</v>
      </c>
      <c r="AK336" s="8">
        <f t="shared" si="395"/>
        <v>0</v>
      </c>
      <c r="AL336" s="8">
        <f t="shared" si="396"/>
        <v>0</v>
      </c>
      <c r="AM336" s="69">
        <f t="shared" si="397"/>
        <v>0</v>
      </c>
      <c r="AN336" s="8">
        <f t="shared" si="398"/>
        <v>0</v>
      </c>
      <c r="AO336" s="8">
        <f t="shared" si="399"/>
        <v>0</v>
      </c>
      <c r="AP336" s="8">
        <f t="shared" si="400"/>
        <v>0</v>
      </c>
      <c r="AQ336" s="8">
        <f t="shared" si="401"/>
        <v>0</v>
      </c>
      <c r="AR336" s="8">
        <f t="shared" si="402"/>
        <v>0</v>
      </c>
      <c r="AS336" s="15">
        <f t="shared" si="403"/>
        <v>0</v>
      </c>
      <c r="AT336" s="8">
        <f t="shared" si="404"/>
        <v>-1.2646663999999994</v>
      </c>
      <c r="AU336" s="68"/>
      <c r="AV336" s="60">
        <v>0</v>
      </c>
      <c r="AW336" s="8">
        <f t="shared" si="405"/>
        <v>-1.2646663999999994</v>
      </c>
      <c r="AX336" s="8">
        <f t="shared" si="406"/>
        <v>-1.2646663999999994</v>
      </c>
      <c r="AY336" s="69">
        <f t="shared" si="407"/>
        <v>0</v>
      </c>
      <c r="AZ336" s="8">
        <f t="shared" si="408"/>
        <v>-1.2646663999999994</v>
      </c>
      <c r="BA336" s="8">
        <f t="shared" si="409"/>
        <v>0</v>
      </c>
      <c r="BB336" s="8">
        <f t="shared" si="410"/>
        <v>0</v>
      </c>
      <c r="BC336" s="8">
        <f t="shared" si="411"/>
        <v>0</v>
      </c>
      <c r="BD336" s="8">
        <f t="shared" si="412"/>
        <v>-1.2646663999999994</v>
      </c>
      <c r="BE336" s="15">
        <f t="shared" si="413"/>
        <v>-2.9676964685092906E-2</v>
      </c>
      <c r="BF336" s="8">
        <f t="shared" si="414"/>
        <v>0</v>
      </c>
      <c r="BG336" s="68"/>
      <c r="BH336" s="60">
        <v>0</v>
      </c>
      <c r="BI336" s="8">
        <f t="shared" si="415"/>
        <v>0</v>
      </c>
      <c r="BJ336" s="8">
        <f t="shared" si="416"/>
        <v>0</v>
      </c>
      <c r="BK336" s="69">
        <f t="shared" si="417"/>
        <v>0</v>
      </c>
      <c r="BL336" s="8">
        <f t="shared" si="418"/>
        <v>0</v>
      </c>
      <c r="BM336" s="8">
        <f t="shared" si="419"/>
        <v>0</v>
      </c>
      <c r="BN336" s="8">
        <f t="shared" si="420"/>
        <v>0</v>
      </c>
      <c r="BO336" s="8">
        <f t="shared" si="421"/>
        <v>0</v>
      </c>
      <c r="BP336" s="8">
        <f t="shared" si="422"/>
        <v>0</v>
      </c>
      <c r="BQ336" s="15">
        <f t="shared" si="423"/>
        <v>0</v>
      </c>
      <c r="BR336" s="8">
        <f t="shared" si="424"/>
        <v>0</v>
      </c>
      <c r="BS336" s="68"/>
      <c r="BT336" s="60">
        <v>0</v>
      </c>
      <c r="BU336" s="8">
        <f t="shared" si="425"/>
        <v>0</v>
      </c>
      <c r="BV336" s="8">
        <f t="shared" si="426"/>
        <v>0</v>
      </c>
      <c r="BW336" s="69">
        <f t="shared" si="427"/>
        <v>0</v>
      </c>
      <c r="BX336" s="8">
        <f t="shared" si="428"/>
        <v>0</v>
      </c>
      <c r="BY336" s="8">
        <f t="shared" si="429"/>
        <v>0</v>
      </c>
      <c r="BZ336" s="8">
        <f t="shared" si="430"/>
        <v>0</v>
      </c>
      <c r="CA336" s="8">
        <f t="shared" si="431"/>
        <v>0</v>
      </c>
      <c r="CB336" s="8">
        <f t="shared" si="432"/>
        <v>0</v>
      </c>
      <c r="CC336" s="15">
        <f t="shared" si="433"/>
        <v>0</v>
      </c>
      <c r="CD336" s="8">
        <f t="shared" si="434"/>
        <v>0</v>
      </c>
      <c r="CE336" s="68"/>
      <c r="CF336" s="60">
        <v>0</v>
      </c>
      <c r="CG336" s="8">
        <f t="shared" si="435"/>
        <v>0</v>
      </c>
      <c r="CH336" s="8">
        <f t="shared" si="436"/>
        <v>0</v>
      </c>
      <c r="CI336" s="69">
        <f t="shared" si="437"/>
        <v>0</v>
      </c>
      <c r="CJ336" s="8">
        <f t="shared" si="438"/>
        <v>0</v>
      </c>
      <c r="CK336" s="8">
        <f t="shared" si="439"/>
        <v>0</v>
      </c>
      <c r="CL336" s="8">
        <f t="shared" si="440"/>
        <v>0</v>
      </c>
      <c r="CM336" s="8">
        <f t="shared" si="441"/>
        <v>0</v>
      </c>
      <c r="CN336" s="8">
        <f t="shared" si="442"/>
        <v>0</v>
      </c>
      <c r="CO336" s="15">
        <f t="shared" si="443"/>
        <v>0</v>
      </c>
      <c r="CP336" s="8">
        <f t="shared" si="444"/>
        <v>0</v>
      </c>
      <c r="CQ336" s="27"/>
      <c r="CR336">
        <f t="shared" si="369"/>
        <v>33.697831999999998</v>
      </c>
      <c r="CS336">
        <f t="shared" si="370"/>
        <v>3.6202890000000001</v>
      </c>
      <c r="CT336">
        <f t="shared" si="371"/>
        <v>3.5979199999999998</v>
      </c>
      <c r="CU336">
        <f t="shared" si="372"/>
        <v>0</v>
      </c>
      <c r="CV336">
        <f t="shared" si="373"/>
        <v>8.3091010000000001</v>
      </c>
      <c r="CW336">
        <f t="shared" si="374"/>
        <v>10</v>
      </c>
      <c r="CX336">
        <f t="shared" si="375"/>
        <v>4.7450890000000001</v>
      </c>
      <c r="CY336">
        <f t="shared" si="376"/>
        <v>3.425433</v>
      </c>
      <c r="CZ336" s="8">
        <f t="shared" si="377"/>
        <v>9.8288860000000007</v>
      </c>
    </row>
    <row r="337" spans="1:104" hidden="1" outlineLevel="1" x14ac:dyDescent="0.4">
      <c r="A337" t="str">
        <f>'Accounts Active'!A295</f>
        <v>Ryan Hux</v>
      </c>
      <c r="B337">
        <f t="shared" si="360"/>
        <v>10.498443</v>
      </c>
      <c r="C337">
        <f t="shared" si="359"/>
        <v>2.9633229999999999</v>
      </c>
      <c r="D337">
        <f t="shared" si="361"/>
        <v>2</v>
      </c>
      <c r="E337">
        <f t="shared" si="362"/>
        <v>0.52492214999999998</v>
      </c>
      <c r="F337" s="15">
        <f t="shared" si="378"/>
        <v>0.2914411962516405</v>
      </c>
      <c r="G337" s="14">
        <f t="shared" si="363"/>
        <v>1</v>
      </c>
      <c r="H337" s="54">
        <f t="shared" si="379"/>
        <v>2.0996885999999999</v>
      </c>
      <c r="I337" s="58">
        <v>0.52492214999999998</v>
      </c>
      <c r="J337" s="58">
        <f t="shared" si="364"/>
        <v>2.4384008499999998</v>
      </c>
      <c r="K337" s="10"/>
      <c r="L337">
        <v>0</v>
      </c>
      <c r="M337" s="8">
        <f t="shared" si="380"/>
        <v>0.52492214999999998</v>
      </c>
      <c r="N337" s="8">
        <f t="shared" si="381"/>
        <v>2.4384008499999998</v>
      </c>
      <c r="O337" s="58">
        <f t="shared" si="365"/>
        <v>0.19074206031976743</v>
      </c>
      <c r="P337" s="8">
        <f t="shared" si="366"/>
        <v>0.52492214999999998</v>
      </c>
      <c r="Q337" s="8">
        <f t="shared" si="382"/>
        <v>0</v>
      </c>
      <c r="R337" s="8">
        <f t="shared" si="367"/>
        <v>0</v>
      </c>
      <c r="S337" s="8">
        <f t="shared" si="383"/>
        <v>0</v>
      </c>
      <c r="T337" s="8">
        <f t="shared" si="384"/>
        <v>0.71566421031976746</v>
      </c>
      <c r="U337" s="15">
        <f t="shared" si="445"/>
        <v>6.8168604651162798E-2</v>
      </c>
      <c r="V337" s="8">
        <f t="shared" si="368"/>
        <v>1.7227366396802324</v>
      </c>
      <c r="W337" s="68"/>
      <c r="X337" s="58">
        <v>0</v>
      </c>
      <c r="Y337" s="8">
        <f t="shared" si="385"/>
        <v>0.52492214999999998</v>
      </c>
      <c r="Z337" s="8">
        <f t="shared" si="386"/>
        <v>1.7227366396802324</v>
      </c>
      <c r="AA337" s="60">
        <f t="shared" si="387"/>
        <v>0.33418008968023255</v>
      </c>
      <c r="AB337" s="8">
        <f t="shared" si="388"/>
        <v>0.52492214999999998</v>
      </c>
      <c r="AC337" s="8">
        <f t="shared" si="389"/>
        <v>0</v>
      </c>
      <c r="AD337" s="8">
        <f t="shared" si="390"/>
        <v>0</v>
      </c>
      <c r="AE337" s="8">
        <f t="shared" si="391"/>
        <v>0</v>
      </c>
      <c r="AF337" s="8">
        <f t="shared" si="392"/>
        <v>0.85910223968023258</v>
      </c>
      <c r="AG337" s="15">
        <f t="shared" si="393"/>
        <v>8.183139534883721E-2</v>
      </c>
      <c r="AH337" s="8">
        <f t="shared" si="394"/>
        <v>0.8636343999999998</v>
      </c>
      <c r="AI337" s="68"/>
      <c r="AJ337" s="58">
        <v>0</v>
      </c>
      <c r="AK337" s="8">
        <f t="shared" si="395"/>
        <v>0.52492214999999998</v>
      </c>
      <c r="AL337" s="8">
        <f t="shared" si="396"/>
        <v>0</v>
      </c>
      <c r="AM337" s="69">
        <f t="shared" si="397"/>
        <v>0</v>
      </c>
      <c r="AN337" s="8">
        <f t="shared" si="398"/>
        <v>0.52492214999999998</v>
      </c>
      <c r="AO337" s="8">
        <f t="shared" si="399"/>
        <v>0</v>
      </c>
      <c r="AP337" s="8">
        <f t="shared" si="400"/>
        <v>0</v>
      </c>
      <c r="AQ337" s="8">
        <f t="shared" si="401"/>
        <v>0</v>
      </c>
      <c r="AR337" s="8">
        <f t="shared" si="402"/>
        <v>0.52492214999999998</v>
      </c>
      <c r="AS337" s="15">
        <f t="shared" si="403"/>
        <v>4.9999999999999996E-2</v>
      </c>
      <c r="AT337" s="8">
        <f t="shared" si="404"/>
        <v>0.33871224999999983</v>
      </c>
      <c r="AU337" s="68"/>
      <c r="AV337" s="60">
        <v>1</v>
      </c>
      <c r="AW337" s="8">
        <f t="shared" si="405"/>
        <v>0</v>
      </c>
      <c r="AX337" s="8">
        <f t="shared" si="406"/>
        <v>0</v>
      </c>
      <c r="AY337" s="69">
        <f t="shared" si="407"/>
        <v>0</v>
      </c>
      <c r="AZ337" s="8">
        <f t="shared" si="408"/>
        <v>0</v>
      </c>
      <c r="BA337" s="8">
        <f t="shared" si="409"/>
        <v>0</v>
      </c>
      <c r="BB337" s="8">
        <f t="shared" si="410"/>
        <v>0</v>
      </c>
      <c r="BC337" s="8">
        <f t="shared" si="411"/>
        <v>0</v>
      </c>
      <c r="BD337" s="8">
        <f t="shared" si="412"/>
        <v>0</v>
      </c>
      <c r="BE337" s="15">
        <f t="shared" si="413"/>
        <v>0</v>
      </c>
      <c r="BF337" s="8">
        <f t="shared" si="414"/>
        <v>0.33871224999999983</v>
      </c>
      <c r="BG337" s="68"/>
      <c r="BH337" s="60">
        <v>1</v>
      </c>
      <c r="BI337" s="8">
        <f t="shared" si="415"/>
        <v>0</v>
      </c>
      <c r="BJ337" s="8">
        <f t="shared" si="416"/>
        <v>0</v>
      </c>
      <c r="BK337" s="69">
        <f t="shared" si="417"/>
        <v>0</v>
      </c>
      <c r="BL337" s="8">
        <f t="shared" si="418"/>
        <v>0</v>
      </c>
      <c r="BM337" s="8">
        <f t="shared" si="419"/>
        <v>0</v>
      </c>
      <c r="BN337" s="8">
        <f t="shared" si="420"/>
        <v>0</v>
      </c>
      <c r="BO337" s="8">
        <f t="shared" si="421"/>
        <v>0</v>
      </c>
      <c r="BP337" s="8">
        <f t="shared" si="422"/>
        <v>0</v>
      </c>
      <c r="BQ337" s="15">
        <f t="shared" si="423"/>
        <v>0</v>
      </c>
      <c r="BR337" s="8">
        <f t="shared" si="424"/>
        <v>0.33871224999999983</v>
      </c>
      <c r="BS337" s="68"/>
      <c r="BT337" s="60">
        <v>1</v>
      </c>
      <c r="BU337" s="8">
        <f t="shared" si="425"/>
        <v>0</v>
      </c>
      <c r="BV337" s="8">
        <f t="shared" si="426"/>
        <v>0</v>
      </c>
      <c r="BW337" s="69">
        <f t="shared" si="427"/>
        <v>0</v>
      </c>
      <c r="BX337" s="8">
        <f t="shared" si="428"/>
        <v>0</v>
      </c>
      <c r="BY337" s="8">
        <f t="shared" si="429"/>
        <v>0</v>
      </c>
      <c r="BZ337" s="8">
        <f t="shared" si="430"/>
        <v>0</v>
      </c>
      <c r="CA337" s="8">
        <f t="shared" si="431"/>
        <v>0</v>
      </c>
      <c r="CB337" s="8">
        <f t="shared" si="432"/>
        <v>0</v>
      </c>
      <c r="CC337" s="15">
        <f t="shared" si="433"/>
        <v>0</v>
      </c>
      <c r="CD337" s="8">
        <f t="shared" si="434"/>
        <v>0.33871224999999983</v>
      </c>
      <c r="CE337" s="68"/>
      <c r="CF337" s="60">
        <v>1</v>
      </c>
      <c r="CG337" s="8">
        <f t="shared" si="435"/>
        <v>0</v>
      </c>
      <c r="CH337" s="8">
        <f t="shared" si="436"/>
        <v>0</v>
      </c>
      <c r="CI337" s="69">
        <f t="shared" si="437"/>
        <v>0</v>
      </c>
      <c r="CJ337" s="8">
        <f t="shared" si="438"/>
        <v>0</v>
      </c>
      <c r="CK337" s="8">
        <f t="shared" si="439"/>
        <v>0</v>
      </c>
      <c r="CL337" s="8">
        <f t="shared" si="440"/>
        <v>0</v>
      </c>
      <c r="CM337" s="8">
        <f t="shared" si="441"/>
        <v>0</v>
      </c>
      <c r="CN337" s="8">
        <f t="shared" si="442"/>
        <v>0</v>
      </c>
      <c r="CO337" s="15">
        <f t="shared" si="443"/>
        <v>0</v>
      </c>
      <c r="CP337" s="8">
        <f t="shared" si="444"/>
        <v>0.33871224999999983</v>
      </c>
      <c r="CQ337" s="27"/>
      <c r="CR337">
        <f t="shared" si="369"/>
        <v>7.53512</v>
      </c>
      <c r="CS337">
        <f t="shared" si="370"/>
        <v>0.53512000000000004</v>
      </c>
      <c r="CT337">
        <f t="shared" si="371"/>
        <v>0</v>
      </c>
      <c r="CU337">
        <f t="shared" si="372"/>
        <v>0</v>
      </c>
      <c r="CV337">
        <f t="shared" si="373"/>
        <v>3</v>
      </c>
      <c r="CW337">
        <f t="shared" si="374"/>
        <v>2</v>
      </c>
      <c r="CX337">
        <f t="shared" si="375"/>
        <v>0</v>
      </c>
      <c r="CY337">
        <f t="shared" si="376"/>
        <v>2</v>
      </c>
      <c r="CZ337" s="8">
        <f t="shared" si="377"/>
        <v>2</v>
      </c>
    </row>
    <row r="338" spans="1:104" hidden="1" outlineLevel="1" x14ac:dyDescent="0.4">
      <c r="A338" t="str">
        <f>'Accounts Active'!A296</f>
        <v>Ryan Scanlan</v>
      </c>
      <c r="B338">
        <f t="shared" si="360"/>
        <v>10.572966999999998</v>
      </c>
      <c r="C338">
        <f t="shared" si="359"/>
        <v>0</v>
      </c>
      <c r="D338">
        <f t="shared" si="361"/>
        <v>4.901281</v>
      </c>
      <c r="E338">
        <f t="shared" si="362"/>
        <v>0.52864834999999999</v>
      </c>
      <c r="F338" s="15">
        <f t="shared" si="378"/>
        <v>0</v>
      </c>
      <c r="G338" s="14">
        <f t="shared" si="363"/>
        <v>1</v>
      </c>
      <c r="H338" s="54">
        <f t="shared" si="379"/>
        <v>0</v>
      </c>
      <c r="I338" s="58">
        <v>0</v>
      </c>
      <c r="J338" s="58">
        <f t="shared" si="364"/>
        <v>0</v>
      </c>
      <c r="K338" s="10"/>
      <c r="L338">
        <v>0</v>
      </c>
      <c r="M338" s="8">
        <f t="shared" si="380"/>
        <v>0</v>
      </c>
      <c r="N338" s="8">
        <f t="shared" si="381"/>
        <v>0</v>
      </c>
      <c r="O338" s="58">
        <f t="shared" si="365"/>
        <v>0</v>
      </c>
      <c r="P338" s="8">
        <f t="shared" si="366"/>
        <v>0</v>
      </c>
      <c r="Q338" s="8">
        <f t="shared" si="382"/>
        <v>0</v>
      </c>
      <c r="R338" s="8">
        <f t="shared" si="367"/>
        <v>0</v>
      </c>
      <c r="S338" s="8">
        <f t="shared" si="383"/>
        <v>0</v>
      </c>
      <c r="T338" s="8">
        <f t="shared" si="384"/>
        <v>0</v>
      </c>
      <c r="U338" s="15">
        <f t="shared" si="445"/>
        <v>0</v>
      </c>
      <c r="V338" s="8">
        <f t="shared" si="368"/>
        <v>0</v>
      </c>
      <c r="W338" s="68"/>
      <c r="X338" s="58">
        <v>0</v>
      </c>
      <c r="Y338" s="8">
        <f t="shared" si="385"/>
        <v>0</v>
      </c>
      <c r="Z338" s="8">
        <f t="shared" si="386"/>
        <v>0</v>
      </c>
      <c r="AA338" s="60">
        <f t="shared" si="387"/>
        <v>0</v>
      </c>
      <c r="AB338" s="8">
        <f t="shared" si="388"/>
        <v>0</v>
      </c>
      <c r="AC338" s="8">
        <f t="shared" si="389"/>
        <v>0</v>
      </c>
      <c r="AD338" s="8">
        <f t="shared" si="390"/>
        <v>0</v>
      </c>
      <c r="AE338" s="8">
        <f t="shared" si="391"/>
        <v>0</v>
      </c>
      <c r="AF338" s="8">
        <f t="shared" si="392"/>
        <v>0</v>
      </c>
      <c r="AG338" s="15">
        <f t="shared" si="393"/>
        <v>0</v>
      </c>
      <c r="AH338" s="8">
        <f t="shared" si="394"/>
        <v>0</v>
      </c>
      <c r="AI338" s="68"/>
      <c r="AJ338" s="58">
        <v>0</v>
      </c>
      <c r="AK338" s="8">
        <f t="shared" si="395"/>
        <v>0</v>
      </c>
      <c r="AL338" s="8">
        <f t="shared" si="396"/>
        <v>0</v>
      </c>
      <c r="AM338" s="69">
        <f t="shared" si="397"/>
        <v>0</v>
      </c>
      <c r="AN338" s="8">
        <f t="shared" si="398"/>
        <v>0</v>
      </c>
      <c r="AO338" s="8">
        <f t="shared" si="399"/>
        <v>0</v>
      </c>
      <c r="AP338" s="8">
        <f t="shared" si="400"/>
        <v>0</v>
      </c>
      <c r="AQ338" s="8">
        <f t="shared" si="401"/>
        <v>0</v>
      </c>
      <c r="AR338" s="8">
        <f t="shared" si="402"/>
        <v>0</v>
      </c>
      <c r="AS338" s="15">
        <f t="shared" si="403"/>
        <v>0</v>
      </c>
      <c r="AT338" s="8">
        <f t="shared" si="404"/>
        <v>0</v>
      </c>
      <c r="AU338" s="68"/>
      <c r="AV338" s="60">
        <v>0</v>
      </c>
      <c r="AW338" s="8">
        <f t="shared" si="405"/>
        <v>0</v>
      </c>
      <c r="AX338" s="8">
        <f t="shared" si="406"/>
        <v>0</v>
      </c>
      <c r="AY338" s="69">
        <f t="shared" si="407"/>
        <v>0</v>
      </c>
      <c r="AZ338" s="8">
        <f t="shared" si="408"/>
        <v>0</v>
      </c>
      <c r="BA338" s="8">
        <f t="shared" si="409"/>
        <v>0</v>
      </c>
      <c r="BB338" s="8">
        <f t="shared" si="410"/>
        <v>0</v>
      </c>
      <c r="BC338" s="8">
        <f t="shared" si="411"/>
        <v>0</v>
      </c>
      <c r="BD338" s="8">
        <f t="shared" si="412"/>
        <v>0</v>
      </c>
      <c r="BE338" s="15">
        <f t="shared" si="413"/>
        <v>0</v>
      </c>
      <c r="BF338" s="8">
        <f t="shared" si="414"/>
        <v>0</v>
      </c>
      <c r="BG338" s="68"/>
      <c r="BH338" s="60">
        <v>0</v>
      </c>
      <c r="BI338" s="8">
        <f t="shared" si="415"/>
        <v>0</v>
      </c>
      <c r="BJ338" s="8">
        <f t="shared" si="416"/>
        <v>0</v>
      </c>
      <c r="BK338" s="69">
        <f t="shared" si="417"/>
        <v>0</v>
      </c>
      <c r="BL338" s="8">
        <f t="shared" si="418"/>
        <v>0</v>
      </c>
      <c r="BM338" s="8">
        <f t="shared" si="419"/>
        <v>0</v>
      </c>
      <c r="BN338" s="8">
        <f t="shared" si="420"/>
        <v>0</v>
      </c>
      <c r="BO338" s="8">
        <f t="shared" si="421"/>
        <v>0</v>
      </c>
      <c r="BP338" s="8">
        <f t="shared" si="422"/>
        <v>0</v>
      </c>
      <c r="BQ338" s="15">
        <f t="shared" si="423"/>
        <v>0</v>
      </c>
      <c r="BR338" s="8">
        <f t="shared" si="424"/>
        <v>0</v>
      </c>
      <c r="BS338" s="68"/>
      <c r="BT338" s="60">
        <v>0</v>
      </c>
      <c r="BU338" s="8">
        <f t="shared" si="425"/>
        <v>0</v>
      </c>
      <c r="BV338" s="8">
        <f t="shared" si="426"/>
        <v>0</v>
      </c>
      <c r="BW338" s="69">
        <f t="shared" si="427"/>
        <v>0</v>
      </c>
      <c r="BX338" s="8">
        <f t="shared" si="428"/>
        <v>0</v>
      </c>
      <c r="BY338" s="8">
        <f t="shared" si="429"/>
        <v>0</v>
      </c>
      <c r="BZ338" s="8">
        <f t="shared" si="430"/>
        <v>0</v>
      </c>
      <c r="CA338" s="8">
        <f t="shared" si="431"/>
        <v>0</v>
      </c>
      <c r="CB338" s="8">
        <f t="shared" si="432"/>
        <v>0</v>
      </c>
      <c r="CC338" s="15">
        <f t="shared" si="433"/>
        <v>0</v>
      </c>
      <c r="CD338" s="8">
        <f t="shared" si="434"/>
        <v>0</v>
      </c>
      <c r="CE338" s="68"/>
      <c r="CF338" s="60">
        <v>0</v>
      </c>
      <c r="CG338" s="8">
        <f t="shared" si="435"/>
        <v>0</v>
      </c>
      <c r="CH338" s="8">
        <f t="shared" si="436"/>
        <v>0</v>
      </c>
      <c r="CI338" s="69">
        <f t="shared" si="437"/>
        <v>0</v>
      </c>
      <c r="CJ338" s="8">
        <f t="shared" si="438"/>
        <v>0</v>
      </c>
      <c r="CK338" s="8">
        <f t="shared" si="439"/>
        <v>0</v>
      </c>
      <c r="CL338" s="8">
        <f t="shared" si="440"/>
        <v>0</v>
      </c>
      <c r="CM338" s="8">
        <f t="shared" si="441"/>
        <v>0</v>
      </c>
      <c r="CN338" s="8">
        <f t="shared" si="442"/>
        <v>0</v>
      </c>
      <c r="CO338" s="15">
        <f t="shared" si="443"/>
        <v>0</v>
      </c>
      <c r="CP338" s="8">
        <f t="shared" si="444"/>
        <v>0</v>
      </c>
      <c r="CQ338" s="27"/>
      <c r="CR338">
        <f t="shared" si="369"/>
        <v>10.572966999999998</v>
      </c>
      <c r="CS338">
        <f t="shared" si="370"/>
        <v>1.2167889999999999</v>
      </c>
      <c r="CT338">
        <f t="shared" si="371"/>
        <v>0.454897</v>
      </c>
      <c r="CU338">
        <f t="shared" si="372"/>
        <v>0</v>
      </c>
      <c r="CV338">
        <f t="shared" si="373"/>
        <v>2</v>
      </c>
      <c r="CW338">
        <f t="shared" si="374"/>
        <v>2</v>
      </c>
      <c r="CX338">
        <f t="shared" si="375"/>
        <v>4.901281</v>
      </c>
      <c r="CY338">
        <f t="shared" si="376"/>
        <v>0</v>
      </c>
      <c r="CZ338" s="8">
        <f t="shared" si="377"/>
        <v>4.901281</v>
      </c>
    </row>
    <row r="339" spans="1:104" hidden="1" outlineLevel="1" x14ac:dyDescent="0.4">
      <c r="A339" t="str">
        <f>'Accounts Active'!A297</f>
        <v>S M Fan and Ben Karpin SMSF</v>
      </c>
      <c r="B339">
        <f t="shared" si="360"/>
        <v>37.318395000000002</v>
      </c>
      <c r="C339">
        <f t="shared" si="359"/>
        <v>5.3236369999999997</v>
      </c>
      <c r="D339">
        <f t="shared" si="361"/>
        <v>3.483244</v>
      </c>
      <c r="E339">
        <f t="shared" si="362"/>
        <v>1.8659197500000002</v>
      </c>
      <c r="F339" s="15">
        <f t="shared" si="378"/>
        <v>0.35049717890231802</v>
      </c>
      <c r="G339" s="14">
        <f t="shared" si="363"/>
        <v>1</v>
      </c>
      <c r="H339" s="54">
        <f t="shared" si="379"/>
        <v>3.4577172500000009</v>
      </c>
      <c r="I339" s="58">
        <v>1.8659197500000002</v>
      </c>
      <c r="J339" s="58">
        <f t="shared" si="364"/>
        <v>3.4577172500000004</v>
      </c>
      <c r="K339" s="10"/>
      <c r="L339">
        <v>0</v>
      </c>
      <c r="M339" s="8">
        <f t="shared" si="380"/>
        <v>1.8659197500000002</v>
      </c>
      <c r="N339" s="8">
        <f t="shared" si="381"/>
        <v>3.4577172500000004</v>
      </c>
      <c r="O339" s="58">
        <f t="shared" si="365"/>
        <v>0.67802316497093029</v>
      </c>
      <c r="P339" s="8">
        <f t="shared" si="366"/>
        <v>1.8659197500000002</v>
      </c>
      <c r="Q339" s="8">
        <f t="shared" si="382"/>
        <v>0</v>
      </c>
      <c r="R339" s="8">
        <f t="shared" si="367"/>
        <v>0</v>
      </c>
      <c r="S339" s="8">
        <f t="shared" si="383"/>
        <v>0</v>
      </c>
      <c r="T339" s="8">
        <f t="shared" si="384"/>
        <v>2.5439429149709305</v>
      </c>
      <c r="U339" s="15">
        <f t="shared" si="445"/>
        <v>6.8168604651162798E-2</v>
      </c>
      <c r="V339" s="8">
        <f t="shared" si="368"/>
        <v>0.91377433502906991</v>
      </c>
      <c r="W339" s="68"/>
      <c r="X339" s="58">
        <v>0</v>
      </c>
      <c r="Y339" s="8">
        <f t="shared" si="385"/>
        <v>0.91377433502906991</v>
      </c>
      <c r="Z339" s="8">
        <f t="shared" si="386"/>
        <v>0.91377433502906991</v>
      </c>
      <c r="AA339" s="60">
        <f t="shared" si="387"/>
        <v>1.1878965850290699</v>
      </c>
      <c r="AB339" s="8">
        <f t="shared" si="388"/>
        <v>0.91377433502906991</v>
      </c>
      <c r="AC339" s="8">
        <f t="shared" si="389"/>
        <v>0</v>
      </c>
      <c r="AD339" s="8">
        <f t="shared" si="390"/>
        <v>0</v>
      </c>
      <c r="AE339" s="8">
        <f t="shared" si="391"/>
        <v>0</v>
      </c>
      <c r="AF339" s="8">
        <f t="shared" si="392"/>
        <v>2.1016709200581398</v>
      </c>
      <c r="AG339" s="15">
        <f t="shared" si="393"/>
        <v>5.6317291246264466E-2</v>
      </c>
      <c r="AH339" s="8">
        <f t="shared" si="394"/>
        <v>-1.1878965850290699</v>
      </c>
      <c r="AI339" s="68"/>
      <c r="AJ339" s="58">
        <v>0</v>
      </c>
      <c r="AK339" s="8">
        <f t="shared" si="395"/>
        <v>-1.1878965850290699</v>
      </c>
      <c r="AL339" s="8">
        <f t="shared" si="396"/>
        <v>-1.1878965850290699</v>
      </c>
      <c r="AM339" s="69">
        <f t="shared" si="397"/>
        <v>0</v>
      </c>
      <c r="AN339" s="8">
        <f t="shared" si="398"/>
        <v>-1.1878965850290699</v>
      </c>
      <c r="AO339" s="8">
        <f t="shared" si="399"/>
        <v>0</v>
      </c>
      <c r="AP339" s="8">
        <f t="shared" si="400"/>
        <v>0</v>
      </c>
      <c r="AQ339" s="8">
        <f t="shared" si="401"/>
        <v>0</v>
      </c>
      <c r="AR339" s="8">
        <f t="shared" si="402"/>
        <v>-1.1878965850290699</v>
      </c>
      <c r="AS339" s="15">
        <f t="shared" si="403"/>
        <v>-3.1831395348837214E-2</v>
      </c>
      <c r="AT339" s="8">
        <f t="shared" si="404"/>
        <v>0</v>
      </c>
      <c r="AU339" s="68"/>
      <c r="AV339" s="60">
        <v>0</v>
      </c>
      <c r="AW339" s="8">
        <f t="shared" si="405"/>
        <v>0</v>
      </c>
      <c r="AX339" s="8">
        <f t="shared" si="406"/>
        <v>0</v>
      </c>
      <c r="AY339" s="69">
        <f t="shared" si="407"/>
        <v>0</v>
      </c>
      <c r="AZ339" s="8">
        <f t="shared" si="408"/>
        <v>0</v>
      </c>
      <c r="BA339" s="8">
        <f t="shared" si="409"/>
        <v>0</v>
      </c>
      <c r="BB339" s="8">
        <f t="shared" si="410"/>
        <v>0</v>
      </c>
      <c r="BC339" s="8">
        <f t="shared" si="411"/>
        <v>0</v>
      </c>
      <c r="BD339" s="8">
        <f t="shared" si="412"/>
        <v>0</v>
      </c>
      <c r="BE339" s="15">
        <f t="shared" si="413"/>
        <v>0</v>
      </c>
      <c r="BF339" s="8">
        <f t="shared" si="414"/>
        <v>0</v>
      </c>
      <c r="BG339" s="68"/>
      <c r="BH339" s="60">
        <v>0</v>
      </c>
      <c r="BI339" s="8">
        <f t="shared" si="415"/>
        <v>0</v>
      </c>
      <c r="BJ339" s="8">
        <f t="shared" si="416"/>
        <v>0</v>
      </c>
      <c r="BK339" s="69">
        <f t="shared" si="417"/>
        <v>0</v>
      </c>
      <c r="BL339" s="8">
        <f t="shared" si="418"/>
        <v>0</v>
      </c>
      <c r="BM339" s="8">
        <f t="shared" si="419"/>
        <v>0</v>
      </c>
      <c r="BN339" s="8">
        <f t="shared" si="420"/>
        <v>0</v>
      </c>
      <c r="BO339" s="8">
        <f t="shared" si="421"/>
        <v>0</v>
      </c>
      <c r="BP339" s="8">
        <f t="shared" si="422"/>
        <v>0</v>
      </c>
      <c r="BQ339" s="15">
        <f t="shared" si="423"/>
        <v>0</v>
      </c>
      <c r="BR339" s="8">
        <f t="shared" si="424"/>
        <v>0</v>
      </c>
      <c r="BS339" s="68"/>
      <c r="BT339" s="60">
        <v>0</v>
      </c>
      <c r="BU339" s="8">
        <f t="shared" si="425"/>
        <v>0</v>
      </c>
      <c r="BV339" s="8">
        <f t="shared" si="426"/>
        <v>0</v>
      </c>
      <c r="BW339" s="69">
        <f t="shared" si="427"/>
        <v>0</v>
      </c>
      <c r="BX339" s="8">
        <f t="shared" si="428"/>
        <v>0</v>
      </c>
      <c r="BY339" s="8">
        <f t="shared" si="429"/>
        <v>0</v>
      </c>
      <c r="BZ339" s="8">
        <f t="shared" si="430"/>
        <v>0</v>
      </c>
      <c r="CA339" s="8">
        <f t="shared" si="431"/>
        <v>0</v>
      </c>
      <c r="CB339" s="8">
        <f t="shared" si="432"/>
        <v>0</v>
      </c>
      <c r="CC339" s="15">
        <f t="shared" si="433"/>
        <v>0</v>
      </c>
      <c r="CD339" s="8">
        <f t="shared" si="434"/>
        <v>0</v>
      </c>
      <c r="CE339" s="68"/>
      <c r="CF339" s="60">
        <v>0</v>
      </c>
      <c r="CG339" s="8">
        <f t="shared" si="435"/>
        <v>0</v>
      </c>
      <c r="CH339" s="8">
        <f t="shared" si="436"/>
        <v>0</v>
      </c>
      <c r="CI339" s="69">
        <f t="shared" si="437"/>
        <v>0</v>
      </c>
      <c r="CJ339" s="8">
        <f t="shared" si="438"/>
        <v>0</v>
      </c>
      <c r="CK339" s="8">
        <f t="shared" si="439"/>
        <v>0</v>
      </c>
      <c r="CL339" s="8">
        <f t="shared" si="440"/>
        <v>0</v>
      </c>
      <c r="CM339" s="8">
        <f t="shared" si="441"/>
        <v>0</v>
      </c>
      <c r="CN339" s="8">
        <f t="shared" si="442"/>
        <v>0</v>
      </c>
      <c r="CO339" s="15">
        <f t="shared" si="443"/>
        <v>0</v>
      </c>
      <c r="CP339" s="8">
        <f t="shared" si="444"/>
        <v>0</v>
      </c>
      <c r="CQ339" s="27"/>
      <c r="CR339">
        <f t="shared" si="369"/>
        <v>31.994758000000001</v>
      </c>
      <c r="CS339">
        <f t="shared" si="370"/>
        <v>6.6538899999999996</v>
      </c>
      <c r="CT339">
        <f t="shared" si="371"/>
        <v>0</v>
      </c>
      <c r="CU339">
        <f t="shared" si="372"/>
        <v>0</v>
      </c>
      <c r="CV339">
        <f t="shared" si="373"/>
        <v>0</v>
      </c>
      <c r="CW339">
        <f t="shared" si="374"/>
        <v>21.857624000000001</v>
      </c>
      <c r="CX339">
        <f t="shared" si="375"/>
        <v>0</v>
      </c>
      <c r="CY339">
        <f t="shared" si="376"/>
        <v>3.483244</v>
      </c>
      <c r="CZ339" s="8">
        <f t="shared" si="377"/>
        <v>3.483244</v>
      </c>
    </row>
    <row r="340" spans="1:104" hidden="1" outlineLevel="1" x14ac:dyDescent="0.4">
      <c r="A340" t="str">
        <f>'Accounts Active'!A298</f>
        <v>Sam Loprete</v>
      </c>
      <c r="B340">
        <f t="shared" si="360"/>
        <v>10.301897</v>
      </c>
      <c r="C340">
        <f t="shared" si="359"/>
        <v>0.16778699999999999</v>
      </c>
      <c r="D340">
        <f t="shared" si="361"/>
        <v>0</v>
      </c>
      <c r="E340">
        <f t="shared" si="362"/>
        <v>0.51509484999999999</v>
      </c>
      <c r="F340" s="15">
        <f t="shared" si="378"/>
        <v>1</v>
      </c>
      <c r="G340" s="14">
        <f t="shared" si="363"/>
        <v>1</v>
      </c>
      <c r="H340" s="54">
        <f t="shared" si="379"/>
        <v>0</v>
      </c>
      <c r="I340" s="58">
        <v>0.16778699999999999</v>
      </c>
      <c r="J340" s="58">
        <f t="shared" si="364"/>
        <v>0</v>
      </c>
      <c r="K340" s="10"/>
      <c r="L340">
        <v>0</v>
      </c>
      <c r="M340" s="8">
        <f t="shared" si="380"/>
        <v>0</v>
      </c>
      <c r="N340" s="8">
        <f t="shared" si="381"/>
        <v>0</v>
      </c>
      <c r="O340" s="58">
        <f t="shared" si="365"/>
        <v>6.0969113372093015E-2</v>
      </c>
      <c r="P340" s="8">
        <f t="shared" si="366"/>
        <v>0</v>
      </c>
      <c r="Q340" s="8">
        <f t="shared" si="382"/>
        <v>0</v>
      </c>
      <c r="R340" s="8">
        <f t="shared" si="367"/>
        <v>0</v>
      </c>
      <c r="S340" s="8">
        <f t="shared" si="383"/>
        <v>0</v>
      </c>
      <c r="T340" s="8">
        <f t="shared" si="384"/>
        <v>6.0969113372093015E-2</v>
      </c>
      <c r="U340" s="15">
        <f t="shared" si="445"/>
        <v>5.9182414046745962E-3</v>
      </c>
      <c r="V340" s="8">
        <f t="shared" si="368"/>
        <v>-6.0969113372093015E-2</v>
      </c>
      <c r="W340" s="68"/>
      <c r="X340" s="58">
        <v>0</v>
      </c>
      <c r="Y340" s="8">
        <f t="shared" si="385"/>
        <v>-6.0969113372093015E-2</v>
      </c>
      <c r="Z340" s="8">
        <f t="shared" si="386"/>
        <v>-6.0969113372093015E-2</v>
      </c>
      <c r="AA340" s="60">
        <f t="shared" si="387"/>
        <v>0.10681788662790698</v>
      </c>
      <c r="AB340" s="8">
        <f t="shared" si="388"/>
        <v>-6.0969113372093015E-2</v>
      </c>
      <c r="AC340" s="8">
        <f t="shared" si="389"/>
        <v>0</v>
      </c>
      <c r="AD340" s="8">
        <f t="shared" si="390"/>
        <v>0</v>
      </c>
      <c r="AE340" s="8">
        <f t="shared" si="391"/>
        <v>0</v>
      </c>
      <c r="AF340" s="8">
        <f t="shared" si="392"/>
        <v>4.5848773255813963E-2</v>
      </c>
      <c r="AG340" s="15">
        <f t="shared" si="393"/>
        <v>4.4505175363152979E-3</v>
      </c>
      <c r="AH340" s="8">
        <f t="shared" si="394"/>
        <v>-0.10681788662790698</v>
      </c>
      <c r="AI340" s="68"/>
      <c r="AJ340" s="58">
        <v>0</v>
      </c>
      <c r="AK340" s="8">
        <f t="shared" si="395"/>
        <v>-0.10681788662790698</v>
      </c>
      <c r="AL340" s="8">
        <f t="shared" si="396"/>
        <v>-0.10681788662790698</v>
      </c>
      <c r="AM340" s="69">
        <f t="shared" si="397"/>
        <v>0</v>
      </c>
      <c r="AN340" s="8">
        <f t="shared" si="398"/>
        <v>-0.10681788662790698</v>
      </c>
      <c r="AO340" s="8">
        <f t="shared" si="399"/>
        <v>0</v>
      </c>
      <c r="AP340" s="8">
        <f t="shared" si="400"/>
        <v>0</v>
      </c>
      <c r="AQ340" s="8">
        <f t="shared" si="401"/>
        <v>0</v>
      </c>
      <c r="AR340" s="8">
        <f t="shared" si="402"/>
        <v>-0.10681788662790698</v>
      </c>
      <c r="AS340" s="15">
        <f t="shared" si="403"/>
        <v>-1.0368758940989894E-2</v>
      </c>
      <c r="AT340" s="8">
        <f t="shared" si="404"/>
        <v>0</v>
      </c>
      <c r="AU340" s="68"/>
      <c r="AV340" s="60">
        <v>0</v>
      </c>
      <c r="AW340" s="8">
        <f t="shared" si="405"/>
        <v>0</v>
      </c>
      <c r="AX340" s="8">
        <f t="shared" si="406"/>
        <v>0</v>
      </c>
      <c r="AY340" s="69">
        <f t="shared" si="407"/>
        <v>0</v>
      </c>
      <c r="AZ340" s="8">
        <f t="shared" si="408"/>
        <v>0</v>
      </c>
      <c r="BA340" s="8">
        <f t="shared" si="409"/>
        <v>0</v>
      </c>
      <c r="BB340" s="8">
        <f t="shared" si="410"/>
        <v>0</v>
      </c>
      <c r="BC340" s="8">
        <f t="shared" si="411"/>
        <v>0</v>
      </c>
      <c r="BD340" s="8">
        <f t="shared" si="412"/>
        <v>0</v>
      </c>
      <c r="BE340" s="15">
        <f t="shared" si="413"/>
        <v>0</v>
      </c>
      <c r="BF340" s="8">
        <f t="shared" si="414"/>
        <v>0</v>
      </c>
      <c r="BG340" s="68"/>
      <c r="BH340" s="60">
        <v>0</v>
      </c>
      <c r="BI340" s="8">
        <f t="shared" si="415"/>
        <v>0</v>
      </c>
      <c r="BJ340" s="8">
        <f t="shared" si="416"/>
        <v>0</v>
      </c>
      <c r="BK340" s="69">
        <f t="shared" si="417"/>
        <v>0</v>
      </c>
      <c r="BL340" s="8">
        <f t="shared" si="418"/>
        <v>0</v>
      </c>
      <c r="BM340" s="8">
        <f t="shared" si="419"/>
        <v>0</v>
      </c>
      <c r="BN340" s="8">
        <f t="shared" si="420"/>
        <v>0</v>
      </c>
      <c r="BO340" s="8">
        <f t="shared" si="421"/>
        <v>0</v>
      </c>
      <c r="BP340" s="8">
        <f t="shared" si="422"/>
        <v>0</v>
      </c>
      <c r="BQ340" s="15">
        <f t="shared" si="423"/>
        <v>0</v>
      </c>
      <c r="BR340" s="8">
        <f t="shared" si="424"/>
        <v>0</v>
      </c>
      <c r="BS340" s="68"/>
      <c r="BT340" s="60">
        <v>0</v>
      </c>
      <c r="BU340" s="8">
        <f t="shared" si="425"/>
        <v>0</v>
      </c>
      <c r="BV340" s="8">
        <f t="shared" si="426"/>
        <v>0</v>
      </c>
      <c r="BW340" s="69">
        <f t="shared" si="427"/>
        <v>0</v>
      </c>
      <c r="BX340" s="8">
        <f t="shared" si="428"/>
        <v>0</v>
      </c>
      <c r="BY340" s="8">
        <f t="shared" si="429"/>
        <v>0</v>
      </c>
      <c r="BZ340" s="8">
        <f t="shared" si="430"/>
        <v>0</v>
      </c>
      <c r="CA340" s="8">
        <f t="shared" si="431"/>
        <v>0</v>
      </c>
      <c r="CB340" s="8">
        <f t="shared" si="432"/>
        <v>0</v>
      </c>
      <c r="CC340" s="15">
        <f t="shared" si="433"/>
        <v>0</v>
      </c>
      <c r="CD340" s="8">
        <f t="shared" si="434"/>
        <v>0</v>
      </c>
      <c r="CE340" s="68"/>
      <c r="CF340" s="60">
        <v>0</v>
      </c>
      <c r="CG340" s="8">
        <f t="shared" si="435"/>
        <v>0</v>
      </c>
      <c r="CH340" s="8">
        <f t="shared" si="436"/>
        <v>0</v>
      </c>
      <c r="CI340" s="69">
        <f t="shared" si="437"/>
        <v>0</v>
      </c>
      <c r="CJ340" s="8">
        <f t="shared" si="438"/>
        <v>0</v>
      </c>
      <c r="CK340" s="8">
        <f t="shared" si="439"/>
        <v>0</v>
      </c>
      <c r="CL340" s="8">
        <f t="shared" si="440"/>
        <v>0</v>
      </c>
      <c r="CM340" s="8">
        <f t="shared" si="441"/>
        <v>0</v>
      </c>
      <c r="CN340" s="8">
        <f t="shared" si="442"/>
        <v>0</v>
      </c>
      <c r="CO340" s="15">
        <f t="shared" si="443"/>
        <v>0</v>
      </c>
      <c r="CP340" s="8">
        <f t="shared" si="444"/>
        <v>0</v>
      </c>
      <c r="CQ340" s="27"/>
      <c r="CR340">
        <f t="shared" si="369"/>
        <v>10.13411</v>
      </c>
      <c r="CS340">
        <f t="shared" si="370"/>
        <v>0</v>
      </c>
      <c r="CT340">
        <f t="shared" si="371"/>
        <v>0</v>
      </c>
      <c r="CU340">
        <f t="shared" si="372"/>
        <v>0</v>
      </c>
      <c r="CV340">
        <f t="shared" si="373"/>
        <v>10.13411</v>
      </c>
      <c r="CW340">
        <f t="shared" si="374"/>
        <v>0</v>
      </c>
      <c r="CX340">
        <f t="shared" si="375"/>
        <v>0</v>
      </c>
      <c r="CY340">
        <f t="shared" si="376"/>
        <v>0</v>
      </c>
      <c r="CZ340" s="8">
        <f t="shared" si="377"/>
        <v>0</v>
      </c>
    </row>
    <row r="341" spans="1:104" hidden="1" outlineLevel="1" x14ac:dyDescent="0.4">
      <c r="A341" t="str">
        <f>'Accounts Active'!A299</f>
        <v>Schwartz Trust</v>
      </c>
      <c r="B341">
        <f t="shared" si="360"/>
        <v>0</v>
      </c>
      <c r="C341">
        <f t="shared" si="359"/>
        <v>0</v>
      </c>
      <c r="D341">
        <f t="shared" si="361"/>
        <v>0</v>
      </c>
      <c r="E341">
        <f t="shared" si="362"/>
        <v>0</v>
      </c>
      <c r="F341" s="15">
        <f t="shared" si="378"/>
        <v>0</v>
      </c>
      <c r="G341" s="14">
        <f t="shared" si="363"/>
        <v>1</v>
      </c>
      <c r="H341" s="54">
        <f t="shared" si="379"/>
        <v>0</v>
      </c>
      <c r="I341" s="58">
        <v>0</v>
      </c>
      <c r="J341" s="58">
        <f t="shared" si="364"/>
        <v>0</v>
      </c>
      <c r="K341" s="10"/>
      <c r="L341">
        <v>0</v>
      </c>
      <c r="M341" s="8">
        <f t="shared" si="380"/>
        <v>0</v>
      </c>
      <c r="N341" s="8">
        <f t="shared" si="381"/>
        <v>0</v>
      </c>
      <c r="O341" s="58">
        <f t="shared" si="365"/>
        <v>0</v>
      </c>
      <c r="P341" s="8">
        <f t="shared" si="366"/>
        <v>0</v>
      </c>
      <c r="Q341" s="8">
        <f t="shared" si="382"/>
        <v>0</v>
      </c>
      <c r="R341" s="8">
        <f t="shared" si="367"/>
        <v>0</v>
      </c>
      <c r="S341" s="8">
        <f t="shared" si="383"/>
        <v>0</v>
      </c>
      <c r="T341" s="8">
        <f t="shared" si="384"/>
        <v>0</v>
      </c>
      <c r="U341" s="15">
        <f t="shared" si="445"/>
        <v>0</v>
      </c>
      <c r="V341" s="8">
        <f t="shared" si="368"/>
        <v>0</v>
      </c>
      <c r="W341" s="68"/>
      <c r="X341" s="58">
        <v>0</v>
      </c>
      <c r="Y341" s="8">
        <f t="shared" si="385"/>
        <v>0</v>
      </c>
      <c r="Z341" s="8">
        <f t="shared" si="386"/>
        <v>0</v>
      </c>
      <c r="AA341" s="60">
        <f t="shared" si="387"/>
        <v>0</v>
      </c>
      <c r="AB341" s="8">
        <f t="shared" si="388"/>
        <v>0</v>
      </c>
      <c r="AC341" s="8">
        <f t="shared" si="389"/>
        <v>0</v>
      </c>
      <c r="AD341" s="8">
        <f t="shared" si="390"/>
        <v>0</v>
      </c>
      <c r="AE341" s="8">
        <f t="shared" si="391"/>
        <v>0</v>
      </c>
      <c r="AF341" s="8">
        <f t="shared" si="392"/>
        <v>0</v>
      </c>
      <c r="AG341" s="15">
        <f t="shared" si="393"/>
        <v>0</v>
      </c>
      <c r="AH341" s="8">
        <f t="shared" si="394"/>
        <v>0</v>
      </c>
      <c r="AI341" s="68"/>
      <c r="AJ341" s="58">
        <v>0</v>
      </c>
      <c r="AK341" s="8">
        <f t="shared" si="395"/>
        <v>0</v>
      </c>
      <c r="AL341" s="8">
        <f t="shared" si="396"/>
        <v>0</v>
      </c>
      <c r="AM341" s="69">
        <f t="shared" si="397"/>
        <v>0</v>
      </c>
      <c r="AN341" s="8">
        <f t="shared" si="398"/>
        <v>0</v>
      </c>
      <c r="AO341" s="8">
        <f t="shared" si="399"/>
        <v>0</v>
      </c>
      <c r="AP341" s="8">
        <f t="shared" si="400"/>
        <v>0</v>
      </c>
      <c r="AQ341" s="8">
        <f t="shared" si="401"/>
        <v>0</v>
      </c>
      <c r="AR341" s="8">
        <f t="shared" si="402"/>
        <v>0</v>
      </c>
      <c r="AS341" s="15">
        <f t="shared" si="403"/>
        <v>0</v>
      </c>
      <c r="AT341" s="8">
        <f t="shared" si="404"/>
        <v>0</v>
      </c>
      <c r="AU341" s="68"/>
      <c r="AV341" s="60">
        <v>0</v>
      </c>
      <c r="AW341" s="8">
        <f t="shared" si="405"/>
        <v>0</v>
      </c>
      <c r="AX341" s="8">
        <f t="shared" si="406"/>
        <v>0</v>
      </c>
      <c r="AY341" s="69">
        <f t="shared" si="407"/>
        <v>0</v>
      </c>
      <c r="AZ341" s="8">
        <f t="shared" si="408"/>
        <v>0</v>
      </c>
      <c r="BA341" s="8">
        <f t="shared" si="409"/>
        <v>0</v>
      </c>
      <c r="BB341" s="8">
        <f t="shared" si="410"/>
        <v>0</v>
      </c>
      <c r="BC341" s="8">
        <f t="shared" si="411"/>
        <v>0</v>
      </c>
      <c r="BD341" s="8">
        <f t="shared" si="412"/>
        <v>0</v>
      </c>
      <c r="BE341" s="15">
        <f t="shared" si="413"/>
        <v>0</v>
      </c>
      <c r="BF341" s="8">
        <f t="shared" si="414"/>
        <v>0</v>
      </c>
      <c r="BG341" s="68"/>
      <c r="BH341" s="60">
        <v>0</v>
      </c>
      <c r="BI341" s="8">
        <f t="shared" si="415"/>
        <v>0</v>
      </c>
      <c r="BJ341" s="8">
        <f t="shared" si="416"/>
        <v>0</v>
      </c>
      <c r="BK341" s="69">
        <f t="shared" si="417"/>
        <v>0</v>
      </c>
      <c r="BL341" s="8">
        <f t="shared" si="418"/>
        <v>0</v>
      </c>
      <c r="BM341" s="8">
        <f t="shared" si="419"/>
        <v>0</v>
      </c>
      <c r="BN341" s="8">
        <f t="shared" si="420"/>
        <v>0</v>
      </c>
      <c r="BO341" s="8">
        <f t="shared" si="421"/>
        <v>0</v>
      </c>
      <c r="BP341" s="8">
        <f t="shared" si="422"/>
        <v>0</v>
      </c>
      <c r="BQ341" s="15">
        <f t="shared" si="423"/>
        <v>0</v>
      </c>
      <c r="BR341" s="8">
        <f t="shared" si="424"/>
        <v>0</v>
      </c>
      <c r="BS341" s="68"/>
      <c r="BT341" s="60">
        <v>0</v>
      </c>
      <c r="BU341" s="8">
        <f t="shared" si="425"/>
        <v>0</v>
      </c>
      <c r="BV341" s="8">
        <f t="shared" si="426"/>
        <v>0</v>
      </c>
      <c r="BW341" s="69">
        <f t="shared" si="427"/>
        <v>0</v>
      </c>
      <c r="BX341" s="8">
        <f t="shared" si="428"/>
        <v>0</v>
      </c>
      <c r="BY341" s="8">
        <f t="shared" si="429"/>
        <v>0</v>
      </c>
      <c r="BZ341" s="8">
        <f t="shared" si="430"/>
        <v>0</v>
      </c>
      <c r="CA341" s="8">
        <f t="shared" si="431"/>
        <v>0</v>
      </c>
      <c r="CB341" s="8">
        <f t="shared" si="432"/>
        <v>0</v>
      </c>
      <c r="CC341" s="15">
        <f t="shared" si="433"/>
        <v>0</v>
      </c>
      <c r="CD341" s="8">
        <f t="shared" si="434"/>
        <v>0</v>
      </c>
      <c r="CE341" s="68"/>
      <c r="CF341" s="60">
        <v>0</v>
      </c>
      <c r="CG341" s="8">
        <f t="shared" si="435"/>
        <v>0</v>
      </c>
      <c r="CH341" s="8">
        <f t="shared" si="436"/>
        <v>0</v>
      </c>
      <c r="CI341" s="69">
        <f t="shared" si="437"/>
        <v>0</v>
      </c>
      <c r="CJ341" s="8">
        <f t="shared" si="438"/>
        <v>0</v>
      </c>
      <c r="CK341" s="8">
        <f t="shared" si="439"/>
        <v>0</v>
      </c>
      <c r="CL341" s="8">
        <f t="shared" si="440"/>
        <v>0</v>
      </c>
      <c r="CM341" s="8">
        <f t="shared" si="441"/>
        <v>0</v>
      </c>
      <c r="CN341" s="8">
        <f t="shared" si="442"/>
        <v>0</v>
      </c>
      <c r="CO341" s="15">
        <f t="shared" si="443"/>
        <v>0</v>
      </c>
      <c r="CP341" s="8">
        <f t="shared" si="444"/>
        <v>0</v>
      </c>
      <c r="CQ341" s="27"/>
      <c r="CR341">
        <f t="shared" si="369"/>
        <v>0</v>
      </c>
      <c r="CS341">
        <f t="shared" si="370"/>
        <v>0</v>
      </c>
      <c r="CT341">
        <f t="shared" si="371"/>
        <v>0</v>
      </c>
      <c r="CU341">
        <f t="shared" si="372"/>
        <v>0</v>
      </c>
      <c r="CV341">
        <f t="shared" si="373"/>
        <v>0</v>
      </c>
      <c r="CW341">
        <f t="shared" si="374"/>
        <v>0</v>
      </c>
      <c r="CX341">
        <f t="shared" si="375"/>
        <v>0</v>
      </c>
      <c r="CY341">
        <f t="shared" si="376"/>
        <v>0</v>
      </c>
      <c r="CZ341" s="8">
        <f t="shared" si="377"/>
        <v>0</v>
      </c>
    </row>
    <row r="342" spans="1:104" hidden="1" outlineLevel="1" x14ac:dyDescent="0.4">
      <c r="A342" t="str">
        <f>'Accounts Active'!A300</f>
        <v>Sean Richard Ormsby Lindsay</v>
      </c>
      <c r="B342">
        <f t="shared" si="360"/>
        <v>8.2212700000000005</v>
      </c>
      <c r="C342">
        <f t="shared" si="359"/>
        <v>2.6672699999999998</v>
      </c>
      <c r="D342">
        <f t="shared" si="361"/>
        <v>1.858473</v>
      </c>
      <c r="E342">
        <f t="shared" si="362"/>
        <v>0.41106350000000003</v>
      </c>
      <c r="F342" s="15">
        <f t="shared" si="378"/>
        <v>0.22943027889939904</v>
      </c>
      <c r="G342" s="14">
        <f t="shared" si="363"/>
        <v>1</v>
      </c>
      <c r="H342" s="54">
        <f t="shared" si="379"/>
        <v>2.0553175000000001</v>
      </c>
      <c r="I342" s="58">
        <v>0.41106350000000003</v>
      </c>
      <c r="J342" s="58">
        <f t="shared" si="364"/>
        <v>2.2562065000000002</v>
      </c>
      <c r="K342" s="10"/>
      <c r="L342">
        <v>0</v>
      </c>
      <c r="M342" s="8">
        <f t="shared" si="380"/>
        <v>0.41106350000000003</v>
      </c>
      <c r="N342" s="8">
        <f t="shared" si="381"/>
        <v>2.2562065000000002</v>
      </c>
      <c r="O342" s="58">
        <f t="shared" si="365"/>
        <v>0.14936900436046513</v>
      </c>
      <c r="P342" s="8">
        <f t="shared" si="366"/>
        <v>0.41106350000000003</v>
      </c>
      <c r="Q342" s="8">
        <f t="shared" si="382"/>
        <v>0</v>
      </c>
      <c r="R342" s="8">
        <f t="shared" si="367"/>
        <v>0</v>
      </c>
      <c r="S342" s="8">
        <f t="shared" si="383"/>
        <v>0</v>
      </c>
      <c r="T342" s="8">
        <f t="shared" si="384"/>
        <v>0.56043250436046521</v>
      </c>
      <c r="U342" s="15">
        <f t="shared" si="445"/>
        <v>6.8168604651162798E-2</v>
      </c>
      <c r="V342" s="8">
        <f t="shared" si="368"/>
        <v>1.695773995639535</v>
      </c>
      <c r="W342" s="68"/>
      <c r="X342" s="58">
        <v>0</v>
      </c>
      <c r="Y342" s="8">
        <f t="shared" si="385"/>
        <v>0.41106350000000003</v>
      </c>
      <c r="Z342" s="8">
        <f t="shared" si="386"/>
        <v>1.695773995639535</v>
      </c>
      <c r="AA342" s="60">
        <f t="shared" si="387"/>
        <v>0.2616944956395349</v>
      </c>
      <c r="AB342" s="8">
        <f t="shared" si="388"/>
        <v>0.41106350000000003</v>
      </c>
      <c r="AC342" s="8">
        <f t="shared" si="389"/>
        <v>0</v>
      </c>
      <c r="AD342" s="8">
        <f t="shared" si="390"/>
        <v>0</v>
      </c>
      <c r="AE342" s="8">
        <f t="shared" si="391"/>
        <v>0</v>
      </c>
      <c r="AF342" s="8">
        <f t="shared" si="392"/>
        <v>0.67275799563953487</v>
      </c>
      <c r="AG342" s="15">
        <f t="shared" si="393"/>
        <v>8.1831395348837196E-2</v>
      </c>
      <c r="AH342" s="8">
        <f t="shared" si="394"/>
        <v>1.0230160000000001</v>
      </c>
      <c r="AI342" s="68"/>
      <c r="AJ342" s="58">
        <v>0</v>
      </c>
      <c r="AK342" s="8">
        <f t="shared" si="395"/>
        <v>0.41106350000000003</v>
      </c>
      <c r="AL342" s="8">
        <f t="shared" si="396"/>
        <v>0</v>
      </c>
      <c r="AM342" s="69">
        <f t="shared" si="397"/>
        <v>0</v>
      </c>
      <c r="AN342" s="8">
        <f t="shared" si="398"/>
        <v>0.41106350000000003</v>
      </c>
      <c r="AO342" s="8">
        <f t="shared" si="399"/>
        <v>0</v>
      </c>
      <c r="AP342" s="8">
        <f t="shared" si="400"/>
        <v>0</v>
      </c>
      <c r="AQ342" s="8">
        <f t="shared" si="401"/>
        <v>0</v>
      </c>
      <c r="AR342" s="8">
        <f t="shared" si="402"/>
        <v>0.41106350000000003</v>
      </c>
      <c r="AS342" s="15">
        <f t="shared" si="403"/>
        <v>0.05</v>
      </c>
      <c r="AT342" s="8">
        <f t="shared" si="404"/>
        <v>0.61195250000000012</v>
      </c>
      <c r="AU342" s="68"/>
      <c r="AV342" s="60">
        <v>0</v>
      </c>
      <c r="AW342" s="8">
        <f t="shared" si="405"/>
        <v>0.41106350000000003</v>
      </c>
      <c r="AX342" s="8">
        <f t="shared" si="406"/>
        <v>0</v>
      </c>
      <c r="AY342" s="69">
        <f t="shared" si="407"/>
        <v>0</v>
      </c>
      <c r="AZ342" s="8">
        <f t="shared" si="408"/>
        <v>0.41106350000000003</v>
      </c>
      <c r="BA342" s="8">
        <f t="shared" si="409"/>
        <v>0</v>
      </c>
      <c r="BB342" s="8">
        <f t="shared" si="410"/>
        <v>0</v>
      </c>
      <c r="BC342" s="8">
        <f t="shared" si="411"/>
        <v>0</v>
      </c>
      <c r="BD342" s="8">
        <f t="shared" si="412"/>
        <v>0.41106350000000003</v>
      </c>
      <c r="BE342" s="15">
        <f t="shared" si="413"/>
        <v>0.05</v>
      </c>
      <c r="BF342" s="8">
        <f t="shared" si="414"/>
        <v>0.2008890000000001</v>
      </c>
      <c r="BG342" s="68"/>
      <c r="BH342" s="60">
        <v>0</v>
      </c>
      <c r="BI342" s="8">
        <f t="shared" si="415"/>
        <v>0.2008890000000001</v>
      </c>
      <c r="BJ342" s="8">
        <f t="shared" si="416"/>
        <v>0</v>
      </c>
      <c r="BK342" s="69">
        <f t="shared" si="417"/>
        <v>0</v>
      </c>
      <c r="BL342" s="8">
        <f t="shared" si="418"/>
        <v>0</v>
      </c>
      <c r="BM342" s="8">
        <f t="shared" si="419"/>
        <v>0</v>
      </c>
      <c r="BN342" s="8">
        <f t="shared" si="420"/>
        <v>0</v>
      </c>
      <c r="BO342" s="8">
        <f t="shared" si="421"/>
        <v>0</v>
      </c>
      <c r="BP342" s="8">
        <f t="shared" si="422"/>
        <v>0</v>
      </c>
      <c r="BQ342" s="15">
        <f t="shared" si="423"/>
        <v>0</v>
      </c>
      <c r="BR342" s="8">
        <f t="shared" si="424"/>
        <v>0.2008890000000001</v>
      </c>
      <c r="BS342" s="68"/>
      <c r="BT342" s="60">
        <v>0</v>
      </c>
      <c r="BU342" s="8">
        <f t="shared" si="425"/>
        <v>0.2008890000000001</v>
      </c>
      <c r="BV342" s="8">
        <f t="shared" si="426"/>
        <v>0</v>
      </c>
      <c r="BW342" s="69">
        <f t="shared" si="427"/>
        <v>0</v>
      </c>
      <c r="BX342" s="8">
        <f t="shared" si="428"/>
        <v>0</v>
      </c>
      <c r="BY342" s="8">
        <f t="shared" si="429"/>
        <v>0</v>
      </c>
      <c r="BZ342" s="8">
        <f t="shared" si="430"/>
        <v>0</v>
      </c>
      <c r="CA342" s="8">
        <f t="shared" si="431"/>
        <v>0</v>
      </c>
      <c r="CB342" s="8">
        <f t="shared" si="432"/>
        <v>0</v>
      </c>
      <c r="CC342" s="15">
        <f t="shared" si="433"/>
        <v>0</v>
      </c>
      <c r="CD342" s="8">
        <f t="shared" si="434"/>
        <v>0.2008890000000001</v>
      </c>
      <c r="CE342" s="68"/>
      <c r="CF342" s="60">
        <v>0</v>
      </c>
      <c r="CG342" s="8">
        <f t="shared" si="435"/>
        <v>0.2008890000000001</v>
      </c>
      <c r="CH342" s="8">
        <f t="shared" si="436"/>
        <v>0</v>
      </c>
      <c r="CI342" s="69">
        <f t="shared" si="437"/>
        <v>0</v>
      </c>
      <c r="CJ342" s="8">
        <f t="shared" si="438"/>
        <v>0</v>
      </c>
      <c r="CK342" s="8">
        <f t="shared" si="439"/>
        <v>0</v>
      </c>
      <c r="CL342" s="8">
        <f t="shared" si="440"/>
        <v>0</v>
      </c>
      <c r="CM342" s="8">
        <f t="shared" si="441"/>
        <v>0</v>
      </c>
      <c r="CN342" s="8">
        <f t="shared" si="442"/>
        <v>0</v>
      </c>
      <c r="CO342" s="15">
        <f t="shared" si="443"/>
        <v>0</v>
      </c>
      <c r="CP342" s="8">
        <f t="shared" si="444"/>
        <v>0.2008890000000001</v>
      </c>
      <c r="CQ342" s="27"/>
      <c r="CR342">
        <f t="shared" si="369"/>
        <v>5.5540000000000003</v>
      </c>
      <c r="CS342">
        <f t="shared" si="370"/>
        <v>0</v>
      </c>
      <c r="CT342">
        <f t="shared" si="371"/>
        <v>0</v>
      </c>
      <c r="CU342">
        <f t="shared" si="372"/>
        <v>0</v>
      </c>
      <c r="CV342">
        <f t="shared" si="373"/>
        <v>0</v>
      </c>
      <c r="CW342">
        <f t="shared" si="374"/>
        <v>3.6955269999999998</v>
      </c>
      <c r="CX342">
        <f t="shared" si="375"/>
        <v>0</v>
      </c>
      <c r="CY342">
        <f t="shared" si="376"/>
        <v>1.858473</v>
      </c>
      <c r="CZ342" s="8">
        <f t="shared" si="377"/>
        <v>1.858473</v>
      </c>
    </row>
    <row r="343" spans="1:104" hidden="1" outlineLevel="1" x14ac:dyDescent="0.4">
      <c r="A343" t="str">
        <f>'Accounts Active'!A301</f>
        <v>Sean T. Brady</v>
      </c>
      <c r="B343">
        <f t="shared" si="360"/>
        <v>10.746131999999999</v>
      </c>
      <c r="C343">
        <f t="shared" si="359"/>
        <v>10.746131999999999</v>
      </c>
      <c r="D343">
        <f t="shared" si="361"/>
        <v>0</v>
      </c>
      <c r="E343">
        <f t="shared" si="362"/>
        <v>0.53730659999999997</v>
      </c>
      <c r="F343" s="15">
        <f t="shared" si="378"/>
        <v>0.60517234072325943</v>
      </c>
      <c r="G343" s="14">
        <f t="shared" si="363"/>
        <v>1</v>
      </c>
      <c r="H343" s="54">
        <f t="shared" si="379"/>
        <v>4.2428701438388785</v>
      </c>
      <c r="I343" s="58">
        <v>1.3125709813158672</v>
      </c>
      <c r="J343" s="58">
        <f t="shared" si="364"/>
        <v>9.4335610186841325</v>
      </c>
      <c r="K343" s="10"/>
      <c r="L343">
        <v>0</v>
      </c>
      <c r="M343" s="8">
        <f t="shared" si="380"/>
        <v>0.53730659999999997</v>
      </c>
      <c r="N343" s="8">
        <f t="shared" si="381"/>
        <v>9.4335610186841325</v>
      </c>
      <c r="O343" s="58">
        <f t="shared" si="365"/>
        <v>0.47695166472233547</v>
      </c>
      <c r="P343" s="8">
        <f t="shared" si="366"/>
        <v>0</v>
      </c>
      <c r="Q343" s="8">
        <f t="shared" si="382"/>
        <v>9.4335610186841325</v>
      </c>
      <c r="R343" s="8">
        <f t="shared" si="367"/>
        <v>0.3082763491806641</v>
      </c>
      <c r="S343" s="8">
        <f t="shared" si="383"/>
        <v>0.3082763491806641</v>
      </c>
      <c r="T343" s="8">
        <f t="shared" si="384"/>
        <v>0.78522801390299957</v>
      </c>
      <c r="U343" s="15">
        <f t="shared" si="445"/>
        <v>7.3070758288005355E-2</v>
      </c>
      <c r="V343" s="8">
        <f t="shared" si="368"/>
        <v>8.6483330047811329</v>
      </c>
      <c r="W343" s="68"/>
      <c r="X343" s="58">
        <v>0</v>
      </c>
      <c r="Y343" s="8">
        <f t="shared" si="385"/>
        <v>0.53730659999999997</v>
      </c>
      <c r="Z343" s="8">
        <f t="shared" si="386"/>
        <v>8.6483330047811329</v>
      </c>
      <c r="AA343" s="60">
        <f t="shared" si="387"/>
        <v>0.83561931659353184</v>
      </c>
      <c r="AB343" s="8">
        <f t="shared" si="388"/>
        <v>0</v>
      </c>
      <c r="AC343" s="8">
        <f t="shared" si="389"/>
        <v>8.6483330047811329</v>
      </c>
      <c r="AD343" s="8">
        <f t="shared" si="390"/>
        <v>1.5474096133423476</v>
      </c>
      <c r="AE343" s="8">
        <f t="shared" si="391"/>
        <v>1.5474096133423476</v>
      </c>
      <c r="AF343" s="8">
        <f t="shared" si="392"/>
        <v>2.3830289299358793</v>
      </c>
      <c r="AG343" s="15">
        <f t="shared" si="393"/>
        <v>0.22175690098873524</v>
      </c>
      <c r="AH343" s="8">
        <f t="shared" si="394"/>
        <v>6.265304074845254</v>
      </c>
      <c r="AI343" s="68"/>
      <c r="AJ343" s="58">
        <v>0</v>
      </c>
      <c r="AK343" s="8">
        <f t="shared" si="395"/>
        <v>0.53730659999999997</v>
      </c>
      <c r="AL343" s="8">
        <f t="shared" si="396"/>
        <v>0</v>
      </c>
      <c r="AM343" s="69">
        <f t="shared" si="397"/>
        <v>0</v>
      </c>
      <c r="AN343" s="8">
        <f t="shared" si="398"/>
        <v>0.53730659999999997</v>
      </c>
      <c r="AO343" s="8">
        <f t="shared" si="399"/>
        <v>0</v>
      </c>
      <c r="AP343" s="8">
        <f t="shared" si="400"/>
        <v>0</v>
      </c>
      <c r="AQ343" s="8">
        <f t="shared" si="401"/>
        <v>0</v>
      </c>
      <c r="AR343" s="8">
        <f t="shared" si="402"/>
        <v>0.53730659999999997</v>
      </c>
      <c r="AS343" s="15">
        <f t="shared" si="403"/>
        <v>0.05</v>
      </c>
      <c r="AT343" s="8">
        <f t="shared" si="404"/>
        <v>5.727997474845254</v>
      </c>
      <c r="AU343" s="68"/>
      <c r="AV343" s="60">
        <v>0</v>
      </c>
      <c r="AW343" s="8">
        <f t="shared" si="405"/>
        <v>0.53730659999999997</v>
      </c>
      <c r="AX343" s="8">
        <f t="shared" si="406"/>
        <v>0</v>
      </c>
      <c r="AY343" s="69">
        <f t="shared" si="407"/>
        <v>0</v>
      </c>
      <c r="AZ343" s="8">
        <f t="shared" si="408"/>
        <v>0.53730659999999997</v>
      </c>
      <c r="BA343" s="8">
        <f t="shared" si="409"/>
        <v>0</v>
      </c>
      <c r="BB343" s="8">
        <f t="shared" si="410"/>
        <v>0</v>
      </c>
      <c r="BC343" s="8">
        <f t="shared" si="411"/>
        <v>0</v>
      </c>
      <c r="BD343" s="8">
        <f t="shared" si="412"/>
        <v>0.53730659999999997</v>
      </c>
      <c r="BE343" s="15">
        <f t="shared" si="413"/>
        <v>0.05</v>
      </c>
      <c r="BF343" s="8">
        <f t="shared" si="414"/>
        <v>5.190690874845254</v>
      </c>
      <c r="BG343" s="68"/>
      <c r="BH343" s="60">
        <v>0</v>
      </c>
      <c r="BI343" s="8">
        <f t="shared" si="415"/>
        <v>0.53730659999999997</v>
      </c>
      <c r="BJ343" s="8">
        <f t="shared" si="416"/>
        <v>0</v>
      </c>
      <c r="BK343" s="69">
        <f t="shared" si="417"/>
        <v>0</v>
      </c>
      <c r="BL343" s="8">
        <f t="shared" si="418"/>
        <v>0</v>
      </c>
      <c r="BM343" s="8">
        <f t="shared" si="419"/>
        <v>0</v>
      </c>
      <c r="BN343" s="8">
        <f t="shared" si="420"/>
        <v>0</v>
      </c>
      <c r="BO343" s="8">
        <f t="shared" si="421"/>
        <v>0</v>
      </c>
      <c r="BP343" s="8">
        <f t="shared" si="422"/>
        <v>0</v>
      </c>
      <c r="BQ343" s="15">
        <f t="shared" si="423"/>
        <v>0</v>
      </c>
      <c r="BR343" s="8">
        <f t="shared" si="424"/>
        <v>5.190690874845254</v>
      </c>
      <c r="BS343" s="68"/>
      <c r="BT343" s="60">
        <v>0</v>
      </c>
      <c r="BU343" s="8">
        <f t="shared" si="425"/>
        <v>0.53730659999999997</v>
      </c>
      <c r="BV343" s="8">
        <f t="shared" si="426"/>
        <v>0</v>
      </c>
      <c r="BW343" s="69">
        <f t="shared" si="427"/>
        <v>0</v>
      </c>
      <c r="BX343" s="8">
        <f t="shared" si="428"/>
        <v>0</v>
      </c>
      <c r="BY343" s="8">
        <f t="shared" si="429"/>
        <v>0</v>
      </c>
      <c r="BZ343" s="8">
        <f t="shared" si="430"/>
        <v>0</v>
      </c>
      <c r="CA343" s="8">
        <f t="shared" si="431"/>
        <v>0</v>
      </c>
      <c r="CB343" s="8">
        <f t="shared" si="432"/>
        <v>0</v>
      </c>
      <c r="CC343" s="15">
        <f t="shared" si="433"/>
        <v>0</v>
      </c>
      <c r="CD343" s="8">
        <f t="shared" si="434"/>
        <v>5.190690874845254</v>
      </c>
      <c r="CE343" s="68"/>
      <c r="CF343" s="60">
        <v>0</v>
      </c>
      <c r="CG343" s="8">
        <f t="shared" si="435"/>
        <v>0.53730659999999997</v>
      </c>
      <c r="CH343" s="8">
        <f t="shared" si="436"/>
        <v>0</v>
      </c>
      <c r="CI343" s="69">
        <f t="shared" si="437"/>
        <v>0</v>
      </c>
      <c r="CJ343" s="8">
        <f t="shared" si="438"/>
        <v>0</v>
      </c>
      <c r="CK343" s="8">
        <f t="shared" si="439"/>
        <v>0</v>
      </c>
      <c r="CL343" s="8">
        <f t="shared" si="440"/>
        <v>0</v>
      </c>
      <c r="CM343" s="8">
        <f t="shared" si="441"/>
        <v>0</v>
      </c>
      <c r="CN343" s="8">
        <f t="shared" si="442"/>
        <v>0</v>
      </c>
      <c r="CO343" s="15">
        <f t="shared" si="443"/>
        <v>0</v>
      </c>
      <c r="CP343" s="8">
        <f t="shared" si="444"/>
        <v>5.190690874845254</v>
      </c>
      <c r="CQ343" s="27"/>
      <c r="CR343">
        <f t="shared" si="369"/>
        <v>0</v>
      </c>
      <c r="CS343">
        <f t="shared" si="370"/>
        <v>0</v>
      </c>
      <c r="CT343">
        <f t="shared" si="371"/>
        <v>0</v>
      </c>
      <c r="CU343">
        <f t="shared" si="372"/>
        <v>0</v>
      </c>
      <c r="CV343">
        <f t="shared" si="373"/>
        <v>0</v>
      </c>
      <c r="CW343">
        <f t="shared" si="374"/>
        <v>0</v>
      </c>
      <c r="CX343">
        <f t="shared" si="375"/>
        <v>0</v>
      </c>
      <c r="CY343">
        <f t="shared" si="376"/>
        <v>0</v>
      </c>
      <c r="CZ343" s="8">
        <f t="shared" si="377"/>
        <v>0</v>
      </c>
    </row>
    <row r="344" spans="1:104" hidden="1" outlineLevel="1" x14ac:dyDescent="0.4">
      <c r="A344" t="str">
        <f>'Accounts Active'!A302</f>
        <v>Shivank and Disha Dua</v>
      </c>
      <c r="B344">
        <f t="shared" si="360"/>
        <v>2.6909929999999997</v>
      </c>
      <c r="C344">
        <f t="shared" si="359"/>
        <v>0.69099299999999997</v>
      </c>
      <c r="D344">
        <f t="shared" si="361"/>
        <v>0</v>
      </c>
      <c r="E344">
        <f t="shared" si="362"/>
        <v>0.13454964999999999</v>
      </c>
      <c r="F344" s="15">
        <f t="shared" si="378"/>
        <v>0.19471926633120737</v>
      </c>
      <c r="G344" s="14">
        <f t="shared" si="363"/>
        <v>1</v>
      </c>
      <c r="H344" s="54">
        <f t="shared" si="379"/>
        <v>0.55644335</v>
      </c>
      <c r="I344" s="58">
        <v>0.13454964999999999</v>
      </c>
      <c r="J344" s="58">
        <f t="shared" si="364"/>
        <v>0.55644335</v>
      </c>
      <c r="K344" s="10"/>
      <c r="L344">
        <v>0</v>
      </c>
      <c r="M344" s="8">
        <f t="shared" si="380"/>
        <v>0.13454964999999999</v>
      </c>
      <c r="N344" s="8">
        <f t="shared" si="381"/>
        <v>0.55644335</v>
      </c>
      <c r="O344" s="58">
        <f t="shared" si="365"/>
        <v>4.8891587936046504E-2</v>
      </c>
      <c r="P344" s="8">
        <f t="shared" si="366"/>
        <v>0.13454964999999999</v>
      </c>
      <c r="Q344" s="8">
        <f t="shared" si="382"/>
        <v>0</v>
      </c>
      <c r="R344" s="8">
        <f t="shared" si="367"/>
        <v>0</v>
      </c>
      <c r="S344" s="8">
        <f t="shared" si="383"/>
        <v>0</v>
      </c>
      <c r="T344" s="8">
        <f t="shared" si="384"/>
        <v>0.1834412379360465</v>
      </c>
      <c r="U344" s="15">
        <f t="shared" si="445"/>
        <v>6.8168604651162798E-2</v>
      </c>
      <c r="V344" s="8">
        <f t="shared" si="368"/>
        <v>0.37300211206395351</v>
      </c>
      <c r="W344" s="68"/>
      <c r="X344" s="58">
        <v>0</v>
      </c>
      <c r="Y344" s="8">
        <f t="shared" si="385"/>
        <v>0.13454964999999999</v>
      </c>
      <c r="Z344" s="8">
        <f t="shared" si="386"/>
        <v>0.37300211206395351</v>
      </c>
      <c r="AA344" s="60">
        <f t="shared" si="387"/>
        <v>8.5658062063953488E-2</v>
      </c>
      <c r="AB344" s="8">
        <f t="shared" si="388"/>
        <v>0.13454964999999999</v>
      </c>
      <c r="AC344" s="8">
        <f t="shared" si="389"/>
        <v>0</v>
      </c>
      <c r="AD344" s="8">
        <f t="shared" si="390"/>
        <v>0</v>
      </c>
      <c r="AE344" s="8">
        <f t="shared" si="391"/>
        <v>0</v>
      </c>
      <c r="AF344" s="8">
        <f t="shared" si="392"/>
        <v>0.22020771206395348</v>
      </c>
      <c r="AG344" s="15">
        <f t="shared" si="393"/>
        <v>8.183139534883721E-2</v>
      </c>
      <c r="AH344" s="8">
        <f t="shared" si="394"/>
        <v>0.15279440000000002</v>
      </c>
      <c r="AI344" s="68"/>
      <c r="AJ344" s="58">
        <v>0</v>
      </c>
      <c r="AK344" s="8">
        <f t="shared" si="395"/>
        <v>0.13454964999999999</v>
      </c>
      <c r="AL344" s="8">
        <f t="shared" si="396"/>
        <v>0</v>
      </c>
      <c r="AM344" s="69">
        <f t="shared" si="397"/>
        <v>0</v>
      </c>
      <c r="AN344" s="8">
        <f t="shared" si="398"/>
        <v>0.13454964999999999</v>
      </c>
      <c r="AO344" s="8">
        <f t="shared" si="399"/>
        <v>0</v>
      </c>
      <c r="AP344" s="8">
        <f t="shared" si="400"/>
        <v>0</v>
      </c>
      <c r="AQ344" s="8">
        <f t="shared" si="401"/>
        <v>0</v>
      </c>
      <c r="AR344" s="8">
        <f t="shared" si="402"/>
        <v>0.13454964999999999</v>
      </c>
      <c r="AS344" s="15">
        <f t="shared" si="403"/>
        <v>0.05</v>
      </c>
      <c r="AT344" s="8">
        <f t="shared" si="404"/>
        <v>1.8244750000000032E-2</v>
      </c>
      <c r="AU344" s="68"/>
      <c r="AV344" s="60">
        <v>0</v>
      </c>
      <c r="AW344" s="8">
        <f t="shared" si="405"/>
        <v>1.8244750000000032E-2</v>
      </c>
      <c r="AX344" s="8">
        <f t="shared" si="406"/>
        <v>0</v>
      </c>
      <c r="AY344" s="69">
        <f t="shared" si="407"/>
        <v>0</v>
      </c>
      <c r="AZ344" s="8">
        <f t="shared" si="408"/>
        <v>1.8244750000000032E-2</v>
      </c>
      <c r="BA344" s="8">
        <f t="shared" si="409"/>
        <v>0</v>
      </c>
      <c r="BB344" s="8">
        <f t="shared" si="410"/>
        <v>0</v>
      </c>
      <c r="BC344" s="8">
        <f t="shared" si="411"/>
        <v>0</v>
      </c>
      <c r="BD344" s="8">
        <f t="shared" si="412"/>
        <v>1.8244750000000032E-2</v>
      </c>
      <c r="BE344" s="15">
        <f t="shared" si="413"/>
        <v>6.7799321663044214E-3</v>
      </c>
      <c r="BF344" s="8">
        <f t="shared" si="414"/>
        <v>0</v>
      </c>
      <c r="BG344" s="68"/>
      <c r="BH344" s="60">
        <v>0</v>
      </c>
      <c r="BI344" s="8">
        <f t="shared" si="415"/>
        <v>0</v>
      </c>
      <c r="BJ344" s="8">
        <f t="shared" si="416"/>
        <v>0</v>
      </c>
      <c r="BK344" s="69">
        <f t="shared" si="417"/>
        <v>0</v>
      </c>
      <c r="BL344" s="8">
        <f t="shared" si="418"/>
        <v>0</v>
      </c>
      <c r="BM344" s="8">
        <f t="shared" si="419"/>
        <v>0</v>
      </c>
      <c r="BN344" s="8">
        <f t="shared" si="420"/>
        <v>0</v>
      </c>
      <c r="BO344" s="8">
        <f t="shared" si="421"/>
        <v>0</v>
      </c>
      <c r="BP344" s="8">
        <f t="shared" si="422"/>
        <v>0</v>
      </c>
      <c r="BQ344" s="15">
        <f t="shared" si="423"/>
        <v>0</v>
      </c>
      <c r="BR344" s="8">
        <f t="shared" si="424"/>
        <v>0</v>
      </c>
      <c r="BS344" s="68"/>
      <c r="BT344" s="60">
        <v>0</v>
      </c>
      <c r="BU344" s="8">
        <f t="shared" si="425"/>
        <v>0</v>
      </c>
      <c r="BV344" s="8">
        <f t="shared" si="426"/>
        <v>0</v>
      </c>
      <c r="BW344" s="69">
        <f t="shared" si="427"/>
        <v>0</v>
      </c>
      <c r="BX344" s="8">
        <f t="shared" si="428"/>
        <v>0</v>
      </c>
      <c r="BY344" s="8">
        <f t="shared" si="429"/>
        <v>0</v>
      </c>
      <c r="BZ344" s="8">
        <f t="shared" si="430"/>
        <v>0</v>
      </c>
      <c r="CA344" s="8">
        <f t="shared" si="431"/>
        <v>0</v>
      </c>
      <c r="CB344" s="8">
        <f t="shared" si="432"/>
        <v>0</v>
      </c>
      <c r="CC344" s="15">
        <f t="shared" si="433"/>
        <v>0</v>
      </c>
      <c r="CD344" s="8">
        <f t="shared" si="434"/>
        <v>0</v>
      </c>
      <c r="CE344" s="68"/>
      <c r="CF344" s="60">
        <v>0</v>
      </c>
      <c r="CG344" s="8">
        <f t="shared" si="435"/>
        <v>0</v>
      </c>
      <c r="CH344" s="8">
        <f t="shared" si="436"/>
        <v>0</v>
      </c>
      <c r="CI344" s="69">
        <f t="shared" si="437"/>
        <v>0</v>
      </c>
      <c r="CJ344" s="8">
        <f t="shared" si="438"/>
        <v>0</v>
      </c>
      <c r="CK344" s="8">
        <f t="shared" si="439"/>
        <v>0</v>
      </c>
      <c r="CL344" s="8">
        <f t="shared" si="440"/>
        <v>0</v>
      </c>
      <c r="CM344" s="8">
        <f t="shared" si="441"/>
        <v>0</v>
      </c>
      <c r="CN344" s="8">
        <f t="shared" si="442"/>
        <v>0</v>
      </c>
      <c r="CO344" s="15">
        <f t="shared" si="443"/>
        <v>0</v>
      </c>
      <c r="CP344" s="8">
        <f t="shared" si="444"/>
        <v>0</v>
      </c>
      <c r="CQ344" s="27"/>
      <c r="CR344">
        <f t="shared" si="369"/>
        <v>2</v>
      </c>
      <c r="CS344">
        <f t="shared" si="370"/>
        <v>0</v>
      </c>
      <c r="CT344">
        <f t="shared" si="371"/>
        <v>0</v>
      </c>
      <c r="CU344">
        <f t="shared" si="372"/>
        <v>0</v>
      </c>
      <c r="CV344">
        <f t="shared" si="373"/>
        <v>0</v>
      </c>
      <c r="CW344">
        <f t="shared" si="374"/>
        <v>2</v>
      </c>
      <c r="CX344">
        <f t="shared" si="375"/>
        <v>0</v>
      </c>
      <c r="CY344">
        <f t="shared" si="376"/>
        <v>0</v>
      </c>
      <c r="CZ344" s="8">
        <f t="shared" si="377"/>
        <v>0</v>
      </c>
    </row>
    <row r="345" spans="1:104" hidden="1" outlineLevel="1" x14ac:dyDescent="0.4">
      <c r="A345" t="str">
        <f>'Accounts Active'!A303</f>
        <v>Sierra Metal Extraction and Mining</v>
      </c>
      <c r="B345">
        <f t="shared" si="360"/>
        <v>11.296066999999999</v>
      </c>
      <c r="C345">
        <f t="shared" si="359"/>
        <v>0.58831999999999995</v>
      </c>
      <c r="D345">
        <f t="shared" si="361"/>
        <v>1.901953</v>
      </c>
      <c r="E345">
        <f t="shared" si="362"/>
        <v>0.56480334999999993</v>
      </c>
      <c r="F345" s="15">
        <f t="shared" si="378"/>
        <v>0.96002745104704879</v>
      </c>
      <c r="G345" s="14">
        <f t="shared" si="363"/>
        <v>1</v>
      </c>
      <c r="H345" s="54">
        <f t="shared" si="379"/>
        <v>2.351665000000025E-2</v>
      </c>
      <c r="I345" s="58">
        <v>0.56480334999999993</v>
      </c>
      <c r="J345" s="58">
        <f t="shared" si="364"/>
        <v>2.351665000000025E-2</v>
      </c>
      <c r="K345" s="10"/>
      <c r="L345">
        <v>0</v>
      </c>
      <c r="M345" s="8">
        <f t="shared" si="380"/>
        <v>2.351665000000025E-2</v>
      </c>
      <c r="N345" s="8">
        <f t="shared" si="381"/>
        <v>2.351665000000025E-2</v>
      </c>
      <c r="O345" s="58">
        <f t="shared" si="365"/>
        <v>0.20523377543604648</v>
      </c>
      <c r="P345" s="8">
        <f t="shared" si="366"/>
        <v>2.351665000000025E-2</v>
      </c>
      <c r="Q345" s="8">
        <f t="shared" si="382"/>
        <v>0</v>
      </c>
      <c r="R345" s="8">
        <f t="shared" si="367"/>
        <v>0</v>
      </c>
      <c r="S345" s="8">
        <f t="shared" si="383"/>
        <v>0</v>
      </c>
      <c r="T345" s="8">
        <f t="shared" si="384"/>
        <v>0.22875042543604673</v>
      </c>
      <c r="U345" s="15">
        <f t="shared" si="445"/>
        <v>2.0250448712463086E-2</v>
      </c>
      <c r="V345" s="8">
        <f t="shared" si="368"/>
        <v>-0.20523377543604648</v>
      </c>
      <c r="W345" s="68"/>
      <c r="X345" s="58">
        <v>1</v>
      </c>
      <c r="Y345" s="8">
        <f t="shared" si="385"/>
        <v>0</v>
      </c>
      <c r="Z345" s="8">
        <f t="shared" si="386"/>
        <v>0</v>
      </c>
      <c r="AA345" s="60">
        <f t="shared" si="387"/>
        <v>0.35956957456395344</v>
      </c>
      <c r="AB345" s="8">
        <f t="shared" si="388"/>
        <v>0</v>
      </c>
      <c r="AC345" s="8">
        <f t="shared" si="389"/>
        <v>0</v>
      </c>
      <c r="AD345" s="8">
        <f t="shared" si="390"/>
        <v>0</v>
      </c>
      <c r="AE345" s="8">
        <f t="shared" si="391"/>
        <v>0</v>
      </c>
      <c r="AF345" s="8">
        <f t="shared" si="392"/>
        <v>0.35956957456395344</v>
      </c>
      <c r="AG345" s="15">
        <f t="shared" si="393"/>
        <v>3.1831395348837208E-2</v>
      </c>
      <c r="AH345" s="8">
        <f t="shared" si="394"/>
        <v>-0.56480334999999993</v>
      </c>
      <c r="AI345" s="68"/>
      <c r="AJ345" s="58">
        <v>0</v>
      </c>
      <c r="AK345" s="8">
        <f t="shared" si="395"/>
        <v>-0.56480334999999993</v>
      </c>
      <c r="AL345" s="8">
        <f t="shared" si="396"/>
        <v>-0.56480334999999993</v>
      </c>
      <c r="AM345" s="69">
        <f t="shared" si="397"/>
        <v>0</v>
      </c>
      <c r="AN345" s="8">
        <f t="shared" si="398"/>
        <v>-0.56480334999999993</v>
      </c>
      <c r="AO345" s="8">
        <f t="shared" si="399"/>
        <v>0</v>
      </c>
      <c r="AP345" s="8">
        <f t="shared" si="400"/>
        <v>0</v>
      </c>
      <c r="AQ345" s="8">
        <f t="shared" si="401"/>
        <v>0</v>
      </c>
      <c r="AR345" s="8">
        <f t="shared" si="402"/>
        <v>-0.56480334999999993</v>
      </c>
      <c r="AS345" s="15">
        <f t="shared" si="403"/>
        <v>-4.9999999999999996E-2</v>
      </c>
      <c r="AT345" s="8">
        <f t="shared" si="404"/>
        <v>0</v>
      </c>
      <c r="AU345" s="68"/>
      <c r="AV345" s="60">
        <v>0</v>
      </c>
      <c r="AW345" s="8">
        <f t="shared" si="405"/>
        <v>0</v>
      </c>
      <c r="AX345" s="8">
        <f t="shared" si="406"/>
        <v>0</v>
      </c>
      <c r="AY345" s="69">
        <f t="shared" si="407"/>
        <v>0</v>
      </c>
      <c r="AZ345" s="8">
        <f t="shared" si="408"/>
        <v>0</v>
      </c>
      <c r="BA345" s="8">
        <f t="shared" si="409"/>
        <v>0</v>
      </c>
      <c r="BB345" s="8">
        <f t="shared" si="410"/>
        <v>0</v>
      </c>
      <c r="BC345" s="8">
        <f t="shared" si="411"/>
        <v>0</v>
      </c>
      <c r="BD345" s="8">
        <f t="shared" si="412"/>
        <v>0</v>
      </c>
      <c r="BE345" s="15">
        <f t="shared" si="413"/>
        <v>0</v>
      </c>
      <c r="BF345" s="8">
        <f t="shared" si="414"/>
        <v>0</v>
      </c>
      <c r="BG345" s="68"/>
      <c r="BH345" s="60">
        <v>0</v>
      </c>
      <c r="BI345" s="8">
        <f t="shared" si="415"/>
        <v>0</v>
      </c>
      <c r="BJ345" s="8">
        <f t="shared" si="416"/>
        <v>0</v>
      </c>
      <c r="BK345" s="69">
        <f t="shared" si="417"/>
        <v>0</v>
      </c>
      <c r="BL345" s="8">
        <f t="shared" si="418"/>
        <v>0</v>
      </c>
      <c r="BM345" s="8">
        <f t="shared" si="419"/>
        <v>0</v>
      </c>
      <c r="BN345" s="8">
        <f t="shared" si="420"/>
        <v>0</v>
      </c>
      <c r="BO345" s="8">
        <f t="shared" si="421"/>
        <v>0</v>
      </c>
      <c r="BP345" s="8">
        <f t="shared" si="422"/>
        <v>0</v>
      </c>
      <c r="BQ345" s="15">
        <f t="shared" si="423"/>
        <v>0</v>
      </c>
      <c r="BR345" s="8">
        <f t="shared" si="424"/>
        <v>0</v>
      </c>
      <c r="BS345" s="68"/>
      <c r="BT345" s="60">
        <v>0</v>
      </c>
      <c r="BU345" s="8">
        <f t="shared" si="425"/>
        <v>0</v>
      </c>
      <c r="BV345" s="8">
        <f t="shared" si="426"/>
        <v>0</v>
      </c>
      <c r="BW345" s="69">
        <f t="shared" si="427"/>
        <v>0</v>
      </c>
      <c r="BX345" s="8">
        <f t="shared" si="428"/>
        <v>0</v>
      </c>
      <c r="BY345" s="8">
        <f t="shared" si="429"/>
        <v>0</v>
      </c>
      <c r="BZ345" s="8">
        <f t="shared" si="430"/>
        <v>0</v>
      </c>
      <c r="CA345" s="8">
        <f t="shared" si="431"/>
        <v>0</v>
      </c>
      <c r="CB345" s="8">
        <f t="shared" si="432"/>
        <v>0</v>
      </c>
      <c r="CC345" s="15">
        <f t="shared" si="433"/>
        <v>0</v>
      </c>
      <c r="CD345" s="8">
        <f t="shared" si="434"/>
        <v>0</v>
      </c>
      <c r="CE345" s="68"/>
      <c r="CF345" s="60">
        <v>0</v>
      </c>
      <c r="CG345" s="8">
        <f t="shared" si="435"/>
        <v>0</v>
      </c>
      <c r="CH345" s="8">
        <f t="shared" si="436"/>
        <v>0</v>
      </c>
      <c r="CI345" s="69">
        <f t="shared" si="437"/>
        <v>0</v>
      </c>
      <c r="CJ345" s="8">
        <f t="shared" si="438"/>
        <v>0</v>
      </c>
      <c r="CK345" s="8">
        <f t="shared" si="439"/>
        <v>0</v>
      </c>
      <c r="CL345" s="8">
        <f t="shared" si="440"/>
        <v>0</v>
      </c>
      <c r="CM345" s="8">
        <f t="shared" si="441"/>
        <v>0</v>
      </c>
      <c r="CN345" s="8">
        <f t="shared" si="442"/>
        <v>0</v>
      </c>
      <c r="CO345" s="15">
        <f t="shared" si="443"/>
        <v>0</v>
      </c>
      <c r="CP345" s="8">
        <f t="shared" si="444"/>
        <v>0</v>
      </c>
      <c r="CQ345" s="27"/>
      <c r="CR345">
        <f t="shared" si="369"/>
        <v>10.707746999999999</v>
      </c>
      <c r="CS345">
        <f t="shared" si="370"/>
        <v>1.4096089999999999</v>
      </c>
      <c r="CT345">
        <f t="shared" si="371"/>
        <v>0</v>
      </c>
      <c r="CU345">
        <f t="shared" si="372"/>
        <v>0</v>
      </c>
      <c r="CV345">
        <f t="shared" si="373"/>
        <v>2.7663000000000002</v>
      </c>
      <c r="CW345">
        <f t="shared" si="374"/>
        <v>4.6298849999999998</v>
      </c>
      <c r="CX345">
        <f t="shared" si="375"/>
        <v>0</v>
      </c>
      <c r="CY345">
        <f t="shared" si="376"/>
        <v>1.901953</v>
      </c>
      <c r="CZ345" s="8">
        <f t="shared" si="377"/>
        <v>1.901953</v>
      </c>
    </row>
    <row r="346" spans="1:104" hidden="1" outlineLevel="1" x14ac:dyDescent="0.4">
      <c r="A346" t="str">
        <f>'Accounts Active'!A304</f>
        <v>Simon Guenzl</v>
      </c>
      <c r="B346">
        <f t="shared" si="360"/>
        <v>115.023476</v>
      </c>
      <c r="C346">
        <f t="shared" si="359"/>
        <v>51.950251000000002</v>
      </c>
      <c r="D346">
        <f t="shared" si="361"/>
        <v>24.725254</v>
      </c>
      <c r="E346">
        <f t="shared" si="362"/>
        <v>5.7511738000000001</v>
      </c>
      <c r="F346" s="15">
        <f t="shared" si="378"/>
        <v>0.41641847703452206</v>
      </c>
      <c r="G346" s="14">
        <f t="shared" si="363"/>
        <v>1</v>
      </c>
      <c r="H346" s="54">
        <f t="shared" si="379"/>
        <v>30.317206597018846</v>
      </c>
      <c r="I346" s="58">
        <v>6.3453893861228972</v>
      </c>
      <c r="J346" s="58">
        <f t="shared" si="364"/>
        <v>45.604861613877105</v>
      </c>
      <c r="K346" s="10"/>
      <c r="L346">
        <v>0</v>
      </c>
      <c r="M346" s="8">
        <f t="shared" si="380"/>
        <v>5.7511738000000001</v>
      </c>
      <c r="N346" s="8">
        <f t="shared" si="381"/>
        <v>45.604861613877105</v>
      </c>
      <c r="O346" s="58">
        <f t="shared" si="365"/>
        <v>2.3057374222830296</v>
      </c>
      <c r="P346" s="8">
        <f t="shared" si="366"/>
        <v>5.7511738000000001</v>
      </c>
      <c r="Q346" s="8">
        <f t="shared" si="382"/>
        <v>0</v>
      </c>
      <c r="R346" s="8">
        <f t="shared" si="367"/>
        <v>0</v>
      </c>
      <c r="S346" s="8">
        <f t="shared" si="383"/>
        <v>0</v>
      </c>
      <c r="T346" s="8">
        <f t="shared" si="384"/>
        <v>8.0569112222830306</v>
      </c>
      <c r="U346" s="15">
        <f t="shared" si="445"/>
        <v>7.0045798496674111E-2</v>
      </c>
      <c r="V346" s="8">
        <f t="shared" si="368"/>
        <v>37.547950391594071</v>
      </c>
      <c r="W346" s="68"/>
      <c r="X346" s="58">
        <v>0</v>
      </c>
      <c r="Y346" s="8">
        <f t="shared" si="385"/>
        <v>5.7511738000000001</v>
      </c>
      <c r="Z346" s="8">
        <f t="shared" si="386"/>
        <v>37.547950391594071</v>
      </c>
      <c r="AA346" s="60">
        <f t="shared" si="387"/>
        <v>4.0396519638398676</v>
      </c>
      <c r="AB346" s="8">
        <f t="shared" si="388"/>
        <v>0</v>
      </c>
      <c r="AC346" s="8">
        <f t="shared" si="389"/>
        <v>37.547950391594071</v>
      </c>
      <c r="AD346" s="8">
        <f t="shared" si="390"/>
        <v>6.7182958108959463</v>
      </c>
      <c r="AE346" s="8">
        <f t="shared" si="391"/>
        <v>6.7182958108959463</v>
      </c>
      <c r="AF346" s="8">
        <f t="shared" si="392"/>
        <v>10.757947774735815</v>
      </c>
      <c r="AG346" s="15">
        <f t="shared" si="393"/>
        <v>9.3528279172643114E-2</v>
      </c>
      <c r="AH346" s="8">
        <f t="shared" si="394"/>
        <v>26.790002616858256</v>
      </c>
      <c r="AI346" s="68"/>
      <c r="AJ346" s="58">
        <v>0</v>
      </c>
      <c r="AK346" s="8">
        <f t="shared" si="395"/>
        <v>5.7511738000000001</v>
      </c>
      <c r="AL346" s="8">
        <f t="shared" si="396"/>
        <v>0</v>
      </c>
      <c r="AM346" s="69">
        <f t="shared" si="397"/>
        <v>0</v>
      </c>
      <c r="AN346" s="8">
        <f t="shared" si="398"/>
        <v>5.7511738000000001</v>
      </c>
      <c r="AO346" s="8">
        <f t="shared" si="399"/>
        <v>0</v>
      </c>
      <c r="AP346" s="8">
        <f t="shared" si="400"/>
        <v>0</v>
      </c>
      <c r="AQ346" s="8">
        <f t="shared" si="401"/>
        <v>0</v>
      </c>
      <c r="AR346" s="8">
        <f t="shared" si="402"/>
        <v>5.7511738000000001</v>
      </c>
      <c r="AS346" s="15">
        <f t="shared" si="403"/>
        <v>0.05</v>
      </c>
      <c r="AT346" s="8">
        <f t="shared" si="404"/>
        <v>21.038828816858256</v>
      </c>
      <c r="AU346" s="68"/>
      <c r="AV346" s="60">
        <v>0</v>
      </c>
      <c r="AW346" s="8">
        <f t="shared" si="405"/>
        <v>5.7511738000000001</v>
      </c>
      <c r="AX346" s="8">
        <f t="shared" si="406"/>
        <v>0</v>
      </c>
      <c r="AY346" s="69">
        <f t="shared" si="407"/>
        <v>0</v>
      </c>
      <c r="AZ346" s="8">
        <f t="shared" si="408"/>
        <v>5.7511738000000001</v>
      </c>
      <c r="BA346" s="8">
        <f t="shared" si="409"/>
        <v>0</v>
      </c>
      <c r="BB346" s="8">
        <f t="shared" si="410"/>
        <v>0</v>
      </c>
      <c r="BC346" s="8">
        <f t="shared" si="411"/>
        <v>0</v>
      </c>
      <c r="BD346" s="8">
        <f t="shared" si="412"/>
        <v>5.7511738000000001</v>
      </c>
      <c r="BE346" s="15">
        <f t="shared" si="413"/>
        <v>0.05</v>
      </c>
      <c r="BF346" s="8">
        <f t="shared" si="414"/>
        <v>15.287655016858256</v>
      </c>
      <c r="BG346" s="68"/>
      <c r="BH346" s="60">
        <v>0</v>
      </c>
      <c r="BI346" s="8">
        <f t="shared" si="415"/>
        <v>5.7511738000000001</v>
      </c>
      <c r="BJ346" s="8">
        <f t="shared" si="416"/>
        <v>0</v>
      </c>
      <c r="BK346" s="69">
        <f t="shared" si="417"/>
        <v>0</v>
      </c>
      <c r="BL346" s="8">
        <f t="shared" si="418"/>
        <v>0</v>
      </c>
      <c r="BM346" s="8">
        <f t="shared" si="419"/>
        <v>0</v>
      </c>
      <c r="BN346" s="8">
        <f t="shared" si="420"/>
        <v>0</v>
      </c>
      <c r="BO346" s="8">
        <f t="shared" si="421"/>
        <v>0</v>
      </c>
      <c r="BP346" s="8">
        <f t="shared" si="422"/>
        <v>0</v>
      </c>
      <c r="BQ346" s="15">
        <f t="shared" si="423"/>
        <v>0</v>
      </c>
      <c r="BR346" s="8">
        <f t="shared" si="424"/>
        <v>15.287655016858256</v>
      </c>
      <c r="BS346" s="68"/>
      <c r="BT346" s="60">
        <v>0</v>
      </c>
      <c r="BU346" s="8">
        <f t="shared" si="425"/>
        <v>5.7511738000000001</v>
      </c>
      <c r="BV346" s="8">
        <f t="shared" si="426"/>
        <v>0</v>
      </c>
      <c r="BW346" s="69">
        <f t="shared" si="427"/>
        <v>0</v>
      </c>
      <c r="BX346" s="8">
        <f t="shared" si="428"/>
        <v>0</v>
      </c>
      <c r="BY346" s="8">
        <f t="shared" si="429"/>
        <v>0</v>
      </c>
      <c r="BZ346" s="8">
        <f t="shared" si="430"/>
        <v>0</v>
      </c>
      <c r="CA346" s="8">
        <f t="shared" si="431"/>
        <v>0</v>
      </c>
      <c r="CB346" s="8">
        <f t="shared" si="432"/>
        <v>0</v>
      </c>
      <c r="CC346" s="15">
        <f t="shared" si="433"/>
        <v>0</v>
      </c>
      <c r="CD346" s="8">
        <f t="shared" si="434"/>
        <v>15.287655016858256</v>
      </c>
      <c r="CE346" s="68"/>
      <c r="CF346" s="60">
        <v>0</v>
      </c>
      <c r="CG346" s="8">
        <f t="shared" si="435"/>
        <v>5.7511738000000001</v>
      </c>
      <c r="CH346" s="8">
        <f t="shared" si="436"/>
        <v>0</v>
      </c>
      <c r="CI346" s="69">
        <f t="shared" si="437"/>
        <v>0</v>
      </c>
      <c r="CJ346" s="8">
        <f t="shared" si="438"/>
        <v>0</v>
      </c>
      <c r="CK346" s="8">
        <f t="shared" si="439"/>
        <v>0</v>
      </c>
      <c r="CL346" s="8">
        <f t="shared" si="440"/>
        <v>0</v>
      </c>
      <c r="CM346" s="8">
        <f t="shared" si="441"/>
        <v>0</v>
      </c>
      <c r="CN346" s="8">
        <f t="shared" si="442"/>
        <v>0</v>
      </c>
      <c r="CO346" s="15">
        <f t="shared" si="443"/>
        <v>0</v>
      </c>
      <c r="CP346" s="8">
        <f t="shared" si="444"/>
        <v>15.287655016858256</v>
      </c>
      <c r="CQ346" s="27"/>
      <c r="CR346">
        <f t="shared" si="369"/>
        <v>63.073225000000001</v>
      </c>
      <c r="CS346">
        <f t="shared" si="370"/>
        <v>4.6326200000000002</v>
      </c>
      <c r="CT346">
        <f t="shared" si="371"/>
        <v>10.210549</v>
      </c>
      <c r="CU346">
        <f t="shared" si="372"/>
        <v>0</v>
      </c>
      <c r="CV346">
        <f t="shared" si="373"/>
        <v>13.504802</v>
      </c>
      <c r="CW346">
        <f t="shared" si="374"/>
        <v>10</v>
      </c>
      <c r="CX346">
        <f t="shared" si="375"/>
        <v>24.725254</v>
      </c>
      <c r="CY346">
        <f t="shared" si="376"/>
        <v>0</v>
      </c>
      <c r="CZ346" s="8">
        <f t="shared" si="377"/>
        <v>24.725254</v>
      </c>
    </row>
    <row r="347" spans="1:104" hidden="1" outlineLevel="1" x14ac:dyDescent="0.4">
      <c r="A347" t="str">
        <f>'Accounts Active'!A305</f>
        <v>Simon Royce Kitchener</v>
      </c>
      <c r="B347">
        <f t="shared" si="360"/>
        <v>9.4021310000000007</v>
      </c>
      <c r="C347">
        <f t="shared" si="359"/>
        <v>6.6358309999999996</v>
      </c>
      <c r="D347">
        <f t="shared" si="361"/>
        <v>0</v>
      </c>
      <c r="E347">
        <f t="shared" si="362"/>
        <v>0.47010655000000007</v>
      </c>
      <c r="F347" s="15">
        <f t="shared" si="378"/>
        <v>0.56348502228492059</v>
      </c>
      <c r="G347" s="14">
        <f t="shared" si="363"/>
        <v>1</v>
      </c>
      <c r="H347" s="54">
        <f t="shared" si="379"/>
        <v>2.8966396210860332</v>
      </c>
      <c r="I347" s="58">
        <v>0.81052412230896231</v>
      </c>
      <c r="J347" s="58">
        <f t="shared" si="364"/>
        <v>5.8253068776910375</v>
      </c>
      <c r="K347" s="10"/>
      <c r="L347">
        <v>0</v>
      </c>
      <c r="M347" s="8">
        <f t="shared" si="380"/>
        <v>0.47010655000000007</v>
      </c>
      <c r="N347" s="8">
        <f t="shared" si="381"/>
        <v>5.8253068776910375</v>
      </c>
      <c r="O347" s="58">
        <f t="shared" si="365"/>
        <v>0.29452184676924503</v>
      </c>
      <c r="P347" s="8">
        <f t="shared" si="366"/>
        <v>0</v>
      </c>
      <c r="Q347" s="8">
        <f t="shared" si="382"/>
        <v>5.8253068776910375</v>
      </c>
      <c r="R347" s="8">
        <f t="shared" si="367"/>
        <v>0.19036335627180789</v>
      </c>
      <c r="S347" s="8">
        <f t="shared" si="383"/>
        <v>0.19036335627180789</v>
      </c>
      <c r="T347" s="8">
        <f t="shared" si="384"/>
        <v>0.48488520304105293</v>
      </c>
      <c r="U347" s="15">
        <f t="shared" si="445"/>
        <v>5.157184079237493E-2</v>
      </c>
      <c r="V347" s="8">
        <f t="shared" si="368"/>
        <v>5.3404216746499849</v>
      </c>
      <c r="W347" s="68"/>
      <c r="X347" s="58">
        <v>0</v>
      </c>
      <c r="Y347" s="8">
        <f t="shared" si="385"/>
        <v>0.47010655000000007</v>
      </c>
      <c r="Z347" s="8">
        <f t="shared" si="386"/>
        <v>5.3404216746499849</v>
      </c>
      <c r="AA347" s="60">
        <f t="shared" si="387"/>
        <v>0.51600227553971734</v>
      </c>
      <c r="AB347" s="8">
        <f t="shared" si="388"/>
        <v>0</v>
      </c>
      <c r="AC347" s="8">
        <f t="shared" si="389"/>
        <v>5.3404216746499849</v>
      </c>
      <c r="AD347" s="8">
        <f t="shared" si="390"/>
        <v>0.95553904250526278</v>
      </c>
      <c r="AE347" s="8">
        <f t="shared" si="391"/>
        <v>0.95553904250526278</v>
      </c>
      <c r="AF347" s="8">
        <f t="shared" si="392"/>
        <v>1.4715413180449801</v>
      </c>
      <c r="AG347" s="15">
        <f t="shared" si="393"/>
        <v>0.15651146724556167</v>
      </c>
      <c r="AH347" s="8">
        <f t="shared" si="394"/>
        <v>3.868880356605005</v>
      </c>
      <c r="AI347" s="68"/>
      <c r="AJ347" s="58">
        <v>0</v>
      </c>
      <c r="AK347" s="8">
        <f t="shared" si="395"/>
        <v>0.47010655000000007</v>
      </c>
      <c r="AL347" s="8">
        <f t="shared" si="396"/>
        <v>0</v>
      </c>
      <c r="AM347" s="69">
        <f t="shared" si="397"/>
        <v>0</v>
      </c>
      <c r="AN347" s="8">
        <f t="shared" si="398"/>
        <v>0.47010655000000007</v>
      </c>
      <c r="AO347" s="8">
        <f t="shared" si="399"/>
        <v>0</v>
      </c>
      <c r="AP347" s="8">
        <f t="shared" si="400"/>
        <v>0</v>
      </c>
      <c r="AQ347" s="8">
        <f t="shared" si="401"/>
        <v>0</v>
      </c>
      <c r="AR347" s="8">
        <f t="shared" si="402"/>
        <v>0.47010655000000007</v>
      </c>
      <c r="AS347" s="15">
        <f t="shared" si="403"/>
        <v>0.05</v>
      </c>
      <c r="AT347" s="8">
        <f t="shared" si="404"/>
        <v>3.3987738066050048</v>
      </c>
      <c r="AU347" s="68"/>
      <c r="AV347" s="60">
        <v>0</v>
      </c>
      <c r="AW347" s="8">
        <f t="shared" si="405"/>
        <v>0.47010655000000007</v>
      </c>
      <c r="AX347" s="8">
        <f t="shared" si="406"/>
        <v>0</v>
      </c>
      <c r="AY347" s="69">
        <f t="shared" si="407"/>
        <v>0</v>
      </c>
      <c r="AZ347" s="8">
        <f t="shared" si="408"/>
        <v>0.47010655000000007</v>
      </c>
      <c r="BA347" s="8">
        <f t="shared" si="409"/>
        <v>0</v>
      </c>
      <c r="BB347" s="8">
        <f t="shared" si="410"/>
        <v>0</v>
      </c>
      <c r="BC347" s="8">
        <f t="shared" si="411"/>
        <v>0</v>
      </c>
      <c r="BD347" s="8">
        <f t="shared" si="412"/>
        <v>0.47010655000000007</v>
      </c>
      <c r="BE347" s="15">
        <f t="shared" si="413"/>
        <v>0.05</v>
      </c>
      <c r="BF347" s="8">
        <f t="shared" si="414"/>
        <v>2.9286672566050047</v>
      </c>
      <c r="BG347" s="68"/>
      <c r="BH347" s="60">
        <v>0</v>
      </c>
      <c r="BI347" s="8">
        <f t="shared" si="415"/>
        <v>0.47010655000000007</v>
      </c>
      <c r="BJ347" s="8">
        <f t="shared" si="416"/>
        <v>0</v>
      </c>
      <c r="BK347" s="69">
        <f t="shared" si="417"/>
        <v>0</v>
      </c>
      <c r="BL347" s="8">
        <f t="shared" si="418"/>
        <v>0</v>
      </c>
      <c r="BM347" s="8">
        <f t="shared" si="419"/>
        <v>0</v>
      </c>
      <c r="BN347" s="8">
        <f t="shared" si="420"/>
        <v>0</v>
      </c>
      <c r="BO347" s="8">
        <f t="shared" si="421"/>
        <v>0</v>
      </c>
      <c r="BP347" s="8">
        <f t="shared" si="422"/>
        <v>0</v>
      </c>
      <c r="BQ347" s="15">
        <f t="shared" si="423"/>
        <v>0</v>
      </c>
      <c r="BR347" s="8">
        <f t="shared" si="424"/>
        <v>2.9286672566050047</v>
      </c>
      <c r="BS347" s="68"/>
      <c r="BT347" s="60">
        <v>0</v>
      </c>
      <c r="BU347" s="8">
        <f t="shared" si="425"/>
        <v>0.47010655000000007</v>
      </c>
      <c r="BV347" s="8">
        <f t="shared" si="426"/>
        <v>0</v>
      </c>
      <c r="BW347" s="69">
        <f t="shared" si="427"/>
        <v>0</v>
      </c>
      <c r="BX347" s="8">
        <f t="shared" si="428"/>
        <v>0</v>
      </c>
      <c r="BY347" s="8">
        <f t="shared" si="429"/>
        <v>0</v>
      </c>
      <c r="BZ347" s="8">
        <f t="shared" si="430"/>
        <v>0</v>
      </c>
      <c r="CA347" s="8">
        <f t="shared" si="431"/>
        <v>0</v>
      </c>
      <c r="CB347" s="8">
        <f t="shared" si="432"/>
        <v>0</v>
      </c>
      <c r="CC347" s="15">
        <f t="shared" si="433"/>
        <v>0</v>
      </c>
      <c r="CD347" s="8">
        <f t="shared" si="434"/>
        <v>2.9286672566050047</v>
      </c>
      <c r="CE347" s="68"/>
      <c r="CF347" s="60">
        <v>0</v>
      </c>
      <c r="CG347" s="8">
        <f t="shared" si="435"/>
        <v>0.47010655000000007</v>
      </c>
      <c r="CH347" s="8">
        <f t="shared" si="436"/>
        <v>0</v>
      </c>
      <c r="CI347" s="69">
        <f t="shared" si="437"/>
        <v>0</v>
      </c>
      <c r="CJ347" s="8">
        <f t="shared" si="438"/>
        <v>0</v>
      </c>
      <c r="CK347" s="8">
        <f t="shared" si="439"/>
        <v>0</v>
      </c>
      <c r="CL347" s="8">
        <f t="shared" si="440"/>
        <v>0</v>
      </c>
      <c r="CM347" s="8">
        <f t="shared" si="441"/>
        <v>0</v>
      </c>
      <c r="CN347" s="8">
        <f t="shared" si="442"/>
        <v>0</v>
      </c>
      <c r="CO347" s="15">
        <f t="shared" si="443"/>
        <v>0</v>
      </c>
      <c r="CP347" s="8">
        <f t="shared" si="444"/>
        <v>2.9286672566050047</v>
      </c>
      <c r="CQ347" s="27"/>
      <c r="CR347">
        <f t="shared" si="369"/>
        <v>2.7663000000000002</v>
      </c>
      <c r="CS347">
        <f t="shared" si="370"/>
        <v>0</v>
      </c>
      <c r="CT347">
        <f t="shared" si="371"/>
        <v>0</v>
      </c>
      <c r="CU347">
        <f t="shared" si="372"/>
        <v>0</v>
      </c>
      <c r="CV347">
        <f t="shared" si="373"/>
        <v>2.7663000000000002</v>
      </c>
      <c r="CW347">
        <f t="shared" si="374"/>
        <v>0</v>
      </c>
      <c r="CX347">
        <f t="shared" si="375"/>
        <v>0</v>
      </c>
      <c r="CY347">
        <f t="shared" si="376"/>
        <v>0</v>
      </c>
      <c r="CZ347" s="8">
        <f t="shared" si="377"/>
        <v>0</v>
      </c>
    </row>
    <row r="348" spans="1:104" hidden="1" outlineLevel="1" x14ac:dyDescent="0.4">
      <c r="A348" t="str">
        <f>'Accounts Active'!A306</f>
        <v>Stephen and Cheryl Bauman</v>
      </c>
      <c r="B348">
        <f t="shared" si="360"/>
        <v>35.040557</v>
      </c>
      <c r="C348">
        <f t="shared" si="359"/>
        <v>3.7917839999999998</v>
      </c>
      <c r="D348">
        <f t="shared" si="361"/>
        <v>0</v>
      </c>
      <c r="E348">
        <f t="shared" si="362"/>
        <v>1.7520278500000002</v>
      </c>
      <c r="F348" s="15">
        <f t="shared" si="378"/>
        <v>0.46205898068033419</v>
      </c>
      <c r="G348" s="14">
        <f t="shared" si="363"/>
        <v>1</v>
      </c>
      <c r="H348" s="54">
        <f t="shared" si="379"/>
        <v>2.0397561499999997</v>
      </c>
      <c r="I348" s="58">
        <v>1.7520278500000002</v>
      </c>
      <c r="J348" s="58">
        <f t="shared" si="364"/>
        <v>2.0397561499999997</v>
      </c>
      <c r="K348" s="10"/>
      <c r="L348">
        <v>0</v>
      </c>
      <c r="M348" s="8">
        <f t="shared" si="380"/>
        <v>1.7520278500000002</v>
      </c>
      <c r="N348" s="8">
        <f t="shared" si="381"/>
        <v>2.0397561499999997</v>
      </c>
      <c r="O348" s="58">
        <f t="shared" si="365"/>
        <v>0.63663802688953486</v>
      </c>
      <c r="P348" s="8">
        <f t="shared" si="366"/>
        <v>1.7520278500000002</v>
      </c>
      <c r="Q348" s="8">
        <f t="shared" si="382"/>
        <v>0</v>
      </c>
      <c r="R348" s="8">
        <f t="shared" si="367"/>
        <v>0</v>
      </c>
      <c r="S348" s="8">
        <f t="shared" si="383"/>
        <v>0</v>
      </c>
      <c r="T348" s="8">
        <f t="shared" si="384"/>
        <v>2.3886658768895348</v>
      </c>
      <c r="U348" s="15">
        <f t="shared" si="445"/>
        <v>6.8168604651162784E-2</v>
      </c>
      <c r="V348" s="8">
        <f t="shared" si="368"/>
        <v>-0.34890972688953514</v>
      </c>
      <c r="W348" s="68"/>
      <c r="X348" s="58">
        <v>0</v>
      </c>
      <c r="Y348" s="8">
        <f t="shared" si="385"/>
        <v>-0.34890972688953514</v>
      </c>
      <c r="Z348" s="8">
        <f t="shared" si="386"/>
        <v>-0.34890972688953514</v>
      </c>
      <c r="AA348" s="60">
        <f t="shared" si="387"/>
        <v>1.1153898231104653</v>
      </c>
      <c r="AB348" s="8">
        <f t="shared" si="388"/>
        <v>-0.34890972688953514</v>
      </c>
      <c r="AC348" s="8">
        <f t="shared" si="389"/>
        <v>0</v>
      </c>
      <c r="AD348" s="8">
        <f t="shared" si="390"/>
        <v>0</v>
      </c>
      <c r="AE348" s="8">
        <f t="shared" si="391"/>
        <v>0</v>
      </c>
      <c r="AF348" s="8">
        <f t="shared" si="392"/>
        <v>0.76648009622093016</v>
      </c>
      <c r="AG348" s="15">
        <f t="shared" si="393"/>
        <v>2.1874084256735135E-2</v>
      </c>
      <c r="AH348" s="8">
        <f t="shared" si="394"/>
        <v>-1.1153898231104653</v>
      </c>
      <c r="AI348" s="68"/>
      <c r="AJ348" s="58">
        <v>0</v>
      </c>
      <c r="AK348" s="8">
        <f t="shared" si="395"/>
        <v>-1.1153898231104653</v>
      </c>
      <c r="AL348" s="8">
        <f t="shared" si="396"/>
        <v>-1.1153898231104653</v>
      </c>
      <c r="AM348" s="69">
        <f t="shared" si="397"/>
        <v>0</v>
      </c>
      <c r="AN348" s="8">
        <f t="shared" si="398"/>
        <v>-1.1153898231104653</v>
      </c>
      <c r="AO348" s="8">
        <f t="shared" si="399"/>
        <v>0</v>
      </c>
      <c r="AP348" s="8">
        <f t="shared" si="400"/>
        <v>0</v>
      </c>
      <c r="AQ348" s="8">
        <f t="shared" si="401"/>
        <v>0</v>
      </c>
      <c r="AR348" s="8">
        <f t="shared" si="402"/>
        <v>-1.1153898231104653</v>
      </c>
      <c r="AS348" s="15">
        <f t="shared" si="403"/>
        <v>-3.1831395348837214E-2</v>
      </c>
      <c r="AT348" s="8">
        <f t="shared" si="404"/>
        <v>0</v>
      </c>
      <c r="AU348" s="68"/>
      <c r="AV348" s="60">
        <v>0</v>
      </c>
      <c r="AW348" s="8">
        <f t="shared" si="405"/>
        <v>0</v>
      </c>
      <c r="AX348" s="8">
        <f t="shared" si="406"/>
        <v>0</v>
      </c>
      <c r="AY348" s="69">
        <f t="shared" si="407"/>
        <v>0</v>
      </c>
      <c r="AZ348" s="8">
        <f t="shared" si="408"/>
        <v>0</v>
      </c>
      <c r="BA348" s="8">
        <f t="shared" si="409"/>
        <v>0</v>
      </c>
      <c r="BB348" s="8">
        <f t="shared" si="410"/>
        <v>0</v>
      </c>
      <c r="BC348" s="8">
        <f t="shared" si="411"/>
        <v>0</v>
      </c>
      <c r="BD348" s="8">
        <f t="shared" si="412"/>
        <v>0</v>
      </c>
      <c r="BE348" s="15">
        <f t="shared" si="413"/>
        <v>0</v>
      </c>
      <c r="BF348" s="8">
        <f t="shared" si="414"/>
        <v>0</v>
      </c>
      <c r="BG348" s="68"/>
      <c r="BH348" s="60">
        <v>0</v>
      </c>
      <c r="BI348" s="8">
        <f t="shared" si="415"/>
        <v>0</v>
      </c>
      <c r="BJ348" s="8">
        <f t="shared" si="416"/>
        <v>0</v>
      </c>
      <c r="BK348" s="69">
        <f t="shared" si="417"/>
        <v>0</v>
      </c>
      <c r="BL348" s="8">
        <f t="shared" si="418"/>
        <v>0</v>
      </c>
      <c r="BM348" s="8">
        <f t="shared" si="419"/>
        <v>0</v>
      </c>
      <c r="BN348" s="8">
        <f t="shared" si="420"/>
        <v>0</v>
      </c>
      <c r="BO348" s="8">
        <f t="shared" si="421"/>
        <v>0</v>
      </c>
      <c r="BP348" s="8">
        <f t="shared" si="422"/>
        <v>0</v>
      </c>
      <c r="BQ348" s="15">
        <f t="shared" si="423"/>
        <v>0</v>
      </c>
      <c r="BR348" s="8">
        <f t="shared" si="424"/>
        <v>0</v>
      </c>
      <c r="BS348" s="68"/>
      <c r="BT348" s="60">
        <v>0</v>
      </c>
      <c r="BU348" s="8">
        <f t="shared" si="425"/>
        <v>0</v>
      </c>
      <c r="BV348" s="8">
        <f t="shared" si="426"/>
        <v>0</v>
      </c>
      <c r="BW348" s="69">
        <f t="shared" si="427"/>
        <v>0</v>
      </c>
      <c r="BX348" s="8">
        <f t="shared" si="428"/>
        <v>0</v>
      </c>
      <c r="BY348" s="8">
        <f t="shared" si="429"/>
        <v>0</v>
      </c>
      <c r="BZ348" s="8">
        <f t="shared" si="430"/>
        <v>0</v>
      </c>
      <c r="CA348" s="8">
        <f t="shared" si="431"/>
        <v>0</v>
      </c>
      <c r="CB348" s="8">
        <f t="shared" si="432"/>
        <v>0</v>
      </c>
      <c r="CC348" s="15">
        <f t="shared" si="433"/>
        <v>0</v>
      </c>
      <c r="CD348" s="8">
        <f t="shared" si="434"/>
        <v>0</v>
      </c>
      <c r="CE348" s="68"/>
      <c r="CF348" s="60">
        <v>0</v>
      </c>
      <c r="CG348" s="8">
        <f t="shared" si="435"/>
        <v>0</v>
      </c>
      <c r="CH348" s="8">
        <f t="shared" si="436"/>
        <v>0</v>
      </c>
      <c r="CI348" s="69">
        <f t="shared" si="437"/>
        <v>0</v>
      </c>
      <c r="CJ348" s="8">
        <f t="shared" si="438"/>
        <v>0</v>
      </c>
      <c r="CK348" s="8">
        <f t="shared" si="439"/>
        <v>0</v>
      </c>
      <c r="CL348" s="8">
        <f t="shared" si="440"/>
        <v>0</v>
      </c>
      <c r="CM348" s="8">
        <f t="shared" si="441"/>
        <v>0</v>
      </c>
      <c r="CN348" s="8">
        <f t="shared" si="442"/>
        <v>0</v>
      </c>
      <c r="CO348" s="15">
        <f t="shared" si="443"/>
        <v>0</v>
      </c>
      <c r="CP348" s="8">
        <f t="shared" si="444"/>
        <v>0</v>
      </c>
      <c r="CQ348" s="27"/>
      <c r="CR348">
        <f t="shared" si="369"/>
        <v>31.248773</v>
      </c>
      <c r="CS348">
        <f t="shared" si="370"/>
        <v>2.7825500000000001</v>
      </c>
      <c r="CT348">
        <f t="shared" si="371"/>
        <v>0</v>
      </c>
      <c r="CU348">
        <f t="shared" si="372"/>
        <v>0</v>
      </c>
      <c r="CV348">
        <f t="shared" si="373"/>
        <v>19.298490000000001</v>
      </c>
      <c r="CW348">
        <f t="shared" si="374"/>
        <v>9.1677330000000001</v>
      </c>
      <c r="CX348">
        <f t="shared" si="375"/>
        <v>0</v>
      </c>
      <c r="CY348">
        <f t="shared" si="376"/>
        <v>0</v>
      </c>
      <c r="CZ348" s="8">
        <f t="shared" si="377"/>
        <v>0</v>
      </c>
    </row>
    <row r="349" spans="1:104" hidden="1" outlineLevel="1" x14ac:dyDescent="0.4">
      <c r="A349" t="str">
        <f>'Accounts Active'!A307</f>
        <v>Stephen and Reiko Bailey</v>
      </c>
      <c r="B349">
        <f t="shared" si="360"/>
        <v>13.09726</v>
      </c>
      <c r="C349">
        <f t="shared" si="359"/>
        <v>1.4355119999999999</v>
      </c>
      <c r="D349">
        <f t="shared" si="361"/>
        <v>6.0216890000000003</v>
      </c>
      <c r="E349">
        <f t="shared" si="362"/>
        <v>0.65486300000000008</v>
      </c>
      <c r="F349" s="15">
        <f t="shared" si="378"/>
        <v>0.45618775739945056</v>
      </c>
      <c r="G349" s="14">
        <f t="shared" si="363"/>
        <v>1</v>
      </c>
      <c r="H349" s="54">
        <f t="shared" si="379"/>
        <v>0.78064900000000004</v>
      </c>
      <c r="I349" s="58">
        <v>0.65486300000000008</v>
      </c>
      <c r="J349" s="58">
        <f t="shared" si="364"/>
        <v>0.78064900000000004</v>
      </c>
      <c r="K349" s="10"/>
      <c r="L349">
        <v>0</v>
      </c>
      <c r="M349" s="8">
        <f t="shared" si="380"/>
        <v>0.65486300000000008</v>
      </c>
      <c r="N349" s="8">
        <f t="shared" si="381"/>
        <v>0.78064900000000004</v>
      </c>
      <c r="O349" s="58">
        <f t="shared" si="365"/>
        <v>0.23795893895348838</v>
      </c>
      <c r="P349" s="8">
        <f t="shared" si="366"/>
        <v>0.65486300000000008</v>
      </c>
      <c r="Q349" s="8">
        <f t="shared" si="382"/>
        <v>0</v>
      </c>
      <c r="R349" s="8">
        <f t="shared" si="367"/>
        <v>0</v>
      </c>
      <c r="S349" s="8">
        <f t="shared" si="383"/>
        <v>0</v>
      </c>
      <c r="T349" s="8">
        <f t="shared" si="384"/>
        <v>0.89282193895348849</v>
      </c>
      <c r="U349" s="15">
        <f t="shared" si="445"/>
        <v>6.8168604651162798E-2</v>
      </c>
      <c r="V349" s="8">
        <f t="shared" si="368"/>
        <v>-0.11217293895348845</v>
      </c>
      <c r="W349" s="68"/>
      <c r="X349" s="58">
        <v>0</v>
      </c>
      <c r="Y349" s="8">
        <f t="shared" si="385"/>
        <v>-0.11217293895348845</v>
      </c>
      <c r="Z349" s="8">
        <f t="shared" si="386"/>
        <v>-0.11217293895348845</v>
      </c>
      <c r="AA349" s="60">
        <f t="shared" si="387"/>
        <v>0.41690406104651168</v>
      </c>
      <c r="AB349" s="8">
        <f t="shared" si="388"/>
        <v>-0.11217293895348845</v>
      </c>
      <c r="AC349" s="8">
        <f t="shared" si="389"/>
        <v>0</v>
      </c>
      <c r="AD349" s="8">
        <f t="shared" si="390"/>
        <v>0</v>
      </c>
      <c r="AE349" s="8">
        <f t="shared" si="391"/>
        <v>0</v>
      </c>
      <c r="AF349" s="8">
        <f t="shared" si="392"/>
        <v>0.30473112209302322</v>
      </c>
      <c r="AG349" s="15">
        <f t="shared" si="393"/>
        <v>2.3266784204713294E-2</v>
      </c>
      <c r="AH349" s="8">
        <f t="shared" si="394"/>
        <v>-0.41690406104651168</v>
      </c>
      <c r="AI349" s="68"/>
      <c r="AJ349" s="58">
        <v>1</v>
      </c>
      <c r="AK349" s="8">
        <f t="shared" si="395"/>
        <v>0</v>
      </c>
      <c r="AL349" s="8">
        <f t="shared" si="396"/>
        <v>0</v>
      </c>
      <c r="AM349" s="69">
        <f t="shared" si="397"/>
        <v>0</v>
      </c>
      <c r="AN349" s="8">
        <f t="shared" si="398"/>
        <v>0</v>
      </c>
      <c r="AO349" s="8">
        <f t="shared" si="399"/>
        <v>0</v>
      </c>
      <c r="AP349" s="8">
        <f t="shared" si="400"/>
        <v>0</v>
      </c>
      <c r="AQ349" s="8">
        <f t="shared" si="401"/>
        <v>0</v>
      </c>
      <c r="AR349" s="8">
        <f t="shared" si="402"/>
        <v>0</v>
      </c>
      <c r="AS349" s="15">
        <f t="shared" si="403"/>
        <v>0</v>
      </c>
      <c r="AT349" s="8">
        <f t="shared" si="404"/>
        <v>-0.41690406104651168</v>
      </c>
      <c r="AU349" s="68"/>
      <c r="AV349" s="60">
        <v>0</v>
      </c>
      <c r="AW349" s="8">
        <f t="shared" si="405"/>
        <v>-0.41690406104651168</v>
      </c>
      <c r="AX349" s="8">
        <f t="shared" si="406"/>
        <v>-0.41690406104651168</v>
      </c>
      <c r="AY349" s="69">
        <f t="shared" si="407"/>
        <v>0</v>
      </c>
      <c r="AZ349" s="8">
        <f t="shared" si="408"/>
        <v>-0.41690406104651168</v>
      </c>
      <c r="BA349" s="8">
        <f t="shared" si="409"/>
        <v>0</v>
      </c>
      <c r="BB349" s="8">
        <f t="shared" si="410"/>
        <v>0</v>
      </c>
      <c r="BC349" s="8">
        <f t="shared" si="411"/>
        <v>0</v>
      </c>
      <c r="BD349" s="8">
        <f t="shared" si="412"/>
        <v>-0.41690406104651168</v>
      </c>
      <c r="BE349" s="15">
        <f t="shared" si="413"/>
        <v>-3.1831395348837214E-2</v>
      </c>
      <c r="BF349" s="8">
        <f t="shared" si="414"/>
        <v>0</v>
      </c>
      <c r="BG349" s="68"/>
      <c r="BH349" s="60">
        <v>0</v>
      </c>
      <c r="BI349" s="8">
        <f t="shared" si="415"/>
        <v>0</v>
      </c>
      <c r="BJ349" s="8">
        <f t="shared" si="416"/>
        <v>0</v>
      </c>
      <c r="BK349" s="69">
        <f t="shared" si="417"/>
        <v>0</v>
      </c>
      <c r="BL349" s="8">
        <f t="shared" si="418"/>
        <v>0</v>
      </c>
      <c r="BM349" s="8">
        <f t="shared" si="419"/>
        <v>0</v>
      </c>
      <c r="BN349" s="8">
        <f t="shared" si="420"/>
        <v>0</v>
      </c>
      <c r="BO349" s="8">
        <f t="shared" si="421"/>
        <v>0</v>
      </c>
      <c r="BP349" s="8">
        <f t="shared" si="422"/>
        <v>0</v>
      </c>
      <c r="BQ349" s="15">
        <f t="shared" si="423"/>
        <v>0</v>
      </c>
      <c r="BR349" s="8">
        <f t="shared" si="424"/>
        <v>0</v>
      </c>
      <c r="BS349" s="68"/>
      <c r="BT349" s="60">
        <v>0</v>
      </c>
      <c r="BU349" s="8">
        <f t="shared" si="425"/>
        <v>0</v>
      </c>
      <c r="BV349" s="8">
        <f t="shared" si="426"/>
        <v>0</v>
      </c>
      <c r="BW349" s="69">
        <f t="shared" si="427"/>
        <v>0</v>
      </c>
      <c r="BX349" s="8">
        <f t="shared" si="428"/>
        <v>0</v>
      </c>
      <c r="BY349" s="8">
        <f t="shared" si="429"/>
        <v>0</v>
      </c>
      <c r="BZ349" s="8">
        <f t="shared" si="430"/>
        <v>0</v>
      </c>
      <c r="CA349" s="8">
        <f t="shared" si="431"/>
        <v>0</v>
      </c>
      <c r="CB349" s="8">
        <f t="shared" si="432"/>
        <v>0</v>
      </c>
      <c r="CC349" s="15">
        <f t="shared" si="433"/>
        <v>0</v>
      </c>
      <c r="CD349" s="8">
        <f t="shared" si="434"/>
        <v>0</v>
      </c>
      <c r="CE349" s="68"/>
      <c r="CF349" s="60">
        <v>0</v>
      </c>
      <c r="CG349" s="8">
        <f t="shared" si="435"/>
        <v>0</v>
      </c>
      <c r="CH349" s="8">
        <f t="shared" si="436"/>
        <v>0</v>
      </c>
      <c r="CI349" s="69">
        <f t="shared" si="437"/>
        <v>0</v>
      </c>
      <c r="CJ349" s="8">
        <f t="shared" si="438"/>
        <v>0</v>
      </c>
      <c r="CK349" s="8">
        <f t="shared" si="439"/>
        <v>0</v>
      </c>
      <c r="CL349" s="8">
        <f t="shared" si="440"/>
        <v>0</v>
      </c>
      <c r="CM349" s="8">
        <f t="shared" si="441"/>
        <v>0</v>
      </c>
      <c r="CN349" s="8">
        <f t="shared" si="442"/>
        <v>0</v>
      </c>
      <c r="CO349" s="15">
        <f t="shared" si="443"/>
        <v>0</v>
      </c>
      <c r="CP349" s="8">
        <f t="shared" si="444"/>
        <v>0</v>
      </c>
      <c r="CQ349" s="27"/>
      <c r="CR349">
        <f t="shared" si="369"/>
        <v>11.661748000000001</v>
      </c>
      <c r="CS349">
        <f t="shared" si="370"/>
        <v>0.61499000000000004</v>
      </c>
      <c r="CT349">
        <f t="shared" si="371"/>
        <v>1.258769</v>
      </c>
      <c r="CU349">
        <f t="shared" si="372"/>
        <v>0</v>
      </c>
      <c r="CV349">
        <f t="shared" si="373"/>
        <v>3.7663000000000002</v>
      </c>
      <c r="CW349">
        <f t="shared" si="374"/>
        <v>0</v>
      </c>
      <c r="CX349">
        <f t="shared" si="375"/>
        <v>6.0216890000000003</v>
      </c>
      <c r="CY349">
        <f t="shared" si="376"/>
        <v>0</v>
      </c>
      <c r="CZ349" s="8">
        <f t="shared" si="377"/>
        <v>6.0216890000000003</v>
      </c>
    </row>
    <row r="350" spans="1:104" hidden="1" outlineLevel="1" x14ac:dyDescent="0.4">
      <c r="A350" t="str">
        <f>'Accounts Active'!A308</f>
        <v>Stephen John Taylor</v>
      </c>
      <c r="B350">
        <f t="shared" si="360"/>
        <v>0</v>
      </c>
      <c r="C350">
        <f t="shared" si="359"/>
        <v>0</v>
      </c>
      <c r="D350">
        <f t="shared" si="361"/>
        <v>0</v>
      </c>
      <c r="E350">
        <f t="shared" si="362"/>
        <v>0</v>
      </c>
      <c r="F350" s="15">
        <f t="shared" si="378"/>
        <v>0</v>
      </c>
      <c r="G350" s="14">
        <f t="shared" si="363"/>
        <v>1</v>
      </c>
      <c r="H350" s="54">
        <f t="shared" si="379"/>
        <v>0</v>
      </c>
      <c r="I350" s="58">
        <v>0</v>
      </c>
      <c r="J350" s="58">
        <f t="shared" si="364"/>
        <v>0</v>
      </c>
      <c r="K350" s="10"/>
      <c r="L350">
        <v>0</v>
      </c>
      <c r="M350" s="8">
        <f t="shared" si="380"/>
        <v>0</v>
      </c>
      <c r="N350" s="8">
        <f t="shared" si="381"/>
        <v>0</v>
      </c>
      <c r="O350" s="58">
        <f t="shared" si="365"/>
        <v>0</v>
      </c>
      <c r="P350" s="8">
        <f t="shared" si="366"/>
        <v>0</v>
      </c>
      <c r="Q350" s="8">
        <f t="shared" si="382"/>
        <v>0</v>
      </c>
      <c r="R350" s="8">
        <f t="shared" si="367"/>
        <v>0</v>
      </c>
      <c r="S350" s="8">
        <f t="shared" si="383"/>
        <v>0</v>
      </c>
      <c r="T350" s="8">
        <f t="shared" si="384"/>
        <v>0</v>
      </c>
      <c r="U350" s="15">
        <f t="shared" si="445"/>
        <v>0</v>
      </c>
      <c r="V350" s="8">
        <f t="shared" si="368"/>
        <v>0</v>
      </c>
      <c r="W350" s="68"/>
      <c r="X350" s="58">
        <v>0</v>
      </c>
      <c r="Y350" s="8">
        <f t="shared" si="385"/>
        <v>0</v>
      </c>
      <c r="Z350" s="8">
        <f t="shared" si="386"/>
        <v>0</v>
      </c>
      <c r="AA350" s="60">
        <f t="shared" si="387"/>
        <v>0</v>
      </c>
      <c r="AB350" s="8">
        <f t="shared" si="388"/>
        <v>0</v>
      </c>
      <c r="AC350" s="8">
        <f t="shared" si="389"/>
        <v>0</v>
      </c>
      <c r="AD350" s="8">
        <f t="shared" si="390"/>
        <v>0</v>
      </c>
      <c r="AE350" s="8">
        <f t="shared" si="391"/>
        <v>0</v>
      </c>
      <c r="AF350" s="8">
        <f t="shared" si="392"/>
        <v>0</v>
      </c>
      <c r="AG350" s="15">
        <f t="shared" si="393"/>
        <v>0</v>
      </c>
      <c r="AH350" s="8">
        <f t="shared" si="394"/>
        <v>0</v>
      </c>
      <c r="AI350" s="68"/>
      <c r="AJ350" s="58">
        <v>0</v>
      </c>
      <c r="AK350" s="8">
        <f t="shared" si="395"/>
        <v>0</v>
      </c>
      <c r="AL350" s="8">
        <f t="shared" si="396"/>
        <v>0</v>
      </c>
      <c r="AM350" s="69">
        <f t="shared" si="397"/>
        <v>0</v>
      </c>
      <c r="AN350" s="8">
        <f t="shared" si="398"/>
        <v>0</v>
      </c>
      <c r="AO350" s="8">
        <f t="shared" si="399"/>
        <v>0</v>
      </c>
      <c r="AP350" s="8">
        <f t="shared" si="400"/>
        <v>0</v>
      </c>
      <c r="AQ350" s="8">
        <f t="shared" si="401"/>
        <v>0</v>
      </c>
      <c r="AR350" s="8">
        <f t="shared" si="402"/>
        <v>0</v>
      </c>
      <c r="AS350" s="15">
        <f t="shared" si="403"/>
        <v>0</v>
      </c>
      <c r="AT350" s="8">
        <f t="shared" si="404"/>
        <v>0</v>
      </c>
      <c r="AU350" s="68"/>
      <c r="AV350" s="60">
        <v>0</v>
      </c>
      <c r="AW350" s="8">
        <f t="shared" si="405"/>
        <v>0</v>
      </c>
      <c r="AX350" s="8">
        <f t="shared" si="406"/>
        <v>0</v>
      </c>
      <c r="AY350" s="69">
        <f t="shared" si="407"/>
        <v>0</v>
      </c>
      <c r="AZ350" s="8">
        <f t="shared" si="408"/>
        <v>0</v>
      </c>
      <c r="BA350" s="8">
        <f t="shared" si="409"/>
        <v>0</v>
      </c>
      <c r="BB350" s="8">
        <f t="shared" si="410"/>
        <v>0</v>
      </c>
      <c r="BC350" s="8">
        <f t="shared" si="411"/>
        <v>0</v>
      </c>
      <c r="BD350" s="8">
        <f t="shared" si="412"/>
        <v>0</v>
      </c>
      <c r="BE350" s="15">
        <f t="shared" si="413"/>
        <v>0</v>
      </c>
      <c r="BF350" s="8">
        <f t="shared" si="414"/>
        <v>0</v>
      </c>
      <c r="BG350" s="68"/>
      <c r="BH350" s="60">
        <v>0</v>
      </c>
      <c r="BI350" s="8">
        <f t="shared" si="415"/>
        <v>0</v>
      </c>
      <c r="BJ350" s="8">
        <f t="shared" si="416"/>
        <v>0</v>
      </c>
      <c r="BK350" s="69">
        <f t="shared" si="417"/>
        <v>0</v>
      </c>
      <c r="BL350" s="8">
        <f t="shared" si="418"/>
        <v>0</v>
      </c>
      <c r="BM350" s="8">
        <f t="shared" si="419"/>
        <v>0</v>
      </c>
      <c r="BN350" s="8">
        <f t="shared" si="420"/>
        <v>0</v>
      </c>
      <c r="BO350" s="8">
        <f t="shared" si="421"/>
        <v>0</v>
      </c>
      <c r="BP350" s="8">
        <f t="shared" si="422"/>
        <v>0</v>
      </c>
      <c r="BQ350" s="15">
        <f t="shared" si="423"/>
        <v>0</v>
      </c>
      <c r="BR350" s="8">
        <f t="shared" si="424"/>
        <v>0</v>
      </c>
      <c r="BS350" s="68"/>
      <c r="BT350" s="60">
        <v>0</v>
      </c>
      <c r="BU350" s="8">
        <f t="shared" si="425"/>
        <v>0</v>
      </c>
      <c r="BV350" s="8">
        <f t="shared" si="426"/>
        <v>0</v>
      </c>
      <c r="BW350" s="69">
        <f t="shared" si="427"/>
        <v>0</v>
      </c>
      <c r="BX350" s="8">
        <f t="shared" si="428"/>
        <v>0</v>
      </c>
      <c r="BY350" s="8">
        <f t="shared" si="429"/>
        <v>0</v>
      </c>
      <c r="BZ350" s="8">
        <f t="shared" si="430"/>
        <v>0</v>
      </c>
      <c r="CA350" s="8">
        <f t="shared" si="431"/>
        <v>0</v>
      </c>
      <c r="CB350" s="8">
        <f t="shared" si="432"/>
        <v>0</v>
      </c>
      <c r="CC350" s="15">
        <f t="shared" si="433"/>
        <v>0</v>
      </c>
      <c r="CD350" s="8">
        <f t="shared" si="434"/>
        <v>0</v>
      </c>
      <c r="CE350" s="68"/>
      <c r="CF350" s="60">
        <v>0</v>
      </c>
      <c r="CG350" s="8">
        <f t="shared" si="435"/>
        <v>0</v>
      </c>
      <c r="CH350" s="8">
        <f t="shared" si="436"/>
        <v>0</v>
      </c>
      <c r="CI350" s="69">
        <f t="shared" si="437"/>
        <v>0</v>
      </c>
      <c r="CJ350" s="8">
        <f t="shared" si="438"/>
        <v>0</v>
      </c>
      <c r="CK350" s="8">
        <f t="shared" si="439"/>
        <v>0</v>
      </c>
      <c r="CL350" s="8">
        <f t="shared" si="440"/>
        <v>0</v>
      </c>
      <c r="CM350" s="8">
        <f t="shared" si="441"/>
        <v>0</v>
      </c>
      <c r="CN350" s="8">
        <f t="shared" si="442"/>
        <v>0</v>
      </c>
      <c r="CO350" s="15">
        <f t="shared" si="443"/>
        <v>0</v>
      </c>
      <c r="CP350" s="8">
        <f t="shared" si="444"/>
        <v>0</v>
      </c>
      <c r="CQ350" s="27"/>
      <c r="CR350">
        <f t="shared" si="369"/>
        <v>0</v>
      </c>
      <c r="CS350">
        <f t="shared" si="370"/>
        <v>0</v>
      </c>
      <c r="CT350">
        <f t="shared" si="371"/>
        <v>0</v>
      </c>
      <c r="CU350">
        <f t="shared" si="372"/>
        <v>0</v>
      </c>
      <c r="CV350">
        <f t="shared" si="373"/>
        <v>0</v>
      </c>
      <c r="CW350">
        <f t="shared" si="374"/>
        <v>0</v>
      </c>
      <c r="CX350">
        <f t="shared" si="375"/>
        <v>0</v>
      </c>
      <c r="CY350">
        <f t="shared" si="376"/>
        <v>0</v>
      </c>
      <c r="CZ350" s="8">
        <f t="shared" si="377"/>
        <v>0</v>
      </c>
    </row>
    <row r="351" spans="1:104" hidden="1" outlineLevel="1" x14ac:dyDescent="0.4">
      <c r="A351" t="str">
        <f>'Accounts Active'!A309</f>
        <v>Stephen Lamb</v>
      </c>
      <c r="B351">
        <f t="shared" si="360"/>
        <v>23.557290999999999</v>
      </c>
      <c r="C351">
        <f t="shared" si="359"/>
        <v>8.9560650000000006</v>
      </c>
      <c r="D351">
        <f t="shared" si="361"/>
        <v>5.7417189999999998</v>
      </c>
      <c r="E351">
        <f t="shared" si="362"/>
        <v>1.17786455</v>
      </c>
      <c r="F351" s="15">
        <f t="shared" si="378"/>
        <v>0.35771066358765025</v>
      </c>
      <c r="G351" s="14">
        <f t="shared" si="363"/>
        <v>1</v>
      </c>
      <c r="H351" s="54">
        <f t="shared" si="379"/>
        <v>5.7523850457158714</v>
      </c>
      <c r="I351" s="58">
        <v>1.0939257982108068</v>
      </c>
      <c r="J351" s="58">
        <f t="shared" si="364"/>
        <v>7.8621392017891942</v>
      </c>
      <c r="K351" s="10"/>
      <c r="L351">
        <v>0</v>
      </c>
      <c r="M351" s="8">
        <f t="shared" si="380"/>
        <v>1.17786455</v>
      </c>
      <c r="N351" s="8">
        <f t="shared" si="381"/>
        <v>7.8621392017891942</v>
      </c>
      <c r="O351" s="58">
        <f t="shared" si="365"/>
        <v>0.39750210690799664</v>
      </c>
      <c r="P351" s="8">
        <f t="shared" si="366"/>
        <v>1.17786455</v>
      </c>
      <c r="Q351" s="8">
        <f t="shared" si="382"/>
        <v>0</v>
      </c>
      <c r="R351" s="8">
        <f t="shared" si="367"/>
        <v>0</v>
      </c>
      <c r="S351" s="8">
        <f t="shared" si="383"/>
        <v>0</v>
      </c>
      <c r="T351" s="8">
        <f t="shared" si="384"/>
        <v>1.5753666569079967</v>
      </c>
      <c r="U351" s="15">
        <f t="shared" si="445"/>
        <v>6.687384627154272E-2</v>
      </c>
      <c r="V351" s="8">
        <f t="shared" si="368"/>
        <v>6.2867725448811971</v>
      </c>
      <c r="W351" s="68"/>
      <c r="X351" s="58">
        <v>0</v>
      </c>
      <c r="Y351" s="8">
        <f t="shared" si="385"/>
        <v>1.17786455</v>
      </c>
      <c r="Z351" s="8">
        <f t="shared" si="386"/>
        <v>6.2867725448811971</v>
      </c>
      <c r="AA351" s="60">
        <f t="shared" si="387"/>
        <v>0.69642369130281023</v>
      </c>
      <c r="AB351" s="8">
        <f t="shared" si="388"/>
        <v>0</v>
      </c>
      <c r="AC351" s="8">
        <f t="shared" si="389"/>
        <v>6.2867725448811971</v>
      </c>
      <c r="AD351" s="8">
        <f t="shared" si="390"/>
        <v>1.1248655975050648</v>
      </c>
      <c r="AE351" s="8">
        <f t="shared" si="391"/>
        <v>1.1248655975050648</v>
      </c>
      <c r="AF351" s="8">
        <f t="shared" si="392"/>
        <v>1.8212892888078751</v>
      </c>
      <c r="AG351" s="15">
        <f t="shared" si="393"/>
        <v>7.7313188889498161E-2</v>
      </c>
      <c r="AH351" s="8">
        <f t="shared" si="394"/>
        <v>4.4654832560733215</v>
      </c>
      <c r="AI351" s="68"/>
      <c r="AJ351" s="58">
        <v>0</v>
      </c>
      <c r="AK351" s="8">
        <f t="shared" si="395"/>
        <v>1.17786455</v>
      </c>
      <c r="AL351" s="8">
        <f t="shared" si="396"/>
        <v>0</v>
      </c>
      <c r="AM351" s="69">
        <f t="shared" si="397"/>
        <v>0</v>
      </c>
      <c r="AN351" s="8">
        <f t="shared" si="398"/>
        <v>1.17786455</v>
      </c>
      <c r="AO351" s="8">
        <f t="shared" si="399"/>
        <v>0</v>
      </c>
      <c r="AP351" s="8">
        <f t="shared" si="400"/>
        <v>0</v>
      </c>
      <c r="AQ351" s="8">
        <f t="shared" si="401"/>
        <v>0</v>
      </c>
      <c r="AR351" s="8">
        <f t="shared" si="402"/>
        <v>1.17786455</v>
      </c>
      <c r="AS351" s="15">
        <f t="shared" si="403"/>
        <v>0.05</v>
      </c>
      <c r="AT351" s="8">
        <f t="shared" si="404"/>
        <v>3.2876187060733217</v>
      </c>
      <c r="AU351" s="68"/>
      <c r="AV351" s="60">
        <v>0</v>
      </c>
      <c r="AW351" s="8">
        <f t="shared" si="405"/>
        <v>1.17786455</v>
      </c>
      <c r="AX351" s="8">
        <f t="shared" si="406"/>
        <v>0</v>
      </c>
      <c r="AY351" s="69">
        <f t="shared" si="407"/>
        <v>0</v>
      </c>
      <c r="AZ351" s="8">
        <f t="shared" si="408"/>
        <v>1.17786455</v>
      </c>
      <c r="BA351" s="8">
        <f t="shared" si="409"/>
        <v>0</v>
      </c>
      <c r="BB351" s="8">
        <f t="shared" si="410"/>
        <v>0</v>
      </c>
      <c r="BC351" s="8">
        <f t="shared" si="411"/>
        <v>0</v>
      </c>
      <c r="BD351" s="8">
        <f t="shared" si="412"/>
        <v>1.17786455</v>
      </c>
      <c r="BE351" s="15">
        <f t="shared" si="413"/>
        <v>0.05</v>
      </c>
      <c r="BF351" s="8">
        <f t="shared" si="414"/>
        <v>2.109754156073322</v>
      </c>
      <c r="BG351" s="68"/>
      <c r="BH351" s="60">
        <v>0</v>
      </c>
      <c r="BI351" s="8">
        <f t="shared" si="415"/>
        <v>1.17786455</v>
      </c>
      <c r="BJ351" s="8">
        <f t="shared" si="416"/>
        <v>0</v>
      </c>
      <c r="BK351" s="69">
        <f t="shared" si="417"/>
        <v>0</v>
      </c>
      <c r="BL351" s="8">
        <f t="shared" si="418"/>
        <v>0</v>
      </c>
      <c r="BM351" s="8">
        <f t="shared" si="419"/>
        <v>0</v>
      </c>
      <c r="BN351" s="8">
        <f t="shared" si="420"/>
        <v>0</v>
      </c>
      <c r="BO351" s="8">
        <f t="shared" si="421"/>
        <v>0</v>
      </c>
      <c r="BP351" s="8">
        <f t="shared" si="422"/>
        <v>0</v>
      </c>
      <c r="BQ351" s="15">
        <f t="shared" si="423"/>
        <v>0</v>
      </c>
      <c r="BR351" s="8">
        <f t="shared" si="424"/>
        <v>2.109754156073322</v>
      </c>
      <c r="BS351" s="68"/>
      <c r="BT351" s="60">
        <v>0</v>
      </c>
      <c r="BU351" s="8">
        <f t="shared" si="425"/>
        <v>1.17786455</v>
      </c>
      <c r="BV351" s="8">
        <f t="shared" si="426"/>
        <v>0</v>
      </c>
      <c r="BW351" s="69">
        <f t="shared" si="427"/>
        <v>0</v>
      </c>
      <c r="BX351" s="8">
        <f t="shared" si="428"/>
        <v>0</v>
      </c>
      <c r="BY351" s="8">
        <f t="shared" si="429"/>
        <v>0</v>
      </c>
      <c r="BZ351" s="8">
        <f t="shared" si="430"/>
        <v>0</v>
      </c>
      <c r="CA351" s="8">
        <f t="shared" si="431"/>
        <v>0</v>
      </c>
      <c r="CB351" s="8">
        <f t="shared" si="432"/>
        <v>0</v>
      </c>
      <c r="CC351" s="15">
        <f t="shared" si="433"/>
        <v>0</v>
      </c>
      <c r="CD351" s="8">
        <f t="shared" si="434"/>
        <v>2.109754156073322</v>
      </c>
      <c r="CE351" s="68"/>
      <c r="CF351" s="60">
        <v>0</v>
      </c>
      <c r="CG351" s="8">
        <f t="shared" si="435"/>
        <v>1.17786455</v>
      </c>
      <c r="CH351" s="8">
        <f t="shared" si="436"/>
        <v>0</v>
      </c>
      <c r="CI351" s="69">
        <f t="shared" si="437"/>
        <v>0</v>
      </c>
      <c r="CJ351" s="8">
        <f t="shared" si="438"/>
        <v>0</v>
      </c>
      <c r="CK351" s="8">
        <f t="shared" si="439"/>
        <v>0</v>
      </c>
      <c r="CL351" s="8">
        <f t="shared" si="440"/>
        <v>0</v>
      </c>
      <c r="CM351" s="8">
        <f t="shared" si="441"/>
        <v>0</v>
      </c>
      <c r="CN351" s="8">
        <f t="shared" si="442"/>
        <v>0</v>
      </c>
      <c r="CO351" s="15">
        <f t="shared" si="443"/>
        <v>0</v>
      </c>
      <c r="CP351" s="8">
        <f t="shared" si="444"/>
        <v>2.109754156073322</v>
      </c>
      <c r="CQ351" s="27"/>
      <c r="CR351">
        <f t="shared" si="369"/>
        <v>14.601226</v>
      </c>
      <c r="CS351">
        <f t="shared" si="370"/>
        <v>0</v>
      </c>
      <c r="CT351">
        <f t="shared" si="371"/>
        <v>0</v>
      </c>
      <c r="CU351">
        <f t="shared" si="372"/>
        <v>0</v>
      </c>
      <c r="CV351">
        <f t="shared" si="373"/>
        <v>5.5326009999999997</v>
      </c>
      <c r="CW351">
        <f t="shared" si="374"/>
        <v>3.3269060000000001</v>
      </c>
      <c r="CX351">
        <f t="shared" si="375"/>
        <v>0</v>
      </c>
      <c r="CY351">
        <f t="shared" si="376"/>
        <v>5.7417189999999998</v>
      </c>
      <c r="CZ351" s="8">
        <f t="shared" si="377"/>
        <v>5.7417189999999998</v>
      </c>
    </row>
    <row r="352" spans="1:104" hidden="1" outlineLevel="1" x14ac:dyDescent="0.4">
      <c r="A352" t="str">
        <f>'Accounts Active'!A310</f>
        <v>Stephen Saban</v>
      </c>
      <c r="B352">
        <f t="shared" si="360"/>
        <v>62.384657000000004</v>
      </c>
      <c r="C352">
        <f t="shared" si="359"/>
        <v>15.176487</v>
      </c>
      <c r="D352">
        <f t="shared" si="361"/>
        <v>8.2282030000000006</v>
      </c>
      <c r="E352">
        <f t="shared" si="362"/>
        <v>3.1192328500000004</v>
      </c>
      <c r="F352" s="15">
        <f t="shared" si="378"/>
        <v>0.21645302171606323</v>
      </c>
      <c r="G352" s="14">
        <f t="shared" si="363"/>
        <v>1</v>
      </c>
      <c r="H352" s="54">
        <f t="shared" si="379"/>
        <v>11.291436150000003</v>
      </c>
      <c r="I352" s="58">
        <v>3.1192328500000004</v>
      </c>
      <c r="J352" s="58">
        <f t="shared" si="364"/>
        <v>11.291436150000003</v>
      </c>
      <c r="K352" s="10"/>
      <c r="L352">
        <v>0</v>
      </c>
      <c r="M352" s="8">
        <f t="shared" si="380"/>
        <v>3.1192328500000004</v>
      </c>
      <c r="N352" s="8">
        <f t="shared" si="381"/>
        <v>11.291436150000003</v>
      </c>
      <c r="O352" s="58">
        <f t="shared" si="365"/>
        <v>1.1334421693313954</v>
      </c>
      <c r="P352" s="8">
        <f t="shared" si="366"/>
        <v>3.1192328500000004</v>
      </c>
      <c r="Q352" s="8">
        <f t="shared" si="382"/>
        <v>0</v>
      </c>
      <c r="R352" s="8">
        <f t="shared" si="367"/>
        <v>0</v>
      </c>
      <c r="S352" s="8">
        <f t="shared" si="383"/>
        <v>0</v>
      </c>
      <c r="T352" s="8">
        <f t="shared" si="384"/>
        <v>4.252675019331396</v>
      </c>
      <c r="U352" s="15">
        <f t="shared" si="445"/>
        <v>6.8168604651162798E-2</v>
      </c>
      <c r="V352" s="8">
        <f t="shared" si="368"/>
        <v>7.0387611306686066</v>
      </c>
      <c r="W352" s="68"/>
      <c r="X352" s="58">
        <v>0</v>
      </c>
      <c r="Y352" s="8">
        <f t="shared" si="385"/>
        <v>3.1192328500000004</v>
      </c>
      <c r="Z352" s="8">
        <f t="shared" si="386"/>
        <v>7.0387611306686066</v>
      </c>
      <c r="AA352" s="60">
        <f t="shared" si="387"/>
        <v>1.985790680668605</v>
      </c>
      <c r="AB352" s="8">
        <f t="shared" si="388"/>
        <v>3.1192328500000004</v>
      </c>
      <c r="AC352" s="8">
        <f t="shared" si="389"/>
        <v>0</v>
      </c>
      <c r="AD352" s="8">
        <f t="shared" si="390"/>
        <v>0</v>
      </c>
      <c r="AE352" s="8">
        <f t="shared" si="391"/>
        <v>0</v>
      </c>
      <c r="AF352" s="8">
        <f t="shared" si="392"/>
        <v>5.1050235306686051</v>
      </c>
      <c r="AG352" s="15">
        <f t="shared" si="393"/>
        <v>8.183139534883721E-2</v>
      </c>
      <c r="AH352" s="8">
        <f t="shared" si="394"/>
        <v>1.9337376000000015</v>
      </c>
      <c r="AI352" s="68"/>
      <c r="AJ352" s="58">
        <v>1</v>
      </c>
      <c r="AK352" s="8">
        <f t="shared" si="395"/>
        <v>0</v>
      </c>
      <c r="AL352" s="8">
        <f t="shared" si="396"/>
        <v>0</v>
      </c>
      <c r="AM352" s="69">
        <f t="shared" si="397"/>
        <v>0</v>
      </c>
      <c r="AN352" s="8">
        <f t="shared" si="398"/>
        <v>0</v>
      </c>
      <c r="AO352" s="8">
        <f t="shared" si="399"/>
        <v>0</v>
      </c>
      <c r="AP352" s="8">
        <f t="shared" si="400"/>
        <v>0</v>
      </c>
      <c r="AQ352" s="8">
        <f t="shared" si="401"/>
        <v>0</v>
      </c>
      <c r="AR352" s="8">
        <f t="shared" si="402"/>
        <v>0</v>
      </c>
      <c r="AS352" s="15">
        <f t="shared" si="403"/>
        <v>0</v>
      </c>
      <c r="AT352" s="8">
        <f t="shared" si="404"/>
        <v>1.9337376000000015</v>
      </c>
      <c r="AU352" s="68"/>
      <c r="AV352" s="60">
        <v>0</v>
      </c>
      <c r="AW352" s="8">
        <f t="shared" si="405"/>
        <v>1.9337376000000015</v>
      </c>
      <c r="AX352" s="8">
        <f t="shared" si="406"/>
        <v>0</v>
      </c>
      <c r="AY352" s="69">
        <f t="shared" si="407"/>
        <v>0</v>
      </c>
      <c r="AZ352" s="8">
        <f t="shared" si="408"/>
        <v>1.9337376000000015</v>
      </c>
      <c r="BA352" s="8">
        <f t="shared" si="409"/>
        <v>0</v>
      </c>
      <c r="BB352" s="8">
        <f t="shared" si="410"/>
        <v>0</v>
      </c>
      <c r="BC352" s="8">
        <f t="shared" si="411"/>
        <v>0</v>
      </c>
      <c r="BD352" s="8">
        <f t="shared" si="412"/>
        <v>1.9337376000000015</v>
      </c>
      <c r="BE352" s="15">
        <f t="shared" si="413"/>
        <v>3.0997006202983554E-2</v>
      </c>
      <c r="BF352" s="8">
        <f t="shared" si="414"/>
        <v>0</v>
      </c>
      <c r="BG352" s="68"/>
      <c r="BH352" s="60">
        <v>0</v>
      </c>
      <c r="BI352" s="8">
        <f t="shared" si="415"/>
        <v>0</v>
      </c>
      <c r="BJ352" s="8">
        <f t="shared" si="416"/>
        <v>0</v>
      </c>
      <c r="BK352" s="69">
        <f t="shared" si="417"/>
        <v>0</v>
      </c>
      <c r="BL352" s="8">
        <f t="shared" si="418"/>
        <v>0</v>
      </c>
      <c r="BM352" s="8">
        <f t="shared" si="419"/>
        <v>0</v>
      </c>
      <c r="BN352" s="8">
        <f t="shared" si="420"/>
        <v>0</v>
      </c>
      <c r="BO352" s="8">
        <f t="shared" si="421"/>
        <v>0</v>
      </c>
      <c r="BP352" s="8">
        <f t="shared" si="422"/>
        <v>0</v>
      </c>
      <c r="BQ352" s="15">
        <f t="shared" si="423"/>
        <v>0</v>
      </c>
      <c r="BR352" s="8">
        <f t="shared" si="424"/>
        <v>0</v>
      </c>
      <c r="BS352" s="68"/>
      <c r="BT352" s="60">
        <v>0</v>
      </c>
      <c r="BU352" s="8">
        <f t="shared" si="425"/>
        <v>0</v>
      </c>
      <c r="BV352" s="8">
        <f t="shared" si="426"/>
        <v>0</v>
      </c>
      <c r="BW352" s="69">
        <f t="shared" si="427"/>
        <v>0</v>
      </c>
      <c r="BX352" s="8">
        <f t="shared" si="428"/>
        <v>0</v>
      </c>
      <c r="BY352" s="8">
        <f t="shared" si="429"/>
        <v>0</v>
      </c>
      <c r="BZ352" s="8">
        <f t="shared" si="430"/>
        <v>0</v>
      </c>
      <c r="CA352" s="8">
        <f t="shared" si="431"/>
        <v>0</v>
      </c>
      <c r="CB352" s="8">
        <f t="shared" si="432"/>
        <v>0</v>
      </c>
      <c r="CC352" s="15">
        <f t="shared" si="433"/>
        <v>0</v>
      </c>
      <c r="CD352" s="8">
        <f t="shared" si="434"/>
        <v>0</v>
      </c>
      <c r="CE352" s="68"/>
      <c r="CF352" s="60">
        <v>0</v>
      </c>
      <c r="CG352" s="8">
        <f t="shared" si="435"/>
        <v>0</v>
      </c>
      <c r="CH352" s="8">
        <f t="shared" si="436"/>
        <v>0</v>
      </c>
      <c r="CI352" s="69">
        <f t="shared" si="437"/>
        <v>0</v>
      </c>
      <c r="CJ352" s="8">
        <f t="shared" si="438"/>
        <v>0</v>
      </c>
      <c r="CK352" s="8">
        <f t="shared" si="439"/>
        <v>0</v>
      </c>
      <c r="CL352" s="8">
        <f t="shared" si="440"/>
        <v>0</v>
      </c>
      <c r="CM352" s="8">
        <f t="shared" si="441"/>
        <v>0</v>
      </c>
      <c r="CN352" s="8">
        <f t="shared" si="442"/>
        <v>0</v>
      </c>
      <c r="CO352" s="15">
        <f t="shared" si="443"/>
        <v>0</v>
      </c>
      <c r="CP352" s="8">
        <f t="shared" si="444"/>
        <v>0</v>
      </c>
      <c r="CQ352" s="27"/>
      <c r="CR352">
        <f t="shared" si="369"/>
        <v>47.208170000000003</v>
      </c>
      <c r="CS352">
        <f t="shared" si="370"/>
        <v>0</v>
      </c>
      <c r="CT352">
        <f t="shared" si="371"/>
        <v>2.915149</v>
      </c>
      <c r="CU352">
        <f t="shared" si="372"/>
        <v>0</v>
      </c>
      <c r="CV352">
        <f t="shared" si="373"/>
        <v>21.582118999999999</v>
      </c>
      <c r="CW352">
        <f t="shared" si="374"/>
        <v>14.482699</v>
      </c>
      <c r="CX352">
        <f t="shared" si="375"/>
        <v>6.6463700000000001</v>
      </c>
      <c r="CY352">
        <f t="shared" si="376"/>
        <v>1.581833</v>
      </c>
      <c r="CZ352" s="8">
        <f t="shared" si="377"/>
        <v>8.994021</v>
      </c>
    </row>
    <row r="353" spans="1:104" hidden="1" outlineLevel="1" x14ac:dyDescent="0.4">
      <c r="A353" t="str">
        <f>'Accounts Active'!A311</f>
        <v>Steven Dow</v>
      </c>
      <c r="B353">
        <f t="shared" si="360"/>
        <v>20</v>
      </c>
      <c r="C353">
        <f t="shared" si="359"/>
        <v>20</v>
      </c>
      <c r="D353">
        <f t="shared" si="361"/>
        <v>0</v>
      </c>
      <c r="E353">
        <f t="shared" si="362"/>
        <v>1</v>
      </c>
      <c r="F353" s="15">
        <f t="shared" si="378"/>
        <v>0.60517234072325943</v>
      </c>
      <c r="G353" s="14">
        <f t="shared" si="363"/>
        <v>1</v>
      </c>
      <c r="H353" s="54">
        <f t="shared" si="379"/>
        <v>7.8965531855348114</v>
      </c>
      <c r="I353" s="58">
        <v>2.4428715026315837</v>
      </c>
      <c r="J353" s="58">
        <f t="shared" si="364"/>
        <v>17.557128497368417</v>
      </c>
      <c r="K353" s="10"/>
      <c r="L353">
        <v>0</v>
      </c>
      <c r="M353" s="8">
        <f t="shared" si="380"/>
        <v>1</v>
      </c>
      <c r="N353" s="8">
        <f t="shared" si="381"/>
        <v>17.557128497368417</v>
      </c>
      <c r="O353" s="58">
        <f t="shared" si="365"/>
        <v>0.88767133089810446</v>
      </c>
      <c r="P353" s="8">
        <f t="shared" si="366"/>
        <v>0</v>
      </c>
      <c r="Q353" s="8">
        <f t="shared" si="382"/>
        <v>17.557128497368417</v>
      </c>
      <c r="R353" s="8">
        <f t="shared" si="367"/>
        <v>0.57374383486200276</v>
      </c>
      <c r="S353" s="8">
        <f t="shared" si="383"/>
        <v>0.57374383486200276</v>
      </c>
      <c r="T353" s="8">
        <f t="shared" si="384"/>
        <v>1.4614151657601071</v>
      </c>
      <c r="U353" s="15">
        <f t="shared" si="445"/>
        <v>7.3070758288005355E-2</v>
      </c>
      <c r="V353" s="8">
        <f t="shared" si="368"/>
        <v>16.095713331608309</v>
      </c>
      <c r="W353" s="68"/>
      <c r="X353" s="58">
        <v>0</v>
      </c>
      <c r="Y353" s="8">
        <f t="shared" si="385"/>
        <v>1</v>
      </c>
      <c r="Z353" s="8">
        <f t="shared" si="386"/>
        <v>16.095713331608309</v>
      </c>
      <c r="AA353" s="60">
        <f t="shared" si="387"/>
        <v>1.5552001717334791</v>
      </c>
      <c r="AB353" s="8">
        <f t="shared" si="388"/>
        <v>0</v>
      </c>
      <c r="AC353" s="8">
        <f t="shared" si="389"/>
        <v>16.095713331608309</v>
      </c>
      <c r="AD353" s="8">
        <f t="shared" si="390"/>
        <v>2.8799378480412257</v>
      </c>
      <c r="AE353" s="8">
        <f t="shared" si="391"/>
        <v>2.8799378480412257</v>
      </c>
      <c r="AF353" s="8">
        <f t="shared" si="392"/>
        <v>4.4351380197747048</v>
      </c>
      <c r="AG353" s="15">
        <f t="shared" si="393"/>
        <v>0.22175690098873524</v>
      </c>
      <c r="AH353" s="8">
        <f t="shared" si="394"/>
        <v>11.660575311833604</v>
      </c>
      <c r="AI353" s="68"/>
      <c r="AJ353" s="58">
        <v>0</v>
      </c>
      <c r="AK353" s="8">
        <f t="shared" si="395"/>
        <v>1</v>
      </c>
      <c r="AL353" s="8">
        <f t="shared" si="396"/>
        <v>0</v>
      </c>
      <c r="AM353" s="69">
        <f t="shared" si="397"/>
        <v>0</v>
      </c>
      <c r="AN353" s="8">
        <f t="shared" si="398"/>
        <v>1</v>
      </c>
      <c r="AO353" s="8">
        <f t="shared" si="399"/>
        <v>0</v>
      </c>
      <c r="AP353" s="8">
        <f t="shared" si="400"/>
        <v>0</v>
      </c>
      <c r="AQ353" s="8">
        <f t="shared" si="401"/>
        <v>0</v>
      </c>
      <c r="AR353" s="8">
        <f t="shared" si="402"/>
        <v>1</v>
      </c>
      <c r="AS353" s="15">
        <f t="shared" si="403"/>
        <v>0.05</v>
      </c>
      <c r="AT353" s="8">
        <f t="shared" si="404"/>
        <v>10.660575311833604</v>
      </c>
      <c r="AU353" s="68"/>
      <c r="AV353" s="60">
        <v>0</v>
      </c>
      <c r="AW353" s="8">
        <f t="shared" si="405"/>
        <v>1</v>
      </c>
      <c r="AX353" s="8">
        <f t="shared" si="406"/>
        <v>0</v>
      </c>
      <c r="AY353" s="69">
        <f t="shared" si="407"/>
        <v>0</v>
      </c>
      <c r="AZ353" s="8">
        <f t="shared" si="408"/>
        <v>1</v>
      </c>
      <c r="BA353" s="8">
        <f t="shared" si="409"/>
        <v>0</v>
      </c>
      <c r="BB353" s="8">
        <f t="shared" si="410"/>
        <v>0</v>
      </c>
      <c r="BC353" s="8">
        <f t="shared" si="411"/>
        <v>0</v>
      </c>
      <c r="BD353" s="8">
        <f t="shared" si="412"/>
        <v>1</v>
      </c>
      <c r="BE353" s="15">
        <f t="shared" si="413"/>
        <v>0.05</v>
      </c>
      <c r="BF353" s="8">
        <f t="shared" si="414"/>
        <v>9.660575311833604</v>
      </c>
      <c r="BG353" s="68"/>
      <c r="BH353" s="60">
        <v>0</v>
      </c>
      <c r="BI353" s="8">
        <f t="shared" si="415"/>
        <v>1</v>
      </c>
      <c r="BJ353" s="8">
        <f t="shared" si="416"/>
        <v>0</v>
      </c>
      <c r="BK353" s="69">
        <f t="shared" si="417"/>
        <v>0</v>
      </c>
      <c r="BL353" s="8">
        <f t="shared" si="418"/>
        <v>0</v>
      </c>
      <c r="BM353" s="8">
        <f t="shared" si="419"/>
        <v>0</v>
      </c>
      <c r="BN353" s="8">
        <f t="shared" si="420"/>
        <v>0</v>
      </c>
      <c r="BO353" s="8">
        <f t="shared" si="421"/>
        <v>0</v>
      </c>
      <c r="BP353" s="8">
        <f t="shared" si="422"/>
        <v>0</v>
      </c>
      <c r="BQ353" s="15">
        <f t="shared" si="423"/>
        <v>0</v>
      </c>
      <c r="BR353" s="8">
        <f t="shared" si="424"/>
        <v>9.660575311833604</v>
      </c>
      <c r="BS353" s="68"/>
      <c r="BT353" s="60">
        <v>0</v>
      </c>
      <c r="BU353" s="8">
        <f t="shared" si="425"/>
        <v>1</v>
      </c>
      <c r="BV353" s="8">
        <f t="shared" si="426"/>
        <v>0</v>
      </c>
      <c r="BW353" s="69">
        <f t="shared" si="427"/>
        <v>0</v>
      </c>
      <c r="BX353" s="8">
        <f t="shared" si="428"/>
        <v>0</v>
      </c>
      <c r="BY353" s="8">
        <f t="shared" si="429"/>
        <v>0</v>
      </c>
      <c r="BZ353" s="8">
        <f t="shared" si="430"/>
        <v>0</v>
      </c>
      <c r="CA353" s="8">
        <f t="shared" si="431"/>
        <v>0</v>
      </c>
      <c r="CB353" s="8">
        <f t="shared" si="432"/>
        <v>0</v>
      </c>
      <c r="CC353" s="15">
        <f t="shared" si="433"/>
        <v>0</v>
      </c>
      <c r="CD353" s="8">
        <f t="shared" si="434"/>
        <v>9.660575311833604</v>
      </c>
      <c r="CE353" s="68"/>
      <c r="CF353" s="60">
        <v>0</v>
      </c>
      <c r="CG353" s="8">
        <f t="shared" si="435"/>
        <v>1</v>
      </c>
      <c r="CH353" s="8">
        <f t="shared" si="436"/>
        <v>0</v>
      </c>
      <c r="CI353" s="69">
        <f t="shared" si="437"/>
        <v>0</v>
      </c>
      <c r="CJ353" s="8">
        <f t="shared" si="438"/>
        <v>0</v>
      </c>
      <c r="CK353" s="8">
        <f t="shared" si="439"/>
        <v>0</v>
      </c>
      <c r="CL353" s="8">
        <f t="shared" si="440"/>
        <v>0</v>
      </c>
      <c r="CM353" s="8">
        <f t="shared" si="441"/>
        <v>0</v>
      </c>
      <c r="CN353" s="8">
        <f t="shared" si="442"/>
        <v>0</v>
      </c>
      <c r="CO353" s="15">
        <f t="shared" si="443"/>
        <v>0</v>
      </c>
      <c r="CP353" s="8">
        <f t="shared" si="444"/>
        <v>9.660575311833604</v>
      </c>
      <c r="CQ353" s="27"/>
      <c r="CR353">
        <f t="shared" si="369"/>
        <v>0</v>
      </c>
      <c r="CS353">
        <f t="shared" si="370"/>
        <v>0</v>
      </c>
      <c r="CT353">
        <f t="shared" si="371"/>
        <v>0</v>
      </c>
      <c r="CU353">
        <f t="shared" si="372"/>
        <v>0</v>
      </c>
      <c r="CV353">
        <f t="shared" si="373"/>
        <v>0</v>
      </c>
      <c r="CW353">
        <f t="shared" si="374"/>
        <v>0</v>
      </c>
      <c r="CX353">
        <f t="shared" si="375"/>
        <v>0</v>
      </c>
      <c r="CY353">
        <f t="shared" si="376"/>
        <v>0</v>
      </c>
      <c r="CZ353" s="8">
        <f t="shared" si="377"/>
        <v>0</v>
      </c>
    </row>
    <row r="354" spans="1:104" hidden="1" outlineLevel="1" x14ac:dyDescent="0.4">
      <c r="A354" t="str">
        <f>'Accounts Active'!A312</f>
        <v>Steven Schukow</v>
      </c>
      <c r="B354">
        <f t="shared" si="360"/>
        <v>26.243685000000003</v>
      </c>
      <c r="C354">
        <f t="shared" si="359"/>
        <v>3.0527920000000002</v>
      </c>
      <c r="D354">
        <f t="shared" si="361"/>
        <v>7.1829400000000003</v>
      </c>
      <c r="E354">
        <f t="shared" si="362"/>
        <v>1.3121842500000003</v>
      </c>
      <c r="F354" s="15">
        <f t="shared" si="378"/>
        <v>0.54004018865827919</v>
      </c>
      <c r="G354" s="14">
        <f t="shared" si="363"/>
        <v>1</v>
      </c>
      <c r="H354" s="54">
        <f t="shared" si="379"/>
        <v>1.1176057500000001</v>
      </c>
      <c r="I354" s="58">
        <v>1.3121842500000003</v>
      </c>
      <c r="J354" s="58">
        <f t="shared" si="364"/>
        <v>1.1176057500000003</v>
      </c>
      <c r="K354" s="10"/>
      <c r="L354">
        <v>0</v>
      </c>
      <c r="M354" s="8">
        <f t="shared" si="380"/>
        <v>1.1176057500000003</v>
      </c>
      <c r="N354" s="8">
        <f t="shared" si="381"/>
        <v>1.1176057500000003</v>
      </c>
      <c r="O354" s="58">
        <f t="shared" si="365"/>
        <v>0.47681113735465125</v>
      </c>
      <c r="P354" s="8">
        <f t="shared" si="366"/>
        <v>1.1176057500000003</v>
      </c>
      <c r="Q354" s="8">
        <f t="shared" si="382"/>
        <v>0</v>
      </c>
      <c r="R354" s="8">
        <f t="shared" si="367"/>
        <v>0</v>
      </c>
      <c r="S354" s="8">
        <f t="shared" si="383"/>
        <v>0</v>
      </c>
      <c r="T354" s="8">
        <f t="shared" si="384"/>
        <v>1.5944168873546516</v>
      </c>
      <c r="U354" s="15">
        <f t="shared" si="445"/>
        <v>6.0754306697197877E-2</v>
      </c>
      <c r="V354" s="8">
        <f t="shared" si="368"/>
        <v>-0.4768111373546513</v>
      </c>
      <c r="W354" s="68"/>
      <c r="X354" s="58">
        <v>0</v>
      </c>
      <c r="Y354" s="8">
        <f t="shared" si="385"/>
        <v>-0.4768111373546513</v>
      </c>
      <c r="Z354" s="8">
        <f t="shared" si="386"/>
        <v>-0.4768111373546513</v>
      </c>
      <c r="AA354" s="60">
        <f t="shared" si="387"/>
        <v>0.83537311264534908</v>
      </c>
      <c r="AB354" s="8">
        <f t="shared" si="388"/>
        <v>-0.4768111373546513</v>
      </c>
      <c r="AC354" s="8">
        <f t="shared" si="389"/>
        <v>0</v>
      </c>
      <c r="AD354" s="8">
        <f t="shared" si="390"/>
        <v>0</v>
      </c>
      <c r="AE354" s="8">
        <f t="shared" si="391"/>
        <v>0</v>
      </c>
      <c r="AF354" s="8">
        <f t="shared" si="392"/>
        <v>0.35856197529069778</v>
      </c>
      <c r="AG354" s="15">
        <f t="shared" si="393"/>
        <v>1.3662790697674421E-2</v>
      </c>
      <c r="AH354" s="8">
        <f t="shared" si="394"/>
        <v>-0.83537311264534908</v>
      </c>
      <c r="AI354" s="68"/>
      <c r="AJ354" s="58">
        <v>0</v>
      </c>
      <c r="AK354" s="8">
        <f t="shared" si="395"/>
        <v>-0.83537311264534908</v>
      </c>
      <c r="AL354" s="8">
        <f t="shared" si="396"/>
        <v>-0.83537311264534908</v>
      </c>
      <c r="AM354" s="69">
        <f t="shared" si="397"/>
        <v>0</v>
      </c>
      <c r="AN354" s="8">
        <f t="shared" si="398"/>
        <v>-0.83537311264534908</v>
      </c>
      <c r="AO354" s="8">
        <f t="shared" si="399"/>
        <v>0</v>
      </c>
      <c r="AP354" s="8">
        <f t="shared" si="400"/>
        <v>0</v>
      </c>
      <c r="AQ354" s="8">
        <f t="shared" si="401"/>
        <v>0</v>
      </c>
      <c r="AR354" s="8">
        <f t="shared" si="402"/>
        <v>-0.83537311264534908</v>
      </c>
      <c r="AS354" s="15">
        <f t="shared" si="403"/>
        <v>-3.1831395348837214E-2</v>
      </c>
      <c r="AT354" s="8">
        <f t="shared" si="404"/>
        <v>0</v>
      </c>
      <c r="AU354" s="68"/>
      <c r="AV354" s="60">
        <v>0</v>
      </c>
      <c r="AW354" s="8">
        <f t="shared" si="405"/>
        <v>0</v>
      </c>
      <c r="AX354" s="8">
        <f t="shared" si="406"/>
        <v>0</v>
      </c>
      <c r="AY354" s="69">
        <f t="shared" si="407"/>
        <v>0</v>
      </c>
      <c r="AZ354" s="8">
        <f t="shared" si="408"/>
        <v>0</v>
      </c>
      <c r="BA354" s="8">
        <f t="shared" si="409"/>
        <v>0</v>
      </c>
      <c r="BB354" s="8">
        <f t="shared" si="410"/>
        <v>0</v>
      </c>
      <c r="BC354" s="8">
        <f t="shared" si="411"/>
        <v>0</v>
      </c>
      <c r="BD354" s="8">
        <f t="shared" si="412"/>
        <v>0</v>
      </c>
      <c r="BE354" s="15">
        <f t="shared" si="413"/>
        <v>0</v>
      </c>
      <c r="BF354" s="8">
        <f t="shared" si="414"/>
        <v>0</v>
      </c>
      <c r="BG354" s="68"/>
      <c r="BH354" s="60">
        <v>0</v>
      </c>
      <c r="BI354" s="8">
        <f t="shared" si="415"/>
        <v>0</v>
      </c>
      <c r="BJ354" s="8">
        <f t="shared" si="416"/>
        <v>0</v>
      </c>
      <c r="BK354" s="69">
        <f t="shared" si="417"/>
        <v>0</v>
      </c>
      <c r="BL354" s="8">
        <f t="shared" si="418"/>
        <v>0</v>
      </c>
      <c r="BM354" s="8">
        <f t="shared" si="419"/>
        <v>0</v>
      </c>
      <c r="BN354" s="8">
        <f t="shared" si="420"/>
        <v>0</v>
      </c>
      <c r="BO354" s="8">
        <f t="shared" si="421"/>
        <v>0</v>
      </c>
      <c r="BP354" s="8">
        <f t="shared" si="422"/>
        <v>0</v>
      </c>
      <c r="BQ354" s="15">
        <f t="shared" si="423"/>
        <v>0</v>
      </c>
      <c r="BR354" s="8">
        <f t="shared" si="424"/>
        <v>0</v>
      </c>
      <c r="BS354" s="68"/>
      <c r="BT354" s="60">
        <v>0</v>
      </c>
      <c r="BU354" s="8">
        <f t="shared" si="425"/>
        <v>0</v>
      </c>
      <c r="BV354" s="8">
        <f t="shared" si="426"/>
        <v>0</v>
      </c>
      <c r="BW354" s="69">
        <f t="shared" si="427"/>
        <v>0</v>
      </c>
      <c r="BX354" s="8">
        <f t="shared" si="428"/>
        <v>0</v>
      </c>
      <c r="BY354" s="8">
        <f t="shared" si="429"/>
        <v>0</v>
      </c>
      <c r="BZ354" s="8">
        <f t="shared" si="430"/>
        <v>0</v>
      </c>
      <c r="CA354" s="8">
        <f t="shared" si="431"/>
        <v>0</v>
      </c>
      <c r="CB354" s="8">
        <f t="shared" si="432"/>
        <v>0</v>
      </c>
      <c r="CC354" s="15">
        <f t="shared" si="433"/>
        <v>0</v>
      </c>
      <c r="CD354" s="8">
        <f t="shared" si="434"/>
        <v>0</v>
      </c>
      <c r="CE354" s="68"/>
      <c r="CF354" s="60">
        <v>0</v>
      </c>
      <c r="CG354" s="8">
        <f t="shared" si="435"/>
        <v>0</v>
      </c>
      <c r="CH354" s="8">
        <f t="shared" si="436"/>
        <v>0</v>
      </c>
      <c r="CI354" s="69">
        <f t="shared" si="437"/>
        <v>0</v>
      </c>
      <c r="CJ354" s="8">
        <f t="shared" si="438"/>
        <v>0</v>
      </c>
      <c r="CK354" s="8">
        <f t="shared" si="439"/>
        <v>0</v>
      </c>
      <c r="CL354" s="8">
        <f t="shared" si="440"/>
        <v>0</v>
      </c>
      <c r="CM354" s="8">
        <f t="shared" si="441"/>
        <v>0</v>
      </c>
      <c r="CN354" s="8">
        <f t="shared" si="442"/>
        <v>0</v>
      </c>
      <c r="CO354" s="15">
        <f t="shared" si="443"/>
        <v>0</v>
      </c>
      <c r="CP354" s="8">
        <f t="shared" si="444"/>
        <v>0</v>
      </c>
      <c r="CQ354" s="27"/>
      <c r="CR354">
        <f t="shared" si="369"/>
        <v>23.190893000000003</v>
      </c>
      <c r="CS354">
        <f t="shared" si="370"/>
        <v>2.324999</v>
      </c>
      <c r="CT354">
        <f t="shared" si="371"/>
        <v>3.0032199999999998</v>
      </c>
      <c r="CU354">
        <f t="shared" si="372"/>
        <v>0</v>
      </c>
      <c r="CV354">
        <f t="shared" si="373"/>
        <v>4.0339109999999998</v>
      </c>
      <c r="CW354">
        <f t="shared" si="374"/>
        <v>6.645823</v>
      </c>
      <c r="CX354">
        <f t="shared" si="375"/>
        <v>5.8960980000000003</v>
      </c>
      <c r="CY354">
        <f t="shared" si="376"/>
        <v>1.286842</v>
      </c>
      <c r="CZ354" s="8">
        <f t="shared" si="377"/>
        <v>7.8059419999999999</v>
      </c>
    </row>
    <row r="355" spans="1:104" hidden="1" outlineLevel="1" x14ac:dyDescent="0.4">
      <c r="A355" t="str">
        <f>'Accounts Active'!A313</f>
        <v>Steven Sohm and Kathleen M. Sohm, Trustees of the Steven Sohm and Kathleen M. Sohm Living Trust</v>
      </c>
      <c r="B355">
        <f t="shared" si="360"/>
        <v>38.733547999999999</v>
      </c>
      <c r="C355">
        <f t="shared" si="359"/>
        <v>26.528908000000001</v>
      </c>
      <c r="D355">
        <f t="shared" si="361"/>
        <v>3.125216</v>
      </c>
      <c r="E355">
        <f t="shared" si="362"/>
        <v>1.9366774</v>
      </c>
      <c r="F355" s="15">
        <f t="shared" si="378"/>
        <v>0.55916728088438472</v>
      </c>
      <c r="G355" s="14">
        <f t="shared" si="363"/>
        <v>1</v>
      </c>
      <c r="H355" s="54">
        <f t="shared" si="379"/>
        <v>11.694810648808</v>
      </c>
      <c r="I355" s="58">
        <v>3.2403356674567525</v>
      </c>
      <c r="J355" s="58">
        <f t="shared" si="364"/>
        <v>23.28857233254325</v>
      </c>
      <c r="K355" s="10"/>
      <c r="L355">
        <v>0</v>
      </c>
      <c r="M355" s="8">
        <f t="shared" si="380"/>
        <v>1.9366774</v>
      </c>
      <c r="N355" s="8">
        <f t="shared" si="381"/>
        <v>23.28857233254325</v>
      </c>
      <c r="O355" s="58">
        <f t="shared" si="365"/>
        <v>1.1774475535816686</v>
      </c>
      <c r="P355" s="8">
        <f t="shared" si="366"/>
        <v>0</v>
      </c>
      <c r="Q355" s="8">
        <f t="shared" si="382"/>
        <v>23.28857233254325</v>
      </c>
      <c r="R355" s="8">
        <f t="shared" si="367"/>
        <v>0.76103987053106315</v>
      </c>
      <c r="S355" s="8">
        <f t="shared" si="383"/>
        <v>0.76103987053106315</v>
      </c>
      <c r="T355" s="8">
        <f t="shared" si="384"/>
        <v>1.9384874241127319</v>
      </c>
      <c r="U355" s="15">
        <f t="shared" si="445"/>
        <v>5.0046730139793334E-2</v>
      </c>
      <c r="V355" s="8">
        <f t="shared" si="368"/>
        <v>21.350084908430517</v>
      </c>
      <c r="W355" s="68"/>
      <c r="X355" s="58">
        <v>0</v>
      </c>
      <c r="Y355" s="8">
        <f t="shared" si="385"/>
        <v>1.9366774</v>
      </c>
      <c r="Z355" s="8">
        <f t="shared" si="386"/>
        <v>21.350084908430517</v>
      </c>
      <c r="AA355" s="60">
        <f t="shared" si="387"/>
        <v>2.0628881138750836</v>
      </c>
      <c r="AB355" s="8">
        <f t="shared" si="388"/>
        <v>0</v>
      </c>
      <c r="AC355" s="8">
        <f t="shared" si="389"/>
        <v>21.350084908430517</v>
      </c>
      <c r="AD355" s="8">
        <f t="shared" si="390"/>
        <v>3.8200803108201833</v>
      </c>
      <c r="AE355" s="8">
        <f t="shared" si="391"/>
        <v>3.8200803108201833</v>
      </c>
      <c r="AF355" s="8">
        <f t="shared" si="392"/>
        <v>5.8829684246952674</v>
      </c>
      <c r="AG355" s="15">
        <f t="shared" si="393"/>
        <v>0.15188302462493927</v>
      </c>
      <c r="AH355" s="8">
        <f t="shared" si="394"/>
        <v>15.46711648373525</v>
      </c>
      <c r="AI355" s="68"/>
      <c r="AJ355" s="58">
        <v>0</v>
      </c>
      <c r="AK355" s="8">
        <f t="shared" si="395"/>
        <v>1.9366774</v>
      </c>
      <c r="AL355" s="8">
        <f t="shared" si="396"/>
        <v>0</v>
      </c>
      <c r="AM355" s="69">
        <f t="shared" si="397"/>
        <v>0</v>
      </c>
      <c r="AN355" s="8">
        <f t="shared" si="398"/>
        <v>1.9366774</v>
      </c>
      <c r="AO355" s="8">
        <f t="shared" si="399"/>
        <v>0</v>
      </c>
      <c r="AP355" s="8">
        <f t="shared" si="400"/>
        <v>0</v>
      </c>
      <c r="AQ355" s="8">
        <f t="shared" si="401"/>
        <v>0</v>
      </c>
      <c r="AR355" s="8">
        <f t="shared" si="402"/>
        <v>1.9366774</v>
      </c>
      <c r="AS355" s="15">
        <f t="shared" si="403"/>
        <v>0.05</v>
      </c>
      <c r="AT355" s="8">
        <f t="shared" si="404"/>
        <v>13.530439083735249</v>
      </c>
      <c r="AU355" s="68"/>
      <c r="AV355" s="60">
        <v>0</v>
      </c>
      <c r="AW355" s="8">
        <f t="shared" si="405"/>
        <v>1.9366774</v>
      </c>
      <c r="AX355" s="8">
        <f t="shared" si="406"/>
        <v>0</v>
      </c>
      <c r="AY355" s="69">
        <f t="shared" si="407"/>
        <v>0</v>
      </c>
      <c r="AZ355" s="8">
        <f t="shared" si="408"/>
        <v>1.9366774</v>
      </c>
      <c r="BA355" s="8">
        <f t="shared" si="409"/>
        <v>0</v>
      </c>
      <c r="BB355" s="8">
        <f t="shared" si="410"/>
        <v>0</v>
      </c>
      <c r="BC355" s="8">
        <f t="shared" si="411"/>
        <v>0</v>
      </c>
      <c r="BD355" s="8">
        <f t="shared" si="412"/>
        <v>1.9366774</v>
      </c>
      <c r="BE355" s="15">
        <f t="shared" si="413"/>
        <v>0.05</v>
      </c>
      <c r="BF355" s="8">
        <f t="shared" si="414"/>
        <v>11.593761683735249</v>
      </c>
      <c r="BG355" s="68"/>
      <c r="BH355" s="60">
        <v>0</v>
      </c>
      <c r="BI355" s="8">
        <f t="shared" si="415"/>
        <v>1.9366774</v>
      </c>
      <c r="BJ355" s="8">
        <f t="shared" si="416"/>
        <v>0</v>
      </c>
      <c r="BK355" s="69">
        <f t="shared" si="417"/>
        <v>0</v>
      </c>
      <c r="BL355" s="8">
        <f t="shared" si="418"/>
        <v>0</v>
      </c>
      <c r="BM355" s="8">
        <f t="shared" si="419"/>
        <v>0</v>
      </c>
      <c r="BN355" s="8">
        <f t="shared" si="420"/>
        <v>0</v>
      </c>
      <c r="BO355" s="8">
        <f t="shared" si="421"/>
        <v>0</v>
      </c>
      <c r="BP355" s="8">
        <f t="shared" si="422"/>
        <v>0</v>
      </c>
      <c r="BQ355" s="15">
        <f t="shared" si="423"/>
        <v>0</v>
      </c>
      <c r="BR355" s="8">
        <f t="shared" si="424"/>
        <v>11.593761683735249</v>
      </c>
      <c r="BS355" s="68"/>
      <c r="BT355" s="60">
        <v>0</v>
      </c>
      <c r="BU355" s="8">
        <f t="shared" si="425"/>
        <v>1.9366774</v>
      </c>
      <c r="BV355" s="8">
        <f t="shared" si="426"/>
        <v>0</v>
      </c>
      <c r="BW355" s="69">
        <f t="shared" si="427"/>
        <v>0</v>
      </c>
      <c r="BX355" s="8">
        <f t="shared" si="428"/>
        <v>0</v>
      </c>
      <c r="BY355" s="8">
        <f t="shared" si="429"/>
        <v>0</v>
      </c>
      <c r="BZ355" s="8">
        <f t="shared" si="430"/>
        <v>0</v>
      </c>
      <c r="CA355" s="8">
        <f t="shared" si="431"/>
        <v>0</v>
      </c>
      <c r="CB355" s="8">
        <f t="shared" si="432"/>
        <v>0</v>
      </c>
      <c r="CC355" s="15">
        <f t="shared" si="433"/>
        <v>0</v>
      </c>
      <c r="CD355" s="8">
        <f t="shared" si="434"/>
        <v>11.593761683735249</v>
      </c>
      <c r="CE355" s="68"/>
      <c r="CF355" s="60">
        <v>0</v>
      </c>
      <c r="CG355" s="8">
        <f t="shared" si="435"/>
        <v>1.9366774</v>
      </c>
      <c r="CH355" s="8">
        <f t="shared" si="436"/>
        <v>0</v>
      </c>
      <c r="CI355" s="69">
        <f t="shared" si="437"/>
        <v>0</v>
      </c>
      <c r="CJ355" s="8">
        <f t="shared" si="438"/>
        <v>0</v>
      </c>
      <c r="CK355" s="8">
        <f t="shared" si="439"/>
        <v>0</v>
      </c>
      <c r="CL355" s="8">
        <f t="shared" si="440"/>
        <v>0</v>
      </c>
      <c r="CM355" s="8">
        <f t="shared" si="441"/>
        <v>0</v>
      </c>
      <c r="CN355" s="8">
        <f t="shared" si="442"/>
        <v>0</v>
      </c>
      <c r="CO355" s="15">
        <f t="shared" si="443"/>
        <v>0</v>
      </c>
      <c r="CP355" s="8">
        <f t="shared" si="444"/>
        <v>11.593761683735249</v>
      </c>
      <c r="CQ355" s="27"/>
      <c r="CR355">
        <f t="shared" si="369"/>
        <v>12.204639999999999</v>
      </c>
      <c r="CS355">
        <f t="shared" si="370"/>
        <v>0.89185899999999996</v>
      </c>
      <c r="CT355">
        <f t="shared" si="371"/>
        <v>2.0943589999999999</v>
      </c>
      <c r="CU355">
        <f t="shared" si="372"/>
        <v>0</v>
      </c>
      <c r="CV355">
        <f t="shared" si="373"/>
        <v>2.7663000000000002</v>
      </c>
      <c r="CW355">
        <f t="shared" si="374"/>
        <v>3.3269060000000001</v>
      </c>
      <c r="CX355">
        <f t="shared" si="375"/>
        <v>0</v>
      </c>
      <c r="CY355">
        <f t="shared" si="376"/>
        <v>3.125216</v>
      </c>
      <c r="CZ355" s="8">
        <f t="shared" si="377"/>
        <v>3.125216</v>
      </c>
    </row>
    <row r="356" spans="1:104" hidden="1" outlineLevel="1" x14ac:dyDescent="0.4">
      <c r="A356" t="str">
        <f>'Accounts Active'!A314</f>
        <v>Stevens Orbital Satellite Research Inc</v>
      </c>
      <c r="B356">
        <f t="shared" si="360"/>
        <v>137.950864</v>
      </c>
      <c r="C356">
        <f t="shared" si="359"/>
        <v>30.030097000000001</v>
      </c>
      <c r="D356">
        <f t="shared" si="361"/>
        <v>5.8597799999999998</v>
      </c>
      <c r="E356">
        <f t="shared" si="362"/>
        <v>6.8975432000000003</v>
      </c>
      <c r="F356" s="15">
        <f t="shared" si="378"/>
        <v>0.22968767633351306</v>
      </c>
      <c r="G356" s="14">
        <f t="shared" si="363"/>
        <v>1</v>
      </c>
      <c r="H356" s="54">
        <f t="shared" si="379"/>
        <v>23.132553799999997</v>
      </c>
      <c r="I356" s="58">
        <v>6.8975432000000003</v>
      </c>
      <c r="J356" s="58">
        <f t="shared" si="364"/>
        <v>23.132553799999997</v>
      </c>
      <c r="K356" s="10"/>
      <c r="L356">
        <v>0</v>
      </c>
      <c r="M356" s="8">
        <f t="shared" si="380"/>
        <v>6.8975432000000003</v>
      </c>
      <c r="N356" s="8">
        <f t="shared" si="381"/>
        <v>23.132553799999997</v>
      </c>
      <c r="O356" s="58">
        <f t="shared" si="365"/>
        <v>2.5063747093023254</v>
      </c>
      <c r="P356" s="8">
        <f t="shared" si="366"/>
        <v>6.8975432000000003</v>
      </c>
      <c r="Q356" s="8">
        <f t="shared" si="382"/>
        <v>0</v>
      </c>
      <c r="R356" s="8">
        <f t="shared" si="367"/>
        <v>0</v>
      </c>
      <c r="S356" s="8">
        <f t="shared" si="383"/>
        <v>0</v>
      </c>
      <c r="T356" s="8">
        <f t="shared" si="384"/>
        <v>9.4039179093023257</v>
      </c>
      <c r="U356" s="15">
        <f t="shared" si="445"/>
        <v>6.8168604651162798E-2</v>
      </c>
      <c r="V356" s="8">
        <f t="shared" si="368"/>
        <v>13.728635890697671</v>
      </c>
      <c r="W356" s="68"/>
      <c r="X356" s="58">
        <v>0</v>
      </c>
      <c r="Y356" s="8">
        <f t="shared" si="385"/>
        <v>6.8975432000000003</v>
      </c>
      <c r="Z356" s="8">
        <f t="shared" si="386"/>
        <v>13.728635890697671</v>
      </c>
      <c r="AA356" s="60">
        <f t="shared" si="387"/>
        <v>4.3911684906976749</v>
      </c>
      <c r="AB356" s="8">
        <f t="shared" si="388"/>
        <v>6.8975432000000003</v>
      </c>
      <c r="AC356" s="8">
        <f t="shared" si="389"/>
        <v>0</v>
      </c>
      <c r="AD356" s="8">
        <f t="shared" si="390"/>
        <v>0</v>
      </c>
      <c r="AE356" s="8">
        <f t="shared" si="391"/>
        <v>0</v>
      </c>
      <c r="AF356" s="8">
        <f t="shared" si="392"/>
        <v>11.288711690697674</v>
      </c>
      <c r="AG356" s="15">
        <f t="shared" si="393"/>
        <v>8.183139534883721E-2</v>
      </c>
      <c r="AH356" s="8">
        <f t="shared" si="394"/>
        <v>2.4399241999999965</v>
      </c>
      <c r="AI356" s="68"/>
      <c r="AJ356" s="58">
        <v>0</v>
      </c>
      <c r="AK356" s="8">
        <f t="shared" si="395"/>
        <v>2.4399241999999965</v>
      </c>
      <c r="AL356" s="8">
        <f t="shared" si="396"/>
        <v>0</v>
      </c>
      <c r="AM356" s="69">
        <f t="shared" si="397"/>
        <v>0</v>
      </c>
      <c r="AN356" s="8">
        <f t="shared" si="398"/>
        <v>2.4399241999999965</v>
      </c>
      <c r="AO356" s="8">
        <f t="shared" si="399"/>
        <v>0</v>
      </c>
      <c r="AP356" s="8">
        <f t="shared" si="400"/>
        <v>0</v>
      </c>
      <c r="AQ356" s="8">
        <f t="shared" si="401"/>
        <v>0</v>
      </c>
      <c r="AR356" s="8">
        <f t="shared" si="402"/>
        <v>2.4399241999999965</v>
      </c>
      <c r="AS356" s="15">
        <f t="shared" si="403"/>
        <v>1.768690770940004E-2</v>
      </c>
      <c r="AT356" s="8">
        <f t="shared" si="404"/>
        <v>0</v>
      </c>
      <c r="AU356" s="68"/>
      <c r="AV356" s="60">
        <v>0</v>
      </c>
      <c r="AW356" s="8">
        <f t="shared" si="405"/>
        <v>0</v>
      </c>
      <c r="AX356" s="8">
        <f t="shared" si="406"/>
        <v>0</v>
      </c>
      <c r="AY356" s="69">
        <f t="shared" si="407"/>
        <v>0</v>
      </c>
      <c r="AZ356" s="8">
        <f t="shared" si="408"/>
        <v>0</v>
      </c>
      <c r="BA356" s="8">
        <f t="shared" si="409"/>
        <v>0</v>
      </c>
      <c r="BB356" s="8">
        <f t="shared" si="410"/>
        <v>0</v>
      </c>
      <c r="BC356" s="8">
        <f t="shared" si="411"/>
        <v>0</v>
      </c>
      <c r="BD356" s="8">
        <f t="shared" si="412"/>
        <v>0</v>
      </c>
      <c r="BE356" s="15">
        <f t="shared" si="413"/>
        <v>0</v>
      </c>
      <c r="BF356" s="8">
        <f t="shared" si="414"/>
        <v>0</v>
      </c>
      <c r="BG356" s="68"/>
      <c r="BH356" s="60">
        <v>0</v>
      </c>
      <c r="BI356" s="8">
        <f t="shared" si="415"/>
        <v>0</v>
      </c>
      <c r="BJ356" s="8">
        <f t="shared" si="416"/>
        <v>0</v>
      </c>
      <c r="BK356" s="69">
        <f t="shared" si="417"/>
        <v>0</v>
      </c>
      <c r="BL356" s="8">
        <f t="shared" si="418"/>
        <v>0</v>
      </c>
      <c r="BM356" s="8">
        <f t="shared" si="419"/>
        <v>0</v>
      </c>
      <c r="BN356" s="8">
        <f t="shared" si="420"/>
        <v>0</v>
      </c>
      <c r="BO356" s="8">
        <f t="shared" si="421"/>
        <v>0</v>
      </c>
      <c r="BP356" s="8">
        <f t="shared" si="422"/>
        <v>0</v>
      </c>
      <c r="BQ356" s="15">
        <f t="shared" si="423"/>
        <v>0</v>
      </c>
      <c r="BR356" s="8">
        <f t="shared" si="424"/>
        <v>0</v>
      </c>
      <c r="BS356" s="68"/>
      <c r="BT356" s="60">
        <v>0</v>
      </c>
      <c r="BU356" s="8">
        <f t="shared" si="425"/>
        <v>0</v>
      </c>
      <c r="BV356" s="8">
        <f t="shared" si="426"/>
        <v>0</v>
      </c>
      <c r="BW356" s="69">
        <f t="shared" si="427"/>
        <v>0</v>
      </c>
      <c r="BX356" s="8">
        <f t="shared" si="428"/>
        <v>0</v>
      </c>
      <c r="BY356" s="8">
        <f t="shared" si="429"/>
        <v>0</v>
      </c>
      <c r="BZ356" s="8">
        <f t="shared" si="430"/>
        <v>0</v>
      </c>
      <c r="CA356" s="8">
        <f t="shared" si="431"/>
        <v>0</v>
      </c>
      <c r="CB356" s="8">
        <f t="shared" si="432"/>
        <v>0</v>
      </c>
      <c r="CC356" s="15">
        <f t="shared" si="433"/>
        <v>0</v>
      </c>
      <c r="CD356" s="8">
        <f t="shared" si="434"/>
        <v>0</v>
      </c>
      <c r="CE356" s="68"/>
      <c r="CF356" s="60">
        <v>0</v>
      </c>
      <c r="CG356" s="8">
        <f t="shared" si="435"/>
        <v>0</v>
      </c>
      <c r="CH356" s="8">
        <f t="shared" si="436"/>
        <v>0</v>
      </c>
      <c r="CI356" s="69">
        <f t="shared" si="437"/>
        <v>0</v>
      </c>
      <c r="CJ356" s="8">
        <f t="shared" si="438"/>
        <v>0</v>
      </c>
      <c r="CK356" s="8">
        <f t="shared" si="439"/>
        <v>0</v>
      </c>
      <c r="CL356" s="8">
        <f t="shared" si="440"/>
        <v>0</v>
      </c>
      <c r="CM356" s="8">
        <f t="shared" si="441"/>
        <v>0</v>
      </c>
      <c r="CN356" s="8">
        <f t="shared" si="442"/>
        <v>0</v>
      </c>
      <c r="CO356" s="15">
        <f t="shared" si="443"/>
        <v>0</v>
      </c>
      <c r="CP356" s="8">
        <f t="shared" si="444"/>
        <v>0</v>
      </c>
      <c r="CQ356" s="27"/>
      <c r="CR356">
        <f t="shared" si="369"/>
        <v>107.920767</v>
      </c>
      <c r="CS356">
        <f t="shared" si="370"/>
        <v>3.0826500000000001</v>
      </c>
      <c r="CT356">
        <f t="shared" si="371"/>
        <v>0</v>
      </c>
      <c r="CU356">
        <f t="shared" si="372"/>
        <v>0</v>
      </c>
      <c r="CV356">
        <f t="shared" si="373"/>
        <v>98.978336999999996</v>
      </c>
      <c r="CW356">
        <f t="shared" si="374"/>
        <v>0</v>
      </c>
      <c r="CX356">
        <f t="shared" si="375"/>
        <v>0</v>
      </c>
      <c r="CY356">
        <f t="shared" si="376"/>
        <v>5.8597799999999998</v>
      </c>
      <c r="CZ356" s="8">
        <f t="shared" si="377"/>
        <v>5.8597799999999998</v>
      </c>
    </row>
    <row r="357" spans="1:104" hidden="1" outlineLevel="1" x14ac:dyDescent="0.4">
      <c r="A357" t="str">
        <f>'Accounts Active'!A315</f>
        <v>Swope Medical Group Inc. Profit Sharing 401K Plan FBO Brent McDermott MD</v>
      </c>
      <c r="B357">
        <f t="shared" si="360"/>
        <v>42.0075</v>
      </c>
      <c r="C357">
        <f t="shared" si="359"/>
        <v>42.0075</v>
      </c>
      <c r="D357">
        <f t="shared" si="361"/>
        <v>0</v>
      </c>
      <c r="E357">
        <f t="shared" si="362"/>
        <v>2.1003750000000001</v>
      </c>
      <c r="F357" s="15">
        <f t="shared" si="378"/>
        <v>0.65517234072325925</v>
      </c>
      <c r="G357" s="14">
        <f t="shared" si="363"/>
        <v>1</v>
      </c>
      <c r="H357" s="54">
        <f t="shared" si="379"/>
        <v>14.485347897067681</v>
      </c>
      <c r="I357" s="58">
        <v>5.130946232339813</v>
      </c>
      <c r="J357" s="58">
        <f t="shared" si="364"/>
        <v>36.876553767660184</v>
      </c>
      <c r="K357" s="10"/>
      <c r="L357">
        <v>0</v>
      </c>
      <c r="M357" s="8">
        <f t="shared" si="380"/>
        <v>2.1003750000000001</v>
      </c>
      <c r="N357" s="8">
        <f t="shared" si="381"/>
        <v>36.876553767660184</v>
      </c>
      <c r="O357" s="58">
        <f t="shared" si="365"/>
        <v>1.8644426716351064</v>
      </c>
      <c r="P357" s="8">
        <f t="shared" si="366"/>
        <v>0</v>
      </c>
      <c r="Q357" s="8">
        <f t="shared" si="382"/>
        <v>36.876553767660184</v>
      </c>
      <c r="R357" s="8">
        <f t="shared" si="367"/>
        <v>1.2050772071482787</v>
      </c>
      <c r="S357" s="8">
        <f t="shared" si="383"/>
        <v>1.2050772071482787</v>
      </c>
      <c r="T357" s="8">
        <f t="shared" si="384"/>
        <v>3.0695198787833853</v>
      </c>
      <c r="U357" s="15">
        <f t="shared" si="445"/>
        <v>7.3070758288005369E-2</v>
      </c>
      <c r="V357" s="8">
        <f t="shared" si="368"/>
        <v>33.807033888876802</v>
      </c>
      <c r="W357" s="68"/>
      <c r="X357" s="58">
        <v>0</v>
      </c>
      <c r="Y357" s="8">
        <f t="shared" si="385"/>
        <v>2.1003750000000001</v>
      </c>
      <c r="Z357" s="8">
        <f t="shared" si="386"/>
        <v>33.807033888876802</v>
      </c>
      <c r="AA357" s="60">
        <f t="shared" si="387"/>
        <v>3.2665035607047068</v>
      </c>
      <c r="AB357" s="8">
        <f t="shared" si="388"/>
        <v>0</v>
      </c>
      <c r="AC357" s="8">
        <f t="shared" si="389"/>
        <v>33.807033888876802</v>
      </c>
      <c r="AD357" s="8">
        <f t="shared" si="390"/>
        <v>6.0489494575795897</v>
      </c>
      <c r="AE357" s="8">
        <f t="shared" si="391"/>
        <v>6.0489494575795897</v>
      </c>
      <c r="AF357" s="8">
        <f t="shared" si="392"/>
        <v>9.3154530182842965</v>
      </c>
      <c r="AG357" s="15">
        <f t="shared" si="393"/>
        <v>0.22175690098873527</v>
      </c>
      <c r="AH357" s="8">
        <f t="shared" si="394"/>
        <v>24.491580870592507</v>
      </c>
      <c r="AI357" s="68"/>
      <c r="AJ357" s="58">
        <v>1</v>
      </c>
      <c r="AK357" s="8">
        <f t="shared" si="395"/>
        <v>0</v>
      </c>
      <c r="AL357" s="8">
        <f t="shared" si="396"/>
        <v>0</v>
      </c>
      <c r="AM357" s="69">
        <f t="shared" si="397"/>
        <v>0</v>
      </c>
      <c r="AN357" s="8">
        <f t="shared" si="398"/>
        <v>0</v>
      </c>
      <c r="AO357" s="8">
        <f t="shared" si="399"/>
        <v>0</v>
      </c>
      <c r="AP357" s="8">
        <f t="shared" si="400"/>
        <v>0</v>
      </c>
      <c r="AQ357" s="8">
        <f t="shared" si="401"/>
        <v>0</v>
      </c>
      <c r="AR357" s="8">
        <f t="shared" si="402"/>
        <v>0</v>
      </c>
      <c r="AS357" s="15">
        <f t="shared" si="403"/>
        <v>0</v>
      </c>
      <c r="AT357" s="8">
        <f t="shared" si="404"/>
        <v>24.491580870592507</v>
      </c>
      <c r="AU357" s="68"/>
      <c r="AV357" s="60">
        <v>0</v>
      </c>
      <c r="AW357" s="8">
        <f t="shared" si="405"/>
        <v>2.1003750000000001</v>
      </c>
      <c r="AX357" s="8">
        <f t="shared" si="406"/>
        <v>0</v>
      </c>
      <c r="AY357" s="69">
        <f t="shared" si="407"/>
        <v>0</v>
      </c>
      <c r="AZ357" s="8">
        <f t="shared" si="408"/>
        <v>2.1003750000000001</v>
      </c>
      <c r="BA357" s="8">
        <f t="shared" si="409"/>
        <v>0</v>
      </c>
      <c r="BB357" s="8">
        <f t="shared" si="410"/>
        <v>0</v>
      </c>
      <c r="BC357" s="8">
        <f t="shared" si="411"/>
        <v>0</v>
      </c>
      <c r="BD357" s="8">
        <f t="shared" si="412"/>
        <v>2.1003750000000001</v>
      </c>
      <c r="BE357" s="15">
        <f t="shared" si="413"/>
        <v>0.05</v>
      </c>
      <c r="BF357" s="8">
        <f t="shared" si="414"/>
        <v>22.391205870592508</v>
      </c>
      <c r="BG357" s="68"/>
      <c r="BH357" s="60">
        <v>0</v>
      </c>
      <c r="BI357" s="8">
        <f t="shared" si="415"/>
        <v>2.1003750000000001</v>
      </c>
      <c r="BJ357" s="8">
        <f t="shared" si="416"/>
        <v>0</v>
      </c>
      <c r="BK357" s="69">
        <f t="shared" si="417"/>
        <v>0</v>
      </c>
      <c r="BL357" s="8">
        <f t="shared" si="418"/>
        <v>0</v>
      </c>
      <c r="BM357" s="8">
        <f t="shared" si="419"/>
        <v>0</v>
      </c>
      <c r="BN357" s="8">
        <f t="shared" si="420"/>
        <v>0</v>
      </c>
      <c r="BO357" s="8">
        <f t="shared" si="421"/>
        <v>0</v>
      </c>
      <c r="BP357" s="8">
        <f t="shared" si="422"/>
        <v>0</v>
      </c>
      <c r="BQ357" s="15">
        <f t="shared" si="423"/>
        <v>0</v>
      </c>
      <c r="BR357" s="8">
        <f t="shared" si="424"/>
        <v>22.391205870592508</v>
      </c>
      <c r="BS357" s="68"/>
      <c r="BT357" s="60">
        <v>0</v>
      </c>
      <c r="BU357" s="8">
        <f t="shared" si="425"/>
        <v>2.1003750000000001</v>
      </c>
      <c r="BV357" s="8">
        <f t="shared" si="426"/>
        <v>0</v>
      </c>
      <c r="BW357" s="69">
        <f t="shared" si="427"/>
        <v>0</v>
      </c>
      <c r="BX357" s="8">
        <f t="shared" si="428"/>
        <v>0</v>
      </c>
      <c r="BY357" s="8">
        <f t="shared" si="429"/>
        <v>0</v>
      </c>
      <c r="BZ357" s="8">
        <f t="shared" si="430"/>
        <v>0</v>
      </c>
      <c r="CA357" s="8">
        <f t="shared" si="431"/>
        <v>0</v>
      </c>
      <c r="CB357" s="8">
        <f t="shared" si="432"/>
        <v>0</v>
      </c>
      <c r="CC357" s="15">
        <f t="shared" si="433"/>
        <v>0</v>
      </c>
      <c r="CD357" s="8">
        <f t="shared" si="434"/>
        <v>22.391205870592508</v>
      </c>
      <c r="CE357" s="68"/>
      <c r="CF357" s="60">
        <v>0</v>
      </c>
      <c r="CG357" s="8">
        <f t="shared" si="435"/>
        <v>2.1003750000000001</v>
      </c>
      <c r="CH357" s="8">
        <f t="shared" si="436"/>
        <v>0</v>
      </c>
      <c r="CI357" s="69">
        <f t="shared" si="437"/>
        <v>0</v>
      </c>
      <c r="CJ357" s="8">
        <f t="shared" si="438"/>
        <v>0</v>
      </c>
      <c r="CK357" s="8">
        <f t="shared" si="439"/>
        <v>0</v>
      </c>
      <c r="CL357" s="8">
        <f t="shared" si="440"/>
        <v>0</v>
      </c>
      <c r="CM357" s="8">
        <f t="shared" si="441"/>
        <v>0</v>
      </c>
      <c r="CN357" s="8">
        <f t="shared" si="442"/>
        <v>0</v>
      </c>
      <c r="CO357" s="15">
        <f t="shared" si="443"/>
        <v>0</v>
      </c>
      <c r="CP357" s="8">
        <f t="shared" si="444"/>
        <v>22.391205870592508</v>
      </c>
      <c r="CQ357" s="27"/>
      <c r="CR357">
        <f t="shared" si="369"/>
        <v>0</v>
      </c>
      <c r="CS357">
        <f t="shared" si="370"/>
        <v>0</v>
      </c>
      <c r="CT357">
        <f t="shared" si="371"/>
        <v>0</v>
      </c>
      <c r="CU357">
        <f t="shared" si="372"/>
        <v>0</v>
      </c>
      <c r="CV357">
        <f t="shared" si="373"/>
        <v>0</v>
      </c>
      <c r="CW357">
        <f t="shared" si="374"/>
        <v>0</v>
      </c>
      <c r="CX357">
        <f t="shared" si="375"/>
        <v>0</v>
      </c>
      <c r="CY357">
        <f t="shared" si="376"/>
        <v>0</v>
      </c>
      <c r="CZ357" s="8">
        <f t="shared" si="377"/>
        <v>0</v>
      </c>
    </row>
    <row r="358" spans="1:104" hidden="1" outlineLevel="1" x14ac:dyDescent="0.4">
      <c r="A358" t="str">
        <f>'Accounts Active'!A316</f>
        <v>Taylor Hard Money Advisors</v>
      </c>
      <c r="B358">
        <f t="shared" si="360"/>
        <v>8.9847479999999997</v>
      </c>
      <c r="C358">
        <f t="shared" si="359"/>
        <v>2.2137199999999999</v>
      </c>
      <c r="D358">
        <f t="shared" si="361"/>
        <v>6.7710280000000003</v>
      </c>
      <c r="E358">
        <f t="shared" si="362"/>
        <v>0.44923740000000001</v>
      </c>
      <c r="F358" s="15">
        <f t="shared" si="378"/>
        <v>0.24537269019579566</v>
      </c>
      <c r="G358" s="14">
        <f t="shared" si="363"/>
        <v>1</v>
      </c>
      <c r="H358" s="54">
        <f t="shared" si="379"/>
        <v>1.3815995999999999</v>
      </c>
      <c r="I358" s="58">
        <v>0.44923740000000001</v>
      </c>
      <c r="J358" s="58">
        <f t="shared" si="364"/>
        <v>1.3815995999999999</v>
      </c>
      <c r="K358" s="10"/>
      <c r="L358">
        <v>0</v>
      </c>
      <c r="M358" s="8">
        <f t="shared" si="380"/>
        <v>0.44923740000000001</v>
      </c>
      <c r="N358" s="8">
        <f t="shared" si="381"/>
        <v>1.3815995999999999</v>
      </c>
      <c r="O358" s="58">
        <f t="shared" si="365"/>
        <v>0.16324033430232557</v>
      </c>
      <c r="P358" s="8">
        <f t="shared" si="366"/>
        <v>0.44923740000000001</v>
      </c>
      <c r="Q358" s="8">
        <f t="shared" si="382"/>
        <v>0</v>
      </c>
      <c r="R358" s="8">
        <f t="shared" si="367"/>
        <v>0</v>
      </c>
      <c r="S358" s="8">
        <f t="shared" si="383"/>
        <v>0</v>
      </c>
      <c r="T358" s="8">
        <f t="shared" si="384"/>
        <v>0.61247773430232555</v>
      </c>
      <c r="U358" s="15">
        <f t="shared" si="445"/>
        <v>6.8168604651162784E-2</v>
      </c>
      <c r="V358" s="8">
        <f t="shared" si="368"/>
        <v>0.76912186569767438</v>
      </c>
      <c r="W358" s="68"/>
      <c r="X358" s="58">
        <v>0</v>
      </c>
      <c r="Y358" s="8">
        <f t="shared" si="385"/>
        <v>0.44923740000000001</v>
      </c>
      <c r="Z358" s="8">
        <f t="shared" si="386"/>
        <v>0.76912186569767438</v>
      </c>
      <c r="AA358" s="60">
        <f t="shared" si="387"/>
        <v>0.28599706569767441</v>
      </c>
      <c r="AB358" s="8">
        <f t="shared" si="388"/>
        <v>0.44923740000000001</v>
      </c>
      <c r="AC358" s="8">
        <f t="shared" si="389"/>
        <v>0</v>
      </c>
      <c r="AD358" s="8">
        <f t="shared" si="390"/>
        <v>0</v>
      </c>
      <c r="AE358" s="8">
        <f t="shared" si="391"/>
        <v>0</v>
      </c>
      <c r="AF358" s="8">
        <f t="shared" si="392"/>
        <v>0.73523446569767437</v>
      </c>
      <c r="AG358" s="15">
        <f t="shared" si="393"/>
        <v>8.183139534883721E-2</v>
      </c>
      <c r="AH358" s="8">
        <f t="shared" si="394"/>
        <v>3.3887400000000012E-2</v>
      </c>
      <c r="AI358" s="68"/>
      <c r="AJ358" s="58">
        <v>0</v>
      </c>
      <c r="AK358" s="8">
        <f t="shared" si="395"/>
        <v>3.3887400000000012E-2</v>
      </c>
      <c r="AL358" s="8">
        <f t="shared" si="396"/>
        <v>0</v>
      </c>
      <c r="AM358" s="69">
        <f t="shared" si="397"/>
        <v>0</v>
      </c>
      <c r="AN358" s="8">
        <f t="shared" si="398"/>
        <v>3.3887400000000012E-2</v>
      </c>
      <c r="AO358" s="8">
        <f t="shared" si="399"/>
        <v>0</v>
      </c>
      <c r="AP358" s="8">
        <f t="shared" si="400"/>
        <v>0</v>
      </c>
      <c r="AQ358" s="8">
        <f t="shared" si="401"/>
        <v>0</v>
      </c>
      <c r="AR358" s="8">
        <f t="shared" si="402"/>
        <v>3.3887400000000012E-2</v>
      </c>
      <c r="AS358" s="15">
        <f t="shared" si="403"/>
        <v>3.7716583703850141E-3</v>
      </c>
      <c r="AT358" s="8">
        <f t="shared" si="404"/>
        <v>0</v>
      </c>
      <c r="AU358" s="68"/>
      <c r="AV358" s="60">
        <v>0</v>
      </c>
      <c r="AW358" s="8">
        <f t="shared" si="405"/>
        <v>0</v>
      </c>
      <c r="AX358" s="8">
        <f t="shared" si="406"/>
        <v>0</v>
      </c>
      <c r="AY358" s="69">
        <f t="shared" si="407"/>
        <v>0</v>
      </c>
      <c r="AZ358" s="8">
        <f t="shared" si="408"/>
        <v>0</v>
      </c>
      <c r="BA358" s="8">
        <f t="shared" si="409"/>
        <v>0</v>
      </c>
      <c r="BB358" s="8">
        <f t="shared" si="410"/>
        <v>0</v>
      </c>
      <c r="BC358" s="8">
        <f t="shared" si="411"/>
        <v>0</v>
      </c>
      <c r="BD358" s="8">
        <f t="shared" si="412"/>
        <v>0</v>
      </c>
      <c r="BE358" s="15">
        <f t="shared" si="413"/>
        <v>0</v>
      </c>
      <c r="BF358" s="8">
        <f t="shared" si="414"/>
        <v>0</v>
      </c>
      <c r="BG358" s="68"/>
      <c r="BH358" s="60">
        <v>0</v>
      </c>
      <c r="BI358" s="8">
        <f t="shared" si="415"/>
        <v>0</v>
      </c>
      <c r="BJ358" s="8">
        <f t="shared" si="416"/>
        <v>0</v>
      </c>
      <c r="BK358" s="69">
        <f t="shared" si="417"/>
        <v>0</v>
      </c>
      <c r="BL358" s="8">
        <f t="shared" si="418"/>
        <v>0</v>
      </c>
      <c r="BM358" s="8">
        <f t="shared" si="419"/>
        <v>0</v>
      </c>
      <c r="BN358" s="8">
        <f t="shared" si="420"/>
        <v>0</v>
      </c>
      <c r="BO358" s="8">
        <f t="shared" si="421"/>
        <v>0</v>
      </c>
      <c r="BP358" s="8">
        <f t="shared" si="422"/>
        <v>0</v>
      </c>
      <c r="BQ358" s="15">
        <f t="shared" si="423"/>
        <v>0</v>
      </c>
      <c r="BR358" s="8">
        <f t="shared" si="424"/>
        <v>0</v>
      </c>
      <c r="BS358" s="68"/>
      <c r="BT358" s="60">
        <v>0</v>
      </c>
      <c r="BU358" s="8">
        <f t="shared" si="425"/>
        <v>0</v>
      </c>
      <c r="BV358" s="8">
        <f t="shared" si="426"/>
        <v>0</v>
      </c>
      <c r="BW358" s="69">
        <f t="shared" si="427"/>
        <v>0</v>
      </c>
      <c r="BX358" s="8">
        <f t="shared" si="428"/>
        <v>0</v>
      </c>
      <c r="BY358" s="8">
        <f t="shared" si="429"/>
        <v>0</v>
      </c>
      <c r="BZ358" s="8">
        <f t="shared" si="430"/>
        <v>0</v>
      </c>
      <c r="CA358" s="8">
        <f t="shared" si="431"/>
        <v>0</v>
      </c>
      <c r="CB358" s="8">
        <f t="shared" si="432"/>
        <v>0</v>
      </c>
      <c r="CC358" s="15">
        <f t="shared" si="433"/>
        <v>0</v>
      </c>
      <c r="CD358" s="8">
        <f t="shared" si="434"/>
        <v>0</v>
      </c>
      <c r="CE358" s="68"/>
      <c r="CF358" s="60">
        <v>0</v>
      </c>
      <c r="CG358" s="8">
        <f t="shared" si="435"/>
        <v>0</v>
      </c>
      <c r="CH358" s="8">
        <f t="shared" si="436"/>
        <v>0</v>
      </c>
      <c r="CI358" s="69">
        <f t="shared" si="437"/>
        <v>0</v>
      </c>
      <c r="CJ358" s="8">
        <f t="shared" si="438"/>
        <v>0</v>
      </c>
      <c r="CK358" s="8">
        <f t="shared" si="439"/>
        <v>0</v>
      </c>
      <c r="CL358" s="8">
        <f t="shared" si="440"/>
        <v>0</v>
      </c>
      <c r="CM358" s="8">
        <f t="shared" si="441"/>
        <v>0</v>
      </c>
      <c r="CN358" s="8">
        <f t="shared" si="442"/>
        <v>0</v>
      </c>
      <c r="CO358" s="15">
        <f t="shared" si="443"/>
        <v>0</v>
      </c>
      <c r="CP358" s="8">
        <f t="shared" si="444"/>
        <v>0</v>
      </c>
      <c r="CQ358" s="27"/>
      <c r="CR358">
        <f t="shared" si="369"/>
        <v>6.7710280000000003</v>
      </c>
      <c r="CS358">
        <f t="shared" si="370"/>
        <v>0</v>
      </c>
      <c r="CT358">
        <f t="shared" si="371"/>
        <v>0</v>
      </c>
      <c r="CU358">
        <f t="shared" si="372"/>
        <v>0</v>
      </c>
      <c r="CV358">
        <f t="shared" si="373"/>
        <v>0</v>
      </c>
      <c r="CW358">
        <f t="shared" si="374"/>
        <v>0</v>
      </c>
      <c r="CX358">
        <f t="shared" si="375"/>
        <v>5.9801650000000004</v>
      </c>
      <c r="CY358">
        <f t="shared" si="376"/>
        <v>0.79086299999999998</v>
      </c>
      <c r="CZ358" s="8">
        <f t="shared" si="377"/>
        <v>7.1539109999999999</v>
      </c>
    </row>
    <row r="359" spans="1:104" hidden="1" outlineLevel="1" x14ac:dyDescent="0.4">
      <c r="A359" t="str">
        <f>'Accounts Active'!A317</f>
        <v>Taylor J. Whitten</v>
      </c>
      <c r="B359">
        <f t="shared" si="360"/>
        <v>0</v>
      </c>
      <c r="C359">
        <f t="shared" si="359"/>
        <v>0</v>
      </c>
      <c r="D359">
        <f t="shared" si="361"/>
        <v>0</v>
      </c>
      <c r="E359">
        <f t="shared" si="362"/>
        <v>0</v>
      </c>
      <c r="F359" s="15">
        <f t="shared" si="378"/>
        <v>0</v>
      </c>
      <c r="G359" s="14">
        <f t="shared" si="363"/>
        <v>1</v>
      </c>
      <c r="H359" s="54">
        <f t="shared" si="379"/>
        <v>0</v>
      </c>
      <c r="I359" s="58">
        <v>0</v>
      </c>
      <c r="J359" s="58">
        <f t="shared" si="364"/>
        <v>0</v>
      </c>
      <c r="K359" s="10"/>
      <c r="L359">
        <v>0</v>
      </c>
      <c r="M359" s="8">
        <f t="shared" si="380"/>
        <v>0</v>
      </c>
      <c r="N359" s="8">
        <f t="shared" si="381"/>
        <v>0</v>
      </c>
      <c r="O359" s="58">
        <f t="shared" si="365"/>
        <v>0</v>
      </c>
      <c r="P359" s="8">
        <f t="shared" si="366"/>
        <v>0</v>
      </c>
      <c r="Q359" s="8">
        <f t="shared" si="382"/>
        <v>0</v>
      </c>
      <c r="R359" s="8">
        <f t="shared" si="367"/>
        <v>0</v>
      </c>
      <c r="S359" s="8">
        <f t="shared" si="383"/>
        <v>0</v>
      </c>
      <c r="T359" s="8">
        <f t="shared" si="384"/>
        <v>0</v>
      </c>
      <c r="U359" s="15">
        <f t="shared" si="445"/>
        <v>0</v>
      </c>
      <c r="V359" s="8">
        <f t="shared" si="368"/>
        <v>0</v>
      </c>
      <c r="W359" s="68"/>
      <c r="X359" s="58">
        <v>0</v>
      </c>
      <c r="Y359" s="8">
        <f t="shared" si="385"/>
        <v>0</v>
      </c>
      <c r="Z359" s="8">
        <f t="shared" si="386"/>
        <v>0</v>
      </c>
      <c r="AA359" s="60">
        <f t="shared" si="387"/>
        <v>0</v>
      </c>
      <c r="AB359" s="8">
        <f t="shared" si="388"/>
        <v>0</v>
      </c>
      <c r="AC359" s="8">
        <f t="shared" si="389"/>
        <v>0</v>
      </c>
      <c r="AD359" s="8">
        <f t="shared" si="390"/>
        <v>0</v>
      </c>
      <c r="AE359" s="8">
        <f t="shared" si="391"/>
        <v>0</v>
      </c>
      <c r="AF359" s="8">
        <f t="shared" si="392"/>
        <v>0</v>
      </c>
      <c r="AG359" s="15">
        <f t="shared" si="393"/>
        <v>0</v>
      </c>
      <c r="AH359" s="8">
        <f t="shared" si="394"/>
        <v>0</v>
      </c>
      <c r="AI359" s="68"/>
      <c r="AJ359" s="58">
        <v>0</v>
      </c>
      <c r="AK359" s="8">
        <f t="shared" si="395"/>
        <v>0</v>
      </c>
      <c r="AL359" s="8">
        <f t="shared" si="396"/>
        <v>0</v>
      </c>
      <c r="AM359" s="69">
        <f t="shared" si="397"/>
        <v>0</v>
      </c>
      <c r="AN359" s="8">
        <f t="shared" si="398"/>
        <v>0</v>
      </c>
      <c r="AO359" s="8">
        <f t="shared" si="399"/>
        <v>0</v>
      </c>
      <c r="AP359" s="8">
        <f t="shared" si="400"/>
        <v>0</v>
      </c>
      <c r="AQ359" s="8">
        <f t="shared" si="401"/>
        <v>0</v>
      </c>
      <c r="AR359" s="8">
        <f t="shared" si="402"/>
        <v>0</v>
      </c>
      <c r="AS359" s="15">
        <f t="shared" si="403"/>
        <v>0</v>
      </c>
      <c r="AT359" s="8">
        <f t="shared" si="404"/>
        <v>0</v>
      </c>
      <c r="AU359" s="68"/>
      <c r="AV359" s="60">
        <v>0</v>
      </c>
      <c r="AW359" s="8">
        <f t="shared" si="405"/>
        <v>0</v>
      </c>
      <c r="AX359" s="8">
        <f t="shared" si="406"/>
        <v>0</v>
      </c>
      <c r="AY359" s="69">
        <f t="shared" si="407"/>
        <v>0</v>
      </c>
      <c r="AZ359" s="8">
        <f t="shared" si="408"/>
        <v>0</v>
      </c>
      <c r="BA359" s="8">
        <f t="shared" si="409"/>
        <v>0</v>
      </c>
      <c r="BB359" s="8">
        <f t="shared" si="410"/>
        <v>0</v>
      </c>
      <c r="BC359" s="8">
        <f t="shared" si="411"/>
        <v>0</v>
      </c>
      <c r="BD359" s="8">
        <f t="shared" si="412"/>
        <v>0</v>
      </c>
      <c r="BE359" s="15">
        <f t="shared" si="413"/>
        <v>0</v>
      </c>
      <c r="BF359" s="8">
        <f t="shared" si="414"/>
        <v>0</v>
      </c>
      <c r="BG359" s="68"/>
      <c r="BH359" s="60">
        <v>0</v>
      </c>
      <c r="BI359" s="8">
        <f t="shared" si="415"/>
        <v>0</v>
      </c>
      <c r="BJ359" s="8">
        <f t="shared" si="416"/>
        <v>0</v>
      </c>
      <c r="BK359" s="69">
        <f t="shared" si="417"/>
        <v>0</v>
      </c>
      <c r="BL359" s="8">
        <f t="shared" si="418"/>
        <v>0</v>
      </c>
      <c r="BM359" s="8">
        <f t="shared" si="419"/>
        <v>0</v>
      </c>
      <c r="BN359" s="8">
        <f t="shared" si="420"/>
        <v>0</v>
      </c>
      <c r="BO359" s="8">
        <f t="shared" si="421"/>
        <v>0</v>
      </c>
      <c r="BP359" s="8">
        <f t="shared" si="422"/>
        <v>0</v>
      </c>
      <c r="BQ359" s="15">
        <f t="shared" si="423"/>
        <v>0</v>
      </c>
      <c r="BR359" s="8">
        <f t="shared" si="424"/>
        <v>0</v>
      </c>
      <c r="BS359" s="68"/>
      <c r="BT359" s="60">
        <v>0</v>
      </c>
      <c r="BU359" s="8">
        <f t="shared" si="425"/>
        <v>0</v>
      </c>
      <c r="BV359" s="8">
        <f t="shared" si="426"/>
        <v>0</v>
      </c>
      <c r="BW359" s="69">
        <f t="shared" si="427"/>
        <v>0</v>
      </c>
      <c r="BX359" s="8">
        <f t="shared" si="428"/>
        <v>0</v>
      </c>
      <c r="BY359" s="8">
        <f t="shared" si="429"/>
        <v>0</v>
      </c>
      <c r="BZ359" s="8">
        <f t="shared" si="430"/>
        <v>0</v>
      </c>
      <c r="CA359" s="8">
        <f t="shared" si="431"/>
        <v>0</v>
      </c>
      <c r="CB359" s="8">
        <f t="shared" si="432"/>
        <v>0</v>
      </c>
      <c r="CC359" s="15">
        <f t="shared" si="433"/>
        <v>0</v>
      </c>
      <c r="CD359" s="8">
        <f t="shared" si="434"/>
        <v>0</v>
      </c>
      <c r="CE359" s="68"/>
      <c r="CF359" s="60">
        <v>0</v>
      </c>
      <c r="CG359" s="8">
        <f t="shared" si="435"/>
        <v>0</v>
      </c>
      <c r="CH359" s="8">
        <f t="shared" si="436"/>
        <v>0</v>
      </c>
      <c r="CI359" s="69">
        <f t="shared" si="437"/>
        <v>0</v>
      </c>
      <c r="CJ359" s="8">
        <f t="shared" si="438"/>
        <v>0</v>
      </c>
      <c r="CK359" s="8">
        <f t="shared" si="439"/>
        <v>0</v>
      </c>
      <c r="CL359" s="8">
        <f t="shared" si="440"/>
        <v>0</v>
      </c>
      <c r="CM359" s="8">
        <f t="shared" si="441"/>
        <v>0</v>
      </c>
      <c r="CN359" s="8">
        <f t="shared" si="442"/>
        <v>0</v>
      </c>
      <c r="CO359" s="15">
        <f t="shared" si="443"/>
        <v>0</v>
      </c>
      <c r="CP359" s="8">
        <f t="shared" si="444"/>
        <v>0</v>
      </c>
      <c r="CQ359" s="27"/>
      <c r="CR359">
        <f t="shared" si="369"/>
        <v>0</v>
      </c>
      <c r="CS359">
        <f t="shared" si="370"/>
        <v>0</v>
      </c>
      <c r="CT359">
        <f t="shared" si="371"/>
        <v>0</v>
      </c>
      <c r="CU359">
        <f t="shared" si="372"/>
        <v>0</v>
      </c>
      <c r="CV359">
        <f t="shared" si="373"/>
        <v>0</v>
      </c>
      <c r="CW359">
        <f t="shared" si="374"/>
        <v>0</v>
      </c>
      <c r="CX359">
        <f t="shared" si="375"/>
        <v>0</v>
      </c>
      <c r="CY359">
        <f t="shared" si="376"/>
        <v>0</v>
      </c>
      <c r="CZ359" s="8">
        <f t="shared" si="377"/>
        <v>0</v>
      </c>
    </row>
    <row r="360" spans="1:104" hidden="1" outlineLevel="1" x14ac:dyDescent="0.4">
      <c r="A360" t="str">
        <f>'Accounts Active'!A318</f>
        <v>Terry and Samli Frostik</v>
      </c>
      <c r="B360">
        <f t="shared" si="360"/>
        <v>26.672400000000003</v>
      </c>
      <c r="C360">
        <f t="shared" si="359"/>
        <v>0</v>
      </c>
      <c r="D360">
        <f t="shared" si="361"/>
        <v>1.8691880000000001</v>
      </c>
      <c r="E360">
        <f t="shared" si="362"/>
        <v>1.3336200000000002</v>
      </c>
      <c r="F360" s="15">
        <f t="shared" si="378"/>
        <v>0</v>
      </c>
      <c r="G360" s="14">
        <f t="shared" si="363"/>
        <v>1</v>
      </c>
      <c r="H360" s="54">
        <f t="shared" si="379"/>
        <v>0</v>
      </c>
      <c r="I360" s="58">
        <v>0</v>
      </c>
      <c r="J360" s="58">
        <f t="shared" si="364"/>
        <v>0</v>
      </c>
      <c r="K360" s="10"/>
      <c r="L360">
        <v>0</v>
      </c>
      <c r="M360" s="8">
        <f t="shared" si="380"/>
        <v>0</v>
      </c>
      <c r="N360" s="8">
        <f t="shared" si="381"/>
        <v>0</v>
      </c>
      <c r="O360" s="58">
        <f t="shared" si="365"/>
        <v>0</v>
      </c>
      <c r="P360" s="8">
        <f t="shared" si="366"/>
        <v>0</v>
      </c>
      <c r="Q360" s="8">
        <f t="shared" si="382"/>
        <v>0</v>
      </c>
      <c r="R360" s="8">
        <f t="shared" si="367"/>
        <v>0</v>
      </c>
      <c r="S360" s="8">
        <f t="shared" si="383"/>
        <v>0</v>
      </c>
      <c r="T360" s="8">
        <f t="shared" si="384"/>
        <v>0</v>
      </c>
      <c r="U360" s="15">
        <f t="shared" si="445"/>
        <v>0</v>
      </c>
      <c r="V360" s="8">
        <f t="shared" si="368"/>
        <v>0</v>
      </c>
      <c r="W360" s="68"/>
      <c r="X360" s="58">
        <v>0</v>
      </c>
      <c r="Y360" s="8">
        <f t="shared" si="385"/>
        <v>0</v>
      </c>
      <c r="Z360" s="8">
        <f t="shared" si="386"/>
        <v>0</v>
      </c>
      <c r="AA360" s="60">
        <f t="shared" si="387"/>
        <v>0</v>
      </c>
      <c r="AB360" s="8">
        <f t="shared" si="388"/>
        <v>0</v>
      </c>
      <c r="AC360" s="8">
        <f t="shared" si="389"/>
        <v>0</v>
      </c>
      <c r="AD360" s="8">
        <f t="shared" si="390"/>
        <v>0</v>
      </c>
      <c r="AE360" s="8">
        <f t="shared" si="391"/>
        <v>0</v>
      </c>
      <c r="AF360" s="8">
        <f t="shared" si="392"/>
        <v>0</v>
      </c>
      <c r="AG360" s="15">
        <f t="shared" si="393"/>
        <v>0</v>
      </c>
      <c r="AH360" s="8">
        <f t="shared" si="394"/>
        <v>0</v>
      </c>
      <c r="AI360" s="68"/>
      <c r="AJ360" s="58">
        <v>0</v>
      </c>
      <c r="AK360" s="8">
        <f t="shared" si="395"/>
        <v>0</v>
      </c>
      <c r="AL360" s="8">
        <f t="shared" si="396"/>
        <v>0</v>
      </c>
      <c r="AM360" s="69">
        <f t="shared" si="397"/>
        <v>0</v>
      </c>
      <c r="AN360" s="8">
        <f t="shared" si="398"/>
        <v>0</v>
      </c>
      <c r="AO360" s="8">
        <f t="shared" si="399"/>
        <v>0</v>
      </c>
      <c r="AP360" s="8">
        <f t="shared" si="400"/>
        <v>0</v>
      </c>
      <c r="AQ360" s="8">
        <f t="shared" si="401"/>
        <v>0</v>
      </c>
      <c r="AR360" s="8">
        <f t="shared" si="402"/>
        <v>0</v>
      </c>
      <c r="AS360" s="15">
        <f t="shared" si="403"/>
        <v>0</v>
      </c>
      <c r="AT360" s="8">
        <f t="shared" si="404"/>
        <v>0</v>
      </c>
      <c r="AU360" s="68"/>
      <c r="AV360" s="60">
        <v>0</v>
      </c>
      <c r="AW360" s="8">
        <f t="shared" si="405"/>
        <v>0</v>
      </c>
      <c r="AX360" s="8">
        <f t="shared" si="406"/>
        <v>0</v>
      </c>
      <c r="AY360" s="69">
        <f t="shared" si="407"/>
        <v>0</v>
      </c>
      <c r="AZ360" s="8">
        <f t="shared" si="408"/>
        <v>0</v>
      </c>
      <c r="BA360" s="8">
        <f t="shared" si="409"/>
        <v>0</v>
      </c>
      <c r="BB360" s="8">
        <f t="shared" si="410"/>
        <v>0</v>
      </c>
      <c r="BC360" s="8">
        <f t="shared" si="411"/>
        <v>0</v>
      </c>
      <c r="BD360" s="8">
        <f t="shared" si="412"/>
        <v>0</v>
      </c>
      <c r="BE360" s="15">
        <f t="shared" si="413"/>
        <v>0</v>
      </c>
      <c r="BF360" s="8">
        <f t="shared" si="414"/>
        <v>0</v>
      </c>
      <c r="BG360" s="68"/>
      <c r="BH360" s="60">
        <v>0</v>
      </c>
      <c r="BI360" s="8">
        <f t="shared" si="415"/>
        <v>0</v>
      </c>
      <c r="BJ360" s="8">
        <f t="shared" si="416"/>
        <v>0</v>
      </c>
      <c r="BK360" s="69">
        <f t="shared" si="417"/>
        <v>0</v>
      </c>
      <c r="BL360" s="8">
        <f t="shared" si="418"/>
        <v>0</v>
      </c>
      <c r="BM360" s="8">
        <f t="shared" si="419"/>
        <v>0</v>
      </c>
      <c r="BN360" s="8">
        <f t="shared" si="420"/>
        <v>0</v>
      </c>
      <c r="BO360" s="8">
        <f t="shared" si="421"/>
        <v>0</v>
      </c>
      <c r="BP360" s="8">
        <f t="shared" si="422"/>
        <v>0</v>
      </c>
      <c r="BQ360" s="15">
        <f t="shared" si="423"/>
        <v>0</v>
      </c>
      <c r="BR360" s="8">
        <f t="shared" si="424"/>
        <v>0</v>
      </c>
      <c r="BS360" s="68"/>
      <c r="BT360" s="60">
        <v>0</v>
      </c>
      <c r="BU360" s="8">
        <f t="shared" si="425"/>
        <v>0</v>
      </c>
      <c r="BV360" s="8">
        <f t="shared" si="426"/>
        <v>0</v>
      </c>
      <c r="BW360" s="69">
        <f t="shared" si="427"/>
        <v>0</v>
      </c>
      <c r="BX360" s="8">
        <f t="shared" si="428"/>
        <v>0</v>
      </c>
      <c r="BY360" s="8">
        <f t="shared" si="429"/>
        <v>0</v>
      </c>
      <c r="BZ360" s="8">
        <f t="shared" si="430"/>
        <v>0</v>
      </c>
      <c r="CA360" s="8">
        <f t="shared" si="431"/>
        <v>0</v>
      </c>
      <c r="CB360" s="8">
        <f t="shared" si="432"/>
        <v>0</v>
      </c>
      <c r="CC360" s="15">
        <f t="shared" si="433"/>
        <v>0</v>
      </c>
      <c r="CD360" s="8">
        <f t="shared" si="434"/>
        <v>0</v>
      </c>
      <c r="CE360" s="68"/>
      <c r="CF360" s="60">
        <v>0</v>
      </c>
      <c r="CG360" s="8">
        <f t="shared" si="435"/>
        <v>0</v>
      </c>
      <c r="CH360" s="8">
        <f t="shared" si="436"/>
        <v>0</v>
      </c>
      <c r="CI360" s="69">
        <f t="shared" si="437"/>
        <v>0</v>
      </c>
      <c r="CJ360" s="8">
        <f t="shared" si="438"/>
        <v>0</v>
      </c>
      <c r="CK360" s="8">
        <f t="shared" si="439"/>
        <v>0</v>
      </c>
      <c r="CL360" s="8">
        <f t="shared" si="440"/>
        <v>0</v>
      </c>
      <c r="CM360" s="8">
        <f t="shared" si="441"/>
        <v>0</v>
      </c>
      <c r="CN360" s="8">
        <f t="shared" si="442"/>
        <v>0</v>
      </c>
      <c r="CO360" s="15">
        <f t="shared" si="443"/>
        <v>0</v>
      </c>
      <c r="CP360" s="8">
        <f t="shared" si="444"/>
        <v>0</v>
      </c>
      <c r="CQ360" s="27"/>
      <c r="CR360">
        <f t="shared" si="369"/>
        <v>26.672400000000003</v>
      </c>
      <c r="CS360">
        <f t="shared" si="370"/>
        <v>1.297811</v>
      </c>
      <c r="CT360">
        <f t="shared" si="371"/>
        <v>0</v>
      </c>
      <c r="CU360">
        <f t="shared" si="372"/>
        <v>0</v>
      </c>
      <c r="CV360">
        <f t="shared" si="373"/>
        <v>19.160156000000001</v>
      </c>
      <c r="CW360">
        <f t="shared" si="374"/>
        <v>4.3452450000000002</v>
      </c>
      <c r="CX360">
        <f t="shared" si="375"/>
        <v>0</v>
      </c>
      <c r="CY360">
        <f t="shared" si="376"/>
        <v>1.8691880000000001</v>
      </c>
      <c r="CZ360" s="8">
        <f t="shared" si="377"/>
        <v>1.8691880000000001</v>
      </c>
    </row>
    <row r="361" spans="1:104" hidden="1" outlineLevel="1" x14ac:dyDescent="0.4">
      <c r="A361" t="str">
        <f>'Accounts Active'!A319</f>
        <v>The Agner Family Trust</v>
      </c>
      <c r="B361">
        <f t="shared" si="360"/>
        <v>95.771101000000002</v>
      </c>
      <c r="C361">
        <f t="shared" si="359"/>
        <v>34.146075000000003</v>
      </c>
      <c r="D361">
        <f t="shared" si="361"/>
        <v>7.8130410000000001</v>
      </c>
      <c r="E361">
        <f t="shared" si="362"/>
        <v>4.7885550500000003</v>
      </c>
      <c r="F361" s="15">
        <f t="shared" si="378"/>
        <v>0.31690702731687215</v>
      </c>
      <c r="G361" s="14">
        <f t="shared" si="363"/>
        <v>1</v>
      </c>
      <c r="H361" s="54">
        <f t="shared" si="379"/>
        <v>23.324943877211037</v>
      </c>
      <c r="I361" s="58">
        <v>4.1707236772110381</v>
      </c>
      <c r="J361" s="58">
        <f t="shared" si="364"/>
        <v>29.975351322788967</v>
      </c>
      <c r="K361" s="10"/>
      <c r="L361">
        <v>0</v>
      </c>
      <c r="M361" s="8">
        <f t="shared" si="380"/>
        <v>4.7885550500000003</v>
      </c>
      <c r="N361" s="8">
        <f t="shared" si="381"/>
        <v>29.975351322788967</v>
      </c>
      <c r="O361" s="58">
        <f t="shared" si="365"/>
        <v>1.5155245920098248</v>
      </c>
      <c r="P361" s="8">
        <f t="shared" si="366"/>
        <v>4.7885550500000003</v>
      </c>
      <c r="Q361" s="8">
        <f t="shared" si="382"/>
        <v>0</v>
      </c>
      <c r="R361" s="8">
        <f t="shared" si="367"/>
        <v>0</v>
      </c>
      <c r="S361" s="8">
        <f t="shared" si="383"/>
        <v>0</v>
      </c>
      <c r="T361" s="8">
        <f t="shared" si="384"/>
        <v>6.3040796420098246</v>
      </c>
      <c r="U361" s="15">
        <f t="shared" si="445"/>
        <v>6.582444574809497E-2</v>
      </c>
      <c r="V361" s="8">
        <f t="shared" si="368"/>
        <v>23.671271680779142</v>
      </c>
      <c r="W361" s="68"/>
      <c r="X361" s="58">
        <v>0</v>
      </c>
      <c r="Y361" s="8">
        <f t="shared" si="385"/>
        <v>4.7885550500000003</v>
      </c>
      <c r="Z361" s="8">
        <f t="shared" si="386"/>
        <v>23.671271680779142</v>
      </c>
      <c r="AA361" s="60">
        <f t="shared" si="387"/>
        <v>2.6551990852012133</v>
      </c>
      <c r="AB361" s="8">
        <f t="shared" si="388"/>
        <v>4.7885550500000003</v>
      </c>
      <c r="AC361" s="8">
        <f t="shared" si="389"/>
        <v>0</v>
      </c>
      <c r="AD361" s="8">
        <f t="shared" si="390"/>
        <v>0</v>
      </c>
      <c r="AE361" s="8">
        <f t="shared" si="391"/>
        <v>0</v>
      </c>
      <c r="AF361" s="8">
        <f t="shared" si="392"/>
        <v>7.443754135201214</v>
      </c>
      <c r="AG361" s="15">
        <f t="shared" si="393"/>
        <v>7.7724428950662408E-2</v>
      </c>
      <c r="AH361" s="8">
        <f t="shared" si="394"/>
        <v>16.227517545577928</v>
      </c>
      <c r="AI361" s="68"/>
      <c r="AJ361" s="58">
        <v>0</v>
      </c>
      <c r="AK361" s="8">
        <f t="shared" si="395"/>
        <v>4.7885550500000003</v>
      </c>
      <c r="AL361" s="8">
        <f t="shared" si="396"/>
        <v>0</v>
      </c>
      <c r="AM361" s="69">
        <f t="shared" si="397"/>
        <v>0</v>
      </c>
      <c r="AN361" s="8">
        <f t="shared" si="398"/>
        <v>4.7885550500000003</v>
      </c>
      <c r="AO361" s="8">
        <f t="shared" si="399"/>
        <v>0</v>
      </c>
      <c r="AP361" s="8">
        <f t="shared" si="400"/>
        <v>0</v>
      </c>
      <c r="AQ361" s="8">
        <f t="shared" si="401"/>
        <v>0</v>
      </c>
      <c r="AR361" s="8">
        <f t="shared" si="402"/>
        <v>4.7885550500000003</v>
      </c>
      <c r="AS361" s="15">
        <f t="shared" si="403"/>
        <v>0.05</v>
      </c>
      <c r="AT361" s="8">
        <f t="shared" si="404"/>
        <v>11.438962495577929</v>
      </c>
      <c r="AU361" s="68"/>
      <c r="AV361" s="60">
        <v>0</v>
      </c>
      <c r="AW361" s="8">
        <f t="shared" si="405"/>
        <v>4.7885550500000003</v>
      </c>
      <c r="AX361" s="8">
        <f t="shared" si="406"/>
        <v>0</v>
      </c>
      <c r="AY361" s="69">
        <f t="shared" si="407"/>
        <v>0</v>
      </c>
      <c r="AZ361" s="8">
        <f t="shared" si="408"/>
        <v>4.7885550500000003</v>
      </c>
      <c r="BA361" s="8">
        <f t="shared" si="409"/>
        <v>0</v>
      </c>
      <c r="BB361" s="8">
        <f t="shared" si="410"/>
        <v>0</v>
      </c>
      <c r="BC361" s="8">
        <f t="shared" si="411"/>
        <v>0</v>
      </c>
      <c r="BD361" s="8">
        <f t="shared" si="412"/>
        <v>4.7885550500000003</v>
      </c>
      <c r="BE361" s="15">
        <f t="shared" si="413"/>
        <v>0.05</v>
      </c>
      <c r="BF361" s="8">
        <f t="shared" si="414"/>
        <v>6.6504074455779287</v>
      </c>
      <c r="BG361" s="68"/>
      <c r="BH361" s="60">
        <v>0</v>
      </c>
      <c r="BI361" s="8">
        <f t="shared" si="415"/>
        <v>4.7885550500000003</v>
      </c>
      <c r="BJ361" s="8">
        <f t="shared" si="416"/>
        <v>0</v>
      </c>
      <c r="BK361" s="69">
        <f t="shared" si="417"/>
        <v>0</v>
      </c>
      <c r="BL361" s="8">
        <f t="shared" si="418"/>
        <v>0</v>
      </c>
      <c r="BM361" s="8">
        <f t="shared" si="419"/>
        <v>0</v>
      </c>
      <c r="BN361" s="8">
        <f t="shared" si="420"/>
        <v>0</v>
      </c>
      <c r="BO361" s="8">
        <f t="shared" si="421"/>
        <v>0</v>
      </c>
      <c r="BP361" s="8">
        <f t="shared" si="422"/>
        <v>0</v>
      </c>
      <c r="BQ361" s="15">
        <f t="shared" si="423"/>
        <v>0</v>
      </c>
      <c r="BR361" s="8">
        <f t="shared" si="424"/>
        <v>6.6504074455779287</v>
      </c>
      <c r="BS361" s="68"/>
      <c r="BT361" s="60">
        <v>0</v>
      </c>
      <c r="BU361" s="8">
        <f t="shared" si="425"/>
        <v>4.7885550500000003</v>
      </c>
      <c r="BV361" s="8">
        <f t="shared" si="426"/>
        <v>0</v>
      </c>
      <c r="BW361" s="69">
        <f t="shared" si="427"/>
        <v>0</v>
      </c>
      <c r="BX361" s="8">
        <f t="shared" si="428"/>
        <v>0</v>
      </c>
      <c r="BY361" s="8">
        <f t="shared" si="429"/>
        <v>0</v>
      </c>
      <c r="BZ361" s="8">
        <f t="shared" si="430"/>
        <v>0</v>
      </c>
      <c r="CA361" s="8">
        <f t="shared" si="431"/>
        <v>0</v>
      </c>
      <c r="CB361" s="8">
        <f t="shared" si="432"/>
        <v>0</v>
      </c>
      <c r="CC361" s="15">
        <f t="shared" si="433"/>
        <v>0</v>
      </c>
      <c r="CD361" s="8">
        <f t="shared" si="434"/>
        <v>6.6504074455779287</v>
      </c>
      <c r="CE361" s="68"/>
      <c r="CF361" s="60">
        <v>0</v>
      </c>
      <c r="CG361" s="8">
        <f t="shared" si="435"/>
        <v>4.7885550500000003</v>
      </c>
      <c r="CH361" s="8">
        <f t="shared" si="436"/>
        <v>0</v>
      </c>
      <c r="CI361" s="69">
        <f t="shared" si="437"/>
        <v>0</v>
      </c>
      <c r="CJ361" s="8">
        <f t="shared" si="438"/>
        <v>0</v>
      </c>
      <c r="CK361" s="8">
        <f t="shared" si="439"/>
        <v>0</v>
      </c>
      <c r="CL361" s="8">
        <f t="shared" si="440"/>
        <v>0</v>
      </c>
      <c r="CM361" s="8">
        <f t="shared" si="441"/>
        <v>0</v>
      </c>
      <c r="CN361" s="8">
        <f t="shared" si="442"/>
        <v>0</v>
      </c>
      <c r="CO361" s="15">
        <f t="shared" si="443"/>
        <v>0</v>
      </c>
      <c r="CP361" s="8">
        <f t="shared" si="444"/>
        <v>6.6504074455779287</v>
      </c>
      <c r="CQ361" s="27"/>
      <c r="CR361">
        <f t="shared" si="369"/>
        <v>61.625025999999998</v>
      </c>
      <c r="CS361">
        <f t="shared" si="370"/>
        <v>0</v>
      </c>
      <c r="CT361">
        <f t="shared" si="371"/>
        <v>2.171249</v>
      </c>
      <c r="CU361">
        <f t="shared" si="372"/>
        <v>0</v>
      </c>
      <c r="CV361">
        <f t="shared" si="373"/>
        <v>31.679300000000001</v>
      </c>
      <c r="CW361">
        <f t="shared" si="374"/>
        <v>19.961435999999999</v>
      </c>
      <c r="CX361">
        <f t="shared" si="375"/>
        <v>0</v>
      </c>
      <c r="CY361">
        <f t="shared" si="376"/>
        <v>7.8130410000000001</v>
      </c>
      <c r="CZ361" s="8">
        <f t="shared" si="377"/>
        <v>7.8130410000000001</v>
      </c>
    </row>
    <row r="362" spans="1:104" hidden="1" outlineLevel="1" x14ac:dyDescent="0.4">
      <c r="A362" t="str">
        <f>'Accounts Active'!A320</f>
        <v>The April Jaxon Trust</v>
      </c>
      <c r="B362">
        <f t="shared" si="360"/>
        <v>27.481342999999999</v>
      </c>
      <c r="C362">
        <f t="shared" si="359"/>
        <v>16.745699999999999</v>
      </c>
      <c r="D362">
        <f t="shared" si="361"/>
        <v>10.735643</v>
      </c>
      <c r="E362">
        <f t="shared" si="362"/>
        <v>1.3740671500000001</v>
      </c>
      <c r="F362" s="15">
        <f t="shared" si="378"/>
        <v>0.54106249162767062</v>
      </c>
      <c r="G362" s="14">
        <f t="shared" si="363"/>
        <v>1</v>
      </c>
      <c r="H362" s="54">
        <f t="shared" si="379"/>
        <v>7.6852298339505154</v>
      </c>
      <c r="I362" s="58">
        <v>2.0453796660808856</v>
      </c>
      <c r="J362" s="58">
        <f t="shared" si="364"/>
        <v>14.700320333919114</v>
      </c>
      <c r="K362" s="10"/>
      <c r="L362">
        <v>0</v>
      </c>
      <c r="M362" s="8">
        <f t="shared" si="380"/>
        <v>1.3740671500000001</v>
      </c>
      <c r="N362" s="8">
        <f t="shared" si="381"/>
        <v>14.700320333919114</v>
      </c>
      <c r="O362" s="58">
        <f t="shared" si="365"/>
        <v>0.74323389029101949</v>
      </c>
      <c r="P362" s="8">
        <f t="shared" si="366"/>
        <v>0</v>
      </c>
      <c r="Q362" s="8">
        <f t="shared" si="382"/>
        <v>14.700320333919114</v>
      </c>
      <c r="R362" s="8">
        <f t="shared" si="367"/>
        <v>0.4803871067724319</v>
      </c>
      <c r="S362" s="8">
        <f t="shared" si="383"/>
        <v>0.4803871067724319</v>
      </c>
      <c r="T362" s="8">
        <f t="shared" si="384"/>
        <v>1.2236209970634513</v>
      </c>
      <c r="U362" s="15">
        <f t="shared" si="445"/>
        <v>4.4525516713773826E-2</v>
      </c>
      <c r="V362" s="8">
        <f t="shared" si="368"/>
        <v>13.476699336855663</v>
      </c>
      <c r="W362" s="68"/>
      <c r="X362" s="58">
        <v>0</v>
      </c>
      <c r="Y362" s="8">
        <f t="shared" si="385"/>
        <v>1.3740671500000001</v>
      </c>
      <c r="Z362" s="8">
        <f t="shared" si="386"/>
        <v>13.476699336855663</v>
      </c>
      <c r="AA362" s="60">
        <f t="shared" si="387"/>
        <v>1.3021457757898662</v>
      </c>
      <c r="AB362" s="8">
        <f t="shared" si="388"/>
        <v>0</v>
      </c>
      <c r="AC362" s="8">
        <f t="shared" si="389"/>
        <v>13.476699336855663</v>
      </c>
      <c r="AD362" s="8">
        <f t="shared" si="390"/>
        <v>2.4113287610971978</v>
      </c>
      <c r="AE362" s="8">
        <f t="shared" si="391"/>
        <v>2.4113287610971978</v>
      </c>
      <c r="AF362" s="8">
        <f t="shared" si="392"/>
        <v>3.7134745368870643</v>
      </c>
      <c r="AG362" s="15">
        <f t="shared" si="393"/>
        <v>0.1351271128520562</v>
      </c>
      <c r="AH362" s="8">
        <f t="shared" si="394"/>
        <v>9.763224799968599</v>
      </c>
      <c r="AI362" s="68"/>
      <c r="AJ362" s="58">
        <v>0</v>
      </c>
      <c r="AK362" s="8">
        <f t="shared" si="395"/>
        <v>1.3740671500000001</v>
      </c>
      <c r="AL362" s="8">
        <f t="shared" si="396"/>
        <v>0</v>
      </c>
      <c r="AM362" s="69">
        <f t="shared" si="397"/>
        <v>0</v>
      </c>
      <c r="AN362" s="8">
        <f t="shared" si="398"/>
        <v>1.3740671500000001</v>
      </c>
      <c r="AO362" s="8">
        <f t="shared" si="399"/>
        <v>0</v>
      </c>
      <c r="AP362" s="8">
        <f t="shared" si="400"/>
        <v>0</v>
      </c>
      <c r="AQ362" s="8">
        <f t="shared" si="401"/>
        <v>0</v>
      </c>
      <c r="AR362" s="8">
        <f t="shared" si="402"/>
        <v>1.3740671500000001</v>
      </c>
      <c r="AS362" s="15">
        <f t="shared" si="403"/>
        <v>5.000000000000001E-2</v>
      </c>
      <c r="AT362" s="8">
        <f t="shared" si="404"/>
        <v>8.3891576499685989</v>
      </c>
      <c r="AU362" s="68"/>
      <c r="AV362" s="60">
        <v>0</v>
      </c>
      <c r="AW362" s="8">
        <f t="shared" si="405"/>
        <v>1.3740671500000001</v>
      </c>
      <c r="AX362" s="8">
        <f t="shared" si="406"/>
        <v>0</v>
      </c>
      <c r="AY362" s="69">
        <f t="shared" si="407"/>
        <v>0</v>
      </c>
      <c r="AZ362" s="8">
        <f t="shared" si="408"/>
        <v>1.3740671500000001</v>
      </c>
      <c r="BA362" s="8">
        <f t="shared" si="409"/>
        <v>0</v>
      </c>
      <c r="BB362" s="8">
        <f t="shared" si="410"/>
        <v>0</v>
      </c>
      <c r="BC362" s="8">
        <f t="shared" si="411"/>
        <v>0</v>
      </c>
      <c r="BD362" s="8">
        <f t="shared" si="412"/>
        <v>1.3740671500000001</v>
      </c>
      <c r="BE362" s="15">
        <f t="shared" si="413"/>
        <v>5.000000000000001E-2</v>
      </c>
      <c r="BF362" s="8">
        <f t="shared" si="414"/>
        <v>7.0150904999685988</v>
      </c>
      <c r="BG362" s="68"/>
      <c r="BH362" s="60">
        <v>0</v>
      </c>
      <c r="BI362" s="8">
        <f t="shared" si="415"/>
        <v>1.3740671500000001</v>
      </c>
      <c r="BJ362" s="8">
        <f t="shared" si="416"/>
        <v>0</v>
      </c>
      <c r="BK362" s="69">
        <f t="shared" si="417"/>
        <v>0</v>
      </c>
      <c r="BL362" s="8">
        <f t="shared" si="418"/>
        <v>0</v>
      </c>
      <c r="BM362" s="8">
        <f t="shared" si="419"/>
        <v>0</v>
      </c>
      <c r="BN362" s="8">
        <f t="shared" si="420"/>
        <v>0</v>
      </c>
      <c r="BO362" s="8">
        <f t="shared" si="421"/>
        <v>0</v>
      </c>
      <c r="BP362" s="8">
        <f t="shared" si="422"/>
        <v>0</v>
      </c>
      <c r="BQ362" s="15">
        <f t="shared" si="423"/>
        <v>0</v>
      </c>
      <c r="BR362" s="8">
        <f t="shared" si="424"/>
        <v>7.0150904999685988</v>
      </c>
      <c r="BS362" s="68"/>
      <c r="BT362" s="60">
        <v>0</v>
      </c>
      <c r="BU362" s="8">
        <f t="shared" si="425"/>
        <v>1.3740671500000001</v>
      </c>
      <c r="BV362" s="8">
        <f t="shared" si="426"/>
        <v>0</v>
      </c>
      <c r="BW362" s="69">
        <f t="shared" si="427"/>
        <v>0</v>
      </c>
      <c r="BX362" s="8">
        <f t="shared" si="428"/>
        <v>0</v>
      </c>
      <c r="BY362" s="8">
        <f t="shared" si="429"/>
        <v>0</v>
      </c>
      <c r="BZ362" s="8">
        <f t="shared" si="430"/>
        <v>0</v>
      </c>
      <c r="CA362" s="8">
        <f t="shared" si="431"/>
        <v>0</v>
      </c>
      <c r="CB362" s="8">
        <f t="shared" si="432"/>
        <v>0</v>
      </c>
      <c r="CC362" s="15">
        <f t="shared" si="433"/>
        <v>0</v>
      </c>
      <c r="CD362" s="8">
        <f t="shared" si="434"/>
        <v>7.0150904999685988</v>
      </c>
      <c r="CE362" s="68"/>
      <c r="CF362" s="60">
        <v>0</v>
      </c>
      <c r="CG362" s="8">
        <f t="shared" si="435"/>
        <v>1.3740671500000001</v>
      </c>
      <c r="CH362" s="8">
        <f t="shared" si="436"/>
        <v>0</v>
      </c>
      <c r="CI362" s="69">
        <f t="shared" si="437"/>
        <v>0</v>
      </c>
      <c r="CJ362" s="8">
        <f t="shared" si="438"/>
        <v>0</v>
      </c>
      <c r="CK362" s="8">
        <f t="shared" si="439"/>
        <v>0</v>
      </c>
      <c r="CL362" s="8">
        <f t="shared" si="440"/>
        <v>0</v>
      </c>
      <c r="CM362" s="8">
        <f t="shared" si="441"/>
        <v>0</v>
      </c>
      <c r="CN362" s="8">
        <f t="shared" si="442"/>
        <v>0</v>
      </c>
      <c r="CO362" s="15">
        <f t="shared" si="443"/>
        <v>0</v>
      </c>
      <c r="CP362" s="8">
        <f t="shared" si="444"/>
        <v>7.0150904999685988</v>
      </c>
      <c r="CQ362" s="27"/>
      <c r="CR362">
        <f t="shared" si="369"/>
        <v>10.735643</v>
      </c>
      <c r="CS362">
        <f t="shared" si="370"/>
        <v>0</v>
      </c>
      <c r="CT362">
        <f t="shared" si="371"/>
        <v>0</v>
      </c>
      <c r="CU362">
        <f t="shared" si="372"/>
        <v>0</v>
      </c>
      <c r="CV362">
        <f t="shared" si="373"/>
        <v>0</v>
      </c>
      <c r="CW362">
        <f t="shared" si="374"/>
        <v>0</v>
      </c>
      <c r="CX362">
        <f t="shared" si="375"/>
        <v>0</v>
      </c>
      <c r="CY362">
        <f t="shared" si="376"/>
        <v>10.735643</v>
      </c>
      <c r="CZ362" s="8">
        <f t="shared" si="377"/>
        <v>10.735643</v>
      </c>
    </row>
    <row r="363" spans="1:104" hidden="1" outlineLevel="1" x14ac:dyDescent="0.4">
      <c r="A363" t="str">
        <f>'Accounts Active'!A321</f>
        <v>The JFK Revocable Trust of 2018</v>
      </c>
      <c r="B363">
        <f t="shared" si="360"/>
        <v>109.53034</v>
      </c>
      <c r="C363">
        <f t="shared" si="359"/>
        <v>66.742087999999995</v>
      </c>
      <c r="D363">
        <f t="shared" si="361"/>
        <v>42.788252</v>
      </c>
      <c r="E363">
        <f t="shared" si="362"/>
        <v>5.4765170000000003</v>
      </c>
      <c r="F363" s="15">
        <f t="shared" si="378"/>
        <v>0.54106249147790764</v>
      </c>
      <c r="G363" s="14">
        <f t="shared" si="363"/>
        <v>1</v>
      </c>
      <c r="H363" s="54">
        <f t="shared" si="379"/>
        <v>30.630447580282237</v>
      </c>
      <c r="I363" s="58">
        <v>8.1521172400664703</v>
      </c>
      <c r="J363" s="58">
        <f t="shared" si="364"/>
        <v>58.589970759933522</v>
      </c>
      <c r="K363" s="10"/>
      <c r="L363">
        <v>0</v>
      </c>
      <c r="M363" s="8">
        <f t="shared" si="380"/>
        <v>5.4765170000000003</v>
      </c>
      <c r="N363" s="8">
        <f t="shared" si="381"/>
        <v>58.589970759933522</v>
      </c>
      <c r="O363" s="58">
        <f t="shared" si="365"/>
        <v>2.9622519040939208</v>
      </c>
      <c r="P363" s="8">
        <f t="shared" si="366"/>
        <v>0</v>
      </c>
      <c r="Q363" s="8">
        <f t="shared" si="382"/>
        <v>58.589970759933522</v>
      </c>
      <c r="R363" s="8">
        <f t="shared" si="367"/>
        <v>1.9146430757908623</v>
      </c>
      <c r="S363" s="8">
        <f t="shared" si="383"/>
        <v>1.9146430757908623</v>
      </c>
      <c r="T363" s="8">
        <f t="shared" si="384"/>
        <v>4.8768949798847832</v>
      </c>
      <c r="U363" s="15">
        <f t="shared" si="445"/>
        <v>4.4525516673140822E-2</v>
      </c>
      <c r="V363" s="8">
        <f t="shared" si="368"/>
        <v>53.71307578004874</v>
      </c>
      <c r="W363" s="68"/>
      <c r="X363" s="58">
        <v>0</v>
      </c>
      <c r="Y363" s="8">
        <f t="shared" si="385"/>
        <v>5.4765170000000003</v>
      </c>
      <c r="Z363" s="8">
        <f t="shared" si="386"/>
        <v>53.71307578004874</v>
      </c>
      <c r="AA363" s="60">
        <f t="shared" si="387"/>
        <v>5.1898653359725495</v>
      </c>
      <c r="AB363" s="8">
        <f t="shared" si="388"/>
        <v>0</v>
      </c>
      <c r="AC363" s="8">
        <f t="shared" si="389"/>
        <v>53.71307578004874</v>
      </c>
      <c r="AD363" s="8">
        <f t="shared" si="390"/>
        <v>9.6106532644249043</v>
      </c>
      <c r="AE363" s="8">
        <f t="shared" si="391"/>
        <v>9.6106532644249043</v>
      </c>
      <c r="AF363" s="8">
        <f t="shared" si="392"/>
        <v>14.800518600397453</v>
      </c>
      <c r="AG363" s="15">
        <f t="shared" si="393"/>
        <v>0.13512711272874214</v>
      </c>
      <c r="AH363" s="8">
        <f t="shared" si="394"/>
        <v>38.912557179651287</v>
      </c>
      <c r="AI363" s="68"/>
      <c r="AJ363" s="58">
        <v>0</v>
      </c>
      <c r="AK363" s="8">
        <f t="shared" si="395"/>
        <v>5.4765170000000003</v>
      </c>
      <c r="AL363" s="8">
        <f t="shared" si="396"/>
        <v>0</v>
      </c>
      <c r="AM363" s="69">
        <f t="shared" si="397"/>
        <v>0</v>
      </c>
      <c r="AN363" s="8">
        <f t="shared" si="398"/>
        <v>5.4765170000000003</v>
      </c>
      <c r="AO363" s="8">
        <f t="shared" si="399"/>
        <v>0</v>
      </c>
      <c r="AP363" s="8">
        <f t="shared" si="400"/>
        <v>0</v>
      </c>
      <c r="AQ363" s="8">
        <f t="shared" si="401"/>
        <v>0</v>
      </c>
      <c r="AR363" s="8">
        <f t="shared" si="402"/>
        <v>5.4765170000000003</v>
      </c>
      <c r="AS363" s="15">
        <f t="shared" si="403"/>
        <v>0.05</v>
      </c>
      <c r="AT363" s="8">
        <f t="shared" si="404"/>
        <v>33.436040179651286</v>
      </c>
      <c r="AU363" s="68"/>
      <c r="AV363" s="60">
        <v>0</v>
      </c>
      <c r="AW363" s="8">
        <f t="shared" si="405"/>
        <v>5.4765170000000003</v>
      </c>
      <c r="AX363" s="8">
        <f t="shared" si="406"/>
        <v>0</v>
      </c>
      <c r="AY363" s="69">
        <f t="shared" si="407"/>
        <v>0</v>
      </c>
      <c r="AZ363" s="8">
        <f t="shared" si="408"/>
        <v>5.4765170000000003</v>
      </c>
      <c r="BA363" s="8">
        <f t="shared" si="409"/>
        <v>0</v>
      </c>
      <c r="BB363" s="8">
        <f t="shared" si="410"/>
        <v>0</v>
      </c>
      <c r="BC363" s="8">
        <f t="shared" si="411"/>
        <v>0</v>
      </c>
      <c r="BD363" s="8">
        <f t="shared" si="412"/>
        <v>5.4765170000000003</v>
      </c>
      <c r="BE363" s="15">
        <f t="shared" si="413"/>
        <v>0.05</v>
      </c>
      <c r="BF363" s="8">
        <f t="shared" si="414"/>
        <v>27.959523179651285</v>
      </c>
      <c r="BG363" s="68"/>
      <c r="BH363" s="60">
        <v>0</v>
      </c>
      <c r="BI363" s="8">
        <f t="shared" si="415"/>
        <v>5.4765170000000003</v>
      </c>
      <c r="BJ363" s="8">
        <f t="shared" si="416"/>
        <v>0</v>
      </c>
      <c r="BK363" s="69">
        <f t="shared" si="417"/>
        <v>0</v>
      </c>
      <c r="BL363" s="8">
        <f t="shared" si="418"/>
        <v>0</v>
      </c>
      <c r="BM363" s="8">
        <f t="shared" si="419"/>
        <v>0</v>
      </c>
      <c r="BN363" s="8">
        <f t="shared" si="420"/>
        <v>0</v>
      </c>
      <c r="BO363" s="8">
        <f t="shared" si="421"/>
        <v>0</v>
      </c>
      <c r="BP363" s="8">
        <f t="shared" si="422"/>
        <v>0</v>
      </c>
      <c r="BQ363" s="15">
        <f t="shared" si="423"/>
        <v>0</v>
      </c>
      <c r="BR363" s="8">
        <f t="shared" si="424"/>
        <v>27.959523179651285</v>
      </c>
      <c r="BS363" s="68"/>
      <c r="BT363" s="60">
        <v>0</v>
      </c>
      <c r="BU363" s="8">
        <f t="shared" si="425"/>
        <v>5.4765170000000003</v>
      </c>
      <c r="BV363" s="8">
        <f t="shared" si="426"/>
        <v>0</v>
      </c>
      <c r="BW363" s="69">
        <f t="shared" si="427"/>
        <v>0</v>
      </c>
      <c r="BX363" s="8">
        <f t="shared" si="428"/>
        <v>0</v>
      </c>
      <c r="BY363" s="8">
        <f t="shared" si="429"/>
        <v>0</v>
      </c>
      <c r="BZ363" s="8">
        <f t="shared" si="430"/>
        <v>0</v>
      </c>
      <c r="CA363" s="8">
        <f t="shared" si="431"/>
        <v>0</v>
      </c>
      <c r="CB363" s="8">
        <f t="shared" si="432"/>
        <v>0</v>
      </c>
      <c r="CC363" s="15">
        <f t="shared" si="433"/>
        <v>0</v>
      </c>
      <c r="CD363" s="8">
        <f t="shared" si="434"/>
        <v>27.959523179651285</v>
      </c>
      <c r="CE363" s="68"/>
      <c r="CF363" s="60">
        <v>0</v>
      </c>
      <c r="CG363" s="8">
        <f t="shared" si="435"/>
        <v>5.4765170000000003</v>
      </c>
      <c r="CH363" s="8">
        <f t="shared" si="436"/>
        <v>0</v>
      </c>
      <c r="CI363" s="69">
        <f t="shared" si="437"/>
        <v>0</v>
      </c>
      <c r="CJ363" s="8">
        <f t="shared" si="438"/>
        <v>0</v>
      </c>
      <c r="CK363" s="8">
        <f t="shared" si="439"/>
        <v>0</v>
      </c>
      <c r="CL363" s="8">
        <f t="shared" si="440"/>
        <v>0</v>
      </c>
      <c r="CM363" s="8">
        <f t="shared" si="441"/>
        <v>0</v>
      </c>
      <c r="CN363" s="8">
        <f t="shared" si="442"/>
        <v>0</v>
      </c>
      <c r="CO363" s="15">
        <f t="shared" si="443"/>
        <v>0</v>
      </c>
      <c r="CP363" s="8">
        <f t="shared" si="444"/>
        <v>27.959523179651285</v>
      </c>
      <c r="CQ363" s="27"/>
      <c r="CR363">
        <f t="shared" si="369"/>
        <v>42.788252</v>
      </c>
      <c r="CS363">
        <f t="shared" si="370"/>
        <v>0</v>
      </c>
      <c r="CT363">
        <f t="shared" si="371"/>
        <v>0</v>
      </c>
      <c r="CU363">
        <f t="shared" si="372"/>
        <v>0</v>
      </c>
      <c r="CV363">
        <f t="shared" si="373"/>
        <v>0</v>
      </c>
      <c r="CW363">
        <f t="shared" si="374"/>
        <v>0</v>
      </c>
      <c r="CX363">
        <f t="shared" si="375"/>
        <v>0</v>
      </c>
      <c r="CY363">
        <f t="shared" si="376"/>
        <v>42.788252</v>
      </c>
      <c r="CZ363" s="8">
        <f t="shared" si="377"/>
        <v>42.788252</v>
      </c>
    </row>
    <row r="364" spans="1:104" hidden="1" outlineLevel="1" x14ac:dyDescent="0.4">
      <c r="A364" t="str">
        <f>'Accounts Active'!A324</f>
        <v>The Lyons Living Trust Dated January 9, 2017</v>
      </c>
      <c r="B364">
        <f t="shared" si="360"/>
        <v>56.092853999999996</v>
      </c>
      <c r="C364">
        <f t="shared" ref="C364:C392" si="446">_xlfn.IFNA(VLOOKUP(A364,GoldBal,3,FALSE),0)</f>
        <v>38.776522999999997</v>
      </c>
      <c r="D364">
        <f t="shared" si="361"/>
        <v>0</v>
      </c>
      <c r="E364">
        <f t="shared" si="362"/>
        <v>2.8046427</v>
      </c>
      <c r="F364" s="15">
        <f t="shared" si="378"/>
        <v>0.56051560087064278</v>
      </c>
      <c r="G364" s="14">
        <f t="shared" si="363"/>
        <v>1</v>
      </c>
      <c r="H364" s="54">
        <f t="shared" si="379"/>
        <v>17.041676910980698</v>
      </c>
      <c r="I364" s="58">
        <v>4.7363031503919082</v>
      </c>
      <c r="J364" s="58">
        <f t="shared" si="364"/>
        <v>34.040219849608093</v>
      </c>
      <c r="K364" s="10"/>
      <c r="L364">
        <v>0</v>
      </c>
      <c r="M364" s="8">
        <f t="shared" si="380"/>
        <v>2.8046427</v>
      </c>
      <c r="N364" s="8">
        <f t="shared" si="381"/>
        <v>34.040219849608093</v>
      </c>
      <c r="O364" s="58">
        <f t="shared" si="365"/>
        <v>1.7210403889505479</v>
      </c>
      <c r="P364" s="8">
        <f t="shared" si="366"/>
        <v>0</v>
      </c>
      <c r="Q364" s="8">
        <f t="shared" si="382"/>
        <v>34.040219849608093</v>
      </c>
      <c r="R364" s="8">
        <f t="shared" si="367"/>
        <v>1.1123895504317325</v>
      </c>
      <c r="S364" s="8">
        <f t="shared" si="383"/>
        <v>1.1123895504317325</v>
      </c>
      <c r="T364" s="8">
        <f t="shared" si="384"/>
        <v>2.8334299393822802</v>
      </c>
      <c r="U364" s="15">
        <f t="shared" si="445"/>
        <v>5.0513206894095289E-2</v>
      </c>
      <c r="V364" s="8">
        <f t="shared" si="368"/>
        <v>31.206789910225812</v>
      </c>
      <c r="W364" s="68"/>
      <c r="X364" s="58">
        <v>0</v>
      </c>
      <c r="Y364" s="8">
        <f t="shared" si="385"/>
        <v>2.8046427</v>
      </c>
      <c r="Z364" s="8">
        <f t="shared" si="386"/>
        <v>31.206789910225812</v>
      </c>
      <c r="AA364" s="60">
        <f t="shared" si="387"/>
        <v>3.0152627614413601</v>
      </c>
      <c r="AB364" s="8">
        <f t="shared" si="388"/>
        <v>0</v>
      </c>
      <c r="AC364" s="8">
        <f t="shared" si="389"/>
        <v>31.206789910225812</v>
      </c>
      <c r="AD364" s="8">
        <f t="shared" si="390"/>
        <v>5.5836988101570553</v>
      </c>
      <c r="AE364" s="8">
        <f t="shared" si="391"/>
        <v>5.5836988101570553</v>
      </c>
      <c r="AF364" s="8">
        <f t="shared" si="392"/>
        <v>8.5989615715984158</v>
      </c>
      <c r="AG364" s="15">
        <f t="shared" si="393"/>
        <v>0.15329869953841921</v>
      </c>
      <c r="AH364" s="8">
        <f t="shared" si="394"/>
        <v>22.607828338627396</v>
      </c>
      <c r="AI364" s="68"/>
      <c r="AJ364" s="58">
        <v>0</v>
      </c>
      <c r="AK364" s="8">
        <f t="shared" si="395"/>
        <v>2.8046427</v>
      </c>
      <c r="AL364" s="8">
        <f t="shared" si="396"/>
        <v>0</v>
      </c>
      <c r="AM364" s="69">
        <f t="shared" si="397"/>
        <v>0</v>
      </c>
      <c r="AN364" s="8">
        <f t="shared" si="398"/>
        <v>2.8046427</v>
      </c>
      <c r="AO364" s="8">
        <f t="shared" si="399"/>
        <v>0</v>
      </c>
      <c r="AP364" s="8">
        <f t="shared" si="400"/>
        <v>0</v>
      </c>
      <c r="AQ364" s="8">
        <f t="shared" si="401"/>
        <v>0</v>
      </c>
      <c r="AR364" s="8">
        <f t="shared" si="402"/>
        <v>2.8046427</v>
      </c>
      <c r="AS364" s="15">
        <f t="shared" si="403"/>
        <v>0.05</v>
      </c>
      <c r="AT364" s="8">
        <f t="shared" si="404"/>
        <v>19.803185638627397</v>
      </c>
      <c r="AU364" s="68"/>
      <c r="AV364" s="60">
        <v>0</v>
      </c>
      <c r="AW364" s="8">
        <f t="shared" si="405"/>
        <v>2.8046427</v>
      </c>
      <c r="AX364" s="8">
        <f t="shared" si="406"/>
        <v>0</v>
      </c>
      <c r="AY364" s="69">
        <f t="shared" si="407"/>
        <v>0</v>
      </c>
      <c r="AZ364" s="8">
        <f t="shared" si="408"/>
        <v>2.8046427</v>
      </c>
      <c r="BA364" s="8">
        <f t="shared" si="409"/>
        <v>0</v>
      </c>
      <c r="BB364" s="8">
        <f t="shared" si="410"/>
        <v>0</v>
      </c>
      <c r="BC364" s="8">
        <f t="shared" si="411"/>
        <v>0</v>
      </c>
      <c r="BD364" s="8">
        <f t="shared" si="412"/>
        <v>2.8046427</v>
      </c>
      <c r="BE364" s="15">
        <f t="shared" si="413"/>
        <v>0.05</v>
      </c>
      <c r="BF364" s="8">
        <f t="shared" si="414"/>
        <v>16.998542938627399</v>
      </c>
      <c r="BG364" s="68"/>
      <c r="BH364" s="60">
        <v>0</v>
      </c>
      <c r="BI364" s="8">
        <f t="shared" si="415"/>
        <v>2.8046427</v>
      </c>
      <c r="BJ364" s="8">
        <f t="shared" si="416"/>
        <v>0</v>
      </c>
      <c r="BK364" s="69">
        <f t="shared" si="417"/>
        <v>0</v>
      </c>
      <c r="BL364" s="8">
        <f t="shared" si="418"/>
        <v>0</v>
      </c>
      <c r="BM364" s="8">
        <f t="shared" si="419"/>
        <v>0</v>
      </c>
      <c r="BN364" s="8">
        <f t="shared" si="420"/>
        <v>0</v>
      </c>
      <c r="BO364" s="8">
        <f t="shared" si="421"/>
        <v>0</v>
      </c>
      <c r="BP364" s="8">
        <f t="shared" si="422"/>
        <v>0</v>
      </c>
      <c r="BQ364" s="15">
        <f t="shared" si="423"/>
        <v>0</v>
      </c>
      <c r="BR364" s="8">
        <f t="shared" si="424"/>
        <v>16.998542938627399</v>
      </c>
      <c r="BS364" s="68"/>
      <c r="BT364" s="60">
        <v>0</v>
      </c>
      <c r="BU364" s="8">
        <f t="shared" si="425"/>
        <v>2.8046427</v>
      </c>
      <c r="BV364" s="8">
        <f t="shared" si="426"/>
        <v>0</v>
      </c>
      <c r="BW364" s="69">
        <f t="shared" si="427"/>
        <v>0</v>
      </c>
      <c r="BX364" s="8">
        <f t="shared" si="428"/>
        <v>0</v>
      </c>
      <c r="BY364" s="8">
        <f t="shared" si="429"/>
        <v>0</v>
      </c>
      <c r="BZ364" s="8">
        <f t="shared" si="430"/>
        <v>0</v>
      </c>
      <c r="CA364" s="8">
        <f t="shared" si="431"/>
        <v>0</v>
      </c>
      <c r="CB364" s="8">
        <f t="shared" si="432"/>
        <v>0</v>
      </c>
      <c r="CC364" s="15">
        <f t="shared" si="433"/>
        <v>0</v>
      </c>
      <c r="CD364" s="8">
        <f t="shared" si="434"/>
        <v>16.998542938627399</v>
      </c>
      <c r="CE364" s="68"/>
      <c r="CF364" s="60">
        <v>0</v>
      </c>
      <c r="CG364" s="8">
        <f t="shared" si="435"/>
        <v>2.8046427</v>
      </c>
      <c r="CH364" s="8">
        <f t="shared" si="436"/>
        <v>0</v>
      </c>
      <c r="CI364" s="69">
        <f t="shared" si="437"/>
        <v>0</v>
      </c>
      <c r="CJ364" s="8">
        <f t="shared" si="438"/>
        <v>0</v>
      </c>
      <c r="CK364" s="8">
        <f t="shared" si="439"/>
        <v>0</v>
      </c>
      <c r="CL364" s="8">
        <f t="shared" si="440"/>
        <v>0</v>
      </c>
      <c r="CM364" s="8">
        <f t="shared" si="441"/>
        <v>0</v>
      </c>
      <c r="CN364" s="8">
        <f t="shared" si="442"/>
        <v>0</v>
      </c>
      <c r="CO364" s="15">
        <f t="shared" si="443"/>
        <v>0</v>
      </c>
      <c r="CP364" s="8">
        <f t="shared" si="444"/>
        <v>16.998542938627399</v>
      </c>
      <c r="CQ364" s="27"/>
      <c r="CR364">
        <f t="shared" si="369"/>
        <v>17.316330999999998</v>
      </c>
      <c r="CS364">
        <f t="shared" si="370"/>
        <v>1.78373</v>
      </c>
      <c r="CT364">
        <f t="shared" si="371"/>
        <v>0</v>
      </c>
      <c r="CU364">
        <f t="shared" si="372"/>
        <v>0</v>
      </c>
      <c r="CV364">
        <f t="shared" si="373"/>
        <v>15.532601</v>
      </c>
      <c r="CW364">
        <f t="shared" si="374"/>
        <v>0</v>
      </c>
      <c r="CX364">
        <f t="shared" si="375"/>
        <v>0</v>
      </c>
      <c r="CY364">
        <f t="shared" si="376"/>
        <v>0</v>
      </c>
      <c r="CZ364" s="8">
        <f t="shared" si="377"/>
        <v>0</v>
      </c>
    </row>
    <row r="365" spans="1:104" hidden="1" outlineLevel="1" x14ac:dyDescent="0.4">
      <c r="A365" t="str">
        <f>'Accounts Active'!A325</f>
        <v>The Meitz Living Trust</v>
      </c>
      <c r="B365">
        <f t="shared" si="360"/>
        <v>21.426173000000002</v>
      </c>
      <c r="C365">
        <f t="shared" si="446"/>
        <v>5.3366449999999999</v>
      </c>
      <c r="D365">
        <f t="shared" si="361"/>
        <v>0</v>
      </c>
      <c r="E365">
        <f t="shared" si="362"/>
        <v>1.0713086500000002</v>
      </c>
      <c r="F365" s="15">
        <f t="shared" si="378"/>
        <v>0.20074572132866259</v>
      </c>
      <c r="G365" s="14">
        <f t="shared" si="363"/>
        <v>1</v>
      </c>
      <c r="H365" s="54">
        <f t="shared" si="379"/>
        <v>4.2653363500000001</v>
      </c>
      <c r="I365" s="58">
        <v>1.0713086500000002</v>
      </c>
      <c r="J365" s="58">
        <f t="shared" si="364"/>
        <v>4.2653363500000001</v>
      </c>
      <c r="K365" s="10"/>
      <c r="L365">
        <v>0</v>
      </c>
      <c r="M365" s="8">
        <f t="shared" si="380"/>
        <v>1.0713086500000002</v>
      </c>
      <c r="N365" s="8">
        <f t="shared" si="381"/>
        <v>4.2653363500000001</v>
      </c>
      <c r="O365" s="58">
        <f t="shared" si="365"/>
        <v>0.38928366642441864</v>
      </c>
      <c r="P365" s="8">
        <f t="shared" si="366"/>
        <v>1.0713086500000002</v>
      </c>
      <c r="Q365" s="8">
        <f t="shared" si="382"/>
        <v>0</v>
      </c>
      <c r="R365" s="8">
        <f t="shared" si="367"/>
        <v>0</v>
      </c>
      <c r="S365" s="8">
        <f t="shared" si="383"/>
        <v>0</v>
      </c>
      <c r="T365" s="8">
        <f t="shared" si="384"/>
        <v>1.4605923164244188</v>
      </c>
      <c r="U365" s="15">
        <f t="shared" si="445"/>
        <v>6.8168604651162798E-2</v>
      </c>
      <c r="V365" s="8">
        <f t="shared" si="368"/>
        <v>2.8047440335755813</v>
      </c>
      <c r="W365" s="68"/>
      <c r="X365" s="58">
        <v>1</v>
      </c>
      <c r="Y365" s="8">
        <f t="shared" si="385"/>
        <v>0</v>
      </c>
      <c r="Z365" s="8">
        <f t="shared" si="386"/>
        <v>0</v>
      </c>
      <c r="AA365" s="60">
        <f t="shared" si="387"/>
        <v>0.6820249835755815</v>
      </c>
      <c r="AB365" s="8">
        <f t="shared" si="388"/>
        <v>0</v>
      </c>
      <c r="AC365" s="8">
        <f t="shared" si="389"/>
        <v>0</v>
      </c>
      <c r="AD365" s="8">
        <f t="shared" si="390"/>
        <v>0</v>
      </c>
      <c r="AE365" s="8">
        <f t="shared" si="391"/>
        <v>0</v>
      </c>
      <c r="AF365" s="8">
        <f t="shared" si="392"/>
        <v>0.6820249835755815</v>
      </c>
      <c r="AG365" s="15">
        <f t="shared" si="393"/>
        <v>3.1831395348837214E-2</v>
      </c>
      <c r="AH365" s="8">
        <f t="shared" si="394"/>
        <v>2.1227190499999997</v>
      </c>
      <c r="AI365" s="68"/>
      <c r="AJ365" s="58">
        <v>0</v>
      </c>
      <c r="AK365" s="8">
        <f t="shared" si="395"/>
        <v>1.0713086500000002</v>
      </c>
      <c r="AL365" s="8">
        <f t="shared" si="396"/>
        <v>0</v>
      </c>
      <c r="AM365" s="69">
        <f t="shared" si="397"/>
        <v>0</v>
      </c>
      <c r="AN365" s="8">
        <f t="shared" si="398"/>
        <v>1.0713086500000002</v>
      </c>
      <c r="AO365" s="8">
        <f t="shared" si="399"/>
        <v>0</v>
      </c>
      <c r="AP365" s="8">
        <f t="shared" si="400"/>
        <v>0</v>
      </c>
      <c r="AQ365" s="8">
        <f t="shared" si="401"/>
        <v>0</v>
      </c>
      <c r="AR365" s="8">
        <f t="shared" si="402"/>
        <v>1.0713086500000002</v>
      </c>
      <c r="AS365" s="15">
        <f t="shared" si="403"/>
        <v>0.05</v>
      </c>
      <c r="AT365" s="8">
        <f t="shared" si="404"/>
        <v>1.0514103999999995</v>
      </c>
      <c r="AU365" s="68"/>
      <c r="AV365" s="60">
        <v>0</v>
      </c>
      <c r="AW365" s="8">
        <f t="shared" si="405"/>
        <v>1.0514103999999995</v>
      </c>
      <c r="AX365" s="8">
        <f t="shared" si="406"/>
        <v>0</v>
      </c>
      <c r="AY365" s="69">
        <f t="shared" si="407"/>
        <v>0</v>
      </c>
      <c r="AZ365" s="8">
        <f t="shared" si="408"/>
        <v>1.0514103999999995</v>
      </c>
      <c r="BA365" s="8">
        <f t="shared" si="409"/>
        <v>0</v>
      </c>
      <c r="BB365" s="8">
        <f t="shared" si="410"/>
        <v>0</v>
      </c>
      <c r="BC365" s="8">
        <f t="shared" si="411"/>
        <v>0</v>
      </c>
      <c r="BD365" s="8">
        <f t="shared" si="412"/>
        <v>1.0514103999999995</v>
      </c>
      <c r="BE365" s="15">
        <f t="shared" si="413"/>
        <v>4.9071311054941981E-2</v>
      </c>
      <c r="BF365" s="8">
        <f t="shared" si="414"/>
        <v>0</v>
      </c>
      <c r="BG365" s="68"/>
      <c r="BH365" s="60">
        <v>0</v>
      </c>
      <c r="BI365" s="8">
        <f t="shared" si="415"/>
        <v>0</v>
      </c>
      <c r="BJ365" s="8">
        <f t="shared" si="416"/>
        <v>0</v>
      </c>
      <c r="BK365" s="69">
        <f t="shared" si="417"/>
        <v>0</v>
      </c>
      <c r="BL365" s="8">
        <f t="shared" si="418"/>
        <v>0</v>
      </c>
      <c r="BM365" s="8">
        <f t="shared" si="419"/>
        <v>0</v>
      </c>
      <c r="BN365" s="8">
        <f t="shared" si="420"/>
        <v>0</v>
      </c>
      <c r="BO365" s="8">
        <f t="shared" si="421"/>
        <v>0</v>
      </c>
      <c r="BP365" s="8">
        <f t="shared" si="422"/>
        <v>0</v>
      </c>
      <c r="BQ365" s="15">
        <f t="shared" si="423"/>
        <v>0</v>
      </c>
      <c r="BR365" s="8">
        <f t="shared" si="424"/>
        <v>0</v>
      </c>
      <c r="BS365" s="68"/>
      <c r="BT365" s="60">
        <v>0</v>
      </c>
      <c r="BU365" s="8">
        <f t="shared" si="425"/>
        <v>0</v>
      </c>
      <c r="BV365" s="8">
        <f t="shared" si="426"/>
        <v>0</v>
      </c>
      <c r="BW365" s="69">
        <f t="shared" si="427"/>
        <v>0</v>
      </c>
      <c r="BX365" s="8">
        <f t="shared" si="428"/>
        <v>0</v>
      </c>
      <c r="BY365" s="8">
        <f t="shared" si="429"/>
        <v>0</v>
      </c>
      <c r="BZ365" s="8">
        <f t="shared" si="430"/>
        <v>0</v>
      </c>
      <c r="CA365" s="8">
        <f t="shared" si="431"/>
        <v>0</v>
      </c>
      <c r="CB365" s="8">
        <f t="shared" si="432"/>
        <v>0</v>
      </c>
      <c r="CC365" s="15">
        <f t="shared" si="433"/>
        <v>0</v>
      </c>
      <c r="CD365" s="8">
        <f t="shared" si="434"/>
        <v>0</v>
      </c>
      <c r="CE365" s="68"/>
      <c r="CF365" s="60">
        <v>0</v>
      </c>
      <c r="CG365" s="8">
        <f t="shared" si="435"/>
        <v>0</v>
      </c>
      <c r="CH365" s="8">
        <f t="shared" si="436"/>
        <v>0</v>
      </c>
      <c r="CI365" s="69">
        <f t="shared" si="437"/>
        <v>0</v>
      </c>
      <c r="CJ365" s="8">
        <f t="shared" si="438"/>
        <v>0</v>
      </c>
      <c r="CK365" s="8">
        <f t="shared" si="439"/>
        <v>0</v>
      </c>
      <c r="CL365" s="8">
        <f t="shared" si="440"/>
        <v>0</v>
      </c>
      <c r="CM365" s="8">
        <f t="shared" si="441"/>
        <v>0</v>
      </c>
      <c r="CN365" s="8">
        <f t="shared" si="442"/>
        <v>0</v>
      </c>
      <c r="CO365" s="15">
        <f t="shared" si="443"/>
        <v>0</v>
      </c>
      <c r="CP365" s="8">
        <f t="shared" si="444"/>
        <v>0</v>
      </c>
      <c r="CQ365" s="27"/>
      <c r="CR365">
        <f t="shared" si="369"/>
        <v>16.089528000000001</v>
      </c>
      <c r="CS365">
        <f t="shared" si="370"/>
        <v>0</v>
      </c>
      <c r="CT365">
        <f t="shared" si="371"/>
        <v>0</v>
      </c>
      <c r="CU365">
        <f t="shared" si="372"/>
        <v>0</v>
      </c>
      <c r="CV365">
        <f t="shared" si="373"/>
        <v>5.5326009999999997</v>
      </c>
      <c r="CW365">
        <f t="shared" si="374"/>
        <v>10.556927</v>
      </c>
      <c r="CX365">
        <f t="shared" si="375"/>
        <v>0</v>
      </c>
      <c r="CY365">
        <f t="shared" si="376"/>
        <v>0</v>
      </c>
      <c r="CZ365" s="8">
        <f t="shared" si="377"/>
        <v>0</v>
      </c>
    </row>
    <row r="366" spans="1:104" hidden="1" outlineLevel="1" x14ac:dyDescent="0.4">
      <c r="A366" t="str">
        <f>'Accounts Active'!A326</f>
        <v>The Smithe Revocable Trust</v>
      </c>
      <c r="B366">
        <f t="shared" si="360"/>
        <v>173.130608</v>
      </c>
      <c r="C366">
        <f t="shared" si="446"/>
        <v>126.348114</v>
      </c>
      <c r="D366">
        <f t="shared" si="361"/>
        <v>7.8130410000000001</v>
      </c>
      <c r="E366">
        <f t="shared" si="362"/>
        <v>8.6565303999999994</v>
      </c>
      <c r="F366" s="15">
        <f t="shared" si="378"/>
        <v>0.56814567485628809</v>
      </c>
      <c r="G366" s="14">
        <f t="shared" si="363"/>
        <v>1</v>
      </c>
      <c r="H366" s="54">
        <f t="shared" si="379"/>
        <v>54.563979504650788</v>
      </c>
      <c r="I366" s="58">
        <v>15.432610355092335</v>
      </c>
      <c r="J366" s="58">
        <f t="shared" si="364"/>
        <v>110.91550364490767</v>
      </c>
      <c r="K366" s="10"/>
      <c r="L366">
        <v>0</v>
      </c>
      <c r="M366" s="8">
        <f t="shared" si="380"/>
        <v>8.6565303999999994</v>
      </c>
      <c r="N366" s="8">
        <f t="shared" si="381"/>
        <v>110.91550364490767</v>
      </c>
      <c r="O366" s="58">
        <f t="shared" si="365"/>
        <v>5.607779925542272</v>
      </c>
      <c r="P366" s="8">
        <f t="shared" si="366"/>
        <v>0</v>
      </c>
      <c r="Q366" s="8">
        <f t="shared" si="382"/>
        <v>110.91550364490767</v>
      </c>
      <c r="R366" s="8">
        <f t="shared" si="367"/>
        <v>3.6245725726970748</v>
      </c>
      <c r="S366" s="8">
        <f t="shared" si="383"/>
        <v>3.6245725726970748</v>
      </c>
      <c r="T366" s="8">
        <f t="shared" si="384"/>
        <v>9.2323524982393472</v>
      </c>
      <c r="U366" s="15">
        <f t="shared" si="445"/>
        <v>5.332594048441941E-2</v>
      </c>
      <c r="V366" s="8">
        <f t="shared" si="368"/>
        <v>101.68315114666832</v>
      </c>
      <c r="W366" s="68"/>
      <c r="X366" s="58">
        <v>0</v>
      </c>
      <c r="Y366" s="8">
        <f t="shared" si="385"/>
        <v>8.6565303999999994</v>
      </c>
      <c r="Z366" s="8">
        <f t="shared" si="386"/>
        <v>101.68315114666832</v>
      </c>
      <c r="AA366" s="60">
        <f t="shared" si="387"/>
        <v>9.8248304295500617</v>
      </c>
      <c r="AB366" s="8">
        <f t="shared" si="388"/>
        <v>0</v>
      </c>
      <c r="AC366" s="8">
        <f t="shared" si="389"/>
        <v>101.68315114666832</v>
      </c>
      <c r="AD366" s="8">
        <f t="shared" si="390"/>
        <v>18.193735776861374</v>
      </c>
      <c r="AE366" s="8">
        <f t="shared" si="391"/>
        <v>18.193735776861374</v>
      </c>
      <c r="AF366" s="8">
        <f t="shared" si="392"/>
        <v>28.018566206411435</v>
      </c>
      <c r="AG366" s="15">
        <f t="shared" si="393"/>
        <v>0.16183485133034037</v>
      </c>
      <c r="AH366" s="8">
        <f t="shared" si="394"/>
        <v>73.664584940256887</v>
      </c>
      <c r="AI366" s="68"/>
      <c r="AJ366" s="58">
        <v>0</v>
      </c>
      <c r="AK366" s="8">
        <f t="shared" si="395"/>
        <v>8.6565303999999994</v>
      </c>
      <c r="AL366" s="8">
        <f t="shared" si="396"/>
        <v>0</v>
      </c>
      <c r="AM366" s="69">
        <f t="shared" si="397"/>
        <v>0</v>
      </c>
      <c r="AN366" s="8">
        <f t="shared" si="398"/>
        <v>8.6565303999999994</v>
      </c>
      <c r="AO366" s="8">
        <f t="shared" si="399"/>
        <v>0</v>
      </c>
      <c r="AP366" s="8">
        <f t="shared" si="400"/>
        <v>0</v>
      </c>
      <c r="AQ366" s="8">
        <f t="shared" si="401"/>
        <v>0</v>
      </c>
      <c r="AR366" s="8">
        <f t="shared" si="402"/>
        <v>8.6565303999999994</v>
      </c>
      <c r="AS366" s="15">
        <f t="shared" si="403"/>
        <v>4.9999999999999996E-2</v>
      </c>
      <c r="AT366" s="8">
        <f t="shared" si="404"/>
        <v>65.008054540256893</v>
      </c>
      <c r="AU366" s="68"/>
      <c r="AV366" s="60">
        <v>0</v>
      </c>
      <c r="AW366" s="8">
        <f t="shared" si="405"/>
        <v>8.6565303999999994</v>
      </c>
      <c r="AX366" s="8">
        <f t="shared" si="406"/>
        <v>0</v>
      </c>
      <c r="AY366" s="69">
        <f t="shared" si="407"/>
        <v>0</v>
      </c>
      <c r="AZ366" s="8">
        <f t="shared" si="408"/>
        <v>8.6565303999999994</v>
      </c>
      <c r="BA366" s="8">
        <f t="shared" si="409"/>
        <v>0</v>
      </c>
      <c r="BB366" s="8">
        <f t="shared" si="410"/>
        <v>0</v>
      </c>
      <c r="BC366" s="8">
        <f t="shared" si="411"/>
        <v>0</v>
      </c>
      <c r="BD366" s="8">
        <f t="shared" si="412"/>
        <v>8.6565303999999994</v>
      </c>
      <c r="BE366" s="15">
        <f t="shared" si="413"/>
        <v>4.9999999999999996E-2</v>
      </c>
      <c r="BF366" s="8">
        <f t="shared" si="414"/>
        <v>56.351524140256892</v>
      </c>
      <c r="BG366" s="68"/>
      <c r="BH366" s="60">
        <v>0</v>
      </c>
      <c r="BI366" s="8">
        <f t="shared" si="415"/>
        <v>8.6565303999999994</v>
      </c>
      <c r="BJ366" s="8">
        <f t="shared" si="416"/>
        <v>0</v>
      </c>
      <c r="BK366" s="69">
        <f t="shared" si="417"/>
        <v>0</v>
      </c>
      <c r="BL366" s="8">
        <f t="shared" si="418"/>
        <v>0</v>
      </c>
      <c r="BM366" s="8">
        <f t="shared" si="419"/>
        <v>0</v>
      </c>
      <c r="BN366" s="8">
        <f t="shared" si="420"/>
        <v>0</v>
      </c>
      <c r="BO366" s="8">
        <f t="shared" si="421"/>
        <v>0</v>
      </c>
      <c r="BP366" s="8">
        <f t="shared" si="422"/>
        <v>0</v>
      </c>
      <c r="BQ366" s="15">
        <f t="shared" si="423"/>
        <v>0</v>
      </c>
      <c r="BR366" s="8">
        <f t="shared" si="424"/>
        <v>56.351524140256892</v>
      </c>
      <c r="BS366" s="68"/>
      <c r="BT366" s="60">
        <v>0</v>
      </c>
      <c r="BU366" s="8">
        <f t="shared" si="425"/>
        <v>8.6565303999999994</v>
      </c>
      <c r="BV366" s="8">
        <f t="shared" si="426"/>
        <v>0</v>
      </c>
      <c r="BW366" s="69">
        <f t="shared" si="427"/>
        <v>0</v>
      </c>
      <c r="BX366" s="8">
        <f t="shared" si="428"/>
        <v>0</v>
      </c>
      <c r="BY366" s="8">
        <f t="shared" si="429"/>
        <v>0</v>
      </c>
      <c r="BZ366" s="8">
        <f t="shared" si="430"/>
        <v>0</v>
      </c>
      <c r="CA366" s="8">
        <f t="shared" si="431"/>
        <v>0</v>
      </c>
      <c r="CB366" s="8">
        <f t="shared" si="432"/>
        <v>0</v>
      </c>
      <c r="CC366" s="15">
        <f t="shared" si="433"/>
        <v>0</v>
      </c>
      <c r="CD366" s="8">
        <f t="shared" si="434"/>
        <v>56.351524140256892</v>
      </c>
      <c r="CE366" s="68"/>
      <c r="CF366" s="60">
        <v>0</v>
      </c>
      <c r="CG366" s="8">
        <f t="shared" si="435"/>
        <v>8.6565303999999994</v>
      </c>
      <c r="CH366" s="8">
        <f t="shared" si="436"/>
        <v>0</v>
      </c>
      <c r="CI366" s="69">
        <f t="shared" si="437"/>
        <v>0</v>
      </c>
      <c r="CJ366" s="8">
        <f t="shared" si="438"/>
        <v>0</v>
      </c>
      <c r="CK366" s="8">
        <f t="shared" si="439"/>
        <v>0</v>
      </c>
      <c r="CL366" s="8">
        <f t="shared" si="440"/>
        <v>0</v>
      </c>
      <c r="CM366" s="8">
        <f t="shared" si="441"/>
        <v>0</v>
      </c>
      <c r="CN366" s="8">
        <f t="shared" si="442"/>
        <v>0</v>
      </c>
      <c r="CO366" s="15">
        <f t="shared" si="443"/>
        <v>0</v>
      </c>
      <c r="CP366" s="8">
        <f t="shared" si="444"/>
        <v>56.351524140256892</v>
      </c>
      <c r="CQ366" s="27"/>
      <c r="CR366">
        <f t="shared" si="369"/>
        <v>46.782494</v>
      </c>
      <c r="CS366">
        <f t="shared" si="370"/>
        <v>3.5674600000000001</v>
      </c>
      <c r="CT366">
        <f t="shared" si="371"/>
        <v>2.0943689999999999</v>
      </c>
      <c r="CU366">
        <f t="shared" si="372"/>
        <v>0</v>
      </c>
      <c r="CV366">
        <f t="shared" si="373"/>
        <v>20</v>
      </c>
      <c r="CW366">
        <f t="shared" si="374"/>
        <v>13.307624000000001</v>
      </c>
      <c r="CX366">
        <f t="shared" si="375"/>
        <v>0</v>
      </c>
      <c r="CY366">
        <f t="shared" si="376"/>
        <v>7.8130410000000001</v>
      </c>
      <c r="CZ366" s="8">
        <f t="shared" si="377"/>
        <v>7.8130410000000001</v>
      </c>
    </row>
    <row r="367" spans="1:104" hidden="1" outlineLevel="1" x14ac:dyDescent="0.4">
      <c r="A367" t="str">
        <f>'Accounts Active'!A327</f>
        <v>The Thomas and Rebecca Daniel Revocable Trust</v>
      </c>
      <c r="B367">
        <f t="shared" ref="B367:B392" si="447">C367+CR367</f>
        <v>0</v>
      </c>
      <c r="C367">
        <f t="shared" si="446"/>
        <v>0</v>
      </c>
      <c r="D367">
        <f t="shared" ref="D367:D392" si="448">CX367+CY367</f>
        <v>0</v>
      </c>
      <c r="E367">
        <f t="shared" ref="E367:E424" si="449">B367*$C$36</f>
        <v>0</v>
      </c>
      <c r="F367" s="15">
        <f t="shared" si="378"/>
        <v>0</v>
      </c>
      <c r="G367" s="14">
        <f t="shared" ref="G367:G424" si="450">$C$34</f>
        <v>1</v>
      </c>
      <c r="H367" s="54">
        <f t="shared" si="379"/>
        <v>0</v>
      </c>
      <c r="I367" s="58">
        <v>0</v>
      </c>
      <c r="J367" s="58">
        <f t="shared" ref="J367:J424" si="451">IF(C367+D367-CZ367-I367&lt;0,0,C367+D367-CZ367-I367)</f>
        <v>0</v>
      </c>
      <c r="K367" s="10"/>
      <c r="L367">
        <v>0</v>
      </c>
      <c r="M367" s="8">
        <f t="shared" si="380"/>
        <v>0</v>
      </c>
      <c r="N367" s="8">
        <f t="shared" si="381"/>
        <v>0</v>
      </c>
      <c r="O367" s="58">
        <f t="shared" ref="O367:O424" si="452">$I367*T$38</f>
        <v>0</v>
      </c>
      <c r="P367" s="8">
        <f t="shared" ref="P367:P424" si="453">IF(N$43=0,0,IF(J367&lt;$E367,J367,IF((T$37/N$43*N367)&lt;M367,M367,0)))*IF(L367=0,1,0)</f>
        <v>0</v>
      </c>
      <c r="Q367" s="8">
        <f t="shared" si="382"/>
        <v>0</v>
      </c>
      <c r="R367" s="8">
        <f t="shared" ref="R367:R424" si="454">IF(Q$43=0,0,((T$37-P$43)/Q$43*Q367))</f>
        <v>0</v>
      </c>
      <c r="S367" s="8">
        <f t="shared" si="383"/>
        <v>0</v>
      </c>
      <c r="T367" s="8">
        <f t="shared" si="384"/>
        <v>0</v>
      </c>
      <c r="U367" s="15">
        <f t="shared" si="445"/>
        <v>0</v>
      </c>
      <c r="V367" s="8">
        <f t="shared" ref="V367:V424" si="455">J367-T367</f>
        <v>0</v>
      </c>
      <c r="W367" s="68"/>
      <c r="X367" s="58">
        <v>0</v>
      </c>
      <c r="Y367" s="8">
        <f t="shared" si="385"/>
        <v>0</v>
      </c>
      <c r="Z367" s="8">
        <f t="shared" si="386"/>
        <v>0</v>
      </c>
      <c r="AA367" s="60">
        <f t="shared" si="387"/>
        <v>0</v>
      </c>
      <c r="AB367" s="8">
        <f t="shared" si="388"/>
        <v>0</v>
      </c>
      <c r="AC367" s="8">
        <f t="shared" si="389"/>
        <v>0</v>
      </c>
      <c r="AD367" s="8">
        <f t="shared" si="390"/>
        <v>0</v>
      </c>
      <c r="AE367" s="8">
        <f t="shared" si="391"/>
        <v>0</v>
      </c>
      <c r="AF367" s="8">
        <f t="shared" si="392"/>
        <v>0</v>
      </c>
      <c r="AG367" s="15">
        <f t="shared" si="393"/>
        <v>0</v>
      </c>
      <c r="AH367" s="8">
        <f t="shared" si="394"/>
        <v>0</v>
      </c>
      <c r="AI367" s="68"/>
      <c r="AJ367" s="58">
        <v>0</v>
      </c>
      <c r="AK367" s="8">
        <f t="shared" si="395"/>
        <v>0</v>
      </c>
      <c r="AL367" s="8">
        <f t="shared" si="396"/>
        <v>0</v>
      </c>
      <c r="AM367" s="69">
        <f t="shared" si="397"/>
        <v>0</v>
      </c>
      <c r="AN367" s="8">
        <f t="shared" si="398"/>
        <v>0</v>
      </c>
      <c r="AO367" s="8">
        <f t="shared" si="399"/>
        <v>0</v>
      </c>
      <c r="AP367" s="8">
        <f t="shared" si="400"/>
        <v>0</v>
      </c>
      <c r="AQ367" s="8">
        <f t="shared" si="401"/>
        <v>0</v>
      </c>
      <c r="AR367" s="8">
        <f t="shared" si="402"/>
        <v>0</v>
      </c>
      <c r="AS367" s="15">
        <f t="shared" si="403"/>
        <v>0</v>
      </c>
      <c r="AT367" s="8">
        <f t="shared" si="404"/>
        <v>0</v>
      </c>
      <c r="AU367" s="68"/>
      <c r="AV367" s="60">
        <v>0</v>
      </c>
      <c r="AW367" s="8">
        <f t="shared" si="405"/>
        <v>0</v>
      </c>
      <c r="AX367" s="8">
        <f t="shared" si="406"/>
        <v>0</v>
      </c>
      <c r="AY367" s="69">
        <f t="shared" si="407"/>
        <v>0</v>
      </c>
      <c r="AZ367" s="8">
        <f t="shared" si="408"/>
        <v>0</v>
      </c>
      <c r="BA367" s="8">
        <f t="shared" si="409"/>
        <v>0</v>
      </c>
      <c r="BB367" s="8">
        <f t="shared" si="410"/>
        <v>0</v>
      </c>
      <c r="BC367" s="8">
        <f t="shared" si="411"/>
        <v>0</v>
      </c>
      <c r="BD367" s="8">
        <f t="shared" si="412"/>
        <v>0</v>
      </c>
      <c r="BE367" s="15">
        <f t="shared" si="413"/>
        <v>0</v>
      </c>
      <c r="BF367" s="8">
        <f t="shared" si="414"/>
        <v>0</v>
      </c>
      <c r="BG367" s="68"/>
      <c r="BH367" s="60">
        <v>0</v>
      </c>
      <c r="BI367" s="8">
        <f t="shared" si="415"/>
        <v>0</v>
      </c>
      <c r="BJ367" s="8">
        <f t="shared" si="416"/>
        <v>0</v>
      </c>
      <c r="BK367" s="69">
        <f t="shared" si="417"/>
        <v>0</v>
      </c>
      <c r="BL367" s="8">
        <f t="shared" si="418"/>
        <v>0</v>
      </c>
      <c r="BM367" s="8">
        <f t="shared" si="419"/>
        <v>0</v>
      </c>
      <c r="BN367" s="8">
        <f t="shared" si="420"/>
        <v>0</v>
      </c>
      <c r="BO367" s="8">
        <f t="shared" si="421"/>
        <v>0</v>
      </c>
      <c r="BP367" s="8">
        <f t="shared" si="422"/>
        <v>0</v>
      </c>
      <c r="BQ367" s="15">
        <f t="shared" si="423"/>
        <v>0</v>
      </c>
      <c r="BR367" s="8">
        <f t="shared" si="424"/>
        <v>0</v>
      </c>
      <c r="BS367" s="68"/>
      <c r="BT367" s="60">
        <v>0</v>
      </c>
      <c r="BU367" s="8">
        <f t="shared" si="425"/>
        <v>0</v>
      </c>
      <c r="BV367" s="8">
        <f t="shared" si="426"/>
        <v>0</v>
      </c>
      <c r="BW367" s="69">
        <f t="shared" si="427"/>
        <v>0</v>
      </c>
      <c r="BX367" s="8">
        <f t="shared" si="428"/>
        <v>0</v>
      </c>
      <c r="BY367" s="8">
        <f t="shared" si="429"/>
        <v>0</v>
      </c>
      <c r="BZ367" s="8">
        <f t="shared" si="430"/>
        <v>0</v>
      </c>
      <c r="CA367" s="8">
        <f t="shared" si="431"/>
        <v>0</v>
      </c>
      <c r="CB367" s="8">
        <f t="shared" si="432"/>
        <v>0</v>
      </c>
      <c r="CC367" s="15">
        <f t="shared" si="433"/>
        <v>0</v>
      </c>
      <c r="CD367" s="8">
        <f t="shared" si="434"/>
        <v>0</v>
      </c>
      <c r="CE367" s="68"/>
      <c r="CF367" s="60">
        <v>0</v>
      </c>
      <c r="CG367" s="8">
        <f t="shared" si="435"/>
        <v>0</v>
      </c>
      <c r="CH367" s="8">
        <f t="shared" si="436"/>
        <v>0</v>
      </c>
      <c r="CI367" s="69">
        <f t="shared" si="437"/>
        <v>0</v>
      </c>
      <c r="CJ367" s="8">
        <f t="shared" si="438"/>
        <v>0</v>
      </c>
      <c r="CK367" s="8">
        <f t="shared" si="439"/>
        <v>0</v>
      </c>
      <c r="CL367" s="8">
        <f t="shared" si="440"/>
        <v>0</v>
      </c>
      <c r="CM367" s="8">
        <f t="shared" si="441"/>
        <v>0</v>
      </c>
      <c r="CN367" s="8">
        <f t="shared" si="442"/>
        <v>0</v>
      </c>
      <c r="CO367" s="15">
        <f t="shared" si="443"/>
        <v>0</v>
      </c>
      <c r="CP367" s="8">
        <f t="shared" si="444"/>
        <v>0</v>
      </c>
      <c r="CQ367" s="27"/>
      <c r="CR367">
        <f t="shared" ref="CR367:CR392" si="456">SUM(CS367:CY367)</f>
        <v>0</v>
      </c>
      <c r="CS367">
        <f t="shared" ref="CS367:CS392" si="457">ROUNDDOWN(_xlfn.IFNA(VLOOKUP(A367,LeaseHistory,4,FALSE),0),6)</f>
        <v>0</v>
      </c>
      <c r="CT367">
        <f t="shared" ref="CT367:CT392" si="458">ROUNDDOWN(_xlfn.IFNA(VLOOKUP(A367,LeaseHistory,8,FALSE),0),6)</f>
        <v>0</v>
      </c>
      <c r="CU367">
        <f t="shared" ref="CU367:CU392" si="459">ROUNDDOWN(_xlfn.IFNA(VLOOKUP(A367,LeaseHistory,9,FALSE),0),6)</f>
        <v>0</v>
      </c>
      <c r="CV367">
        <f t="shared" ref="CV367:CV392" si="460">ROUNDDOWN(_xlfn.IFNA(VLOOKUP(A367,LeaseHistory,23,FALSE),0),6)</f>
        <v>0</v>
      </c>
      <c r="CW367">
        <f t="shared" ref="CW367:CW392" si="461">ROUNDDOWN(_xlfn.IFNA(VLOOKUP(A367,LeaseHistory,36,FALSE),0),6)</f>
        <v>0</v>
      </c>
      <c r="CX367">
        <f t="shared" ref="CX367:CX392" si="462">ROUNDDOWN(_xlfn.IFNA(VLOOKUP(A367,LeaseHistory,16,FALSE),0),6)</f>
        <v>0</v>
      </c>
      <c r="CY367">
        <f t="shared" ref="CY367:CY392" si="463">ROUNDDOWN(_xlfn.IFNA(VLOOKUP(A367,LeaseHistory,11,FALSE),0),6)</f>
        <v>0</v>
      </c>
      <c r="CZ367" s="8">
        <f t="shared" ref="CZ367:CZ424" si="464">ROUNDDOWN(_xlfn.IFNA(VLOOKUP(A367,Mmx12Alloc,2,FALSE),0),6)</f>
        <v>0</v>
      </c>
    </row>
    <row r="368" spans="1:104" hidden="1" outlineLevel="1" x14ac:dyDescent="0.4">
      <c r="A368" t="str">
        <f>'Accounts Active'!A328</f>
        <v>Theodore Spychalla</v>
      </c>
      <c r="B368">
        <f t="shared" si="447"/>
        <v>85.49248399999999</v>
      </c>
      <c r="C368">
        <f t="shared" si="446"/>
        <v>36.938048999999999</v>
      </c>
      <c r="D368">
        <f t="shared" si="448"/>
        <v>3.235751</v>
      </c>
      <c r="E368">
        <f t="shared" si="449"/>
        <v>4.2746241999999999</v>
      </c>
      <c r="F368" s="15">
        <f t="shared" ref="F368:F424" si="465">IF(J368+I368=0,0,(J368+I368-H368)/(J368+I368))</f>
        <v>0.40226024635944457</v>
      </c>
      <c r="G368" s="14">
        <f t="shared" si="450"/>
        <v>1</v>
      </c>
      <c r="H368" s="54">
        <f t="shared" ref="H368:I424" si="466">T368+AF368+AR368+BD368+BP368+CB368+CN368</f>
        <v>22.079340309222765</v>
      </c>
      <c r="I368" s="58">
        <v>4.5117453632454536</v>
      </c>
      <c r="J368" s="58">
        <f t="shared" si="451"/>
        <v>32.426303636754547</v>
      </c>
      <c r="K368" s="10"/>
      <c r="L368">
        <v>0</v>
      </c>
      <c r="M368" s="8">
        <f t="shared" ref="M368:M424" si="467">MIN(J368,$E368)*IF(L368=0,1,0)</f>
        <v>4.2746241999999999</v>
      </c>
      <c r="N368" s="8">
        <f t="shared" ref="N368:N424" si="468">MIN(J368,T$33*$C$35,G368*B368)*IF(L368=0,1,0)</f>
        <v>32.426303636754547</v>
      </c>
      <c r="O368" s="58">
        <f t="shared" si="452"/>
        <v>1.63944235583047</v>
      </c>
      <c r="P368" s="8">
        <f t="shared" si="453"/>
        <v>4.2746241999999999</v>
      </c>
      <c r="Q368" s="8">
        <f t="shared" ref="Q368:Q424" si="469">IF(P368=0,N368,0)</f>
        <v>0</v>
      </c>
      <c r="R368" s="8">
        <f t="shared" si="454"/>
        <v>0</v>
      </c>
      <c r="S368" s="8">
        <f t="shared" ref="S368:S424" si="470">IF(P$43&gt;T$37,T$37/M$43*M368,IF(AND(N$43&gt;T$37,P368=0),R368,0))</f>
        <v>0</v>
      </c>
      <c r="T368" s="8">
        <f t="shared" ref="T368:T424" si="471">IF(S368&lt;&gt;0,S368+O368,P368+O368)</f>
        <v>5.9140665558304697</v>
      </c>
      <c r="U368" s="15">
        <f t="shared" si="445"/>
        <v>6.9176450129001643E-2</v>
      </c>
      <c r="V368" s="8">
        <f t="shared" si="455"/>
        <v>26.512237080924077</v>
      </c>
      <c r="W368" s="68"/>
      <c r="X368" s="58">
        <v>0</v>
      </c>
      <c r="Y368" s="8">
        <f t="shared" ref="Y368:Y424" si="472">MIN(V368,$E368)*IF(X368=0,1,0)</f>
        <v>4.2746241999999999</v>
      </c>
      <c r="Z368" s="8">
        <f t="shared" ref="Z368:Z424" si="473">MIN(V368,AF$33*$C$35,$G368*$B368)*IF(X368=0,1,0)</f>
        <v>26.512237080924077</v>
      </c>
      <c r="AA368" s="60">
        <f t="shared" ref="AA368:AA424" si="474">$I368*AF$38</f>
        <v>2.8723030074149838</v>
      </c>
      <c r="AB368" s="8">
        <f t="shared" ref="AB368:AB424" si="475">IF(Z$43=0,0,IF(V368&lt;$E368,V368,IF((AF$37/Z$43*Z368)&lt;Y368,Y368,0)))*IF(X368=0,1,0)</f>
        <v>0</v>
      </c>
      <c r="AC368" s="8">
        <f t="shared" ref="AC368:AC424" si="476">IF(AB368=0,Z368,0)</f>
        <v>26.512237080924077</v>
      </c>
      <c r="AD368" s="8">
        <f t="shared" ref="AD368:AD424" si="477">IF(AC$43=0,0,((AF$37-AB$43)/AC$43*AC368))</f>
        <v>4.7437223459773126</v>
      </c>
      <c r="AE368" s="8">
        <f t="shared" ref="AE368:AE424" si="478">IF(AB$43&gt;AF$37,AF$37/Y$43*Y368,IF(AND(Z$43&gt;AF$37,AB368=0),AD368,0))</f>
        <v>4.7437223459773126</v>
      </c>
      <c r="AF368" s="8">
        <f t="shared" ref="AF368:AF424" si="479">IF(AE368&lt;&gt;0,AE368+AA368,AB368+AA368)</f>
        <v>7.6160253533922964</v>
      </c>
      <c r="AG368" s="15">
        <f t="shared" ref="AG368:AG424" si="480">IF($B368=0,0,AF368/$B368)</f>
        <v>8.908415099264512E-2</v>
      </c>
      <c r="AH368" s="8">
        <f t="shared" ref="AH368:AH424" si="481">V368-AF368</f>
        <v>18.896211727531782</v>
      </c>
      <c r="AI368" s="68"/>
      <c r="AJ368" s="58">
        <v>0</v>
      </c>
      <c r="AK368" s="8">
        <f t="shared" ref="AK368:AK424" si="482">MIN(AH368,$E368)*IF(AJ368=0,1,0)</f>
        <v>4.2746241999999999</v>
      </c>
      <c r="AL368" s="8">
        <f t="shared" ref="AL368:AL424" si="483">MIN(AH368,AR$33*$C$35,$G368*$B368)*IF(AJ368=0,1,0)</f>
        <v>0</v>
      </c>
      <c r="AM368" s="69">
        <f t="shared" ref="AM368:AM424" si="484">$I368*AR$38</f>
        <v>0</v>
      </c>
      <c r="AN368" s="8">
        <f t="shared" ref="AN368:AN424" si="485">IF(AL$43=0,0,IF(AH368&lt;$E368,AH368,IF((AR$37/AL$43*AL368)&lt;AK368,AK368,0)))*IF(AJ368=0,1,0)</f>
        <v>4.2746241999999999</v>
      </c>
      <c r="AO368" s="8">
        <f t="shared" ref="AO368:AO424" si="486">IF(AN368=0,AL368,0)</f>
        <v>0</v>
      </c>
      <c r="AP368" s="8">
        <f t="shared" ref="AP368:AP424" si="487">IF(AO$43=0,0,((AR$37-AN$43)/AO$43*AO368))</f>
        <v>0</v>
      </c>
      <c r="AQ368" s="8">
        <f t="shared" ref="AQ368:AQ424" si="488">IF(AN$43&gt;AR$37,AR$37/AK$43*AK368,IF(AND(AL$43&gt;AR$37,AN368=0),AP368,0))</f>
        <v>0</v>
      </c>
      <c r="AR368" s="8">
        <f t="shared" ref="AR368:AR424" si="489">IF(AQ368&lt;&gt;0,AQ368+AM368,AN368+AM368)</f>
        <v>4.2746241999999999</v>
      </c>
      <c r="AS368" s="15">
        <f t="shared" ref="AS368:AS424" si="490">IF($B368=0,0,AR368/$B368)</f>
        <v>0.05</v>
      </c>
      <c r="AT368" s="8">
        <f t="shared" ref="AT368:AT424" si="491">AH368-AR368</f>
        <v>14.621587527531782</v>
      </c>
      <c r="AU368" s="68"/>
      <c r="AV368" s="60">
        <v>0</v>
      </c>
      <c r="AW368" s="8">
        <f t="shared" ref="AW368:AW424" si="492">MIN(AT368,$E368)*IF(AV368=0,1,0)</f>
        <v>4.2746241999999999</v>
      </c>
      <c r="AX368" s="8">
        <f t="shared" ref="AX368:AX424" si="493">MIN(AT368,BD$33*$C$35,$G368*$B368)*IF(AV368=0,1,0)</f>
        <v>0</v>
      </c>
      <c r="AY368" s="69">
        <f t="shared" ref="AY368:AY424" si="494">$I368*BD$38</f>
        <v>0</v>
      </c>
      <c r="AZ368" s="8">
        <f t="shared" ref="AZ368:AZ424" si="495">IF(AX$43=0,0,IF(AT368&lt;$E368,AT368,IF((BD$37/AX$43*AX368)&lt;AW368,AW368,0)))*IF(AV368=0,1,0)</f>
        <v>4.2746241999999999</v>
      </c>
      <c r="BA368" s="8">
        <f t="shared" ref="BA368:BA424" si="496">IF(AZ368=0,AX368,0)</f>
        <v>0</v>
      </c>
      <c r="BB368" s="8">
        <f t="shared" ref="BB368:BB424" si="497">IF(BA$43=0,0,((BD$37-AZ$43)/BA$43*BA368))</f>
        <v>0</v>
      </c>
      <c r="BC368" s="8">
        <f t="shared" ref="BC368:BC424" si="498">IF(AZ$43&gt;BD$37,BD$37/AW$43*AW368,IF(AND(AX$43&gt;BD$37,AZ368=0),BB368,0))</f>
        <v>0</v>
      </c>
      <c r="BD368" s="8">
        <f t="shared" ref="BD368:BD424" si="499">IF(BC368&lt;&gt;0,BC368+AY368,AZ368+AY368)</f>
        <v>4.2746241999999999</v>
      </c>
      <c r="BE368" s="15">
        <f t="shared" ref="BE368:BE424" si="500">IF($B368=0,0,BD368/$B368)</f>
        <v>0.05</v>
      </c>
      <c r="BF368" s="8">
        <f t="shared" ref="BF368:BF424" si="501">AT368-BD368</f>
        <v>10.346963327531782</v>
      </c>
      <c r="BG368" s="68"/>
      <c r="BH368" s="60">
        <v>0</v>
      </c>
      <c r="BI368" s="8">
        <f t="shared" ref="BI368:BI424" si="502">MIN(BF368,$E368)*IF(BH368=0,1,0)</f>
        <v>4.2746241999999999</v>
      </c>
      <c r="BJ368" s="8">
        <f t="shared" ref="BJ368:BJ424" si="503">MIN(BF368,BP$33*$C$35,$G368*$B368)*IF(BH368=0,1,0)</f>
        <v>0</v>
      </c>
      <c r="BK368" s="69">
        <f t="shared" ref="BK368:BK424" si="504">$I368*BP$38</f>
        <v>0</v>
      </c>
      <c r="BL368" s="8">
        <f t="shared" ref="BL368:BL424" si="505">IF(BJ$43=0,0,IF(BF368&lt;$E368,BF368,IF((BP$37/BJ$43*BJ368)&lt;BI368,BI368,0)))*IF(BH368=0,1,0)</f>
        <v>0</v>
      </c>
      <c r="BM368" s="8">
        <f t="shared" ref="BM368:BM424" si="506">IF(BL368=0,BJ368,0)</f>
        <v>0</v>
      </c>
      <c r="BN368" s="8">
        <f t="shared" ref="BN368:BN424" si="507">IF(BM$43=0,0,((BP$37-BL$43)/BM$43*BM368))</f>
        <v>0</v>
      </c>
      <c r="BO368" s="8">
        <f t="shared" ref="BO368:BO424" si="508">IF(BL$43&gt;BP$37,BP$37/BI$43*BI368,IF(AND(BJ$43&gt;BP$37,BL368=0),BN368,0))</f>
        <v>0</v>
      </c>
      <c r="BP368" s="8">
        <f t="shared" ref="BP368:BP424" si="509">IF(BO368&lt;&gt;0,BO368+BK368,BL368+BK368)</f>
        <v>0</v>
      </c>
      <c r="BQ368" s="15">
        <f t="shared" ref="BQ368:BQ424" si="510">IF($B368=0,0,BP368/$B368)</f>
        <v>0</v>
      </c>
      <c r="BR368" s="8">
        <f t="shared" ref="BR368:BR424" si="511">BF368-BP368</f>
        <v>10.346963327531782</v>
      </c>
      <c r="BS368" s="68"/>
      <c r="BT368" s="60">
        <v>0</v>
      </c>
      <c r="BU368" s="8">
        <f t="shared" ref="BU368:BU424" si="512">MIN(BR368,$E368)*IF(BT368=0,1,0)</f>
        <v>4.2746241999999999</v>
      </c>
      <c r="BV368" s="8">
        <f t="shared" ref="BV368:BV424" si="513">MIN(BR368,CB$33*$C$35,$G368*$B368)*IF(BT368=0,1,0)</f>
        <v>0</v>
      </c>
      <c r="BW368" s="69">
        <f t="shared" ref="BW368:BW424" si="514">$I368*CB$38</f>
        <v>0</v>
      </c>
      <c r="BX368" s="8">
        <f t="shared" ref="BX368:BX424" si="515">IF(BV$43=0,0,IF(BR368&lt;$E368,BR368,IF((CB$37/BV$43*BV368)&lt;BU368,BU368,0)))*IF(BT368=0,1,0)</f>
        <v>0</v>
      </c>
      <c r="BY368" s="8">
        <f t="shared" ref="BY368:BY424" si="516">IF(BX368=0,BV368,0)</f>
        <v>0</v>
      </c>
      <c r="BZ368" s="8">
        <f t="shared" ref="BZ368:BZ424" si="517">IF(BY$43=0,0,((CB$37-BX$43)/BY$43*BY368))</f>
        <v>0</v>
      </c>
      <c r="CA368" s="8">
        <f t="shared" ref="CA368:CA424" si="518">IF(BX$43&gt;CB$37,CB$37/BU$43*BU368,IF(AND(BV$43&gt;CB$37,BX368=0),BZ368,0))</f>
        <v>0</v>
      </c>
      <c r="CB368" s="8">
        <f t="shared" ref="CB368:CB424" si="519">IF(CA368&lt;&gt;0,CA368+BW368,BX368+BW368)</f>
        <v>0</v>
      </c>
      <c r="CC368" s="15">
        <f t="shared" ref="CC368:CC424" si="520">IF($B368=0,0,CB368/$B368)</f>
        <v>0</v>
      </c>
      <c r="CD368" s="8">
        <f t="shared" ref="CD368:CD424" si="521">BR368-CB368</f>
        <v>10.346963327531782</v>
      </c>
      <c r="CE368" s="68"/>
      <c r="CF368" s="60">
        <v>0</v>
      </c>
      <c r="CG368" s="8">
        <f t="shared" ref="CG368:CG424" si="522">MIN(CD368,$E368)*IF(CF368=0,1,0)</f>
        <v>4.2746241999999999</v>
      </c>
      <c r="CH368" s="8">
        <f t="shared" ref="CH368:CH424" si="523">MIN(CD368,CN$33*$C$35,$G368*$B368)*IF(CF368=0,1,0)</f>
        <v>0</v>
      </c>
      <c r="CI368" s="69">
        <f t="shared" ref="CI368:CI424" si="524">$I368*CN$38</f>
        <v>0</v>
      </c>
      <c r="CJ368" s="8">
        <f t="shared" ref="CJ368:CJ424" si="525">IF(CH$43=0,0,IF(CD368&lt;$E368,CD368,IF((CN$37/CH$43*CH368)&lt;CG368,CG368,0)))*IF(CF368=0,1,0)</f>
        <v>0</v>
      </c>
      <c r="CK368" s="8">
        <f t="shared" ref="CK368:CK424" si="526">IF(CJ368=0,CH368,0)</f>
        <v>0</v>
      </c>
      <c r="CL368" s="8">
        <f t="shared" ref="CL368:CL424" si="527">IF(CK$43=0,0,((CN$37-CJ$43)/CK$43*CK368))</f>
        <v>0</v>
      </c>
      <c r="CM368" s="8">
        <f t="shared" ref="CM368:CM424" si="528">IF(CJ$43&gt;CN$37,CN$37/CG$43*CG368,IF(AND(CH$43&gt;CN$37,CJ368=0),CL368,0))</f>
        <v>0</v>
      </c>
      <c r="CN368" s="8">
        <f t="shared" ref="CN368:CN424" si="529">IF(CM368&lt;&gt;0,CM368+CI368,CJ368+CI368)</f>
        <v>0</v>
      </c>
      <c r="CO368" s="15">
        <f t="shared" ref="CO368:CO424" si="530">IF($B368=0,0,CN368/$B368)</f>
        <v>0</v>
      </c>
      <c r="CP368" s="8">
        <f t="shared" ref="CP368:CP424" si="531">CD368-CN368</f>
        <v>10.346963327531782</v>
      </c>
      <c r="CQ368" s="27"/>
      <c r="CR368">
        <f t="shared" si="456"/>
        <v>48.554434999999998</v>
      </c>
      <c r="CS368">
        <f t="shared" si="457"/>
        <v>3.5674600000000001</v>
      </c>
      <c r="CT368">
        <f t="shared" si="458"/>
        <v>0</v>
      </c>
      <c r="CU368">
        <f t="shared" si="459"/>
        <v>0</v>
      </c>
      <c r="CV368">
        <f t="shared" si="460"/>
        <v>23.298901999999998</v>
      </c>
      <c r="CW368">
        <f t="shared" si="461"/>
        <v>18.452321999999999</v>
      </c>
      <c r="CX368">
        <f t="shared" si="462"/>
        <v>0</v>
      </c>
      <c r="CY368">
        <f t="shared" si="463"/>
        <v>3.235751</v>
      </c>
      <c r="CZ368" s="8">
        <f t="shared" si="464"/>
        <v>3.235751</v>
      </c>
    </row>
    <row r="369" spans="1:104" hidden="1" outlineLevel="1" x14ac:dyDescent="0.4">
      <c r="A369" t="str">
        <f>'Accounts Active'!A329</f>
        <v>Thomas Caruso</v>
      </c>
      <c r="B369">
        <f t="shared" si="447"/>
        <v>4.7283780000000002</v>
      </c>
      <c r="C369">
        <f t="shared" si="446"/>
        <v>0.38904899999999998</v>
      </c>
      <c r="D369">
        <f t="shared" si="448"/>
        <v>1.117119</v>
      </c>
      <c r="E369">
        <f t="shared" si="449"/>
        <v>0.23641890000000002</v>
      </c>
      <c r="F369" s="15">
        <f t="shared" si="465"/>
        <v>0.60768412205146394</v>
      </c>
      <c r="G369" s="14">
        <f t="shared" si="450"/>
        <v>1</v>
      </c>
      <c r="H369" s="54">
        <f t="shared" si="466"/>
        <v>0.15263009999999999</v>
      </c>
      <c r="I369" s="58">
        <v>0.23641890000000002</v>
      </c>
      <c r="J369" s="58">
        <f t="shared" si="451"/>
        <v>0.15263009999999996</v>
      </c>
      <c r="K369" s="10"/>
      <c r="L369">
        <v>0</v>
      </c>
      <c r="M369" s="8">
        <f t="shared" si="467"/>
        <v>0.15263009999999996</v>
      </c>
      <c r="N369" s="8">
        <f t="shared" si="468"/>
        <v>0.15263009999999996</v>
      </c>
      <c r="O369" s="58">
        <f t="shared" si="452"/>
        <v>8.590803052325581E-2</v>
      </c>
      <c r="P369" s="8">
        <f t="shared" si="453"/>
        <v>0.15263009999999996</v>
      </c>
      <c r="Q369" s="8">
        <f t="shared" si="469"/>
        <v>0</v>
      </c>
      <c r="R369" s="8">
        <f t="shared" si="454"/>
        <v>0</v>
      </c>
      <c r="S369" s="8">
        <f t="shared" si="470"/>
        <v>0</v>
      </c>
      <c r="T369" s="8">
        <f t="shared" si="471"/>
        <v>0.23853813052325579</v>
      </c>
      <c r="U369" s="15">
        <f t="shared" si="445"/>
        <v>5.0448193973336261E-2</v>
      </c>
      <c r="V369" s="8">
        <f t="shared" si="455"/>
        <v>-8.5908030523255824E-2</v>
      </c>
      <c r="W369" s="68"/>
      <c r="X369" s="58">
        <v>0</v>
      </c>
      <c r="Y369" s="8">
        <f t="shared" si="472"/>
        <v>-8.5908030523255824E-2</v>
      </c>
      <c r="Z369" s="8">
        <f t="shared" si="473"/>
        <v>-8.5908030523255824E-2</v>
      </c>
      <c r="AA369" s="60">
        <f t="shared" si="474"/>
        <v>0.15051086947674419</v>
      </c>
      <c r="AB369" s="8">
        <f t="shared" si="475"/>
        <v>-8.5908030523255824E-2</v>
      </c>
      <c r="AC369" s="8">
        <f t="shared" si="476"/>
        <v>0</v>
      </c>
      <c r="AD369" s="8">
        <f t="shared" si="477"/>
        <v>0</v>
      </c>
      <c r="AE369" s="8">
        <f t="shared" si="478"/>
        <v>0</v>
      </c>
      <c r="AF369" s="8">
        <f t="shared" si="479"/>
        <v>6.4602838953488367E-2</v>
      </c>
      <c r="AG369" s="15">
        <f t="shared" si="480"/>
        <v>1.3662790697674418E-2</v>
      </c>
      <c r="AH369" s="8">
        <f t="shared" si="481"/>
        <v>-0.15051086947674419</v>
      </c>
      <c r="AI369" s="68"/>
      <c r="AJ369" s="58">
        <v>0</v>
      </c>
      <c r="AK369" s="8">
        <f t="shared" si="482"/>
        <v>-0.15051086947674419</v>
      </c>
      <c r="AL369" s="8">
        <f t="shared" si="483"/>
        <v>-0.15051086947674419</v>
      </c>
      <c r="AM369" s="69">
        <f t="shared" si="484"/>
        <v>0</v>
      </c>
      <c r="AN369" s="8">
        <f t="shared" si="485"/>
        <v>-0.15051086947674419</v>
      </c>
      <c r="AO369" s="8">
        <f t="shared" si="486"/>
        <v>0</v>
      </c>
      <c r="AP369" s="8">
        <f t="shared" si="487"/>
        <v>0</v>
      </c>
      <c r="AQ369" s="8">
        <f t="shared" si="488"/>
        <v>0</v>
      </c>
      <c r="AR369" s="8">
        <f t="shared" si="489"/>
        <v>-0.15051086947674419</v>
      </c>
      <c r="AS369" s="15">
        <f t="shared" si="490"/>
        <v>-3.1831395348837208E-2</v>
      </c>
      <c r="AT369" s="8">
        <f t="shared" si="491"/>
        <v>0</v>
      </c>
      <c r="AU369" s="68"/>
      <c r="AV369" s="60">
        <v>0</v>
      </c>
      <c r="AW369" s="8">
        <f t="shared" si="492"/>
        <v>0</v>
      </c>
      <c r="AX369" s="8">
        <f t="shared" si="493"/>
        <v>0</v>
      </c>
      <c r="AY369" s="69">
        <f t="shared" si="494"/>
        <v>0</v>
      </c>
      <c r="AZ369" s="8">
        <f t="shared" si="495"/>
        <v>0</v>
      </c>
      <c r="BA369" s="8">
        <f t="shared" si="496"/>
        <v>0</v>
      </c>
      <c r="BB369" s="8">
        <f t="shared" si="497"/>
        <v>0</v>
      </c>
      <c r="BC369" s="8">
        <f t="shared" si="498"/>
        <v>0</v>
      </c>
      <c r="BD369" s="8">
        <f t="shared" si="499"/>
        <v>0</v>
      </c>
      <c r="BE369" s="15">
        <f t="shared" si="500"/>
        <v>0</v>
      </c>
      <c r="BF369" s="8">
        <f t="shared" si="501"/>
        <v>0</v>
      </c>
      <c r="BG369" s="68"/>
      <c r="BH369" s="60">
        <v>0</v>
      </c>
      <c r="BI369" s="8">
        <f t="shared" si="502"/>
        <v>0</v>
      </c>
      <c r="BJ369" s="8">
        <f t="shared" si="503"/>
        <v>0</v>
      </c>
      <c r="BK369" s="69">
        <f t="shared" si="504"/>
        <v>0</v>
      </c>
      <c r="BL369" s="8">
        <f t="shared" si="505"/>
        <v>0</v>
      </c>
      <c r="BM369" s="8">
        <f t="shared" si="506"/>
        <v>0</v>
      </c>
      <c r="BN369" s="8">
        <f t="shared" si="507"/>
        <v>0</v>
      </c>
      <c r="BO369" s="8">
        <f t="shared" si="508"/>
        <v>0</v>
      </c>
      <c r="BP369" s="8">
        <f t="shared" si="509"/>
        <v>0</v>
      </c>
      <c r="BQ369" s="15">
        <f t="shared" si="510"/>
        <v>0</v>
      </c>
      <c r="BR369" s="8">
        <f t="shared" si="511"/>
        <v>0</v>
      </c>
      <c r="BS369" s="68"/>
      <c r="BT369" s="60">
        <v>0</v>
      </c>
      <c r="BU369" s="8">
        <f t="shared" si="512"/>
        <v>0</v>
      </c>
      <c r="BV369" s="8">
        <f t="shared" si="513"/>
        <v>0</v>
      </c>
      <c r="BW369" s="69">
        <f t="shared" si="514"/>
        <v>0</v>
      </c>
      <c r="BX369" s="8">
        <f t="shared" si="515"/>
        <v>0</v>
      </c>
      <c r="BY369" s="8">
        <f t="shared" si="516"/>
        <v>0</v>
      </c>
      <c r="BZ369" s="8">
        <f t="shared" si="517"/>
        <v>0</v>
      </c>
      <c r="CA369" s="8">
        <f t="shared" si="518"/>
        <v>0</v>
      </c>
      <c r="CB369" s="8">
        <f t="shared" si="519"/>
        <v>0</v>
      </c>
      <c r="CC369" s="15">
        <f t="shared" si="520"/>
        <v>0</v>
      </c>
      <c r="CD369" s="8">
        <f t="shared" si="521"/>
        <v>0</v>
      </c>
      <c r="CE369" s="68"/>
      <c r="CF369" s="60">
        <v>0</v>
      </c>
      <c r="CG369" s="8">
        <f t="shared" si="522"/>
        <v>0</v>
      </c>
      <c r="CH369" s="8">
        <f t="shared" si="523"/>
        <v>0</v>
      </c>
      <c r="CI369" s="69">
        <f t="shared" si="524"/>
        <v>0</v>
      </c>
      <c r="CJ369" s="8">
        <f t="shared" si="525"/>
        <v>0</v>
      </c>
      <c r="CK369" s="8">
        <f t="shared" si="526"/>
        <v>0</v>
      </c>
      <c r="CL369" s="8">
        <f t="shared" si="527"/>
        <v>0</v>
      </c>
      <c r="CM369" s="8">
        <f t="shared" si="528"/>
        <v>0</v>
      </c>
      <c r="CN369" s="8">
        <f t="shared" si="529"/>
        <v>0</v>
      </c>
      <c r="CO369" s="15">
        <f t="shared" si="530"/>
        <v>0</v>
      </c>
      <c r="CP369" s="8">
        <f t="shared" si="531"/>
        <v>0</v>
      </c>
      <c r="CQ369" s="27"/>
      <c r="CR369">
        <f t="shared" si="456"/>
        <v>4.3393290000000002</v>
      </c>
      <c r="CS369">
        <f t="shared" si="457"/>
        <v>1.0624499999999999</v>
      </c>
      <c r="CT369">
        <f t="shared" si="458"/>
        <v>0.15976000000000001</v>
      </c>
      <c r="CU369">
        <f t="shared" si="459"/>
        <v>0</v>
      </c>
      <c r="CV369">
        <f t="shared" si="460"/>
        <v>0</v>
      </c>
      <c r="CW369">
        <f t="shared" si="461"/>
        <v>2</v>
      </c>
      <c r="CX369">
        <f t="shared" si="462"/>
        <v>1.117119</v>
      </c>
      <c r="CY369">
        <f t="shared" si="463"/>
        <v>0</v>
      </c>
      <c r="CZ369" s="8">
        <f t="shared" si="464"/>
        <v>1.117119</v>
      </c>
    </row>
    <row r="370" spans="1:104" hidden="1" outlineLevel="1" x14ac:dyDescent="0.4">
      <c r="A370" t="str">
        <f>'Accounts Active'!A330</f>
        <v>Thomas M. Livingston</v>
      </c>
      <c r="B370">
        <f t="shared" si="447"/>
        <v>10.898396</v>
      </c>
      <c r="C370">
        <f t="shared" si="446"/>
        <v>10.898396</v>
      </c>
      <c r="D370">
        <f t="shared" si="448"/>
        <v>0</v>
      </c>
      <c r="E370">
        <f t="shared" si="449"/>
        <v>0.54491980000000007</v>
      </c>
      <c r="F370" s="15">
        <f t="shared" si="465"/>
        <v>0.60517234072325932</v>
      </c>
      <c r="G370" s="14">
        <f t="shared" si="450"/>
        <v>1</v>
      </c>
      <c r="H370" s="54">
        <f t="shared" si="466"/>
        <v>4.302988182550993</v>
      </c>
      <c r="I370" s="58">
        <v>1.3311690506397023</v>
      </c>
      <c r="J370" s="58">
        <f t="shared" si="451"/>
        <v>9.5672269493602968</v>
      </c>
      <c r="K370" s="10"/>
      <c r="L370">
        <v>0</v>
      </c>
      <c r="M370" s="8">
        <f t="shared" si="467"/>
        <v>0.54491980000000007</v>
      </c>
      <c r="N370" s="8">
        <f t="shared" si="468"/>
        <v>9.5672269493602968</v>
      </c>
      <c r="O370" s="58">
        <f t="shared" si="452"/>
        <v>0.483709684098729</v>
      </c>
      <c r="P370" s="8">
        <f t="shared" si="453"/>
        <v>0</v>
      </c>
      <c r="Q370" s="8">
        <f t="shared" si="469"/>
        <v>9.5672269493602968</v>
      </c>
      <c r="R370" s="8">
        <f t="shared" si="454"/>
        <v>0.31264437574423548</v>
      </c>
      <c r="S370" s="8">
        <f t="shared" si="470"/>
        <v>0.31264437574423548</v>
      </c>
      <c r="T370" s="8">
        <f t="shared" si="471"/>
        <v>0.79635405984296448</v>
      </c>
      <c r="U370" s="15">
        <f t="shared" ref="U370:U424" si="532">IF($B370=0,0,T370/$B370)</f>
        <v>7.3070758288005355E-2</v>
      </c>
      <c r="V370" s="8">
        <f t="shared" si="455"/>
        <v>8.7708728895173316</v>
      </c>
      <c r="W370" s="68"/>
      <c r="X370" s="58">
        <v>0</v>
      </c>
      <c r="Y370" s="8">
        <f t="shared" si="472"/>
        <v>0.54491980000000007</v>
      </c>
      <c r="Z370" s="8">
        <f t="shared" si="473"/>
        <v>8.7708728895173316</v>
      </c>
      <c r="AA370" s="60">
        <f t="shared" si="474"/>
        <v>0.84745936654097331</v>
      </c>
      <c r="AB370" s="8">
        <f t="shared" si="475"/>
        <v>0</v>
      </c>
      <c r="AC370" s="8">
        <f t="shared" si="476"/>
        <v>8.7708728895173316</v>
      </c>
      <c r="AD370" s="8">
        <f t="shared" si="477"/>
        <v>1.5693351561670548</v>
      </c>
      <c r="AE370" s="8">
        <f t="shared" si="478"/>
        <v>1.5693351561670548</v>
      </c>
      <c r="AF370" s="8">
        <f t="shared" si="479"/>
        <v>2.4167945227080283</v>
      </c>
      <c r="AG370" s="15">
        <f t="shared" si="480"/>
        <v>0.22175690098873524</v>
      </c>
      <c r="AH370" s="8">
        <f t="shared" si="481"/>
        <v>6.3540783668093033</v>
      </c>
      <c r="AI370" s="68"/>
      <c r="AJ370" s="58">
        <v>0</v>
      </c>
      <c r="AK370" s="8">
        <f t="shared" si="482"/>
        <v>0.54491980000000007</v>
      </c>
      <c r="AL370" s="8">
        <f t="shared" si="483"/>
        <v>0</v>
      </c>
      <c r="AM370" s="69">
        <f t="shared" si="484"/>
        <v>0</v>
      </c>
      <c r="AN370" s="8">
        <f t="shared" si="485"/>
        <v>0.54491980000000007</v>
      </c>
      <c r="AO370" s="8">
        <f t="shared" si="486"/>
        <v>0</v>
      </c>
      <c r="AP370" s="8">
        <f t="shared" si="487"/>
        <v>0</v>
      </c>
      <c r="AQ370" s="8">
        <f t="shared" si="488"/>
        <v>0</v>
      </c>
      <c r="AR370" s="8">
        <f t="shared" si="489"/>
        <v>0.54491980000000007</v>
      </c>
      <c r="AS370" s="15">
        <f t="shared" si="490"/>
        <v>0.05</v>
      </c>
      <c r="AT370" s="8">
        <f t="shared" si="491"/>
        <v>5.8091585668093035</v>
      </c>
      <c r="AU370" s="68"/>
      <c r="AV370" s="60">
        <v>0</v>
      </c>
      <c r="AW370" s="8">
        <f t="shared" si="492"/>
        <v>0.54491980000000007</v>
      </c>
      <c r="AX370" s="8">
        <f t="shared" si="493"/>
        <v>0</v>
      </c>
      <c r="AY370" s="69">
        <f t="shared" si="494"/>
        <v>0</v>
      </c>
      <c r="AZ370" s="8">
        <f t="shared" si="495"/>
        <v>0.54491980000000007</v>
      </c>
      <c r="BA370" s="8">
        <f t="shared" si="496"/>
        <v>0</v>
      </c>
      <c r="BB370" s="8">
        <f t="shared" si="497"/>
        <v>0</v>
      </c>
      <c r="BC370" s="8">
        <f t="shared" si="498"/>
        <v>0</v>
      </c>
      <c r="BD370" s="8">
        <f t="shared" si="499"/>
        <v>0.54491980000000007</v>
      </c>
      <c r="BE370" s="15">
        <f t="shared" si="500"/>
        <v>0.05</v>
      </c>
      <c r="BF370" s="8">
        <f t="shared" si="501"/>
        <v>5.2642387668093038</v>
      </c>
      <c r="BG370" s="68"/>
      <c r="BH370" s="60">
        <v>0</v>
      </c>
      <c r="BI370" s="8">
        <f t="shared" si="502"/>
        <v>0.54491980000000007</v>
      </c>
      <c r="BJ370" s="8">
        <f t="shared" si="503"/>
        <v>0</v>
      </c>
      <c r="BK370" s="69">
        <f t="shared" si="504"/>
        <v>0</v>
      </c>
      <c r="BL370" s="8">
        <f t="shared" si="505"/>
        <v>0</v>
      </c>
      <c r="BM370" s="8">
        <f t="shared" si="506"/>
        <v>0</v>
      </c>
      <c r="BN370" s="8">
        <f t="shared" si="507"/>
        <v>0</v>
      </c>
      <c r="BO370" s="8">
        <f t="shared" si="508"/>
        <v>0</v>
      </c>
      <c r="BP370" s="8">
        <f t="shared" si="509"/>
        <v>0</v>
      </c>
      <c r="BQ370" s="15">
        <f t="shared" si="510"/>
        <v>0</v>
      </c>
      <c r="BR370" s="8">
        <f t="shared" si="511"/>
        <v>5.2642387668093038</v>
      </c>
      <c r="BS370" s="68"/>
      <c r="BT370" s="60">
        <v>0</v>
      </c>
      <c r="BU370" s="8">
        <f t="shared" si="512"/>
        <v>0.54491980000000007</v>
      </c>
      <c r="BV370" s="8">
        <f t="shared" si="513"/>
        <v>0</v>
      </c>
      <c r="BW370" s="69">
        <f t="shared" si="514"/>
        <v>0</v>
      </c>
      <c r="BX370" s="8">
        <f t="shared" si="515"/>
        <v>0</v>
      </c>
      <c r="BY370" s="8">
        <f t="shared" si="516"/>
        <v>0</v>
      </c>
      <c r="BZ370" s="8">
        <f t="shared" si="517"/>
        <v>0</v>
      </c>
      <c r="CA370" s="8">
        <f t="shared" si="518"/>
        <v>0</v>
      </c>
      <c r="CB370" s="8">
        <f t="shared" si="519"/>
        <v>0</v>
      </c>
      <c r="CC370" s="15">
        <f t="shared" si="520"/>
        <v>0</v>
      </c>
      <c r="CD370" s="8">
        <f t="shared" si="521"/>
        <v>5.2642387668093038</v>
      </c>
      <c r="CE370" s="68"/>
      <c r="CF370" s="60">
        <v>0</v>
      </c>
      <c r="CG370" s="8">
        <f t="shared" si="522"/>
        <v>0.54491980000000007</v>
      </c>
      <c r="CH370" s="8">
        <f t="shared" si="523"/>
        <v>0</v>
      </c>
      <c r="CI370" s="69">
        <f t="shared" si="524"/>
        <v>0</v>
      </c>
      <c r="CJ370" s="8">
        <f t="shared" si="525"/>
        <v>0</v>
      </c>
      <c r="CK370" s="8">
        <f t="shared" si="526"/>
        <v>0</v>
      </c>
      <c r="CL370" s="8">
        <f t="shared" si="527"/>
        <v>0</v>
      </c>
      <c r="CM370" s="8">
        <f t="shared" si="528"/>
        <v>0</v>
      </c>
      <c r="CN370" s="8">
        <f t="shared" si="529"/>
        <v>0</v>
      </c>
      <c r="CO370" s="15">
        <f t="shared" si="530"/>
        <v>0</v>
      </c>
      <c r="CP370" s="8">
        <f t="shared" si="531"/>
        <v>5.2642387668093038</v>
      </c>
      <c r="CQ370" s="27"/>
      <c r="CR370">
        <f t="shared" si="456"/>
        <v>0</v>
      </c>
      <c r="CS370">
        <f t="shared" si="457"/>
        <v>0</v>
      </c>
      <c r="CT370">
        <f t="shared" si="458"/>
        <v>0</v>
      </c>
      <c r="CU370">
        <f t="shared" si="459"/>
        <v>0</v>
      </c>
      <c r="CV370">
        <f t="shared" si="460"/>
        <v>0</v>
      </c>
      <c r="CW370">
        <f t="shared" si="461"/>
        <v>0</v>
      </c>
      <c r="CX370">
        <f t="shared" si="462"/>
        <v>0</v>
      </c>
      <c r="CY370">
        <f t="shared" si="463"/>
        <v>0</v>
      </c>
      <c r="CZ370" s="8">
        <f t="shared" si="464"/>
        <v>0</v>
      </c>
    </row>
    <row r="371" spans="1:104" hidden="1" outlineLevel="1" x14ac:dyDescent="0.4">
      <c r="A371" t="str">
        <f>'Accounts Active'!A331</f>
        <v>Thomas Patrick Dalton Jr and Sheila Ann Dalton Living Trust</v>
      </c>
      <c r="B371">
        <f t="shared" si="447"/>
        <v>52.779188000000005</v>
      </c>
      <c r="C371">
        <f t="shared" si="446"/>
        <v>32.925556</v>
      </c>
      <c r="D371">
        <f t="shared" si="448"/>
        <v>3.90652</v>
      </c>
      <c r="E371">
        <f t="shared" si="449"/>
        <v>2.6389594000000005</v>
      </c>
      <c r="F371" s="15">
        <f t="shared" si="465"/>
        <v>0.62502306701015953</v>
      </c>
      <c r="G371" s="14">
        <f t="shared" si="450"/>
        <v>1</v>
      </c>
      <c r="H371" s="54">
        <f t="shared" si="466"/>
        <v>12.346324005865242</v>
      </c>
      <c r="I371" s="58">
        <v>4.0216451230350181</v>
      </c>
      <c r="J371" s="58">
        <f t="shared" si="451"/>
        <v>28.903910876964982</v>
      </c>
      <c r="K371" s="10"/>
      <c r="L371">
        <v>0</v>
      </c>
      <c r="M371" s="8">
        <f t="shared" si="467"/>
        <v>2.6389594000000005</v>
      </c>
      <c r="N371" s="8">
        <f t="shared" si="468"/>
        <v>28.903910876964982</v>
      </c>
      <c r="O371" s="58">
        <f t="shared" si="452"/>
        <v>1.4613536057540035</v>
      </c>
      <c r="P371" s="8">
        <f t="shared" si="453"/>
        <v>0</v>
      </c>
      <c r="Q371" s="8">
        <f t="shared" si="469"/>
        <v>28.903910876964982</v>
      </c>
      <c r="R371" s="8">
        <f t="shared" si="454"/>
        <v>0.94454173822018106</v>
      </c>
      <c r="S371" s="8">
        <f t="shared" si="470"/>
        <v>0.94454173822018106</v>
      </c>
      <c r="T371" s="8">
        <f t="shared" si="471"/>
        <v>2.4058953439741844</v>
      </c>
      <c r="U371" s="15">
        <f t="shared" si="532"/>
        <v>4.5584167455819599E-2</v>
      </c>
      <c r="V371" s="8">
        <f t="shared" si="455"/>
        <v>26.498015532990799</v>
      </c>
      <c r="W371" s="68"/>
      <c r="X371" s="58">
        <v>0</v>
      </c>
      <c r="Y371" s="8">
        <f t="shared" si="472"/>
        <v>2.6389594000000005</v>
      </c>
      <c r="Z371" s="8">
        <f t="shared" si="473"/>
        <v>26.498015532990799</v>
      </c>
      <c r="AA371" s="60">
        <f t="shared" si="474"/>
        <v>2.5602915172810143</v>
      </c>
      <c r="AB371" s="8">
        <f t="shared" si="475"/>
        <v>0</v>
      </c>
      <c r="AC371" s="8">
        <f t="shared" si="476"/>
        <v>26.498015532990799</v>
      </c>
      <c r="AD371" s="8">
        <f t="shared" si="477"/>
        <v>4.7411777446100434</v>
      </c>
      <c r="AE371" s="8">
        <f t="shared" si="478"/>
        <v>4.7411777446100434</v>
      </c>
      <c r="AF371" s="8">
        <f t="shared" si="479"/>
        <v>7.3014692618910573</v>
      </c>
      <c r="AG371" s="15">
        <f t="shared" si="480"/>
        <v>0.13833993167706665</v>
      </c>
      <c r="AH371" s="8">
        <f t="shared" si="481"/>
        <v>19.196546271099741</v>
      </c>
      <c r="AI371" s="68"/>
      <c r="AJ371" s="58">
        <v>0</v>
      </c>
      <c r="AK371" s="8">
        <f t="shared" si="482"/>
        <v>2.6389594000000005</v>
      </c>
      <c r="AL371" s="8">
        <f t="shared" si="483"/>
        <v>0</v>
      </c>
      <c r="AM371" s="69">
        <f t="shared" si="484"/>
        <v>0</v>
      </c>
      <c r="AN371" s="8">
        <f t="shared" si="485"/>
        <v>2.6389594000000005</v>
      </c>
      <c r="AO371" s="8">
        <f t="shared" si="486"/>
        <v>0</v>
      </c>
      <c r="AP371" s="8">
        <f t="shared" si="487"/>
        <v>0</v>
      </c>
      <c r="AQ371" s="8">
        <f t="shared" si="488"/>
        <v>0</v>
      </c>
      <c r="AR371" s="8">
        <f t="shared" si="489"/>
        <v>2.6389594000000005</v>
      </c>
      <c r="AS371" s="15">
        <f t="shared" si="490"/>
        <v>0.05</v>
      </c>
      <c r="AT371" s="8">
        <f t="shared" si="491"/>
        <v>16.55758687109974</v>
      </c>
      <c r="AU371" s="68"/>
      <c r="AV371" s="60">
        <v>1</v>
      </c>
      <c r="AW371" s="8">
        <f t="shared" si="492"/>
        <v>0</v>
      </c>
      <c r="AX371" s="8">
        <f t="shared" si="493"/>
        <v>0</v>
      </c>
      <c r="AY371" s="69">
        <f t="shared" si="494"/>
        <v>0</v>
      </c>
      <c r="AZ371" s="8">
        <f t="shared" si="495"/>
        <v>0</v>
      </c>
      <c r="BA371" s="8">
        <f t="shared" si="496"/>
        <v>0</v>
      </c>
      <c r="BB371" s="8">
        <f t="shared" si="497"/>
        <v>0</v>
      </c>
      <c r="BC371" s="8">
        <f t="shared" si="498"/>
        <v>0</v>
      </c>
      <c r="BD371" s="8">
        <f t="shared" si="499"/>
        <v>0</v>
      </c>
      <c r="BE371" s="15">
        <f t="shared" si="500"/>
        <v>0</v>
      </c>
      <c r="BF371" s="8">
        <f t="shared" si="501"/>
        <v>16.55758687109974</v>
      </c>
      <c r="BG371" s="68"/>
      <c r="BH371" s="60">
        <v>1</v>
      </c>
      <c r="BI371" s="8">
        <f t="shared" si="502"/>
        <v>0</v>
      </c>
      <c r="BJ371" s="8">
        <f t="shared" si="503"/>
        <v>0</v>
      </c>
      <c r="BK371" s="69">
        <f t="shared" si="504"/>
        <v>0</v>
      </c>
      <c r="BL371" s="8">
        <f t="shared" si="505"/>
        <v>0</v>
      </c>
      <c r="BM371" s="8">
        <f t="shared" si="506"/>
        <v>0</v>
      </c>
      <c r="BN371" s="8">
        <f t="shared" si="507"/>
        <v>0</v>
      </c>
      <c r="BO371" s="8">
        <f t="shared" si="508"/>
        <v>0</v>
      </c>
      <c r="BP371" s="8">
        <f t="shared" si="509"/>
        <v>0</v>
      </c>
      <c r="BQ371" s="15">
        <f t="shared" si="510"/>
        <v>0</v>
      </c>
      <c r="BR371" s="8">
        <f t="shared" si="511"/>
        <v>16.55758687109974</v>
      </c>
      <c r="BS371" s="68"/>
      <c r="BT371" s="60">
        <v>1</v>
      </c>
      <c r="BU371" s="8">
        <f t="shared" si="512"/>
        <v>0</v>
      </c>
      <c r="BV371" s="8">
        <f t="shared" si="513"/>
        <v>0</v>
      </c>
      <c r="BW371" s="69">
        <f t="shared" si="514"/>
        <v>0</v>
      </c>
      <c r="BX371" s="8">
        <f t="shared" si="515"/>
        <v>0</v>
      </c>
      <c r="BY371" s="8">
        <f t="shared" si="516"/>
        <v>0</v>
      </c>
      <c r="BZ371" s="8">
        <f t="shared" si="517"/>
        <v>0</v>
      </c>
      <c r="CA371" s="8">
        <f t="shared" si="518"/>
        <v>0</v>
      </c>
      <c r="CB371" s="8">
        <f t="shared" si="519"/>
        <v>0</v>
      </c>
      <c r="CC371" s="15">
        <f t="shared" si="520"/>
        <v>0</v>
      </c>
      <c r="CD371" s="8">
        <f t="shared" si="521"/>
        <v>16.55758687109974</v>
      </c>
      <c r="CE371" s="68"/>
      <c r="CF371" s="60">
        <v>1</v>
      </c>
      <c r="CG371" s="8">
        <f t="shared" si="522"/>
        <v>0</v>
      </c>
      <c r="CH371" s="8">
        <f t="shared" si="523"/>
        <v>0</v>
      </c>
      <c r="CI371" s="69">
        <f t="shared" si="524"/>
        <v>0</v>
      </c>
      <c r="CJ371" s="8">
        <f t="shared" si="525"/>
        <v>0</v>
      </c>
      <c r="CK371" s="8">
        <f t="shared" si="526"/>
        <v>0</v>
      </c>
      <c r="CL371" s="8">
        <f t="shared" si="527"/>
        <v>0</v>
      </c>
      <c r="CM371" s="8">
        <f t="shared" si="528"/>
        <v>0</v>
      </c>
      <c r="CN371" s="8">
        <f t="shared" si="529"/>
        <v>0</v>
      </c>
      <c r="CO371" s="15">
        <f t="shared" si="530"/>
        <v>0</v>
      </c>
      <c r="CP371" s="8">
        <f t="shared" si="531"/>
        <v>16.55758687109974</v>
      </c>
      <c r="CQ371" s="27"/>
      <c r="CR371">
        <f t="shared" si="456"/>
        <v>19.853632000000001</v>
      </c>
      <c r="CS371">
        <f t="shared" si="457"/>
        <v>0</v>
      </c>
      <c r="CT371">
        <f t="shared" si="458"/>
        <v>0</v>
      </c>
      <c r="CU371">
        <f t="shared" si="459"/>
        <v>0</v>
      </c>
      <c r="CV371">
        <f t="shared" si="460"/>
        <v>9.9586819999999996</v>
      </c>
      <c r="CW371">
        <f t="shared" si="461"/>
        <v>5.9884300000000001</v>
      </c>
      <c r="CX371">
        <f t="shared" si="462"/>
        <v>0</v>
      </c>
      <c r="CY371">
        <f t="shared" si="463"/>
        <v>3.90652</v>
      </c>
      <c r="CZ371" s="8">
        <f t="shared" si="464"/>
        <v>3.90652</v>
      </c>
    </row>
    <row r="372" spans="1:104" hidden="1" outlineLevel="1" x14ac:dyDescent="0.4">
      <c r="A372" t="str">
        <f>'Accounts Active'!A332</f>
        <v>Timothy C. Ransom</v>
      </c>
      <c r="B372">
        <f t="shared" si="447"/>
        <v>13.783421000000001</v>
      </c>
      <c r="C372">
        <f t="shared" si="446"/>
        <v>8.0450999999999995E-2</v>
      </c>
      <c r="D372">
        <f t="shared" si="448"/>
        <v>0</v>
      </c>
      <c r="E372">
        <f t="shared" si="449"/>
        <v>0.68917105000000012</v>
      </c>
      <c r="F372" s="15">
        <f t="shared" si="465"/>
        <v>1</v>
      </c>
      <c r="G372" s="14">
        <f t="shared" si="450"/>
        <v>1</v>
      </c>
      <c r="H372" s="54">
        <f t="shared" si="466"/>
        <v>0</v>
      </c>
      <c r="I372" s="58">
        <v>8.0450999999999995E-2</v>
      </c>
      <c r="J372" s="58">
        <f t="shared" si="451"/>
        <v>0</v>
      </c>
      <c r="K372" s="10"/>
      <c r="L372">
        <v>0</v>
      </c>
      <c r="M372" s="8">
        <f t="shared" si="467"/>
        <v>0</v>
      </c>
      <c r="N372" s="8">
        <f t="shared" si="468"/>
        <v>0</v>
      </c>
      <c r="O372" s="58">
        <f t="shared" si="452"/>
        <v>2.9233648255813951E-2</v>
      </c>
      <c r="P372" s="8">
        <f t="shared" si="453"/>
        <v>0</v>
      </c>
      <c r="Q372" s="8">
        <f t="shared" si="469"/>
        <v>0</v>
      </c>
      <c r="R372" s="8">
        <f t="shared" si="454"/>
        <v>0</v>
      </c>
      <c r="S372" s="8">
        <f t="shared" si="470"/>
        <v>0</v>
      </c>
      <c r="T372" s="8">
        <f t="shared" si="471"/>
        <v>2.9233648255813951E-2</v>
      </c>
      <c r="U372" s="15">
        <f t="shared" si="532"/>
        <v>2.1209283425220743E-3</v>
      </c>
      <c r="V372" s="8">
        <f t="shared" si="455"/>
        <v>-2.9233648255813951E-2</v>
      </c>
      <c r="W372" s="68"/>
      <c r="X372" s="58">
        <v>0</v>
      </c>
      <c r="Y372" s="8">
        <f t="shared" si="472"/>
        <v>-2.9233648255813951E-2</v>
      </c>
      <c r="Z372" s="8">
        <f t="shared" si="473"/>
        <v>-2.9233648255813951E-2</v>
      </c>
      <c r="AA372" s="60">
        <f t="shared" si="474"/>
        <v>5.1217351744186047E-2</v>
      </c>
      <c r="AB372" s="8">
        <f t="shared" si="475"/>
        <v>-2.9233648255813951E-2</v>
      </c>
      <c r="AC372" s="8">
        <f t="shared" si="476"/>
        <v>0</v>
      </c>
      <c r="AD372" s="8">
        <f t="shared" si="477"/>
        <v>0</v>
      </c>
      <c r="AE372" s="8">
        <f t="shared" si="478"/>
        <v>0</v>
      </c>
      <c r="AF372" s="8">
        <f t="shared" si="479"/>
        <v>2.1983703488372097E-2</v>
      </c>
      <c r="AG372" s="15">
        <f t="shared" si="480"/>
        <v>1.5949381135766001E-3</v>
      </c>
      <c r="AH372" s="8">
        <f t="shared" si="481"/>
        <v>-5.1217351744186047E-2</v>
      </c>
      <c r="AI372" s="68"/>
      <c r="AJ372" s="58">
        <v>0</v>
      </c>
      <c r="AK372" s="8">
        <f t="shared" si="482"/>
        <v>-5.1217351744186047E-2</v>
      </c>
      <c r="AL372" s="8">
        <f t="shared" si="483"/>
        <v>-5.1217351744186047E-2</v>
      </c>
      <c r="AM372" s="69">
        <f t="shared" si="484"/>
        <v>0</v>
      </c>
      <c r="AN372" s="8">
        <f t="shared" si="485"/>
        <v>-5.1217351744186047E-2</v>
      </c>
      <c r="AO372" s="8">
        <f t="shared" si="486"/>
        <v>0</v>
      </c>
      <c r="AP372" s="8">
        <f t="shared" si="487"/>
        <v>0</v>
      </c>
      <c r="AQ372" s="8">
        <f t="shared" si="488"/>
        <v>0</v>
      </c>
      <c r="AR372" s="8">
        <f t="shared" si="489"/>
        <v>-5.1217351744186047E-2</v>
      </c>
      <c r="AS372" s="15">
        <f t="shared" si="490"/>
        <v>-3.7158664560986744E-3</v>
      </c>
      <c r="AT372" s="8">
        <f t="shared" si="491"/>
        <v>0</v>
      </c>
      <c r="AU372" s="68"/>
      <c r="AV372" s="60">
        <v>0</v>
      </c>
      <c r="AW372" s="8">
        <f t="shared" si="492"/>
        <v>0</v>
      </c>
      <c r="AX372" s="8">
        <f t="shared" si="493"/>
        <v>0</v>
      </c>
      <c r="AY372" s="69">
        <f t="shared" si="494"/>
        <v>0</v>
      </c>
      <c r="AZ372" s="8">
        <f t="shared" si="495"/>
        <v>0</v>
      </c>
      <c r="BA372" s="8">
        <f t="shared" si="496"/>
        <v>0</v>
      </c>
      <c r="BB372" s="8">
        <f t="shared" si="497"/>
        <v>0</v>
      </c>
      <c r="BC372" s="8">
        <f t="shared" si="498"/>
        <v>0</v>
      </c>
      <c r="BD372" s="8">
        <f t="shared" si="499"/>
        <v>0</v>
      </c>
      <c r="BE372" s="15">
        <f t="shared" si="500"/>
        <v>0</v>
      </c>
      <c r="BF372" s="8">
        <f t="shared" si="501"/>
        <v>0</v>
      </c>
      <c r="BG372" s="68"/>
      <c r="BH372" s="60">
        <v>0</v>
      </c>
      <c r="BI372" s="8">
        <f t="shared" si="502"/>
        <v>0</v>
      </c>
      <c r="BJ372" s="8">
        <f t="shared" si="503"/>
        <v>0</v>
      </c>
      <c r="BK372" s="69">
        <f t="shared" si="504"/>
        <v>0</v>
      </c>
      <c r="BL372" s="8">
        <f t="shared" si="505"/>
        <v>0</v>
      </c>
      <c r="BM372" s="8">
        <f t="shared" si="506"/>
        <v>0</v>
      </c>
      <c r="BN372" s="8">
        <f t="shared" si="507"/>
        <v>0</v>
      </c>
      <c r="BO372" s="8">
        <f t="shared" si="508"/>
        <v>0</v>
      </c>
      <c r="BP372" s="8">
        <f t="shared" si="509"/>
        <v>0</v>
      </c>
      <c r="BQ372" s="15">
        <f t="shared" si="510"/>
        <v>0</v>
      </c>
      <c r="BR372" s="8">
        <f t="shared" si="511"/>
        <v>0</v>
      </c>
      <c r="BS372" s="68"/>
      <c r="BT372" s="60">
        <v>0</v>
      </c>
      <c r="BU372" s="8">
        <f t="shared" si="512"/>
        <v>0</v>
      </c>
      <c r="BV372" s="8">
        <f t="shared" si="513"/>
        <v>0</v>
      </c>
      <c r="BW372" s="69">
        <f t="shared" si="514"/>
        <v>0</v>
      </c>
      <c r="BX372" s="8">
        <f t="shared" si="515"/>
        <v>0</v>
      </c>
      <c r="BY372" s="8">
        <f t="shared" si="516"/>
        <v>0</v>
      </c>
      <c r="BZ372" s="8">
        <f t="shared" si="517"/>
        <v>0</v>
      </c>
      <c r="CA372" s="8">
        <f t="shared" si="518"/>
        <v>0</v>
      </c>
      <c r="CB372" s="8">
        <f t="shared" si="519"/>
        <v>0</v>
      </c>
      <c r="CC372" s="15">
        <f t="shared" si="520"/>
        <v>0</v>
      </c>
      <c r="CD372" s="8">
        <f t="shared" si="521"/>
        <v>0</v>
      </c>
      <c r="CE372" s="68"/>
      <c r="CF372" s="60">
        <v>0</v>
      </c>
      <c r="CG372" s="8">
        <f t="shared" si="522"/>
        <v>0</v>
      </c>
      <c r="CH372" s="8">
        <f t="shared" si="523"/>
        <v>0</v>
      </c>
      <c r="CI372" s="69">
        <f t="shared" si="524"/>
        <v>0</v>
      </c>
      <c r="CJ372" s="8">
        <f t="shared" si="525"/>
        <v>0</v>
      </c>
      <c r="CK372" s="8">
        <f t="shared" si="526"/>
        <v>0</v>
      </c>
      <c r="CL372" s="8">
        <f t="shared" si="527"/>
        <v>0</v>
      </c>
      <c r="CM372" s="8">
        <f t="shared" si="528"/>
        <v>0</v>
      </c>
      <c r="CN372" s="8">
        <f t="shared" si="529"/>
        <v>0</v>
      </c>
      <c r="CO372" s="15">
        <f t="shared" si="530"/>
        <v>0</v>
      </c>
      <c r="CP372" s="8">
        <f t="shared" si="531"/>
        <v>0</v>
      </c>
      <c r="CQ372" s="27"/>
      <c r="CR372">
        <f t="shared" si="456"/>
        <v>13.702970000000001</v>
      </c>
      <c r="CS372">
        <f t="shared" si="457"/>
        <v>0</v>
      </c>
      <c r="CT372">
        <f t="shared" si="458"/>
        <v>0</v>
      </c>
      <c r="CU372">
        <f t="shared" si="459"/>
        <v>0</v>
      </c>
      <c r="CV372">
        <f t="shared" si="460"/>
        <v>13.702970000000001</v>
      </c>
      <c r="CW372">
        <f t="shared" si="461"/>
        <v>0</v>
      </c>
      <c r="CX372">
        <f t="shared" si="462"/>
        <v>0</v>
      </c>
      <c r="CY372">
        <f t="shared" si="463"/>
        <v>0</v>
      </c>
      <c r="CZ372" s="8">
        <f t="shared" si="464"/>
        <v>0</v>
      </c>
    </row>
    <row r="373" spans="1:104" hidden="1" outlineLevel="1" x14ac:dyDescent="0.4">
      <c r="A373" t="str">
        <f>'Accounts Active'!A333</f>
        <v>Timothy Gordon and Alicia Lynn Williamson</v>
      </c>
      <c r="B373">
        <f t="shared" si="447"/>
        <v>11.702962999999999</v>
      </c>
      <c r="C373">
        <f t="shared" si="446"/>
        <v>1.2675670000000001</v>
      </c>
      <c r="D373">
        <f t="shared" si="448"/>
        <v>0</v>
      </c>
      <c r="E373">
        <f t="shared" si="449"/>
        <v>0.58514814999999998</v>
      </c>
      <c r="F373" s="15">
        <f t="shared" si="465"/>
        <v>0.46163094337419636</v>
      </c>
      <c r="G373" s="14">
        <f t="shared" si="450"/>
        <v>1</v>
      </c>
      <c r="H373" s="54">
        <f t="shared" si="466"/>
        <v>0.68241885000000013</v>
      </c>
      <c r="I373" s="58">
        <v>0.58514814999999998</v>
      </c>
      <c r="J373" s="58">
        <f t="shared" si="451"/>
        <v>0.68241885000000013</v>
      </c>
      <c r="K373" s="10"/>
      <c r="L373">
        <v>0</v>
      </c>
      <c r="M373" s="8">
        <f t="shared" si="467"/>
        <v>0.58514814999999998</v>
      </c>
      <c r="N373" s="8">
        <f t="shared" si="468"/>
        <v>0.68241885000000013</v>
      </c>
      <c r="O373" s="58">
        <f t="shared" si="452"/>
        <v>0.21262650799418603</v>
      </c>
      <c r="P373" s="8">
        <f t="shared" si="453"/>
        <v>0.58514814999999998</v>
      </c>
      <c r="Q373" s="8">
        <f t="shared" si="469"/>
        <v>0</v>
      </c>
      <c r="R373" s="8">
        <f t="shared" si="454"/>
        <v>0</v>
      </c>
      <c r="S373" s="8">
        <f t="shared" si="470"/>
        <v>0</v>
      </c>
      <c r="T373" s="8">
        <f t="shared" si="471"/>
        <v>0.79777465799418601</v>
      </c>
      <c r="U373" s="15">
        <f t="shared" si="532"/>
        <v>6.8168604651162798E-2</v>
      </c>
      <c r="V373" s="8">
        <f t="shared" si="455"/>
        <v>-0.11535580799418588</v>
      </c>
      <c r="W373" s="68"/>
      <c r="X373" s="58">
        <v>0</v>
      </c>
      <c r="Y373" s="8">
        <f t="shared" si="472"/>
        <v>-0.11535580799418588</v>
      </c>
      <c r="Z373" s="8">
        <f t="shared" si="473"/>
        <v>-0.11535580799418588</v>
      </c>
      <c r="AA373" s="60">
        <f t="shared" si="474"/>
        <v>0.37252164200581395</v>
      </c>
      <c r="AB373" s="8">
        <f t="shared" si="475"/>
        <v>-0.11535580799418588</v>
      </c>
      <c r="AC373" s="8">
        <f t="shared" si="476"/>
        <v>0</v>
      </c>
      <c r="AD373" s="8">
        <f t="shared" si="477"/>
        <v>0</v>
      </c>
      <c r="AE373" s="8">
        <f t="shared" si="478"/>
        <v>0</v>
      </c>
      <c r="AF373" s="8">
        <f t="shared" si="479"/>
        <v>0.25716583401162807</v>
      </c>
      <c r="AG373" s="15">
        <f t="shared" si="480"/>
        <v>2.1974420837836375E-2</v>
      </c>
      <c r="AH373" s="8">
        <f t="shared" si="481"/>
        <v>-0.37252164200581395</v>
      </c>
      <c r="AI373" s="68"/>
      <c r="AJ373" s="58">
        <v>0</v>
      </c>
      <c r="AK373" s="8">
        <f t="shared" si="482"/>
        <v>-0.37252164200581395</v>
      </c>
      <c r="AL373" s="8">
        <f t="shared" si="483"/>
        <v>-0.37252164200581395</v>
      </c>
      <c r="AM373" s="69">
        <f t="shared" si="484"/>
        <v>0</v>
      </c>
      <c r="AN373" s="8">
        <f t="shared" si="485"/>
        <v>-0.37252164200581395</v>
      </c>
      <c r="AO373" s="8">
        <f t="shared" si="486"/>
        <v>0</v>
      </c>
      <c r="AP373" s="8">
        <f t="shared" si="487"/>
        <v>0</v>
      </c>
      <c r="AQ373" s="8">
        <f t="shared" si="488"/>
        <v>0</v>
      </c>
      <c r="AR373" s="8">
        <f t="shared" si="489"/>
        <v>-0.37252164200581395</v>
      </c>
      <c r="AS373" s="15">
        <f t="shared" si="490"/>
        <v>-3.1831395348837214E-2</v>
      </c>
      <c r="AT373" s="8">
        <f t="shared" si="491"/>
        <v>0</v>
      </c>
      <c r="AU373" s="68"/>
      <c r="AV373" s="60">
        <v>0</v>
      </c>
      <c r="AW373" s="8">
        <f t="shared" si="492"/>
        <v>0</v>
      </c>
      <c r="AX373" s="8">
        <f t="shared" si="493"/>
        <v>0</v>
      </c>
      <c r="AY373" s="69">
        <f t="shared" si="494"/>
        <v>0</v>
      </c>
      <c r="AZ373" s="8">
        <f t="shared" si="495"/>
        <v>0</v>
      </c>
      <c r="BA373" s="8">
        <f t="shared" si="496"/>
        <v>0</v>
      </c>
      <c r="BB373" s="8">
        <f t="shared" si="497"/>
        <v>0</v>
      </c>
      <c r="BC373" s="8">
        <f t="shared" si="498"/>
        <v>0</v>
      </c>
      <c r="BD373" s="8">
        <f t="shared" si="499"/>
        <v>0</v>
      </c>
      <c r="BE373" s="15">
        <f t="shared" si="500"/>
        <v>0</v>
      </c>
      <c r="BF373" s="8">
        <f t="shared" si="501"/>
        <v>0</v>
      </c>
      <c r="BG373" s="68"/>
      <c r="BH373" s="60">
        <v>0</v>
      </c>
      <c r="BI373" s="8">
        <f t="shared" si="502"/>
        <v>0</v>
      </c>
      <c r="BJ373" s="8">
        <f t="shared" si="503"/>
        <v>0</v>
      </c>
      <c r="BK373" s="69">
        <f t="shared" si="504"/>
        <v>0</v>
      </c>
      <c r="BL373" s="8">
        <f t="shared" si="505"/>
        <v>0</v>
      </c>
      <c r="BM373" s="8">
        <f t="shared" si="506"/>
        <v>0</v>
      </c>
      <c r="BN373" s="8">
        <f t="shared" si="507"/>
        <v>0</v>
      </c>
      <c r="BO373" s="8">
        <f t="shared" si="508"/>
        <v>0</v>
      </c>
      <c r="BP373" s="8">
        <f t="shared" si="509"/>
        <v>0</v>
      </c>
      <c r="BQ373" s="15">
        <f t="shared" si="510"/>
        <v>0</v>
      </c>
      <c r="BR373" s="8">
        <f t="shared" si="511"/>
        <v>0</v>
      </c>
      <c r="BS373" s="68"/>
      <c r="BT373" s="60">
        <v>0</v>
      </c>
      <c r="BU373" s="8">
        <f t="shared" si="512"/>
        <v>0</v>
      </c>
      <c r="BV373" s="8">
        <f t="shared" si="513"/>
        <v>0</v>
      </c>
      <c r="BW373" s="69">
        <f t="shared" si="514"/>
        <v>0</v>
      </c>
      <c r="BX373" s="8">
        <f t="shared" si="515"/>
        <v>0</v>
      </c>
      <c r="BY373" s="8">
        <f t="shared" si="516"/>
        <v>0</v>
      </c>
      <c r="BZ373" s="8">
        <f t="shared" si="517"/>
        <v>0</v>
      </c>
      <c r="CA373" s="8">
        <f t="shared" si="518"/>
        <v>0</v>
      </c>
      <c r="CB373" s="8">
        <f t="shared" si="519"/>
        <v>0</v>
      </c>
      <c r="CC373" s="15">
        <f t="shared" si="520"/>
        <v>0</v>
      </c>
      <c r="CD373" s="8">
        <f t="shared" si="521"/>
        <v>0</v>
      </c>
      <c r="CE373" s="68"/>
      <c r="CF373" s="60">
        <v>0</v>
      </c>
      <c r="CG373" s="8">
        <f t="shared" si="522"/>
        <v>0</v>
      </c>
      <c r="CH373" s="8">
        <f t="shared" si="523"/>
        <v>0</v>
      </c>
      <c r="CI373" s="69">
        <f t="shared" si="524"/>
        <v>0</v>
      </c>
      <c r="CJ373" s="8">
        <f t="shared" si="525"/>
        <v>0</v>
      </c>
      <c r="CK373" s="8">
        <f t="shared" si="526"/>
        <v>0</v>
      </c>
      <c r="CL373" s="8">
        <f t="shared" si="527"/>
        <v>0</v>
      </c>
      <c r="CM373" s="8">
        <f t="shared" si="528"/>
        <v>0</v>
      </c>
      <c r="CN373" s="8">
        <f t="shared" si="529"/>
        <v>0</v>
      </c>
      <c r="CO373" s="15">
        <f t="shared" si="530"/>
        <v>0</v>
      </c>
      <c r="CP373" s="8">
        <f t="shared" si="531"/>
        <v>0</v>
      </c>
      <c r="CQ373" s="27"/>
      <c r="CR373">
        <f t="shared" si="456"/>
        <v>10.435395999999999</v>
      </c>
      <c r="CS373">
        <f t="shared" si="457"/>
        <v>0.92930900000000005</v>
      </c>
      <c r="CT373">
        <f t="shared" si="458"/>
        <v>0</v>
      </c>
      <c r="CU373">
        <f t="shared" si="459"/>
        <v>0</v>
      </c>
      <c r="CV373">
        <f t="shared" si="460"/>
        <v>6.4428609999999997</v>
      </c>
      <c r="CW373">
        <f t="shared" si="461"/>
        <v>3.0632259999999998</v>
      </c>
      <c r="CX373">
        <f t="shared" si="462"/>
        <v>0</v>
      </c>
      <c r="CY373">
        <f t="shared" si="463"/>
        <v>0</v>
      </c>
      <c r="CZ373" s="8">
        <f t="shared" si="464"/>
        <v>0</v>
      </c>
    </row>
    <row r="374" spans="1:104" hidden="1" outlineLevel="1" x14ac:dyDescent="0.4">
      <c r="A374" t="str">
        <f>'Accounts Active'!A334</f>
        <v>Tina LLC</v>
      </c>
      <c r="B374">
        <f t="shared" si="447"/>
        <v>14.561363</v>
      </c>
      <c r="C374">
        <f t="shared" si="446"/>
        <v>14.561363</v>
      </c>
      <c r="D374">
        <f t="shared" si="448"/>
        <v>0</v>
      </c>
      <c r="E374">
        <f t="shared" si="449"/>
        <v>0.72806815000000003</v>
      </c>
      <c r="F374" s="15">
        <f t="shared" si="465"/>
        <v>0.79916923312532062</v>
      </c>
      <c r="G374" s="14">
        <f t="shared" si="450"/>
        <v>1</v>
      </c>
      <c r="H374" s="54">
        <f t="shared" si="466"/>
        <v>2.9243696980305809</v>
      </c>
      <c r="I374" s="58">
        <v>1.7785769356086973</v>
      </c>
      <c r="J374" s="58">
        <f t="shared" si="451"/>
        <v>12.782786064391303</v>
      </c>
      <c r="K374" s="10"/>
      <c r="L374">
        <v>0</v>
      </c>
      <c r="M374" s="8">
        <f t="shared" si="467"/>
        <v>0.72806815000000003</v>
      </c>
      <c r="N374" s="8">
        <f t="shared" si="468"/>
        <v>12.782786064391303</v>
      </c>
      <c r="O374" s="58">
        <f t="shared" si="452"/>
        <v>0.64628522369502084</v>
      </c>
      <c r="P374" s="8">
        <f t="shared" si="453"/>
        <v>0</v>
      </c>
      <c r="Q374" s="8">
        <f t="shared" si="469"/>
        <v>12.782786064391303</v>
      </c>
      <c r="R374" s="8">
        <f t="shared" si="454"/>
        <v>0.4177246124218838</v>
      </c>
      <c r="S374" s="8">
        <f t="shared" si="470"/>
        <v>0.4177246124218838</v>
      </c>
      <c r="T374" s="8">
        <f t="shared" si="471"/>
        <v>1.0640098361169046</v>
      </c>
      <c r="U374" s="15">
        <f t="shared" si="532"/>
        <v>7.3070758288005355E-2</v>
      </c>
      <c r="V374" s="8">
        <f t="shared" si="455"/>
        <v>11.718776228274399</v>
      </c>
      <c r="W374" s="68"/>
      <c r="X374" s="58">
        <v>1</v>
      </c>
      <c r="Y374" s="8">
        <f t="shared" si="472"/>
        <v>0</v>
      </c>
      <c r="Z374" s="8">
        <f t="shared" si="473"/>
        <v>0</v>
      </c>
      <c r="AA374" s="60">
        <f t="shared" si="474"/>
        <v>1.1322917119136766</v>
      </c>
      <c r="AB374" s="8">
        <f t="shared" si="475"/>
        <v>0</v>
      </c>
      <c r="AC374" s="8">
        <f t="shared" si="476"/>
        <v>0</v>
      </c>
      <c r="AD374" s="8">
        <f t="shared" si="477"/>
        <v>0</v>
      </c>
      <c r="AE374" s="8">
        <f t="shared" si="478"/>
        <v>0</v>
      </c>
      <c r="AF374" s="8">
        <f t="shared" si="479"/>
        <v>1.1322917119136766</v>
      </c>
      <c r="AG374" s="15">
        <f t="shared" si="480"/>
        <v>7.7760008586673965E-2</v>
      </c>
      <c r="AH374" s="8">
        <f t="shared" si="481"/>
        <v>10.586484516360722</v>
      </c>
      <c r="AI374" s="68"/>
      <c r="AJ374" s="58">
        <v>0</v>
      </c>
      <c r="AK374" s="8">
        <f t="shared" si="482"/>
        <v>0.72806815000000003</v>
      </c>
      <c r="AL374" s="8">
        <f t="shared" si="483"/>
        <v>0</v>
      </c>
      <c r="AM374" s="69">
        <f t="shared" si="484"/>
        <v>0</v>
      </c>
      <c r="AN374" s="8">
        <f t="shared" si="485"/>
        <v>0.72806815000000003</v>
      </c>
      <c r="AO374" s="8">
        <f t="shared" si="486"/>
        <v>0</v>
      </c>
      <c r="AP374" s="8">
        <f t="shared" si="487"/>
        <v>0</v>
      </c>
      <c r="AQ374" s="8">
        <f t="shared" si="488"/>
        <v>0</v>
      </c>
      <c r="AR374" s="8">
        <f t="shared" si="489"/>
        <v>0.72806815000000003</v>
      </c>
      <c r="AS374" s="15">
        <f t="shared" si="490"/>
        <v>0.05</v>
      </c>
      <c r="AT374" s="8">
        <f t="shared" si="491"/>
        <v>9.8584163663607214</v>
      </c>
      <c r="AU374" s="68"/>
      <c r="AV374" s="60">
        <v>1</v>
      </c>
      <c r="AW374" s="8">
        <f t="shared" si="492"/>
        <v>0</v>
      </c>
      <c r="AX374" s="8">
        <f t="shared" si="493"/>
        <v>0</v>
      </c>
      <c r="AY374" s="69">
        <f t="shared" si="494"/>
        <v>0</v>
      </c>
      <c r="AZ374" s="8">
        <f t="shared" si="495"/>
        <v>0</v>
      </c>
      <c r="BA374" s="8">
        <f t="shared" si="496"/>
        <v>0</v>
      </c>
      <c r="BB374" s="8">
        <f t="shared" si="497"/>
        <v>0</v>
      </c>
      <c r="BC374" s="8">
        <f t="shared" si="498"/>
        <v>0</v>
      </c>
      <c r="BD374" s="8">
        <f t="shared" si="499"/>
        <v>0</v>
      </c>
      <c r="BE374" s="15">
        <f t="shared" si="500"/>
        <v>0</v>
      </c>
      <c r="BF374" s="8">
        <f t="shared" si="501"/>
        <v>9.8584163663607214</v>
      </c>
      <c r="BG374" s="68"/>
      <c r="BH374" s="60">
        <v>1</v>
      </c>
      <c r="BI374" s="8">
        <f t="shared" si="502"/>
        <v>0</v>
      </c>
      <c r="BJ374" s="8">
        <f t="shared" si="503"/>
        <v>0</v>
      </c>
      <c r="BK374" s="69">
        <f t="shared" si="504"/>
        <v>0</v>
      </c>
      <c r="BL374" s="8">
        <f t="shared" si="505"/>
        <v>0</v>
      </c>
      <c r="BM374" s="8">
        <f t="shared" si="506"/>
        <v>0</v>
      </c>
      <c r="BN374" s="8">
        <f t="shared" si="507"/>
        <v>0</v>
      </c>
      <c r="BO374" s="8">
        <f t="shared" si="508"/>
        <v>0</v>
      </c>
      <c r="BP374" s="8">
        <f t="shared" si="509"/>
        <v>0</v>
      </c>
      <c r="BQ374" s="15">
        <f t="shared" si="510"/>
        <v>0</v>
      </c>
      <c r="BR374" s="8">
        <f t="shared" si="511"/>
        <v>9.8584163663607214</v>
      </c>
      <c r="BS374" s="68"/>
      <c r="BT374" s="60">
        <v>1</v>
      </c>
      <c r="BU374" s="8">
        <f t="shared" si="512"/>
        <v>0</v>
      </c>
      <c r="BV374" s="8">
        <f t="shared" si="513"/>
        <v>0</v>
      </c>
      <c r="BW374" s="69">
        <f t="shared" si="514"/>
        <v>0</v>
      </c>
      <c r="BX374" s="8">
        <f t="shared" si="515"/>
        <v>0</v>
      </c>
      <c r="BY374" s="8">
        <f t="shared" si="516"/>
        <v>0</v>
      </c>
      <c r="BZ374" s="8">
        <f t="shared" si="517"/>
        <v>0</v>
      </c>
      <c r="CA374" s="8">
        <f t="shared" si="518"/>
        <v>0</v>
      </c>
      <c r="CB374" s="8">
        <f t="shared" si="519"/>
        <v>0</v>
      </c>
      <c r="CC374" s="15">
        <f t="shared" si="520"/>
        <v>0</v>
      </c>
      <c r="CD374" s="8">
        <f t="shared" si="521"/>
        <v>9.8584163663607214</v>
      </c>
      <c r="CE374" s="68"/>
      <c r="CF374" s="60">
        <v>1</v>
      </c>
      <c r="CG374" s="8">
        <f t="shared" si="522"/>
        <v>0</v>
      </c>
      <c r="CH374" s="8">
        <f t="shared" si="523"/>
        <v>0</v>
      </c>
      <c r="CI374" s="69">
        <f t="shared" si="524"/>
        <v>0</v>
      </c>
      <c r="CJ374" s="8">
        <f t="shared" si="525"/>
        <v>0</v>
      </c>
      <c r="CK374" s="8">
        <f t="shared" si="526"/>
        <v>0</v>
      </c>
      <c r="CL374" s="8">
        <f t="shared" si="527"/>
        <v>0</v>
      </c>
      <c r="CM374" s="8">
        <f t="shared" si="528"/>
        <v>0</v>
      </c>
      <c r="CN374" s="8">
        <f t="shared" si="529"/>
        <v>0</v>
      </c>
      <c r="CO374" s="15">
        <f t="shared" si="530"/>
        <v>0</v>
      </c>
      <c r="CP374" s="8">
        <f t="shared" si="531"/>
        <v>9.8584163663607214</v>
      </c>
      <c r="CQ374" s="27"/>
      <c r="CR374">
        <f t="shared" si="456"/>
        <v>0</v>
      </c>
      <c r="CS374">
        <f t="shared" si="457"/>
        <v>0</v>
      </c>
      <c r="CT374">
        <f t="shared" si="458"/>
        <v>0</v>
      </c>
      <c r="CU374">
        <f t="shared" si="459"/>
        <v>0</v>
      </c>
      <c r="CV374">
        <f t="shared" si="460"/>
        <v>0</v>
      </c>
      <c r="CW374">
        <f t="shared" si="461"/>
        <v>0</v>
      </c>
      <c r="CX374">
        <f t="shared" si="462"/>
        <v>0</v>
      </c>
      <c r="CY374">
        <f t="shared" si="463"/>
        <v>0</v>
      </c>
      <c r="CZ374" s="8">
        <f t="shared" si="464"/>
        <v>0</v>
      </c>
    </row>
    <row r="375" spans="1:104" hidden="1" outlineLevel="1" x14ac:dyDescent="0.4">
      <c r="A375" t="str">
        <f>'Accounts Active'!A335</f>
        <v>Ting Xiao and Christine Xiao</v>
      </c>
      <c r="B375">
        <f t="shared" si="447"/>
        <v>3.0117409999999998</v>
      </c>
      <c r="C375">
        <f t="shared" si="446"/>
        <v>1.011741</v>
      </c>
      <c r="D375">
        <f t="shared" si="448"/>
        <v>0</v>
      </c>
      <c r="E375">
        <f t="shared" si="449"/>
        <v>0.15058705</v>
      </c>
      <c r="F375" s="15">
        <f t="shared" si="465"/>
        <v>0.25580237432307285</v>
      </c>
      <c r="G375" s="14">
        <f t="shared" si="450"/>
        <v>1</v>
      </c>
      <c r="H375" s="54">
        <f t="shared" si="466"/>
        <v>0.75293524999999994</v>
      </c>
      <c r="I375" s="58">
        <v>0.15058705</v>
      </c>
      <c r="J375" s="58">
        <f t="shared" si="451"/>
        <v>0.86115395000000006</v>
      </c>
      <c r="K375" s="10"/>
      <c r="L375">
        <v>0</v>
      </c>
      <c r="M375" s="8">
        <f t="shared" si="467"/>
        <v>0.15058705</v>
      </c>
      <c r="N375" s="8">
        <f t="shared" si="468"/>
        <v>0.86115395000000006</v>
      </c>
      <c r="O375" s="58">
        <f t="shared" si="452"/>
        <v>5.4719131540697671E-2</v>
      </c>
      <c r="P375" s="8">
        <f t="shared" si="453"/>
        <v>0.15058705</v>
      </c>
      <c r="Q375" s="8">
        <f t="shared" si="469"/>
        <v>0</v>
      </c>
      <c r="R375" s="8">
        <f t="shared" si="454"/>
        <v>0</v>
      </c>
      <c r="S375" s="8">
        <f t="shared" si="470"/>
        <v>0</v>
      </c>
      <c r="T375" s="8">
        <f t="shared" si="471"/>
        <v>0.20530618154069769</v>
      </c>
      <c r="U375" s="15">
        <f t="shared" si="532"/>
        <v>6.8168604651162798E-2</v>
      </c>
      <c r="V375" s="8">
        <f t="shared" si="455"/>
        <v>0.65584776845930237</v>
      </c>
      <c r="W375" s="68"/>
      <c r="X375" s="58">
        <v>0</v>
      </c>
      <c r="Y375" s="8">
        <f t="shared" si="472"/>
        <v>0.15058705</v>
      </c>
      <c r="Z375" s="8">
        <f t="shared" si="473"/>
        <v>0.65584776845930237</v>
      </c>
      <c r="AA375" s="60">
        <f t="shared" si="474"/>
        <v>9.5867918459302329E-2</v>
      </c>
      <c r="AB375" s="8">
        <f t="shared" si="475"/>
        <v>0.15058705</v>
      </c>
      <c r="AC375" s="8">
        <f t="shared" si="476"/>
        <v>0</v>
      </c>
      <c r="AD375" s="8">
        <f t="shared" si="477"/>
        <v>0</v>
      </c>
      <c r="AE375" s="8">
        <f t="shared" si="478"/>
        <v>0</v>
      </c>
      <c r="AF375" s="8">
        <f t="shared" si="479"/>
        <v>0.24645496845930231</v>
      </c>
      <c r="AG375" s="15">
        <f t="shared" si="480"/>
        <v>8.183139534883721E-2</v>
      </c>
      <c r="AH375" s="8">
        <f t="shared" si="481"/>
        <v>0.40939280000000006</v>
      </c>
      <c r="AI375" s="68"/>
      <c r="AJ375" s="58">
        <v>0</v>
      </c>
      <c r="AK375" s="8">
        <f t="shared" si="482"/>
        <v>0.15058705</v>
      </c>
      <c r="AL375" s="8">
        <f t="shared" si="483"/>
        <v>0</v>
      </c>
      <c r="AM375" s="69">
        <f t="shared" si="484"/>
        <v>0</v>
      </c>
      <c r="AN375" s="8">
        <f t="shared" si="485"/>
        <v>0.15058705</v>
      </c>
      <c r="AO375" s="8">
        <f t="shared" si="486"/>
        <v>0</v>
      </c>
      <c r="AP375" s="8">
        <f t="shared" si="487"/>
        <v>0</v>
      </c>
      <c r="AQ375" s="8">
        <f t="shared" si="488"/>
        <v>0</v>
      </c>
      <c r="AR375" s="8">
        <f t="shared" si="489"/>
        <v>0.15058705</v>
      </c>
      <c r="AS375" s="15">
        <f t="shared" si="490"/>
        <v>0.05</v>
      </c>
      <c r="AT375" s="8">
        <f t="shared" si="491"/>
        <v>0.25880575000000006</v>
      </c>
      <c r="AU375" s="68"/>
      <c r="AV375" s="60">
        <v>0</v>
      </c>
      <c r="AW375" s="8">
        <f t="shared" si="492"/>
        <v>0.15058705</v>
      </c>
      <c r="AX375" s="8">
        <f t="shared" si="493"/>
        <v>0</v>
      </c>
      <c r="AY375" s="69">
        <f t="shared" si="494"/>
        <v>0</v>
      </c>
      <c r="AZ375" s="8">
        <f t="shared" si="495"/>
        <v>0.15058705</v>
      </c>
      <c r="BA375" s="8">
        <f t="shared" si="496"/>
        <v>0</v>
      </c>
      <c r="BB375" s="8">
        <f t="shared" si="497"/>
        <v>0</v>
      </c>
      <c r="BC375" s="8">
        <f t="shared" si="498"/>
        <v>0</v>
      </c>
      <c r="BD375" s="8">
        <f t="shared" si="499"/>
        <v>0.15058705</v>
      </c>
      <c r="BE375" s="15">
        <f t="shared" si="500"/>
        <v>0.05</v>
      </c>
      <c r="BF375" s="8">
        <f t="shared" si="501"/>
        <v>0.10821870000000006</v>
      </c>
      <c r="BG375" s="68"/>
      <c r="BH375" s="60">
        <v>0</v>
      </c>
      <c r="BI375" s="8">
        <f t="shared" si="502"/>
        <v>0.10821870000000006</v>
      </c>
      <c r="BJ375" s="8">
        <f t="shared" si="503"/>
        <v>0</v>
      </c>
      <c r="BK375" s="69">
        <f t="shared" si="504"/>
        <v>0</v>
      </c>
      <c r="BL375" s="8">
        <f t="shared" si="505"/>
        <v>0</v>
      </c>
      <c r="BM375" s="8">
        <f t="shared" si="506"/>
        <v>0</v>
      </c>
      <c r="BN375" s="8">
        <f t="shared" si="507"/>
        <v>0</v>
      </c>
      <c r="BO375" s="8">
        <f t="shared" si="508"/>
        <v>0</v>
      </c>
      <c r="BP375" s="8">
        <f t="shared" si="509"/>
        <v>0</v>
      </c>
      <c r="BQ375" s="15">
        <f t="shared" si="510"/>
        <v>0</v>
      </c>
      <c r="BR375" s="8">
        <f t="shared" si="511"/>
        <v>0.10821870000000006</v>
      </c>
      <c r="BS375" s="68"/>
      <c r="BT375" s="60">
        <v>0</v>
      </c>
      <c r="BU375" s="8">
        <f t="shared" si="512"/>
        <v>0.10821870000000006</v>
      </c>
      <c r="BV375" s="8">
        <f t="shared" si="513"/>
        <v>0</v>
      </c>
      <c r="BW375" s="69">
        <f t="shared" si="514"/>
        <v>0</v>
      </c>
      <c r="BX375" s="8">
        <f t="shared" si="515"/>
        <v>0</v>
      </c>
      <c r="BY375" s="8">
        <f t="shared" si="516"/>
        <v>0</v>
      </c>
      <c r="BZ375" s="8">
        <f t="shared" si="517"/>
        <v>0</v>
      </c>
      <c r="CA375" s="8">
        <f t="shared" si="518"/>
        <v>0</v>
      </c>
      <c r="CB375" s="8">
        <f t="shared" si="519"/>
        <v>0</v>
      </c>
      <c r="CC375" s="15">
        <f t="shared" si="520"/>
        <v>0</v>
      </c>
      <c r="CD375" s="8">
        <f t="shared" si="521"/>
        <v>0.10821870000000006</v>
      </c>
      <c r="CE375" s="68"/>
      <c r="CF375" s="60">
        <v>0</v>
      </c>
      <c r="CG375" s="8">
        <f t="shared" si="522"/>
        <v>0.10821870000000006</v>
      </c>
      <c r="CH375" s="8">
        <f t="shared" si="523"/>
        <v>0</v>
      </c>
      <c r="CI375" s="69">
        <f t="shared" si="524"/>
        <v>0</v>
      </c>
      <c r="CJ375" s="8">
        <f t="shared" si="525"/>
        <v>0</v>
      </c>
      <c r="CK375" s="8">
        <f t="shared" si="526"/>
        <v>0</v>
      </c>
      <c r="CL375" s="8">
        <f t="shared" si="527"/>
        <v>0</v>
      </c>
      <c r="CM375" s="8">
        <f t="shared" si="528"/>
        <v>0</v>
      </c>
      <c r="CN375" s="8">
        <f t="shared" si="529"/>
        <v>0</v>
      </c>
      <c r="CO375" s="15">
        <f t="shared" si="530"/>
        <v>0</v>
      </c>
      <c r="CP375" s="8">
        <f t="shared" si="531"/>
        <v>0.10821870000000006</v>
      </c>
      <c r="CQ375" s="27"/>
      <c r="CR375">
        <f t="shared" si="456"/>
        <v>2</v>
      </c>
      <c r="CS375">
        <f t="shared" si="457"/>
        <v>0</v>
      </c>
      <c r="CT375">
        <f t="shared" si="458"/>
        <v>0</v>
      </c>
      <c r="CU375">
        <f t="shared" si="459"/>
        <v>0</v>
      </c>
      <c r="CV375">
        <f t="shared" si="460"/>
        <v>2</v>
      </c>
      <c r="CW375">
        <f t="shared" si="461"/>
        <v>0</v>
      </c>
      <c r="CX375">
        <f t="shared" si="462"/>
        <v>0</v>
      </c>
      <c r="CY375">
        <f t="shared" si="463"/>
        <v>0</v>
      </c>
      <c r="CZ375" s="8">
        <f t="shared" si="464"/>
        <v>0</v>
      </c>
    </row>
    <row r="376" spans="1:104" hidden="1" outlineLevel="1" x14ac:dyDescent="0.4">
      <c r="A376" t="str">
        <f>'Accounts Active'!A336</f>
        <v>Tristan Schuijtvlot</v>
      </c>
      <c r="B376">
        <f t="shared" si="447"/>
        <v>21.518399000000002</v>
      </c>
      <c r="C376">
        <f t="shared" si="446"/>
        <v>0.77616700000000005</v>
      </c>
      <c r="D376">
        <f t="shared" si="448"/>
        <v>2</v>
      </c>
      <c r="E376">
        <f t="shared" si="449"/>
        <v>1.0759199500000001</v>
      </c>
      <c r="F376" s="15">
        <f t="shared" si="465"/>
        <v>1</v>
      </c>
      <c r="G376" s="14">
        <f t="shared" si="450"/>
        <v>1</v>
      </c>
      <c r="H376" s="54">
        <f t="shared" si="466"/>
        <v>0</v>
      </c>
      <c r="I376" s="58">
        <v>0.77616700000000005</v>
      </c>
      <c r="J376" s="58">
        <f t="shared" si="451"/>
        <v>0</v>
      </c>
      <c r="K376" s="10"/>
      <c r="L376">
        <v>0</v>
      </c>
      <c r="M376" s="8">
        <f t="shared" si="467"/>
        <v>0</v>
      </c>
      <c r="N376" s="8">
        <f t="shared" si="468"/>
        <v>0</v>
      </c>
      <c r="O376" s="58">
        <f t="shared" si="452"/>
        <v>0.2820374273255814</v>
      </c>
      <c r="P376" s="8">
        <f t="shared" si="453"/>
        <v>0</v>
      </c>
      <c r="Q376" s="8">
        <f t="shared" si="469"/>
        <v>0</v>
      </c>
      <c r="R376" s="8">
        <f t="shared" si="454"/>
        <v>0</v>
      </c>
      <c r="S376" s="8">
        <f t="shared" si="470"/>
        <v>0</v>
      </c>
      <c r="T376" s="8">
        <f t="shared" si="471"/>
        <v>0.2820374273255814</v>
      </c>
      <c r="U376" s="15">
        <f t="shared" si="532"/>
        <v>1.3106803499906353E-2</v>
      </c>
      <c r="V376" s="8">
        <f t="shared" si="455"/>
        <v>-0.2820374273255814</v>
      </c>
      <c r="W376" s="68"/>
      <c r="X376" s="58">
        <v>0</v>
      </c>
      <c r="Y376" s="8">
        <f t="shared" si="472"/>
        <v>-0.2820374273255814</v>
      </c>
      <c r="Z376" s="8">
        <f t="shared" si="473"/>
        <v>-0.2820374273255814</v>
      </c>
      <c r="AA376" s="60">
        <f t="shared" si="474"/>
        <v>0.49412957267441865</v>
      </c>
      <c r="AB376" s="8">
        <f t="shared" si="475"/>
        <v>-0.2820374273255814</v>
      </c>
      <c r="AC376" s="8">
        <f t="shared" si="476"/>
        <v>0</v>
      </c>
      <c r="AD376" s="8">
        <f t="shared" si="477"/>
        <v>0</v>
      </c>
      <c r="AE376" s="8">
        <f t="shared" si="478"/>
        <v>0</v>
      </c>
      <c r="AF376" s="8">
        <f t="shared" si="479"/>
        <v>0.21209214534883725</v>
      </c>
      <c r="AG376" s="15">
        <f t="shared" si="480"/>
        <v>9.8563162319295784E-3</v>
      </c>
      <c r="AH376" s="8">
        <f t="shared" si="481"/>
        <v>-0.49412957267441865</v>
      </c>
      <c r="AI376" s="68"/>
      <c r="AJ376" s="58">
        <v>0</v>
      </c>
      <c r="AK376" s="8">
        <f t="shared" si="482"/>
        <v>-0.49412957267441865</v>
      </c>
      <c r="AL376" s="8">
        <f t="shared" si="483"/>
        <v>-0.49412957267441865</v>
      </c>
      <c r="AM376" s="69">
        <f t="shared" si="484"/>
        <v>0</v>
      </c>
      <c r="AN376" s="8">
        <f t="shared" si="485"/>
        <v>-0.49412957267441865</v>
      </c>
      <c r="AO376" s="8">
        <f t="shared" si="486"/>
        <v>0</v>
      </c>
      <c r="AP376" s="8">
        <f t="shared" si="487"/>
        <v>0</v>
      </c>
      <c r="AQ376" s="8">
        <f t="shared" si="488"/>
        <v>0</v>
      </c>
      <c r="AR376" s="8">
        <f t="shared" si="489"/>
        <v>-0.49412957267441865</v>
      </c>
      <c r="AS376" s="15">
        <f t="shared" si="490"/>
        <v>-2.2963119731835933E-2</v>
      </c>
      <c r="AT376" s="8">
        <f t="shared" si="491"/>
        <v>0</v>
      </c>
      <c r="AU376" s="68"/>
      <c r="AV376" s="60">
        <v>0</v>
      </c>
      <c r="AW376" s="8">
        <f t="shared" si="492"/>
        <v>0</v>
      </c>
      <c r="AX376" s="8">
        <f t="shared" si="493"/>
        <v>0</v>
      </c>
      <c r="AY376" s="69">
        <f t="shared" si="494"/>
        <v>0</v>
      </c>
      <c r="AZ376" s="8">
        <f t="shared" si="495"/>
        <v>0</v>
      </c>
      <c r="BA376" s="8">
        <f t="shared" si="496"/>
        <v>0</v>
      </c>
      <c r="BB376" s="8">
        <f t="shared" si="497"/>
        <v>0</v>
      </c>
      <c r="BC376" s="8">
        <f t="shared" si="498"/>
        <v>0</v>
      </c>
      <c r="BD376" s="8">
        <f t="shared" si="499"/>
        <v>0</v>
      </c>
      <c r="BE376" s="15">
        <f t="shared" si="500"/>
        <v>0</v>
      </c>
      <c r="BF376" s="8">
        <f t="shared" si="501"/>
        <v>0</v>
      </c>
      <c r="BG376" s="68"/>
      <c r="BH376" s="60">
        <v>0</v>
      </c>
      <c r="BI376" s="8">
        <f t="shared" si="502"/>
        <v>0</v>
      </c>
      <c r="BJ376" s="8">
        <f t="shared" si="503"/>
        <v>0</v>
      </c>
      <c r="BK376" s="69">
        <f t="shared" si="504"/>
        <v>0</v>
      </c>
      <c r="BL376" s="8">
        <f t="shared" si="505"/>
        <v>0</v>
      </c>
      <c r="BM376" s="8">
        <f t="shared" si="506"/>
        <v>0</v>
      </c>
      <c r="BN376" s="8">
        <f t="shared" si="507"/>
        <v>0</v>
      </c>
      <c r="BO376" s="8">
        <f t="shared" si="508"/>
        <v>0</v>
      </c>
      <c r="BP376" s="8">
        <f t="shared" si="509"/>
        <v>0</v>
      </c>
      <c r="BQ376" s="15">
        <f t="shared" si="510"/>
        <v>0</v>
      </c>
      <c r="BR376" s="8">
        <f t="shared" si="511"/>
        <v>0</v>
      </c>
      <c r="BS376" s="68"/>
      <c r="BT376" s="60">
        <v>0</v>
      </c>
      <c r="BU376" s="8">
        <f t="shared" si="512"/>
        <v>0</v>
      </c>
      <c r="BV376" s="8">
        <f t="shared" si="513"/>
        <v>0</v>
      </c>
      <c r="BW376" s="69">
        <f t="shared" si="514"/>
        <v>0</v>
      </c>
      <c r="BX376" s="8">
        <f t="shared" si="515"/>
        <v>0</v>
      </c>
      <c r="BY376" s="8">
        <f t="shared" si="516"/>
        <v>0</v>
      </c>
      <c r="BZ376" s="8">
        <f t="shared" si="517"/>
        <v>0</v>
      </c>
      <c r="CA376" s="8">
        <f t="shared" si="518"/>
        <v>0</v>
      </c>
      <c r="CB376" s="8">
        <f t="shared" si="519"/>
        <v>0</v>
      </c>
      <c r="CC376" s="15">
        <f t="shared" si="520"/>
        <v>0</v>
      </c>
      <c r="CD376" s="8">
        <f t="shared" si="521"/>
        <v>0</v>
      </c>
      <c r="CE376" s="68"/>
      <c r="CF376" s="60">
        <v>0</v>
      </c>
      <c r="CG376" s="8">
        <f t="shared" si="522"/>
        <v>0</v>
      </c>
      <c r="CH376" s="8">
        <f t="shared" si="523"/>
        <v>0</v>
      </c>
      <c r="CI376" s="69">
        <f t="shared" si="524"/>
        <v>0</v>
      </c>
      <c r="CJ376" s="8">
        <f t="shared" si="525"/>
        <v>0</v>
      </c>
      <c r="CK376" s="8">
        <f t="shared" si="526"/>
        <v>0</v>
      </c>
      <c r="CL376" s="8">
        <f t="shared" si="527"/>
        <v>0</v>
      </c>
      <c r="CM376" s="8">
        <f t="shared" si="528"/>
        <v>0</v>
      </c>
      <c r="CN376" s="8">
        <f t="shared" si="529"/>
        <v>0</v>
      </c>
      <c r="CO376" s="15">
        <f t="shared" si="530"/>
        <v>0</v>
      </c>
      <c r="CP376" s="8">
        <f t="shared" si="531"/>
        <v>0</v>
      </c>
      <c r="CQ376" s="27"/>
      <c r="CR376">
        <f t="shared" si="456"/>
        <v>20.742232000000001</v>
      </c>
      <c r="CS376">
        <f t="shared" si="457"/>
        <v>0.89185899999999996</v>
      </c>
      <c r="CT376">
        <f t="shared" si="458"/>
        <v>0</v>
      </c>
      <c r="CU376">
        <f t="shared" si="459"/>
        <v>0</v>
      </c>
      <c r="CV376">
        <f t="shared" si="460"/>
        <v>11.865525999999999</v>
      </c>
      <c r="CW376">
        <f t="shared" si="461"/>
        <v>5.9848470000000002</v>
      </c>
      <c r="CX376">
        <f t="shared" si="462"/>
        <v>0</v>
      </c>
      <c r="CY376">
        <f t="shared" si="463"/>
        <v>2</v>
      </c>
      <c r="CZ376" s="8">
        <f t="shared" si="464"/>
        <v>2</v>
      </c>
    </row>
    <row r="377" spans="1:104" hidden="1" outlineLevel="1" x14ac:dyDescent="0.4">
      <c r="A377" t="str">
        <f>'Accounts Active'!A337</f>
        <v>Trusted Causes, LLC</v>
      </c>
      <c r="B377">
        <f t="shared" si="447"/>
        <v>10.411011999999999</v>
      </c>
      <c r="C377">
        <f t="shared" si="446"/>
        <v>6.3439290000000002</v>
      </c>
      <c r="D377">
        <f t="shared" si="448"/>
        <v>4.0670830000000002</v>
      </c>
      <c r="E377">
        <f t="shared" si="449"/>
        <v>0.52055059999999997</v>
      </c>
      <c r="F377" s="15">
        <f t="shared" si="465"/>
        <v>0.68505938889471851</v>
      </c>
      <c r="G377" s="14">
        <f t="shared" si="450"/>
        <v>1</v>
      </c>
      <c r="H377" s="54">
        <f t="shared" si="466"/>
        <v>1.9979608760685175</v>
      </c>
      <c r="I377" s="58">
        <v>0.77487016844090395</v>
      </c>
      <c r="J377" s="58">
        <f t="shared" si="451"/>
        <v>5.5690588315590954</v>
      </c>
      <c r="K377" s="10"/>
      <c r="L377">
        <v>0</v>
      </c>
      <c r="M377" s="8">
        <f t="shared" si="467"/>
        <v>0.52055059999999997</v>
      </c>
      <c r="N377" s="8">
        <f t="shared" si="468"/>
        <v>5.5690588315590954</v>
      </c>
      <c r="O377" s="58">
        <f t="shared" si="452"/>
        <v>0.28156619492765406</v>
      </c>
      <c r="P377" s="8">
        <f t="shared" si="453"/>
        <v>0</v>
      </c>
      <c r="Q377" s="8">
        <f t="shared" si="469"/>
        <v>5.5690588315590954</v>
      </c>
      <c r="R377" s="8">
        <f t="shared" si="454"/>
        <v>0.18198950762761348</v>
      </c>
      <c r="S377" s="8">
        <f t="shared" si="470"/>
        <v>0.18198950762761348</v>
      </c>
      <c r="T377" s="8">
        <f t="shared" si="471"/>
        <v>0.46355570255526757</v>
      </c>
      <c r="U377" s="15">
        <f t="shared" si="532"/>
        <v>4.4525518033719257E-2</v>
      </c>
      <c r="V377" s="8">
        <f t="shared" si="455"/>
        <v>5.1055031290038277</v>
      </c>
      <c r="W377" s="68"/>
      <c r="X377" s="58">
        <v>1</v>
      </c>
      <c r="Y377" s="8">
        <f t="shared" si="472"/>
        <v>0</v>
      </c>
      <c r="Z377" s="8">
        <f t="shared" si="473"/>
        <v>0</v>
      </c>
      <c r="AA377" s="60">
        <f t="shared" si="474"/>
        <v>0.49330397351324989</v>
      </c>
      <c r="AB377" s="8">
        <f t="shared" si="475"/>
        <v>0</v>
      </c>
      <c r="AC377" s="8">
        <f t="shared" si="476"/>
        <v>0</v>
      </c>
      <c r="AD377" s="8">
        <f t="shared" si="477"/>
        <v>0</v>
      </c>
      <c r="AE377" s="8">
        <f t="shared" si="478"/>
        <v>0</v>
      </c>
      <c r="AF377" s="8">
        <f t="shared" si="479"/>
        <v>0.49330397351324989</v>
      </c>
      <c r="AG377" s="15">
        <f t="shared" si="480"/>
        <v>4.7382903171492831E-2</v>
      </c>
      <c r="AH377" s="8">
        <f t="shared" si="481"/>
        <v>4.6121991554905781</v>
      </c>
      <c r="AI377" s="68"/>
      <c r="AJ377" s="58">
        <v>0</v>
      </c>
      <c r="AK377" s="8">
        <f t="shared" si="482"/>
        <v>0.52055059999999997</v>
      </c>
      <c r="AL377" s="8">
        <f t="shared" si="483"/>
        <v>0</v>
      </c>
      <c r="AM377" s="69">
        <f t="shared" si="484"/>
        <v>0</v>
      </c>
      <c r="AN377" s="8">
        <f t="shared" si="485"/>
        <v>0.52055059999999997</v>
      </c>
      <c r="AO377" s="8">
        <f t="shared" si="486"/>
        <v>0</v>
      </c>
      <c r="AP377" s="8">
        <f t="shared" si="487"/>
        <v>0</v>
      </c>
      <c r="AQ377" s="8">
        <f t="shared" si="488"/>
        <v>0</v>
      </c>
      <c r="AR377" s="8">
        <f t="shared" si="489"/>
        <v>0.52055059999999997</v>
      </c>
      <c r="AS377" s="15">
        <f t="shared" si="490"/>
        <v>0.05</v>
      </c>
      <c r="AT377" s="8">
        <f t="shared" si="491"/>
        <v>4.0916485554905782</v>
      </c>
      <c r="AU377" s="68"/>
      <c r="AV377" s="60">
        <v>0</v>
      </c>
      <c r="AW377" s="8">
        <f t="shared" si="492"/>
        <v>0.52055059999999997</v>
      </c>
      <c r="AX377" s="8">
        <f t="shared" si="493"/>
        <v>0</v>
      </c>
      <c r="AY377" s="69">
        <f t="shared" si="494"/>
        <v>0</v>
      </c>
      <c r="AZ377" s="8">
        <f t="shared" si="495"/>
        <v>0.52055059999999997</v>
      </c>
      <c r="BA377" s="8">
        <f t="shared" si="496"/>
        <v>0</v>
      </c>
      <c r="BB377" s="8">
        <f t="shared" si="497"/>
        <v>0</v>
      </c>
      <c r="BC377" s="8">
        <f t="shared" si="498"/>
        <v>0</v>
      </c>
      <c r="BD377" s="8">
        <f t="shared" si="499"/>
        <v>0.52055059999999997</v>
      </c>
      <c r="BE377" s="15">
        <f t="shared" si="500"/>
        <v>0.05</v>
      </c>
      <c r="BF377" s="8">
        <f t="shared" si="501"/>
        <v>3.5710979554905782</v>
      </c>
      <c r="BG377" s="68"/>
      <c r="BH377" s="60">
        <v>0</v>
      </c>
      <c r="BI377" s="8">
        <f t="shared" si="502"/>
        <v>0.52055059999999997</v>
      </c>
      <c r="BJ377" s="8">
        <f t="shared" si="503"/>
        <v>0</v>
      </c>
      <c r="BK377" s="69">
        <f t="shared" si="504"/>
        <v>0</v>
      </c>
      <c r="BL377" s="8">
        <f t="shared" si="505"/>
        <v>0</v>
      </c>
      <c r="BM377" s="8">
        <f t="shared" si="506"/>
        <v>0</v>
      </c>
      <c r="BN377" s="8">
        <f t="shared" si="507"/>
        <v>0</v>
      </c>
      <c r="BO377" s="8">
        <f t="shared" si="508"/>
        <v>0</v>
      </c>
      <c r="BP377" s="8">
        <f t="shared" si="509"/>
        <v>0</v>
      </c>
      <c r="BQ377" s="15">
        <f t="shared" si="510"/>
        <v>0</v>
      </c>
      <c r="BR377" s="8">
        <f t="shared" si="511"/>
        <v>3.5710979554905782</v>
      </c>
      <c r="BS377" s="68"/>
      <c r="BT377" s="60">
        <v>0</v>
      </c>
      <c r="BU377" s="8">
        <f t="shared" si="512"/>
        <v>0.52055059999999997</v>
      </c>
      <c r="BV377" s="8">
        <f t="shared" si="513"/>
        <v>0</v>
      </c>
      <c r="BW377" s="69">
        <f t="shared" si="514"/>
        <v>0</v>
      </c>
      <c r="BX377" s="8">
        <f t="shared" si="515"/>
        <v>0</v>
      </c>
      <c r="BY377" s="8">
        <f t="shared" si="516"/>
        <v>0</v>
      </c>
      <c r="BZ377" s="8">
        <f t="shared" si="517"/>
        <v>0</v>
      </c>
      <c r="CA377" s="8">
        <f t="shared" si="518"/>
        <v>0</v>
      </c>
      <c r="CB377" s="8">
        <f t="shared" si="519"/>
        <v>0</v>
      </c>
      <c r="CC377" s="15">
        <f t="shared" si="520"/>
        <v>0</v>
      </c>
      <c r="CD377" s="8">
        <f t="shared" si="521"/>
        <v>3.5710979554905782</v>
      </c>
      <c r="CE377" s="68"/>
      <c r="CF377" s="60">
        <v>0</v>
      </c>
      <c r="CG377" s="8">
        <f t="shared" si="522"/>
        <v>0.52055059999999997</v>
      </c>
      <c r="CH377" s="8">
        <f t="shared" si="523"/>
        <v>0</v>
      </c>
      <c r="CI377" s="69">
        <f t="shared" si="524"/>
        <v>0</v>
      </c>
      <c r="CJ377" s="8">
        <f t="shared" si="525"/>
        <v>0</v>
      </c>
      <c r="CK377" s="8">
        <f t="shared" si="526"/>
        <v>0</v>
      </c>
      <c r="CL377" s="8">
        <f t="shared" si="527"/>
        <v>0</v>
      </c>
      <c r="CM377" s="8">
        <f t="shared" si="528"/>
        <v>0</v>
      </c>
      <c r="CN377" s="8">
        <f t="shared" si="529"/>
        <v>0</v>
      </c>
      <c r="CO377" s="15">
        <f t="shared" si="530"/>
        <v>0</v>
      </c>
      <c r="CP377" s="8">
        <f t="shared" si="531"/>
        <v>3.5710979554905782</v>
      </c>
      <c r="CQ377" s="27"/>
      <c r="CR377">
        <f t="shared" si="456"/>
        <v>4.0670830000000002</v>
      </c>
      <c r="CS377">
        <f t="shared" si="457"/>
        <v>0</v>
      </c>
      <c r="CT377">
        <f t="shared" si="458"/>
        <v>0</v>
      </c>
      <c r="CU377">
        <f t="shared" si="459"/>
        <v>0</v>
      </c>
      <c r="CV377">
        <f t="shared" si="460"/>
        <v>0</v>
      </c>
      <c r="CW377">
        <f t="shared" si="461"/>
        <v>0</v>
      </c>
      <c r="CX377">
        <f t="shared" si="462"/>
        <v>0</v>
      </c>
      <c r="CY377">
        <f t="shared" si="463"/>
        <v>4.0670830000000002</v>
      </c>
      <c r="CZ377" s="8">
        <f t="shared" si="464"/>
        <v>4.0670830000000002</v>
      </c>
    </row>
    <row r="378" spans="1:104" hidden="1" outlineLevel="1" x14ac:dyDescent="0.4">
      <c r="A378" t="str">
        <f>'Accounts Active'!A338</f>
        <v>Tufeti Pty Ltd</v>
      </c>
      <c r="B378">
        <f t="shared" si="447"/>
        <v>66.165331000000009</v>
      </c>
      <c r="C378">
        <f t="shared" si="446"/>
        <v>8.9535440000000008</v>
      </c>
      <c r="D378">
        <f t="shared" si="448"/>
        <v>7.0382620000000005</v>
      </c>
      <c r="E378">
        <f t="shared" si="449"/>
        <v>3.3082665500000008</v>
      </c>
      <c r="F378" s="15">
        <f t="shared" si="465"/>
        <v>0.39191504018641721</v>
      </c>
      <c r="G378" s="14">
        <f t="shared" si="450"/>
        <v>1</v>
      </c>
      <c r="H378" s="54">
        <f t="shared" si="466"/>
        <v>5.1330184499999998</v>
      </c>
      <c r="I378" s="58">
        <v>3.3082665500000008</v>
      </c>
      <c r="J378" s="58">
        <f t="shared" si="451"/>
        <v>5.1330184499999998</v>
      </c>
      <c r="K378" s="10"/>
      <c r="L378">
        <v>0</v>
      </c>
      <c r="M378" s="8">
        <f t="shared" si="467"/>
        <v>3.3082665500000008</v>
      </c>
      <c r="N378" s="8">
        <f t="shared" si="468"/>
        <v>5.1330184499999998</v>
      </c>
      <c r="O378" s="58">
        <f t="shared" si="452"/>
        <v>1.2021317405523257</v>
      </c>
      <c r="P378" s="8">
        <f t="shared" si="453"/>
        <v>3.3082665500000008</v>
      </c>
      <c r="Q378" s="8">
        <f t="shared" si="469"/>
        <v>0</v>
      </c>
      <c r="R378" s="8">
        <f t="shared" si="454"/>
        <v>0</v>
      </c>
      <c r="S378" s="8">
        <f t="shared" si="470"/>
        <v>0</v>
      </c>
      <c r="T378" s="8">
        <f t="shared" si="471"/>
        <v>4.5103982905523266</v>
      </c>
      <c r="U378" s="15">
        <f t="shared" si="532"/>
        <v>6.8168604651162798E-2</v>
      </c>
      <c r="V378" s="8">
        <f t="shared" si="455"/>
        <v>0.62262015944767324</v>
      </c>
      <c r="W378" s="68"/>
      <c r="X378" s="58">
        <v>0</v>
      </c>
      <c r="Y378" s="8">
        <f t="shared" si="472"/>
        <v>0.62262015944767324</v>
      </c>
      <c r="Z378" s="8">
        <f t="shared" si="473"/>
        <v>0.62262015944767324</v>
      </c>
      <c r="AA378" s="60">
        <f t="shared" si="474"/>
        <v>2.1061348094476751</v>
      </c>
      <c r="AB378" s="8">
        <f t="shared" si="475"/>
        <v>0.62262015944767324</v>
      </c>
      <c r="AC378" s="8">
        <f t="shared" si="476"/>
        <v>0</v>
      </c>
      <c r="AD378" s="8">
        <f t="shared" si="477"/>
        <v>0</v>
      </c>
      <c r="AE378" s="8">
        <f t="shared" si="478"/>
        <v>0</v>
      </c>
      <c r="AF378" s="8">
        <f t="shared" si="479"/>
        <v>2.7287549688953483</v>
      </c>
      <c r="AG378" s="15">
        <f t="shared" si="480"/>
        <v>4.1241461769387172E-2</v>
      </c>
      <c r="AH378" s="8">
        <f t="shared" si="481"/>
        <v>-2.1061348094476751</v>
      </c>
      <c r="AI378" s="68"/>
      <c r="AJ378" s="58">
        <v>0</v>
      </c>
      <c r="AK378" s="8">
        <f t="shared" si="482"/>
        <v>-2.1061348094476751</v>
      </c>
      <c r="AL378" s="8">
        <f t="shared" si="483"/>
        <v>-2.1061348094476751</v>
      </c>
      <c r="AM378" s="69">
        <f t="shared" si="484"/>
        <v>0</v>
      </c>
      <c r="AN378" s="8">
        <f t="shared" si="485"/>
        <v>-2.1061348094476751</v>
      </c>
      <c r="AO378" s="8">
        <f t="shared" si="486"/>
        <v>0</v>
      </c>
      <c r="AP378" s="8">
        <f t="shared" si="487"/>
        <v>0</v>
      </c>
      <c r="AQ378" s="8">
        <f t="shared" si="488"/>
        <v>0</v>
      </c>
      <c r="AR378" s="8">
        <f t="shared" si="489"/>
        <v>-2.1061348094476751</v>
      </c>
      <c r="AS378" s="15">
        <f t="shared" si="490"/>
        <v>-3.1831395348837214E-2</v>
      </c>
      <c r="AT378" s="8">
        <f t="shared" si="491"/>
        <v>0</v>
      </c>
      <c r="AU378" s="68"/>
      <c r="AV378" s="60">
        <v>0</v>
      </c>
      <c r="AW378" s="8">
        <f t="shared" si="492"/>
        <v>0</v>
      </c>
      <c r="AX378" s="8">
        <f t="shared" si="493"/>
        <v>0</v>
      </c>
      <c r="AY378" s="69">
        <f t="shared" si="494"/>
        <v>0</v>
      </c>
      <c r="AZ378" s="8">
        <f t="shared" si="495"/>
        <v>0</v>
      </c>
      <c r="BA378" s="8">
        <f t="shared" si="496"/>
        <v>0</v>
      </c>
      <c r="BB378" s="8">
        <f t="shared" si="497"/>
        <v>0</v>
      </c>
      <c r="BC378" s="8">
        <f t="shared" si="498"/>
        <v>0</v>
      </c>
      <c r="BD378" s="8">
        <f t="shared" si="499"/>
        <v>0</v>
      </c>
      <c r="BE378" s="15">
        <f t="shared" si="500"/>
        <v>0</v>
      </c>
      <c r="BF378" s="8">
        <f t="shared" si="501"/>
        <v>0</v>
      </c>
      <c r="BG378" s="68"/>
      <c r="BH378" s="60">
        <v>0</v>
      </c>
      <c r="BI378" s="8">
        <f t="shared" si="502"/>
        <v>0</v>
      </c>
      <c r="BJ378" s="8">
        <f t="shared" si="503"/>
        <v>0</v>
      </c>
      <c r="BK378" s="69">
        <f t="shared" si="504"/>
        <v>0</v>
      </c>
      <c r="BL378" s="8">
        <f t="shared" si="505"/>
        <v>0</v>
      </c>
      <c r="BM378" s="8">
        <f t="shared" si="506"/>
        <v>0</v>
      </c>
      <c r="BN378" s="8">
        <f t="shared" si="507"/>
        <v>0</v>
      </c>
      <c r="BO378" s="8">
        <f t="shared" si="508"/>
        <v>0</v>
      </c>
      <c r="BP378" s="8">
        <f t="shared" si="509"/>
        <v>0</v>
      </c>
      <c r="BQ378" s="15">
        <f t="shared" si="510"/>
        <v>0</v>
      </c>
      <c r="BR378" s="8">
        <f t="shared" si="511"/>
        <v>0</v>
      </c>
      <c r="BS378" s="68"/>
      <c r="BT378" s="60">
        <v>0</v>
      </c>
      <c r="BU378" s="8">
        <f t="shared" si="512"/>
        <v>0</v>
      </c>
      <c r="BV378" s="8">
        <f t="shared" si="513"/>
        <v>0</v>
      </c>
      <c r="BW378" s="69">
        <f t="shared" si="514"/>
        <v>0</v>
      </c>
      <c r="BX378" s="8">
        <f t="shared" si="515"/>
        <v>0</v>
      </c>
      <c r="BY378" s="8">
        <f t="shared" si="516"/>
        <v>0</v>
      </c>
      <c r="BZ378" s="8">
        <f t="shared" si="517"/>
        <v>0</v>
      </c>
      <c r="CA378" s="8">
        <f t="shared" si="518"/>
        <v>0</v>
      </c>
      <c r="CB378" s="8">
        <f t="shared" si="519"/>
        <v>0</v>
      </c>
      <c r="CC378" s="15">
        <f t="shared" si="520"/>
        <v>0</v>
      </c>
      <c r="CD378" s="8">
        <f t="shared" si="521"/>
        <v>0</v>
      </c>
      <c r="CE378" s="68"/>
      <c r="CF378" s="60">
        <v>0</v>
      </c>
      <c r="CG378" s="8">
        <f t="shared" si="522"/>
        <v>0</v>
      </c>
      <c r="CH378" s="8">
        <f t="shared" si="523"/>
        <v>0</v>
      </c>
      <c r="CI378" s="69">
        <f t="shared" si="524"/>
        <v>0</v>
      </c>
      <c r="CJ378" s="8">
        <f t="shared" si="525"/>
        <v>0</v>
      </c>
      <c r="CK378" s="8">
        <f t="shared" si="526"/>
        <v>0</v>
      </c>
      <c r="CL378" s="8">
        <f t="shared" si="527"/>
        <v>0</v>
      </c>
      <c r="CM378" s="8">
        <f t="shared" si="528"/>
        <v>0</v>
      </c>
      <c r="CN378" s="8">
        <f t="shared" si="529"/>
        <v>0</v>
      </c>
      <c r="CO378" s="15">
        <f t="shared" si="530"/>
        <v>0</v>
      </c>
      <c r="CP378" s="8">
        <f t="shared" si="531"/>
        <v>0</v>
      </c>
      <c r="CQ378" s="27"/>
      <c r="CR378">
        <f t="shared" si="456"/>
        <v>57.211787000000001</v>
      </c>
      <c r="CS378">
        <f t="shared" si="457"/>
        <v>2.7638289999999999</v>
      </c>
      <c r="CT378">
        <f t="shared" si="458"/>
        <v>2.3414489999999999</v>
      </c>
      <c r="CU378">
        <f t="shared" si="459"/>
        <v>0</v>
      </c>
      <c r="CV378">
        <f t="shared" si="460"/>
        <v>28.414435000000001</v>
      </c>
      <c r="CW378">
        <f t="shared" si="461"/>
        <v>16.653811999999999</v>
      </c>
      <c r="CX378">
        <f t="shared" si="462"/>
        <v>5.9801650000000004</v>
      </c>
      <c r="CY378">
        <f t="shared" si="463"/>
        <v>1.0580970000000001</v>
      </c>
      <c r="CZ378" s="8">
        <f t="shared" si="464"/>
        <v>7.5505209999999998</v>
      </c>
    </row>
    <row r="379" spans="1:104" hidden="1" outlineLevel="1" x14ac:dyDescent="0.4">
      <c r="A379" t="str">
        <f>'Accounts Active'!A339</f>
        <v>Two Suns Super Fund</v>
      </c>
      <c r="B379">
        <f t="shared" si="447"/>
        <v>5.5436809999999994</v>
      </c>
      <c r="C379">
        <f t="shared" si="446"/>
        <v>0.49599399999999999</v>
      </c>
      <c r="D379">
        <f t="shared" si="448"/>
        <v>2</v>
      </c>
      <c r="E379">
        <f t="shared" si="449"/>
        <v>0.27718404999999996</v>
      </c>
      <c r="F379" s="15">
        <f t="shared" si="465"/>
        <v>0.5588455707125487</v>
      </c>
      <c r="G379" s="14">
        <f t="shared" si="450"/>
        <v>1</v>
      </c>
      <c r="H379" s="54">
        <f t="shared" si="466"/>
        <v>0.21880995000000011</v>
      </c>
      <c r="I379" s="58">
        <v>0.27718404999999996</v>
      </c>
      <c r="J379" s="58">
        <f t="shared" si="451"/>
        <v>0.21880995000000009</v>
      </c>
      <c r="K379" s="10"/>
      <c r="L379">
        <v>0</v>
      </c>
      <c r="M379" s="8">
        <f t="shared" si="467"/>
        <v>0.21880995000000009</v>
      </c>
      <c r="N379" s="8">
        <f t="shared" si="468"/>
        <v>0.21880995000000009</v>
      </c>
      <c r="O379" s="58">
        <f t="shared" si="452"/>
        <v>0.10072094840116277</v>
      </c>
      <c r="P379" s="8">
        <f t="shared" si="453"/>
        <v>0.21880995000000009</v>
      </c>
      <c r="Q379" s="8">
        <f t="shared" si="469"/>
        <v>0</v>
      </c>
      <c r="R379" s="8">
        <f t="shared" si="454"/>
        <v>0</v>
      </c>
      <c r="S379" s="8">
        <f t="shared" si="470"/>
        <v>0</v>
      </c>
      <c r="T379" s="8">
        <f t="shared" si="471"/>
        <v>0.31953089840116289</v>
      </c>
      <c r="U379" s="15">
        <f t="shared" si="532"/>
        <v>5.763875995050273E-2</v>
      </c>
      <c r="V379" s="8">
        <f t="shared" si="455"/>
        <v>-0.1007209484011628</v>
      </c>
      <c r="W379" s="68"/>
      <c r="X379" s="58">
        <v>0</v>
      </c>
      <c r="Y379" s="8">
        <f t="shared" si="472"/>
        <v>-0.1007209484011628</v>
      </c>
      <c r="Z379" s="8">
        <f t="shared" si="473"/>
        <v>-0.1007209484011628</v>
      </c>
      <c r="AA379" s="60">
        <f t="shared" si="474"/>
        <v>0.17646310159883719</v>
      </c>
      <c r="AB379" s="8">
        <f t="shared" si="475"/>
        <v>-0.1007209484011628</v>
      </c>
      <c r="AC379" s="8">
        <f t="shared" si="476"/>
        <v>0</v>
      </c>
      <c r="AD379" s="8">
        <f t="shared" si="477"/>
        <v>0</v>
      </c>
      <c r="AE379" s="8">
        <f t="shared" si="478"/>
        <v>0</v>
      </c>
      <c r="AF379" s="8">
        <f t="shared" si="479"/>
        <v>7.5742153197674383E-2</v>
      </c>
      <c r="AG379" s="15">
        <f t="shared" si="480"/>
        <v>1.3662790697674414E-2</v>
      </c>
      <c r="AH379" s="8">
        <f t="shared" si="481"/>
        <v>-0.17646310159883719</v>
      </c>
      <c r="AI379" s="68"/>
      <c r="AJ379" s="58">
        <v>0</v>
      </c>
      <c r="AK379" s="8">
        <f t="shared" si="482"/>
        <v>-0.17646310159883719</v>
      </c>
      <c r="AL379" s="8">
        <f t="shared" si="483"/>
        <v>-0.17646310159883719</v>
      </c>
      <c r="AM379" s="69">
        <f t="shared" si="484"/>
        <v>0</v>
      </c>
      <c r="AN379" s="8">
        <f t="shared" si="485"/>
        <v>-0.17646310159883719</v>
      </c>
      <c r="AO379" s="8">
        <f t="shared" si="486"/>
        <v>0</v>
      </c>
      <c r="AP379" s="8">
        <f t="shared" si="487"/>
        <v>0</v>
      </c>
      <c r="AQ379" s="8">
        <f t="shared" si="488"/>
        <v>0</v>
      </c>
      <c r="AR379" s="8">
        <f t="shared" si="489"/>
        <v>-0.17646310159883719</v>
      </c>
      <c r="AS379" s="15">
        <f t="shared" si="490"/>
        <v>-3.1831395348837208E-2</v>
      </c>
      <c r="AT379" s="8">
        <f t="shared" si="491"/>
        <v>0</v>
      </c>
      <c r="AU379" s="68"/>
      <c r="AV379" s="60">
        <v>0</v>
      </c>
      <c r="AW379" s="8">
        <f t="shared" si="492"/>
        <v>0</v>
      </c>
      <c r="AX379" s="8">
        <f t="shared" si="493"/>
        <v>0</v>
      </c>
      <c r="AY379" s="69">
        <f t="shared" si="494"/>
        <v>0</v>
      </c>
      <c r="AZ379" s="8">
        <f t="shared" si="495"/>
        <v>0</v>
      </c>
      <c r="BA379" s="8">
        <f t="shared" si="496"/>
        <v>0</v>
      </c>
      <c r="BB379" s="8">
        <f t="shared" si="497"/>
        <v>0</v>
      </c>
      <c r="BC379" s="8">
        <f t="shared" si="498"/>
        <v>0</v>
      </c>
      <c r="BD379" s="8">
        <f t="shared" si="499"/>
        <v>0</v>
      </c>
      <c r="BE379" s="15">
        <f t="shared" si="500"/>
        <v>0</v>
      </c>
      <c r="BF379" s="8">
        <f t="shared" si="501"/>
        <v>0</v>
      </c>
      <c r="BG379" s="68"/>
      <c r="BH379" s="60">
        <v>0</v>
      </c>
      <c r="BI379" s="8">
        <f t="shared" si="502"/>
        <v>0</v>
      </c>
      <c r="BJ379" s="8">
        <f t="shared" si="503"/>
        <v>0</v>
      </c>
      <c r="BK379" s="69">
        <f t="shared" si="504"/>
        <v>0</v>
      </c>
      <c r="BL379" s="8">
        <f t="shared" si="505"/>
        <v>0</v>
      </c>
      <c r="BM379" s="8">
        <f t="shared" si="506"/>
        <v>0</v>
      </c>
      <c r="BN379" s="8">
        <f t="shared" si="507"/>
        <v>0</v>
      </c>
      <c r="BO379" s="8">
        <f t="shared" si="508"/>
        <v>0</v>
      </c>
      <c r="BP379" s="8">
        <f t="shared" si="509"/>
        <v>0</v>
      </c>
      <c r="BQ379" s="15">
        <f t="shared" si="510"/>
        <v>0</v>
      </c>
      <c r="BR379" s="8">
        <f t="shared" si="511"/>
        <v>0</v>
      </c>
      <c r="BS379" s="68"/>
      <c r="BT379" s="60">
        <v>0</v>
      </c>
      <c r="BU379" s="8">
        <f t="shared" si="512"/>
        <v>0</v>
      </c>
      <c r="BV379" s="8">
        <f t="shared" si="513"/>
        <v>0</v>
      </c>
      <c r="BW379" s="69">
        <f t="shared" si="514"/>
        <v>0</v>
      </c>
      <c r="BX379" s="8">
        <f t="shared" si="515"/>
        <v>0</v>
      </c>
      <c r="BY379" s="8">
        <f t="shared" si="516"/>
        <v>0</v>
      </c>
      <c r="BZ379" s="8">
        <f t="shared" si="517"/>
        <v>0</v>
      </c>
      <c r="CA379" s="8">
        <f t="shared" si="518"/>
        <v>0</v>
      </c>
      <c r="CB379" s="8">
        <f t="shared" si="519"/>
        <v>0</v>
      </c>
      <c r="CC379" s="15">
        <f t="shared" si="520"/>
        <v>0</v>
      </c>
      <c r="CD379" s="8">
        <f t="shared" si="521"/>
        <v>0</v>
      </c>
      <c r="CE379" s="68"/>
      <c r="CF379" s="60">
        <v>0</v>
      </c>
      <c r="CG379" s="8">
        <f t="shared" si="522"/>
        <v>0</v>
      </c>
      <c r="CH379" s="8">
        <f t="shared" si="523"/>
        <v>0</v>
      </c>
      <c r="CI379" s="69">
        <f t="shared" si="524"/>
        <v>0</v>
      </c>
      <c r="CJ379" s="8">
        <f t="shared" si="525"/>
        <v>0</v>
      </c>
      <c r="CK379" s="8">
        <f t="shared" si="526"/>
        <v>0</v>
      </c>
      <c r="CL379" s="8">
        <f t="shared" si="527"/>
        <v>0</v>
      </c>
      <c r="CM379" s="8">
        <f t="shared" si="528"/>
        <v>0</v>
      </c>
      <c r="CN379" s="8">
        <f t="shared" si="529"/>
        <v>0</v>
      </c>
      <c r="CO379" s="15">
        <f t="shared" si="530"/>
        <v>0</v>
      </c>
      <c r="CP379" s="8">
        <f t="shared" si="531"/>
        <v>0</v>
      </c>
      <c r="CQ379" s="27"/>
      <c r="CR379">
        <f t="shared" si="456"/>
        <v>5.0476869999999998</v>
      </c>
      <c r="CS379">
        <f t="shared" si="457"/>
        <v>0</v>
      </c>
      <c r="CT379">
        <f t="shared" si="458"/>
        <v>0</v>
      </c>
      <c r="CU379">
        <f t="shared" si="459"/>
        <v>0</v>
      </c>
      <c r="CV379">
        <f t="shared" si="460"/>
        <v>3.0476869999999998</v>
      </c>
      <c r="CW379">
        <f t="shared" si="461"/>
        <v>0</v>
      </c>
      <c r="CX379">
        <f t="shared" si="462"/>
        <v>0</v>
      </c>
      <c r="CY379">
        <f t="shared" si="463"/>
        <v>2</v>
      </c>
      <c r="CZ379" s="8">
        <f t="shared" si="464"/>
        <v>2</v>
      </c>
    </row>
    <row r="380" spans="1:104" hidden="1" outlineLevel="1" x14ac:dyDescent="0.4">
      <c r="A380" t="str">
        <f>'Accounts Active'!A340</f>
        <v>Tyler Smith and Jinghong Li-Smith</v>
      </c>
      <c r="B380">
        <f t="shared" si="447"/>
        <v>50.556559</v>
      </c>
      <c r="C380">
        <f t="shared" si="446"/>
        <v>50.556559</v>
      </c>
      <c r="D380">
        <f t="shared" si="448"/>
        <v>0</v>
      </c>
      <c r="E380">
        <f t="shared" si="449"/>
        <v>2.5278279500000003</v>
      </c>
      <c r="F380" s="15">
        <f t="shared" si="465"/>
        <v>0.60517234072325943</v>
      </c>
      <c r="G380" s="14">
        <f t="shared" si="450"/>
        <v>1</v>
      </c>
      <c r="H380" s="54">
        <f t="shared" si="466"/>
        <v>19.961127851056432</v>
      </c>
      <c r="I380" s="58">
        <v>6.1751588626106164</v>
      </c>
      <c r="J380" s="58">
        <f t="shared" si="451"/>
        <v>44.381400137389384</v>
      </c>
      <c r="K380" s="10"/>
      <c r="L380">
        <v>0</v>
      </c>
      <c r="M380" s="8">
        <f t="shared" si="467"/>
        <v>2.5278279500000003</v>
      </c>
      <c r="N380" s="8">
        <f t="shared" si="468"/>
        <v>44.381400137389384</v>
      </c>
      <c r="O380" s="58">
        <f t="shared" si="452"/>
        <v>2.2438804006579272</v>
      </c>
      <c r="P380" s="8">
        <f t="shared" si="453"/>
        <v>0</v>
      </c>
      <c r="Q380" s="8">
        <f t="shared" si="469"/>
        <v>44.381400137389384</v>
      </c>
      <c r="R380" s="8">
        <f t="shared" si="454"/>
        <v>1.4503257019043547</v>
      </c>
      <c r="S380" s="8">
        <f t="shared" si="470"/>
        <v>1.4503257019043547</v>
      </c>
      <c r="T380" s="8">
        <f t="shared" si="471"/>
        <v>3.6942061025622817</v>
      </c>
      <c r="U380" s="15">
        <f t="shared" si="532"/>
        <v>7.3070758288005355E-2</v>
      </c>
      <c r="V380" s="8">
        <f t="shared" si="455"/>
        <v>40.687194034827101</v>
      </c>
      <c r="W380" s="68"/>
      <c r="X380" s="58">
        <v>0</v>
      </c>
      <c r="Y380" s="8">
        <f t="shared" si="472"/>
        <v>2.5278279500000003</v>
      </c>
      <c r="Z380" s="8">
        <f t="shared" si="473"/>
        <v>40.687194034827101</v>
      </c>
      <c r="AA380" s="60">
        <f t="shared" si="474"/>
        <v>3.9312784619526893</v>
      </c>
      <c r="AB380" s="8">
        <f t="shared" si="475"/>
        <v>0</v>
      </c>
      <c r="AC380" s="8">
        <f t="shared" si="476"/>
        <v>40.687194034827101</v>
      </c>
      <c r="AD380" s="8">
        <f t="shared" si="477"/>
        <v>7.279987386541463</v>
      </c>
      <c r="AE380" s="8">
        <f t="shared" si="478"/>
        <v>7.279987386541463</v>
      </c>
      <c r="AF380" s="8">
        <f t="shared" si="479"/>
        <v>11.211265848494152</v>
      </c>
      <c r="AG380" s="15">
        <f t="shared" si="480"/>
        <v>0.22175690098873527</v>
      </c>
      <c r="AH380" s="8">
        <f t="shared" si="481"/>
        <v>29.475928186332951</v>
      </c>
      <c r="AI380" s="68"/>
      <c r="AJ380" s="58">
        <v>0</v>
      </c>
      <c r="AK380" s="8">
        <f t="shared" si="482"/>
        <v>2.5278279500000003</v>
      </c>
      <c r="AL380" s="8">
        <f t="shared" si="483"/>
        <v>0</v>
      </c>
      <c r="AM380" s="69">
        <f t="shared" si="484"/>
        <v>0</v>
      </c>
      <c r="AN380" s="8">
        <f t="shared" si="485"/>
        <v>2.5278279500000003</v>
      </c>
      <c r="AO380" s="8">
        <f t="shared" si="486"/>
        <v>0</v>
      </c>
      <c r="AP380" s="8">
        <f t="shared" si="487"/>
        <v>0</v>
      </c>
      <c r="AQ380" s="8">
        <f t="shared" si="488"/>
        <v>0</v>
      </c>
      <c r="AR380" s="8">
        <f t="shared" si="489"/>
        <v>2.5278279500000003</v>
      </c>
      <c r="AS380" s="15">
        <f t="shared" si="490"/>
        <v>0.05</v>
      </c>
      <c r="AT380" s="8">
        <f t="shared" si="491"/>
        <v>26.948100236332952</v>
      </c>
      <c r="AU380" s="68"/>
      <c r="AV380" s="60">
        <v>0</v>
      </c>
      <c r="AW380" s="8">
        <f t="shared" si="492"/>
        <v>2.5278279500000003</v>
      </c>
      <c r="AX380" s="8">
        <f t="shared" si="493"/>
        <v>0</v>
      </c>
      <c r="AY380" s="69">
        <f t="shared" si="494"/>
        <v>0</v>
      </c>
      <c r="AZ380" s="8">
        <f t="shared" si="495"/>
        <v>2.5278279500000003</v>
      </c>
      <c r="BA380" s="8">
        <f t="shared" si="496"/>
        <v>0</v>
      </c>
      <c r="BB380" s="8">
        <f t="shared" si="497"/>
        <v>0</v>
      </c>
      <c r="BC380" s="8">
        <f t="shared" si="498"/>
        <v>0</v>
      </c>
      <c r="BD380" s="8">
        <f t="shared" si="499"/>
        <v>2.5278279500000003</v>
      </c>
      <c r="BE380" s="15">
        <f t="shared" si="500"/>
        <v>0.05</v>
      </c>
      <c r="BF380" s="8">
        <f t="shared" si="501"/>
        <v>24.420272286332953</v>
      </c>
      <c r="BG380" s="68"/>
      <c r="BH380" s="60">
        <v>0</v>
      </c>
      <c r="BI380" s="8">
        <f t="shared" si="502"/>
        <v>2.5278279500000003</v>
      </c>
      <c r="BJ380" s="8">
        <f t="shared" si="503"/>
        <v>0</v>
      </c>
      <c r="BK380" s="69">
        <f t="shared" si="504"/>
        <v>0</v>
      </c>
      <c r="BL380" s="8">
        <f t="shared" si="505"/>
        <v>0</v>
      </c>
      <c r="BM380" s="8">
        <f t="shared" si="506"/>
        <v>0</v>
      </c>
      <c r="BN380" s="8">
        <f t="shared" si="507"/>
        <v>0</v>
      </c>
      <c r="BO380" s="8">
        <f t="shared" si="508"/>
        <v>0</v>
      </c>
      <c r="BP380" s="8">
        <f t="shared" si="509"/>
        <v>0</v>
      </c>
      <c r="BQ380" s="15">
        <f t="shared" si="510"/>
        <v>0</v>
      </c>
      <c r="BR380" s="8">
        <f t="shared" si="511"/>
        <v>24.420272286332953</v>
      </c>
      <c r="BS380" s="68"/>
      <c r="BT380" s="60">
        <v>0</v>
      </c>
      <c r="BU380" s="8">
        <f t="shared" si="512"/>
        <v>2.5278279500000003</v>
      </c>
      <c r="BV380" s="8">
        <f t="shared" si="513"/>
        <v>0</v>
      </c>
      <c r="BW380" s="69">
        <f t="shared" si="514"/>
        <v>0</v>
      </c>
      <c r="BX380" s="8">
        <f t="shared" si="515"/>
        <v>0</v>
      </c>
      <c r="BY380" s="8">
        <f t="shared" si="516"/>
        <v>0</v>
      </c>
      <c r="BZ380" s="8">
        <f t="shared" si="517"/>
        <v>0</v>
      </c>
      <c r="CA380" s="8">
        <f t="shared" si="518"/>
        <v>0</v>
      </c>
      <c r="CB380" s="8">
        <f t="shared" si="519"/>
        <v>0</v>
      </c>
      <c r="CC380" s="15">
        <f t="shared" si="520"/>
        <v>0</v>
      </c>
      <c r="CD380" s="8">
        <f t="shared" si="521"/>
        <v>24.420272286332953</v>
      </c>
      <c r="CE380" s="68"/>
      <c r="CF380" s="60">
        <v>0</v>
      </c>
      <c r="CG380" s="8">
        <f t="shared" si="522"/>
        <v>2.5278279500000003</v>
      </c>
      <c r="CH380" s="8">
        <f t="shared" si="523"/>
        <v>0</v>
      </c>
      <c r="CI380" s="69">
        <f t="shared" si="524"/>
        <v>0</v>
      </c>
      <c r="CJ380" s="8">
        <f t="shared" si="525"/>
        <v>0</v>
      </c>
      <c r="CK380" s="8">
        <f t="shared" si="526"/>
        <v>0</v>
      </c>
      <c r="CL380" s="8">
        <f t="shared" si="527"/>
        <v>0</v>
      </c>
      <c r="CM380" s="8">
        <f t="shared" si="528"/>
        <v>0</v>
      </c>
      <c r="CN380" s="8">
        <f t="shared" si="529"/>
        <v>0</v>
      </c>
      <c r="CO380" s="15">
        <f t="shared" si="530"/>
        <v>0</v>
      </c>
      <c r="CP380" s="8">
        <f t="shared" si="531"/>
        <v>24.420272286332953</v>
      </c>
      <c r="CQ380" s="27"/>
      <c r="CR380">
        <f t="shared" si="456"/>
        <v>0</v>
      </c>
      <c r="CS380">
        <f t="shared" si="457"/>
        <v>0</v>
      </c>
      <c r="CT380">
        <f t="shared" si="458"/>
        <v>0</v>
      </c>
      <c r="CU380">
        <f t="shared" si="459"/>
        <v>0</v>
      </c>
      <c r="CV380">
        <f t="shared" si="460"/>
        <v>0</v>
      </c>
      <c r="CW380">
        <f t="shared" si="461"/>
        <v>0</v>
      </c>
      <c r="CX380">
        <f t="shared" si="462"/>
        <v>0</v>
      </c>
      <c r="CY380">
        <f t="shared" si="463"/>
        <v>0</v>
      </c>
      <c r="CZ380" s="8">
        <f t="shared" si="464"/>
        <v>0</v>
      </c>
    </row>
    <row r="381" spans="1:104" hidden="1" outlineLevel="1" x14ac:dyDescent="0.4">
      <c r="A381" t="str">
        <f>'Accounts Active'!A341</f>
        <v>UAB OPSUS</v>
      </c>
      <c r="B381">
        <f t="shared" si="447"/>
        <v>10.111226</v>
      </c>
      <c r="C381">
        <f t="shared" si="446"/>
        <v>4.5439550000000004</v>
      </c>
      <c r="D381">
        <f t="shared" si="448"/>
        <v>0</v>
      </c>
      <c r="E381">
        <f t="shared" si="449"/>
        <v>0.50556129999999999</v>
      </c>
      <c r="F381" s="15">
        <f t="shared" si="465"/>
        <v>0.52611358814414655</v>
      </c>
      <c r="G381" s="14">
        <f t="shared" si="450"/>
        <v>1</v>
      </c>
      <c r="H381" s="54">
        <f t="shared" si="466"/>
        <v>2.1533185305844649</v>
      </c>
      <c r="I381" s="58">
        <v>0.55501490893701499</v>
      </c>
      <c r="J381" s="58">
        <f t="shared" si="451"/>
        <v>3.9889400910629855</v>
      </c>
      <c r="K381" s="10"/>
      <c r="L381">
        <v>0</v>
      </c>
      <c r="M381" s="8">
        <f t="shared" si="467"/>
        <v>0.50556129999999999</v>
      </c>
      <c r="N381" s="8">
        <f t="shared" si="468"/>
        <v>3.9889400910629855</v>
      </c>
      <c r="O381" s="58">
        <f t="shared" si="452"/>
        <v>0.20167692911955484</v>
      </c>
      <c r="P381" s="8">
        <f t="shared" si="453"/>
        <v>0.50556129999999999</v>
      </c>
      <c r="Q381" s="8">
        <f t="shared" si="469"/>
        <v>0</v>
      </c>
      <c r="R381" s="8">
        <f t="shared" si="454"/>
        <v>0</v>
      </c>
      <c r="S381" s="8">
        <f t="shared" si="470"/>
        <v>0</v>
      </c>
      <c r="T381" s="8">
        <f t="shared" si="471"/>
        <v>0.70723822911955481</v>
      </c>
      <c r="U381" s="15">
        <f t="shared" si="532"/>
        <v>6.9945843275538974E-2</v>
      </c>
      <c r="V381" s="8">
        <f t="shared" si="455"/>
        <v>3.2817018619434308</v>
      </c>
      <c r="W381" s="68"/>
      <c r="X381" s="58">
        <v>0</v>
      </c>
      <c r="Y381" s="8">
        <f t="shared" si="472"/>
        <v>0.50556129999999999</v>
      </c>
      <c r="Z381" s="8">
        <f t="shared" si="473"/>
        <v>3.2817018619434308</v>
      </c>
      <c r="AA381" s="60">
        <f t="shared" si="474"/>
        <v>0.35333797981746012</v>
      </c>
      <c r="AB381" s="8">
        <f t="shared" si="475"/>
        <v>0</v>
      </c>
      <c r="AC381" s="8">
        <f t="shared" si="476"/>
        <v>3.2817018619434308</v>
      </c>
      <c r="AD381" s="8">
        <f t="shared" si="477"/>
        <v>0.58718102164745001</v>
      </c>
      <c r="AE381" s="8">
        <f t="shared" si="478"/>
        <v>0.58718102164745001</v>
      </c>
      <c r="AF381" s="8">
        <f t="shared" si="479"/>
        <v>0.94051900146491008</v>
      </c>
      <c r="AG381" s="15">
        <f t="shared" si="480"/>
        <v>9.3017305860328914E-2</v>
      </c>
      <c r="AH381" s="8">
        <f t="shared" si="481"/>
        <v>2.3411828604785208</v>
      </c>
      <c r="AI381" s="68"/>
      <c r="AJ381" s="58">
        <v>1</v>
      </c>
      <c r="AK381" s="8">
        <f t="shared" si="482"/>
        <v>0</v>
      </c>
      <c r="AL381" s="8">
        <f t="shared" si="483"/>
        <v>0</v>
      </c>
      <c r="AM381" s="69">
        <f t="shared" si="484"/>
        <v>0</v>
      </c>
      <c r="AN381" s="8">
        <f t="shared" si="485"/>
        <v>0</v>
      </c>
      <c r="AO381" s="8">
        <f t="shared" si="486"/>
        <v>0</v>
      </c>
      <c r="AP381" s="8">
        <f t="shared" si="487"/>
        <v>0</v>
      </c>
      <c r="AQ381" s="8">
        <f t="shared" si="488"/>
        <v>0</v>
      </c>
      <c r="AR381" s="8">
        <f t="shared" si="489"/>
        <v>0</v>
      </c>
      <c r="AS381" s="15">
        <f t="shared" si="490"/>
        <v>0</v>
      </c>
      <c r="AT381" s="8">
        <f t="shared" si="491"/>
        <v>2.3411828604785208</v>
      </c>
      <c r="AU381" s="68"/>
      <c r="AV381" s="60">
        <v>0</v>
      </c>
      <c r="AW381" s="8">
        <f t="shared" si="492"/>
        <v>0.50556129999999999</v>
      </c>
      <c r="AX381" s="8">
        <f t="shared" si="493"/>
        <v>0</v>
      </c>
      <c r="AY381" s="69">
        <f t="shared" si="494"/>
        <v>0</v>
      </c>
      <c r="AZ381" s="8">
        <f t="shared" si="495"/>
        <v>0.50556129999999999</v>
      </c>
      <c r="BA381" s="8">
        <f t="shared" si="496"/>
        <v>0</v>
      </c>
      <c r="BB381" s="8">
        <f t="shared" si="497"/>
        <v>0</v>
      </c>
      <c r="BC381" s="8">
        <f t="shared" si="498"/>
        <v>0</v>
      </c>
      <c r="BD381" s="8">
        <f t="shared" si="499"/>
        <v>0.50556129999999999</v>
      </c>
      <c r="BE381" s="15">
        <f t="shared" si="500"/>
        <v>4.9999999999999996E-2</v>
      </c>
      <c r="BF381" s="8">
        <f t="shared" si="501"/>
        <v>1.8356215604785207</v>
      </c>
      <c r="BG381" s="68"/>
      <c r="BH381" s="60">
        <v>0</v>
      </c>
      <c r="BI381" s="8">
        <f t="shared" si="502"/>
        <v>0.50556129999999999</v>
      </c>
      <c r="BJ381" s="8">
        <f t="shared" si="503"/>
        <v>0</v>
      </c>
      <c r="BK381" s="69">
        <f t="shared" si="504"/>
        <v>0</v>
      </c>
      <c r="BL381" s="8">
        <f t="shared" si="505"/>
        <v>0</v>
      </c>
      <c r="BM381" s="8">
        <f t="shared" si="506"/>
        <v>0</v>
      </c>
      <c r="BN381" s="8">
        <f t="shared" si="507"/>
        <v>0</v>
      </c>
      <c r="BO381" s="8">
        <f t="shared" si="508"/>
        <v>0</v>
      </c>
      <c r="BP381" s="8">
        <f t="shared" si="509"/>
        <v>0</v>
      </c>
      <c r="BQ381" s="15">
        <f t="shared" si="510"/>
        <v>0</v>
      </c>
      <c r="BR381" s="8">
        <f t="shared" si="511"/>
        <v>1.8356215604785207</v>
      </c>
      <c r="BS381" s="68"/>
      <c r="BT381" s="60">
        <v>0</v>
      </c>
      <c r="BU381" s="8">
        <f t="shared" si="512"/>
        <v>0.50556129999999999</v>
      </c>
      <c r="BV381" s="8">
        <f t="shared" si="513"/>
        <v>0</v>
      </c>
      <c r="BW381" s="69">
        <f t="shared" si="514"/>
        <v>0</v>
      </c>
      <c r="BX381" s="8">
        <f t="shared" si="515"/>
        <v>0</v>
      </c>
      <c r="BY381" s="8">
        <f t="shared" si="516"/>
        <v>0</v>
      </c>
      <c r="BZ381" s="8">
        <f t="shared" si="517"/>
        <v>0</v>
      </c>
      <c r="CA381" s="8">
        <f t="shared" si="518"/>
        <v>0</v>
      </c>
      <c r="CB381" s="8">
        <f t="shared" si="519"/>
        <v>0</v>
      </c>
      <c r="CC381" s="15">
        <f t="shared" si="520"/>
        <v>0</v>
      </c>
      <c r="CD381" s="8">
        <f t="shared" si="521"/>
        <v>1.8356215604785207</v>
      </c>
      <c r="CE381" s="68"/>
      <c r="CF381" s="60">
        <v>0</v>
      </c>
      <c r="CG381" s="8">
        <f t="shared" si="522"/>
        <v>0.50556129999999999</v>
      </c>
      <c r="CH381" s="8">
        <f t="shared" si="523"/>
        <v>0</v>
      </c>
      <c r="CI381" s="69">
        <f t="shared" si="524"/>
        <v>0</v>
      </c>
      <c r="CJ381" s="8">
        <f t="shared" si="525"/>
        <v>0</v>
      </c>
      <c r="CK381" s="8">
        <f t="shared" si="526"/>
        <v>0</v>
      </c>
      <c r="CL381" s="8">
        <f t="shared" si="527"/>
        <v>0</v>
      </c>
      <c r="CM381" s="8">
        <f t="shared" si="528"/>
        <v>0</v>
      </c>
      <c r="CN381" s="8">
        <f t="shared" si="529"/>
        <v>0</v>
      </c>
      <c r="CO381" s="15">
        <f t="shared" si="530"/>
        <v>0</v>
      </c>
      <c r="CP381" s="8">
        <f t="shared" si="531"/>
        <v>1.8356215604785207</v>
      </c>
      <c r="CQ381" s="27"/>
      <c r="CR381">
        <f t="shared" si="456"/>
        <v>5.5672709999999999</v>
      </c>
      <c r="CS381">
        <f t="shared" si="457"/>
        <v>0</v>
      </c>
      <c r="CT381">
        <f t="shared" si="458"/>
        <v>0</v>
      </c>
      <c r="CU381">
        <f t="shared" si="459"/>
        <v>0</v>
      </c>
      <c r="CV381">
        <f t="shared" si="460"/>
        <v>5.5672709999999999</v>
      </c>
      <c r="CW381">
        <f t="shared" si="461"/>
        <v>0</v>
      </c>
      <c r="CX381">
        <f t="shared" si="462"/>
        <v>0</v>
      </c>
      <c r="CY381">
        <f t="shared" si="463"/>
        <v>0</v>
      </c>
      <c r="CZ381" s="8">
        <f t="shared" si="464"/>
        <v>0</v>
      </c>
    </row>
    <row r="382" spans="1:104" hidden="1" outlineLevel="1" x14ac:dyDescent="0.4">
      <c r="A382" t="str">
        <f>'Accounts Active'!A342</f>
        <v>VarX, LLC</v>
      </c>
      <c r="B382">
        <f t="shared" si="447"/>
        <v>0</v>
      </c>
      <c r="C382">
        <f t="shared" si="446"/>
        <v>0</v>
      </c>
      <c r="D382">
        <f t="shared" si="448"/>
        <v>0</v>
      </c>
      <c r="E382">
        <f t="shared" si="449"/>
        <v>0</v>
      </c>
      <c r="F382" s="15">
        <f t="shared" si="465"/>
        <v>0</v>
      </c>
      <c r="G382" s="14">
        <f t="shared" si="450"/>
        <v>1</v>
      </c>
      <c r="H382" s="54">
        <f t="shared" si="466"/>
        <v>0</v>
      </c>
      <c r="I382" s="58">
        <v>0</v>
      </c>
      <c r="J382" s="58">
        <f t="shared" si="451"/>
        <v>0</v>
      </c>
      <c r="K382" s="10"/>
      <c r="L382">
        <v>0</v>
      </c>
      <c r="M382" s="8">
        <f t="shared" si="467"/>
        <v>0</v>
      </c>
      <c r="N382" s="8">
        <f t="shared" si="468"/>
        <v>0</v>
      </c>
      <c r="O382" s="58">
        <f t="shared" si="452"/>
        <v>0</v>
      </c>
      <c r="P382" s="8">
        <f t="shared" si="453"/>
        <v>0</v>
      </c>
      <c r="Q382" s="8">
        <f t="shared" si="469"/>
        <v>0</v>
      </c>
      <c r="R382" s="8">
        <f t="shared" si="454"/>
        <v>0</v>
      </c>
      <c r="S382" s="8">
        <f t="shared" si="470"/>
        <v>0</v>
      </c>
      <c r="T382" s="8">
        <f t="shared" si="471"/>
        <v>0</v>
      </c>
      <c r="U382" s="15">
        <f t="shared" si="532"/>
        <v>0</v>
      </c>
      <c r="V382" s="8">
        <f t="shared" si="455"/>
        <v>0</v>
      </c>
      <c r="W382" s="68"/>
      <c r="X382" s="58">
        <v>0</v>
      </c>
      <c r="Y382" s="8">
        <f t="shared" si="472"/>
        <v>0</v>
      </c>
      <c r="Z382" s="8">
        <f t="shared" si="473"/>
        <v>0</v>
      </c>
      <c r="AA382" s="60">
        <f t="shared" si="474"/>
        <v>0</v>
      </c>
      <c r="AB382" s="8">
        <f t="shared" si="475"/>
        <v>0</v>
      </c>
      <c r="AC382" s="8">
        <f t="shared" si="476"/>
        <v>0</v>
      </c>
      <c r="AD382" s="8">
        <f t="shared" si="477"/>
        <v>0</v>
      </c>
      <c r="AE382" s="8">
        <f t="shared" si="478"/>
        <v>0</v>
      </c>
      <c r="AF382" s="8">
        <f t="shared" si="479"/>
        <v>0</v>
      </c>
      <c r="AG382" s="15">
        <f t="shared" si="480"/>
        <v>0</v>
      </c>
      <c r="AH382" s="8">
        <f t="shared" si="481"/>
        <v>0</v>
      </c>
      <c r="AI382" s="68"/>
      <c r="AJ382" s="58">
        <v>1</v>
      </c>
      <c r="AK382" s="8">
        <f t="shared" si="482"/>
        <v>0</v>
      </c>
      <c r="AL382" s="8">
        <f t="shared" si="483"/>
        <v>0</v>
      </c>
      <c r="AM382" s="69">
        <f t="shared" si="484"/>
        <v>0</v>
      </c>
      <c r="AN382" s="8">
        <f t="shared" si="485"/>
        <v>0</v>
      </c>
      <c r="AO382" s="8">
        <f t="shared" si="486"/>
        <v>0</v>
      </c>
      <c r="AP382" s="8">
        <f t="shared" si="487"/>
        <v>0</v>
      </c>
      <c r="AQ382" s="8">
        <f t="shared" si="488"/>
        <v>0</v>
      </c>
      <c r="AR382" s="8">
        <f t="shared" si="489"/>
        <v>0</v>
      </c>
      <c r="AS382" s="15">
        <f t="shared" si="490"/>
        <v>0</v>
      </c>
      <c r="AT382" s="8">
        <f t="shared" si="491"/>
        <v>0</v>
      </c>
      <c r="AU382" s="68"/>
      <c r="AV382" s="60">
        <v>0</v>
      </c>
      <c r="AW382" s="8">
        <f t="shared" si="492"/>
        <v>0</v>
      </c>
      <c r="AX382" s="8">
        <f t="shared" si="493"/>
        <v>0</v>
      </c>
      <c r="AY382" s="69">
        <f t="shared" si="494"/>
        <v>0</v>
      </c>
      <c r="AZ382" s="8">
        <f t="shared" si="495"/>
        <v>0</v>
      </c>
      <c r="BA382" s="8">
        <f t="shared" si="496"/>
        <v>0</v>
      </c>
      <c r="BB382" s="8">
        <f t="shared" si="497"/>
        <v>0</v>
      </c>
      <c r="BC382" s="8">
        <f t="shared" si="498"/>
        <v>0</v>
      </c>
      <c r="BD382" s="8">
        <f t="shared" si="499"/>
        <v>0</v>
      </c>
      <c r="BE382" s="15">
        <f t="shared" si="500"/>
        <v>0</v>
      </c>
      <c r="BF382" s="8">
        <f t="shared" si="501"/>
        <v>0</v>
      </c>
      <c r="BG382" s="68"/>
      <c r="BH382" s="60">
        <v>0</v>
      </c>
      <c r="BI382" s="8">
        <f t="shared" si="502"/>
        <v>0</v>
      </c>
      <c r="BJ382" s="8">
        <f t="shared" si="503"/>
        <v>0</v>
      </c>
      <c r="BK382" s="69">
        <f t="shared" si="504"/>
        <v>0</v>
      </c>
      <c r="BL382" s="8">
        <f t="shared" si="505"/>
        <v>0</v>
      </c>
      <c r="BM382" s="8">
        <f t="shared" si="506"/>
        <v>0</v>
      </c>
      <c r="BN382" s="8">
        <f t="shared" si="507"/>
        <v>0</v>
      </c>
      <c r="BO382" s="8">
        <f t="shared" si="508"/>
        <v>0</v>
      </c>
      <c r="BP382" s="8">
        <f t="shared" si="509"/>
        <v>0</v>
      </c>
      <c r="BQ382" s="15">
        <f t="shared" si="510"/>
        <v>0</v>
      </c>
      <c r="BR382" s="8">
        <f t="shared" si="511"/>
        <v>0</v>
      </c>
      <c r="BS382" s="68"/>
      <c r="BT382" s="60">
        <v>0</v>
      </c>
      <c r="BU382" s="8">
        <f t="shared" si="512"/>
        <v>0</v>
      </c>
      <c r="BV382" s="8">
        <f t="shared" si="513"/>
        <v>0</v>
      </c>
      <c r="BW382" s="69">
        <f t="shared" si="514"/>
        <v>0</v>
      </c>
      <c r="BX382" s="8">
        <f t="shared" si="515"/>
        <v>0</v>
      </c>
      <c r="BY382" s="8">
        <f t="shared" si="516"/>
        <v>0</v>
      </c>
      <c r="BZ382" s="8">
        <f t="shared" si="517"/>
        <v>0</v>
      </c>
      <c r="CA382" s="8">
        <f t="shared" si="518"/>
        <v>0</v>
      </c>
      <c r="CB382" s="8">
        <f t="shared" si="519"/>
        <v>0</v>
      </c>
      <c r="CC382" s="15">
        <f t="shared" si="520"/>
        <v>0</v>
      </c>
      <c r="CD382" s="8">
        <f t="shared" si="521"/>
        <v>0</v>
      </c>
      <c r="CE382" s="68"/>
      <c r="CF382" s="60">
        <v>0</v>
      </c>
      <c r="CG382" s="8">
        <f t="shared" si="522"/>
        <v>0</v>
      </c>
      <c r="CH382" s="8">
        <f t="shared" si="523"/>
        <v>0</v>
      </c>
      <c r="CI382" s="69">
        <f t="shared" si="524"/>
        <v>0</v>
      </c>
      <c r="CJ382" s="8">
        <f t="shared" si="525"/>
        <v>0</v>
      </c>
      <c r="CK382" s="8">
        <f t="shared" si="526"/>
        <v>0</v>
      </c>
      <c r="CL382" s="8">
        <f t="shared" si="527"/>
        <v>0</v>
      </c>
      <c r="CM382" s="8">
        <f t="shared" si="528"/>
        <v>0</v>
      </c>
      <c r="CN382" s="8">
        <f t="shared" si="529"/>
        <v>0</v>
      </c>
      <c r="CO382" s="15">
        <f t="shared" si="530"/>
        <v>0</v>
      </c>
      <c r="CP382" s="8">
        <f t="shared" si="531"/>
        <v>0</v>
      </c>
      <c r="CQ382" s="27"/>
      <c r="CR382">
        <f t="shared" si="456"/>
        <v>0</v>
      </c>
      <c r="CS382">
        <f t="shared" si="457"/>
        <v>0</v>
      </c>
      <c r="CT382">
        <f t="shared" si="458"/>
        <v>0</v>
      </c>
      <c r="CU382">
        <f t="shared" si="459"/>
        <v>0</v>
      </c>
      <c r="CV382">
        <f t="shared" si="460"/>
        <v>0</v>
      </c>
      <c r="CW382">
        <f t="shared" si="461"/>
        <v>0</v>
      </c>
      <c r="CX382">
        <f t="shared" si="462"/>
        <v>0</v>
      </c>
      <c r="CY382">
        <f t="shared" si="463"/>
        <v>0</v>
      </c>
      <c r="CZ382" s="8">
        <f t="shared" si="464"/>
        <v>0</v>
      </c>
    </row>
    <row r="383" spans="1:104" hidden="1" outlineLevel="1" x14ac:dyDescent="0.4">
      <c r="A383" t="str">
        <f>'Accounts Active'!A343</f>
        <v>Vibishan Vellore</v>
      </c>
      <c r="B383">
        <f t="shared" si="447"/>
        <v>10.517141000000001</v>
      </c>
      <c r="C383">
        <f t="shared" si="446"/>
        <v>4.7172660000000004</v>
      </c>
      <c r="D383">
        <f t="shared" si="448"/>
        <v>0</v>
      </c>
      <c r="E383">
        <f t="shared" si="449"/>
        <v>0.52585705000000005</v>
      </c>
      <c r="F383" s="15">
        <f t="shared" si="465"/>
        <v>0.41424751059098752</v>
      </c>
      <c r="G383" s="14">
        <f t="shared" si="450"/>
        <v>1</v>
      </c>
      <c r="H383" s="54">
        <f t="shared" si="466"/>
        <v>2.7631503027044948</v>
      </c>
      <c r="I383" s="58">
        <v>0.57618373408664414</v>
      </c>
      <c r="J383" s="58">
        <f t="shared" si="451"/>
        <v>4.1410822659133562</v>
      </c>
      <c r="K383" s="10"/>
      <c r="L383">
        <v>0</v>
      </c>
      <c r="M383" s="8">
        <f t="shared" si="467"/>
        <v>0.52585705000000005</v>
      </c>
      <c r="N383" s="8">
        <f t="shared" si="468"/>
        <v>4.1410822659133562</v>
      </c>
      <c r="O383" s="58">
        <f t="shared" si="452"/>
        <v>0.20936908942101892</v>
      </c>
      <c r="P383" s="8">
        <f t="shared" si="453"/>
        <v>0.52585705000000005</v>
      </c>
      <c r="Q383" s="8">
        <f t="shared" si="469"/>
        <v>0</v>
      </c>
      <c r="R383" s="8">
        <f t="shared" si="454"/>
        <v>0</v>
      </c>
      <c r="S383" s="8">
        <f t="shared" si="470"/>
        <v>0</v>
      </c>
      <c r="T383" s="8">
        <f t="shared" si="471"/>
        <v>0.735226139421019</v>
      </c>
      <c r="U383" s="15">
        <f t="shared" si="532"/>
        <v>6.9907414897358411E-2</v>
      </c>
      <c r="V383" s="8">
        <f t="shared" si="455"/>
        <v>3.405856126492337</v>
      </c>
      <c r="W383" s="68"/>
      <c r="X383" s="58">
        <v>0</v>
      </c>
      <c r="Y383" s="8">
        <f t="shared" si="472"/>
        <v>0.52585705000000005</v>
      </c>
      <c r="Z383" s="8">
        <f t="shared" si="473"/>
        <v>3.405856126492337</v>
      </c>
      <c r="AA383" s="60">
        <f t="shared" si="474"/>
        <v>0.36681464466562519</v>
      </c>
      <c r="AB383" s="8">
        <f t="shared" si="475"/>
        <v>0</v>
      </c>
      <c r="AC383" s="8">
        <f t="shared" si="476"/>
        <v>3.405856126492337</v>
      </c>
      <c r="AD383" s="8">
        <f t="shared" si="477"/>
        <v>0.60939541861785074</v>
      </c>
      <c r="AE383" s="8">
        <f t="shared" si="478"/>
        <v>0.60939541861785074</v>
      </c>
      <c r="AF383" s="8">
        <f t="shared" si="479"/>
        <v>0.97621006328347593</v>
      </c>
      <c r="AG383" s="15">
        <f t="shared" si="480"/>
        <v>9.2820859136858183E-2</v>
      </c>
      <c r="AH383" s="8">
        <f t="shared" si="481"/>
        <v>2.4296460632088612</v>
      </c>
      <c r="AI383" s="68"/>
      <c r="AJ383" s="58">
        <v>0</v>
      </c>
      <c r="AK383" s="8">
        <f t="shared" si="482"/>
        <v>0.52585705000000005</v>
      </c>
      <c r="AL383" s="8">
        <f t="shared" si="483"/>
        <v>0</v>
      </c>
      <c r="AM383" s="69">
        <f t="shared" si="484"/>
        <v>0</v>
      </c>
      <c r="AN383" s="8">
        <f t="shared" si="485"/>
        <v>0.52585705000000005</v>
      </c>
      <c r="AO383" s="8">
        <f t="shared" si="486"/>
        <v>0</v>
      </c>
      <c r="AP383" s="8">
        <f t="shared" si="487"/>
        <v>0</v>
      </c>
      <c r="AQ383" s="8">
        <f t="shared" si="488"/>
        <v>0</v>
      </c>
      <c r="AR383" s="8">
        <f t="shared" si="489"/>
        <v>0.52585705000000005</v>
      </c>
      <c r="AS383" s="15">
        <f t="shared" si="490"/>
        <v>0.05</v>
      </c>
      <c r="AT383" s="8">
        <f t="shared" si="491"/>
        <v>1.9037890132088613</v>
      </c>
      <c r="AU383" s="68"/>
      <c r="AV383" s="60">
        <v>0</v>
      </c>
      <c r="AW383" s="8">
        <f t="shared" si="492"/>
        <v>0.52585705000000005</v>
      </c>
      <c r="AX383" s="8">
        <f t="shared" si="493"/>
        <v>0</v>
      </c>
      <c r="AY383" s="69">
        <f t="shared" si="494"/>
        <v>0</v>
      </c>
      <c r="AZ383" s="8">
        <f t="shared" si="495"/>
        <v>0.52585705000000005</v>
      </c>
      <c r="BA383" s="8">
        <f t="shared" si="496"/>
        <v>0</v>
      </c>
      <c r="BB383" s="8">
        <f t="shared" si="497"/>
        <v>0</v>
      </c>
      <c r="BC383" s="8">
        <f t="shared" si="498"/>
        <v>0</v>
      </c>
      <c r="BD383" s="8">
        <f t="shared" si="499"/>
        <v>0.52585705000000005</v>
      </c>
      <c r="BE383" s="15">
        <f t="shared" si="500"/>
        <v>0.05</v>
      </c>
      <c r="BF383" s="8">
        <f t="shared" si="501"/>
        <v>1.3779319632088614</v>
      </c>
      <c r="BG383" s="68"/>
      <c r="BH383" s="60">
        <v>0</v>
      </c>
      <c r="BI383" s="8">
        <f t="shared" si="502"/>
        <v>0.52585705000000005</v>
      </c>
      <c r="BJ383" s="8">
        <f t="shared" si="503"/>
        <v>0</v>
      </c>
      <c r="BK383" s="69">
        <f t="shared" si="504"/>
        <v>0</v>
      </c>
      <c r="BL383" s="8">
        <f t="shared" si="505"/>
        <v>0</v>
      </c>
      <c r="BM383" s="8">
        <f t="shared" si="506"/>
        <v>0</v>
      </c>
      <c r="BN383" s="8">
        <f t="shared" si="507"/>
        <v>0</v>
      </c>
      <c r="BO383" s="8">
        <f t="shared" si="508"/>
        <v>0</v>
      </c>
      <c r="BP383" s="8">
        <f t="shared" si="509"/>
        <v>0</v>
      </c>
      <c r="BQ383" s="15">
        <f t="shared" si="510"/>
        <v>0</v>
      </c>
      <c r="BR383" s="8">
        <f t="shared" si="511"/>
        <v>1.3779319632088614</v>
      </c>
      <c r="BS383" s="68"/>
      <c r="BT383" s="60">
        <v>0</v>
      </c>
      <c r="BU383" s="8">
        <f t="shared" si="512"/>
        <v>0.52585705000000005</v>
      </c>
      <c r="BV383" s="8">
        <f t="shared" si="513"/>
        <v>0</v>
      </c>
      <c r="BW383" s="69">
        <f t="shared" si="514"/>
        <v>0</v>
      </c>
      <c r="BX383" s="8">
        <f t="shared" si="515"/>
        <v>0</v>
      </c>
      <c r="BY383" s="8">
        <f t="shared" si="516"/>
        <v>0</v>
      </c>
      <c r="BZ383" s="8">
        <f t="shared" si="517"/>
        <v>0</v>
      </c>
      <c r="CA383" s="8">
        <f t="shared" si="518"/>
        <v>0</v>
      </c>
      <c r="CB383" s="8">
        <f t="shared" si="519"/>
        <v>0</v>
      </c>
      <c r="CC383" s="15">
        <f t="shared" si="520"/>
        <v>0</v>
      </c>
      <c r="CD383" s="8">
        <f t="shared" si="521"/>
        <v>1.3779319632088614</v>
      </c>
      <c r="CE383" s="68"/>
      <c r="CF383" s="60">
        <v>0</v>
      </c>
      <c r="CG383" s="8">
        <f t="shared" si="522"/>
        <v>0.52585705000000005</v>
      </c>
      <c r="CH383" s="8">
        <f t="shared" si="523"/>
        <v>0</v>
      </c>
      <c r="CI383" s="69">
        <f t="shared" si="524"/>
        <v>0</v>
      </c>
      <c r="CJ383" s="8">
        <f t="shared" si="525"/>
        <v>0</v>
      </c>
      <c r="CK383" s="8">
        <f t="shared" si="526"/>
        <v>0</v>
      </c>
      <c r="CL383" s="8">
        <f t="shared" si="527"/>
        <v>0</v>
      </c>
      <c r="CM383" s="8">
        <f t="shared" si="528"/>
        <v>0</v>
      </c>
      <c r="CN383" s="8">
        <f t="shared" si="529"/>
        <v>0</v>
      </c>
      <c r="CO383" s="15">
        <f t="shared" si="530"/>
        <v>0</v>
      </c>
      <c r="CP383" s="8">
        <f t="shared" si="531"/>
        <v>1.3779319632088614</v>
      </c>
      <c r="CQ383" s="27"/>
      <c r="CR383">
        <f t="shared" si="456"/>
        <v>5.7998750000000001</v>
      </c>
      <c r="CS383">
        <f t="shared" si="457"/>
        <v>0</v>
      </c>
      <c r="CT383">
        <f t="shared" si="458"/>
        <v>0</v>
      </c>
      <c r="CU383">
        <f t="shared" si="459"/>
        <v>0</v>
      </c>
      <c r="CV383">
        <f t="shared" si="460"/>
        <v>5.7998750000000001</v>
      </c>
      <c r="CW383">
        <f t="shared" si="461"/>
        <v>0</v>
      </c>
      <c r="CX383">
        <f t="shared" si="462"/>
        <v>0</v>
      </c>
      <c r="CY383">
        <f t="shared" si="463"/>
        <v>0</v>
      </c>
      <c r="CZ383" s="8">
        <f t="shared" si="464"/>
        <v>0</v>
      </c>
    </row>
    <row r="384" spans="1:104" hidden="1" outlineLevel="1" x14ac:dyDescent="0.4">
      <c r="A384" t="str">
        <f>'Accounts Active'!A344</f>
        <v>Vijay and Pamela Saraf</v>
      </c>
      <c r="B384">
        <f t="shared" si="447"/>
        <v>65.416034999999994</v>
      </c>
      <c r="C384">
        <f t="shared" si="446"/>
        <v>39.414085999999998</v>
      </c>
      <c r="D384">
        <f t="shared" si="448"/>
        <v>7.8130410000000001</v>
      </c>
      <c r="E384">
        <f t="shared" si="449"/>
        <v>3.27080175</v>
      </c>
      <c r="F384" s="15">
        <f t="shared" si="465"/>
        <v>0.62218673628732246</v>
      </c>
      <c r="G384" s="14">
        <f t="shared" si="450"/>
        <v>1</v>
      </c>
      <c r="H384" s="54">
        <f t="shared" si="466"/>
        <v>14.891164467912152</v>
      </c>
      <c r="I384" s="58">
        <v>4.8141773745835232</v>
      </c>
      <c r="J384" s="58">
        <f t="shared" si="451"/>
        <v>34.599908625416475</v>
      </c>
      <c r="K384" s="10"/>
      <c r="L384">
        <v>0</v>
      </c>
      <c r="M384" s="8">
        <f t="shared" si="467"/>
        <v>3.27080175</v>
      </c>
      <c r="N384" s="8">
        <f t="shared" si="468"/>
        <v>34.599908625416475</v>
      </c>
      <c r="O384" s="58">
        <f t="shared" si="452"/>
        <v>1.7493377087876174</v>
      </c>
      <c r="P384" s="8">
        <f t="shared" si="453"/>
        <v>0</v>
      </c>
      <c r="Q384" s="8">
        <f t="shared" si="469"/>
        <v>34.599908625416475</v>
      </c>
      <c r="R384" s="8">
        <f t="shared" si="454"/>
        <v>1.1306794424610385</v>
      </c>
      <c r="S384" s="8">
        <f t="shared" si="470"/>
        <v>1.1306794424610385</v>
      </c>
      <c r="T384" s="8">
        <f t="shared" si="471"/>
        <v>2.8800171512486559</v>
      </c>
      <c r="U384" s="15">
        <f t="shared" si="532"/>
        <v>4.4026165010591915E-2</v>
      </c>
      <c r="V384" s="8">
        <f t="shared" si="455"/>
        <v>31.71989147416782</v>
      </c>
      <c r="W384" s="68"/>
      <c r="X384" s="58">
        <v>0</v>
      </c>
      <c r="Y384" s="8">
        <f t="shared" si="472"/>
        <v>3.27080175</v>
      </c>
      <c r="Z384" s="8">
        <f t="shared" si="473"/>
        <v>31.71989147416782</v>
      </c>
      <c r="AA384" s="60">
        <f t="shared" si="474"/>
        <v>3.0648396657959061</v>
      </c>
      <c r="AB384" s="8">
        <f t="shared" si="475"/>
        <v>0</v>
      </c>
      <c r="AC384" s="8">
        <f t="shared" si="476"/>
        <v>31.71989147416782</v>
      </c>
      <c r="AD384" s="8">
        <f t="shared" si="477"/>
        <v>5.6755059008675905</v>
      </c>
      <c r="AE384" s="8">
        <f t="shared" si="478"/>
        <v>5.6755059008675905</v>
      </c>
      <c r="AF384" s="8">
        <f t="shared" si="479"/>
        <v>8.7403455666634962</v>
      </c>
      <c r="AG384" s="15">
        <f t="shared" si="480"/>
        <v>0.13361166825020038</v>
      </c>
      <c r="AH384" s="8">
        <f t="shared" si="481"/>
        <v>22.979545907504324</v>
      </c>
      <c r="AI384" s="68"/>
      <c r="AJ384" s="58">
        <v>1</v>
      </c>
      <c r="AK384" s="8">
        <f t="shared" si="482"/>
        <v>0</v>
      </c>
      <c r="AL384" s="8">
        <f t="shared" si="483"/>
        <v>0</v>
      </c>
      <c r="AM384" s="69">
        <f t="shared" si="484"/>
        <v>0</v>
      </c>
      <c r="AN384" s="8">
        <f t="shared" si="485"/>
        <v>0</v>
      </c>
      <c r="AO384" s="8">
        <f t="shared" si="486"/>
        <v>0</v>
      </c>
      <c r="AP384" s="8">
        <f t="shared" si="487"/>
        <v>0</v>
      </c>
      <c r="AQ384" s="8">
        <f t="shared" si="488"/>
        <v>0</v>
      </c>
      <c r="AR384" s="8">
        <f t="shared" si="489"/>
        <v>0</v>
      </c>
      <c r="AS384" s="15">
        <f t="shared" si="490"/>
        <v>0</v>
      </c>
      <c r="AT384" s="8">
        <f t="shared" si="491"/>
        <v>22.979545907504324</v>
      </c>
      <c r="AU384" s="68"/>
      <c r="AV384" s="60">
        <v>0</v>
      </c>
      <c r="AW384" s="8">
        <f t="shared" si="492"/>
        <v>3.27080175</v>
      </c>
      <c r="AX384" s="8">
        <f t="shared" si="493"/>
        <v>0</v>
      </c>
      <c r="AY384" s="69">
        <f t="shared" si="494"/>
        <v>0</v>
      </c>
      <c r="AZ384" s="8">
        <f t="shared" si="495"/>
        <v>3.27080175</v>
      </c>
      <c r="BA384" s="8">
        <f t="shared" si="496"/>
        <v>0</v>
      </c>
      <c r="BB384" s="8">
        <f t="shared" si="497"/>
        <v>0</v>
      </c>
      <c r="BC384" s="8">
        <f t="shared" si="498"/>
        <v>0</v>
      </c>
      <c r="BD384" s="8">
        <f t="shared" si="499"/>
        <v>3.27080175</v>
      </c>
      <c r="BE384" s="15">
        <f t="shared" si="500"/>
        <v>0.05</v>
      </c>
      <c r="BF384" s="8">
        <f t="shared" si="501"/>
        <v>19.708744157504324</v>
      </c>
      <c r="BG384" s="68"/>
      <c r="BH384" s="60">
        <v>0</v>
      </c>
      <c r="BI384" s="8">
        <f t="shared" si="502"/>
        <v>3.27080175</v>
      </c>
      <c r="BJ384" s="8">
        <f t="shared" si="503"/>
        <v>0</v>
      </c>
      <c r="BK384" s="69">
        <f t="shared" si="504"/>
        <v>0</v>
      </c>
      <c r="BL384" s="8">
        <f t="shared" si="505"/>
        <v>0</v>
      </c>
      <c r="BM384" s="8">
        <f t="shared" si="506"/>
        <v>0</v>
      </c>
      <c r="BN384" s="8">
        <f t="shared" si="507"/>
        <v>0</v>
      </c>
      <c r="BO384" s="8">
        <f t="shared" si="508"/>
        <v>0</v>
      </c>
      <c r="BP384" s="8">
        <f t="shared" si="509"/>
        <v>0</v>
      </c>
      <c r="BQ384" s="15">
        <f t="shared" si="510"/>
        <v>0</v>
      </c>
      <c r="BR384" s="8">
        <f t="shared" si="511"/>
        <v>19.708744157504324</v>
      </c>
      <c r="BS384" s="68"/>
      <c r="BT384" s="60">
        <v>0</v>
      </c>
      <c r="BU384" s="8">
        <f t="shared" si="512"/>
        <v>3.27080175</v>
      </c>
      <c r="BV384" s="8">
        <f t="shared" si="513"/>
        <v>0</v>
      </c>
      <c r="BW384" s="69">
        <f t="shared" si="514"/>
        <v>0</v>
      </c>
      <c r="BX384" s="8">
        <f t="shared" si="515"/>
        <v>0</v>
      </c>
      <c r="BY384" s="8">
        <f t="shared" si="516"/>
        <v>0</v>
      </c>
      <c r="BZ384" s="8">
        <f t="shared" si="517"/>
        <v>0</v>
      </c>
      <c r="CA384" s="8">
        <f t="shared" si="518"/>
        <v>0</v>
      </c>
      <c r="CB384" s="8">
        <f t="shared" si="519"/>
        <v>0</v>
      </c>
      <c r="CC384" s="15">
        <f t="shared" si="520"/>
        <v>0</v>
      </c>
      <c r="CD384" s="8">
        <f t="shared" si="521"/>
        <v>19.708744157504324</v>
      </c>
      <c r="CE384" s="68"/>
      <c r="CF384" s="60">
        <v>0</v>
      </c>
      <c r="CG384" s="8">
        <f t="shared" si="522"/>
        <v>3.27080175</v>
      </c>
      <c r="CH384" s="8">
        <f t="shared" si="523"/>
        <v>0</v>
      </c>
      <c r="CI384" s="69">
        <f t="shared" si="524"/>
        <v>0</v>
      </c>
      <c r="CJ384" s="8">
        <f t="shared" si="525"/>
        <v>0</v>
      </c>
      <c r="CK384" s="8">
        <f t="shared" si="526"/>
        <v>0</v>
      </c>
      <c r="CL384" s="8">
        <f t="shared" si="527"/>
        <v>0</v>
      </c>
      <c r="CM384" s="8">
        <f t="shared" si="528"/>
        <v>0</v>
      </c>
      <c r="CN384" s="8">
        <f t="shared" si="529"/>
        <v>0</v>
      </c>
      <c r="CO384" s="15">
        <f t="shared" si="530"/>
        <v>0</v>
      </c>
      <c r="CP384" s="8">
        <f t="shared" si="531"/>
        <v>19.708744157504324</v>
      </c>
      <c r="CQ384" s="27"/>
      <c r="CR384">
        <f t="shared" si="456"/>
        <v>26.001948999999996</v>
      </c>
      <c r="CS384">
        <f t="shared" si="457"/>
        <v>2.675589</v>
      </c>
      <c r="CT384">
        <f t="shared" si="458"/>
        <v>0</v>
      </c>
      <c r="CU384">
        <f t="shared" si="459"/>
        <v>0</v>
      </c>
      <c r="CV384">
        <f t="shared" si="460"/>
        <v>5.5326009999999997</v>
      </c>
      <c r="CW384">
        <f t="shared" si="461"/>
        <v>9.9807179999999995</v>
      </c>
      <c r="CX384">
        <f t="shared" si="462"/>
        <v>0</v>
      </c>
      <c r="CY384">
        <f t="shared" si="463"/>
        <v>7.8130410000000001</v>
      </c>
      <c r="CZ384" s="8">
        <f t="shared" si="464"/>
        <v>7.8130410000000001</v>
      </c>
    </row>
    <row r="385" spans="1:104" hidden="1" outlineLevel="1" x14ac:dyDescent="0.4">
      <c r="A385" t="str">
        <f>'Accounts Active'!A345</f>
        <v>Walter J Brown and Kathryn S Justice Fam Trust u/a 05/07/2002</v>
      </c>
      <c r="B385">
        <f t="shared" si="447"/>
        <v>767.63653699999998</v>
      </c>
      <c r="C385">
        <f t="shared" si="446"/>
        <v>367.54979700000001</v>
      </c>
      <c r="D385">
        <f t="shared" si="448"/>
        <v>48.785879000000001</v>
      </c>
      <c r="E385">
        <f t="shared" si="449"/>
        <v>38.381826850000003</v>
      </c>
      <c r="F385" s="15">
        <f t="shared" si="465"/>
        <v>0.42884670085428922</v>
      </c>
      <c r="G385" s="14">
        <f t="shared" si="450"/>
        <v>1</v>
      </c>
      <c r="H385" s="54">
        <f t="shared" si="466"/>
        <v>199.92872775967797</v>
      </c>
      <c r="I385" s="58">
        <v>38.381826850000003</v>
      </c>
      <c r="J385" s="58">
        <f t="shared" si="451"/>
        <v>311.66207215000003</v>
      </c>
      <c r="K385" s="10"/>
      <c r="L385">
        <v>0</v>
      </c>
      <c r="M385" s="8">
        <f t="shared" si="467"/>
        <v>38.381826850000003</v>
      </c>
      <c r="N385" s="8">
        <f t="shared" si="468"/>
        <v>200</v>
      </c>
      <c r="O385" s="58">
        <f t="shared" si="452"/>
        <v>13.946884756540697</v>
      </c>
      <c r="P385" s="8">
        <f t="shared" si="453"/>
        <v>38.381826850000003</v>
      </c>
      <c r="Q385" s="8">
        <f t="shared" si="469"/>
        <v>0</v>
      </c>
      <c r="R385" s="8">
        <f t="shared" si="454"/>
        <v>0</v>
      </c>
      <c r="S385" s="8">
        <f t="shared" si="470"/>
        <v>0</v>
      </c>
      <c r="T385" s="8">
        <f t="shared" si="471"/>
        <v>52.328711606540701</v>
      </c>
      <c r="U385" s="15">
        <f t="shared" si="532"/>
        <v>6.8168604651162798E-2</v>
      </c>
      <c r="V385" s="8">
        <f t="shared" si="455"/>
        <v>259.33336054345932</v>
      </c>
      <c r="W385" s="68"/>
      <c r="X385" s="58">
        <v>0</v>
      </c>
      <c r="Y385" s="8">
        <f t="shared" si="472"/>
        <v>38.381826850000003</v>
      </c>
      <c r="Z385" s="8">
        <f t="shared" si="473"/>
        <v>259.33336054345932</v>
      </c>
      <c r="AA385" s="60">
        <f t="shared" si="474"/>
        <v>24.434942093459306</v>
      </c>
      <c r="AB385" s="8">
        <f t="shared" si="475"/>
        <v>0</v>
      </c>
      <c r="AC385" s="8">
        <f t="shared" si="476"/>
        <v>259.33336054345932</v>
      </c>
      <c r="AD385" s="8">
        <f t="shared" si="477"/>
        <v>46.40142035967795</v>
      </c>
      <c r="AE385" s="8">
        <f t="shared" si="478"/>
        <v>46.40142035967795</v>
      </c>
      <c r="AF385" s="8">
        <f t="shared" si="479"/>
        <v>70.836362453137255</v>
      </c>
      <c r="AG385" s="15">
        <f t="shared" si="480"/>
        <v>9.2278518594194087E-2</v>
      </c>
      <c r="AH385" s="8">
        <f t="shared" si="481"/>
        <v>188.49699809032205</v>
      </c>
      <c r="AI385" s="68"/>
      <c r="AJ385" s="58">
        <v>0</v>
      </c>
      <c r="AK385" s="8">
        <f t="shared" si="482"/>
        <v>38.381826850000003</v>
      </c>
      <c r="AL385" s="8">
        <f t="shared" si="483"/>
        <v>0</v>
      </c>
      <c r="AM385" s="69">
        <f t="shared" si="484"/>
        <v>0</v>
      </c>
      <c r="AN385" s="8">
        <f t="shared" si="485"/>
        <v>38.381826850000003</v>
      </c>
      <c r="AO385" s="8">
        <f t="shared" si="486"/>
        <v>0</v>
      </c>
      <c r="AP385" s="8">
        <f t="shared" si="487"/>
        <v>0</v>
      </c>
      <c r="AQ385" s="8">
        <f t="shared" si="488"/>
        <v>0</v>
      </c>
      <c r="AR385" s="8">
        <f t="shared" si="489"/>
        <v>38.381826850000003</v>
      </c>
      <c r="AS385" s="15">
        <f t="shared" si="490"/>
        <v>0.05</v>
      </c>
      <c r="AT385" s="8">
        <f t="shared" si="491"/>
        <v>150.11517124032204</v>
      </c>
      <c r="AU385" s="68"/>
      <c r="AV385" s="60">
        <v>0</v>
      </c>
      <c r="AW385" s="8">
        <f t="shared" si="492"/>
        <v>38.381826850000003</v>
      </c>
      <c r="AX385" s="8">
        <f t="shared" si="493"/>
        <v>0</v>
      </c>
      <c r="AY385" s="69">
        <f t="shared" si="494"/>
        <v>0</v>
      </c>
      <c r="AZ385" s="8">
        <f t="shared" si="495"/>
        <v>38.381826850000003</v>
      </c>
      <c r="BA385" s="8">
        <f t="shared" si="496"/>
        <v>0</v>
      </c>
      <c r="BB385" s="8">
        <f t="shared" si="497"/>
        <v>0</v>
      </c>
      <c r="BC385" s="8">
        <f t="shared" si="498"/>
        <v>0</v>
      </c>
      <c r="BD385" s="8">
        <f t="shared" si="499"/>
        <v>38.381826850000003</v>
      </c>
      <c r="BE385" s="15">
        <f t="shared" si="500"/>
        <v>0.05</v>
      </c>
      <c r="BF385" s="8">
        <f t="shared" si="501"/>
        <v>111.73334439032203</v>
      </c>
      <c r="BG385" s="68"/>
      <c r="BH385" s="60">
        <v>0</v>
      </c>
      <c r="BI385" s="8">
        <f t="shared" si="502"/>
        <v>38.381826850000003</v>
      </c>
      <c r="BJ385" s="8">
        <f t="shared" si="503"/>
        <v>0</v>
      </c>
      <c r="BK385" s="69">
        <f t="shared" si="504"/>
        <v>0</v>
      </c>
      <c r="BL385" s="8">
        <f t="shared" si="505"/>
        <v>0</v>
      </c>
      <c r="BM385" s="8">
        <f t="shared" si="506"/>
        <v>0</v>
      </c>
      <c r="BN385" s="8">
        <f t="shared" si="507"/>
        <v>0</v>
      </c>
      <c r="BO385" s="8">
        <f t="shared" si="508"/>
        <v>0</v>
      </c>
      <c r="BP385" s="8">
        <f t="shared" si="509"/>
        <v>0</v>
      </c>
      <c r="BQ385" s="15">
        <f t="shared" si="510"/>
        <v>0</v>
      </c>
      <c r="BR385" s="8">
        <f t="shared" si="511"/>
        <v>111.73334439032203</v>
      </c>
      <c r="BS385" s="68"/>
      <c r="BT385" s="60">
        <v>0</v>
      </c>
      <c r="BU385" s="8">
        <f t="shared" si="512"/>
        <v>38.381826850000003</v>
      </c>
      <c r="BV385" s="8">
        <f t="shared" si="513"/>
        <v>0</v>
      </c>
      <c r="BW385" s="69">
        <f t="shared" si="514"/>
        <v>0</v>
      </c>
      <c r="BX385" s="8">
        <f t="shared" si="515"/>
        <v>0</v>
      </c>
      <c r="BY385" s="8">
        <f t="shared" si="516"/>
        <v>0</v>
      </c>
      <c r="BZ385" s="8">
        <f t="shared" si="517"/>
        <v>0</v>
      </c>
      <c r="CA385" s="8">
        <f t="shared" si="518"/>
        <v>0</v>
      </c>
      <c r="CB385" s="8">
        <f t="shared" si="519"/>
        <v>0</v>
      </c>
      <c r="CC385" s="15">
        <f t="shared" si="520"/>
        <v>0</v>
      </c>
      <c r="CD385" s="8">
        <f t="shared" si="521"/>
        <v>111.73334439032203</v>
      </c>
      <c r="CE385" s="68"/>
      <c r="CF385" s="60">
        <v>0</v>
      </c>
      <c r="CG385" s="8">
        <f t="shared" si="522"/>
        <v>38.381826850000003</v>
      </c>
      <c r="CH385" s="8">
        <f t="shared" si="523"/>
        <v>0</v>
      </c>
      <c r="CI385" s="69">
        <f t="shared" si="524"/>
        <v>0</v>
      </c>
      <c r="CJ385" s="8">
        <f t="shared" si="525"/>
        <v>0</v>
      </c>
      <c r="CK385" s="8">
        <f t="shared" si="526"/>
        <v>0</v>
      </c>
      <c r="CL385" s="8">
        <f t="shared" si="527"/>
        <v>0</v>
      </c>
      <c r="CM385" s="8">
        <f t="shared" si="528"/>
        <v>0</v>
      </c>
      <c r="CN385" s="8">
        <f t="shared" si="529"/>
        <v>0</v>
      </c>
      <c r="CO385" s="15">
        <f t="shared" si="530"/>
        <v>0</v>
      </c>
      <c r="CP385" s="8">
        <f t="shared" si="531"/>
        <v>111.73334439032203</v>
      </c>
      <c r="CQ385" s="27"/>
      <c r="CR385">
        <f t="shared" si="456"/>
        <v>400.08673999999996</v>
      </c>
      <c r="CS385">
        <f t="shared" si="457"/>
        <v>46.498393</v>
      </c>
      <c r="CT385">
        <f t="shared" si="458"/>
        <v>16.699629000000002</v>
      </c>
      <c r="CU385">
        <f t="shared" si="459"/>
        <v>0</v>
      </c>
      <c r="CV385">
        <f t="shared" si="460"/>
        <v>165.73781299999999</v>
      </c>
      <c r="CW385">
        <f t="shared" si="461"/>
        <v>122.365026</v>
      </c>
      <c r="CX385">
        <f t="shared" si="462"/>
        <v>12.62656</v>
      </c>
      <c r="CY385">
        <f t="shared" si="463"/>
        <v>36.159319000000004</v>
      </c>
      <c r="CZ385" s="8">
        <f t="shared" si="464"/>
        <v>66.291776999999996</v>
      </c>
    </row>
    <row r="386" spans="1:104" hidden="1" outlineLevel="1" x14ac:dyDescent="0.4">
      <c r="A386" t="str">
        <f>'Accounts Active'!A346</f>
        <v>Werner Bullin</v>
      </c>
      <c r="B386">
        <f t="shared" si="447"/>
        <v>4.1749169999999998</v>
      </c>
      <c r="C386">
        <f t="shared" si="446"/>
        <v>1.6379000000000001E-2</v>
      </c>
      <c r="D386">
        <f t="shared" si="448"/>
        <v>4.0058509999999998</v>
      </c>
      <c r="E386">
        <f t="shared" si="449"/>
        <v>0.20874585000000001</v>
      </c>
      <c r="F386" s="15">
        <f t="shared" si="465"/>
        <v>1</v>
      </c>
      <c r="G386" s="14">
        <f t="shared" si="450"/>
        <v>1</v>
      </c>
      <c r="H386" s="54">
        <f t="shared" si="466"/>
        <v>0</v>
      </c>
      <c r="I386" s="58">
        <v>1.3545999999999836E-2</v>
      </c>
      <c r="J386" s="58">
        <f t="shared" si="451"/>
        <v>0</v>
      </c>
      <c r="K386" s="10"/>
      <c r="L386">
        <v>0</v>
      </c>
      <c r="M386" s="8">
        <f t="shared" si="467"/>
        <v>0</v>
      </c>
      <c r="N386" s="8">
        <f t="shared" si="468"/>
        <v>0</v>
      </c>
      <c r="O386" s="58">
        <f t="shared" si="452"/>
        <v>4.922238372092963E-3</v>
      </c>
      <c r="P386" s="8">
        <f t="shared" si="453"/>
        <v>0</v>
      </c>
      <c r="Q386" s="8">
        <f t="shared" si="469"/>
        <v>0</v>
      </c>
      <c r="R386" s="8">
        <f t="shared" si="454"/>
        <v>0</v>
      </c>
      <c r="S386" s="8">
        <f t="shared" si="470"/>
        <v>0</v>
      </c>
      <c r="T386" s="8">
        <f t="shared" si="471"/>
        <v>4.922238372092963E-3</v>
      </c>
      <c r="U386" s="15">
        <f t="shared" si="532"/>
        <v>1.1790026896565759E-3</v>
      </c>
      <c r="V386" s="8">
        <f t="shared" si="455"/>
        <v>-4.922238372092963E-3</v>
      </c>
      <c r="W386" s="68"/>
      <c r="X386" s="58">
        <v>0</v>
      </c>
      <c r="Y386" s="8">
        <f t="shared" si="472"/>
        <v>-4.922238372092963E-3</v>
      </c>
      <c r="Z386" s="8">
        <f t="shared" si="473"/>
        <v>-4.922238372092963E-3</v>
      </c>
      <c r="AA386" s="60">
        <f t="shared" si="474"/>
        <v>8.623761627906873E-3</v>
      </c>
      <c r="AB386" s="8">
        <f t="shared" si="475"/>
        <v>-4.922238372092963E-3</v>
      </c>
      <c r="AC386" s="8">
        <f t="shared" si="476"/>
        <v>0</v>
      </c>
      <c r="AD386" s="8">
        <f t="shared" si="477"/>
        <v>0</v>
      </c>
      <c r="AE386" s="8">
        <f t="shared" si="478"/>
        <v>0</v>
      </c>
      <c r="AF386" s="8">
        <f t="shared" si="479"/>
        <v>3.70152325581391E-3</v>
      </c>
      <c r="AG386" s="15">
        <f t="shared" si="480"/>
        <v>8.8661002262174554E-4</v>
      </c>
      <c r="AH386" s="8">
        <f t="shared" si="481"/>
        <v>-8.623761627906873E-3</v>
      </c>
      <c r="AI386" s="68"/>
      <c r="AJ386" s="58">
        <v>0</v>
      </c>
      <c r="AK386" s="8">
        <f t="shared" si="482"/>
        <v>-8.623761627906873E-3</v>
      </c>
      <c r="AL386" s="8">
        <f t="shared" si="483"/>
        <v>-8.623761627906873E-3</v>
      </c>
      <c r="AM386" s="69">
        <f t="shared" si="484"/>
        <v>0</v>
      </c>
      <c r="AN386" s="8">
        <f t="shared" si="485"/>
        <v>-8.623761627906873E-3</v>
      </c>
      <c r="AO386" s="8">
        <f t="shared" si="486"/>
        <v>0</v>
      </c>
      <c r="AP386" s="8">
        <f t="shared" si="487"/>
        <v>0</v>
      </c>
      <c r="AQ386" s="8">
        <f t="shared" si="488"/>
        <v>0</v>
      </c>
      <c r="AR386" s="8">
        <f t="shared" si="489"/>
        <v>-8.623761627906873E-3</v>
      </c>
      <c r="AS386" s="15">
        <f t="shared" si="490"/>
        <v>-2.0656127122783215E-3</v>
      </c>
      <c r="AT386" s="8">
        <f t="shared" si="491"/>
        <v>0</v>
      </c>
      <c r="AU386" s="68"/>
      <c r="AV386" s="60">
        <v>0</v>
      </c>
      <c r="AW386" s="8">
        <f t="shared" si="492"/>
        <v>0</v>
      </c>
      <c r="AX386" s="8">
        <f t="shared" si="493"/>
        <v>0</v>
      </c>
      <c r="AY386" s="69">
        <f t="shared" si="494"/>
        <v>0</v>
      </c>
      <c r="AZ386" s="8">
        <f t="shared" si="495"/>
        <v>0</v>
      </c>
      <c r="BA386" s="8">
        <f t="shared" si="496"/>
        <v>0</v>
      </c>
      <c r="BB386" s="8">
        <f t="shared" si="497"/>
        <v>0</v>
      </c>
      <c r="BC386" s="8">
        <f t="shared" si="498"/>
        <v>0</v>
      </c>
      <c r="BD386" s="8">
        <f t="shared" si="499"/>
        <v>0</v>
      </c>
      <c r="BE386" s="15">
        <f t="shared" si="500"/>
        <v>0</v>
      </c>
      <c r="BF386" s="8">
        <f t="shared" si="501"/>
        <v>0</v>
      </c>
      <c r="BG386" s="68"/>
      <c r="BH386" s="60">
        <v>0</v>
      </c>
      <c r="BI386" s="8">
        <f t="shared" si="502"/>
        <v>0</v>
      </c>
      <c r="BJ386" s="8">
        <f t="shared" si="503"/>
        <v>0</v>
      </c>
      <c r="BK386" s="69">
        <f t="shared" si="504"/>
        <v>0</v>
      </c>
      <c r="BL386" s="8">
        <f t="shared" si="505"/>
        <v>0</v>
      </c>
      <c r="BM386" s="8">
        <f t="shared" si="506"/>
        <v>0</v>
      </c>
      <c r="BN386" s="8">
        <f t="shared" si="507"/>
        <v>0</v>
      </c>
      <c r="BO386" s="8">
        <f t="shared" si="508"/>
        <v>0</v>
      </c>
      <c r="BP386" s="8">
        <f t="shared" si="509"/>
        <v>0</v>
      </c>
      <c r="BQ386" s="15">
        <f t="shared" si="510"/>
        <v>0</v>
      </c>
      <c r="BR386" s="8">
        <f t="shared" si="511"/>
        <v>0</v>
      </c>
      <c r="BS386" s="68"/>
      <c r="BT386" s="60">
        <v>0</v>
      </c>
      <c r="BU386" s="8">
        <f t="shared" si="512"/>
        <v>0</v>
      </c>
      <c r="BV386" s="8">
        <f t="shared" si="513"/>
        <v>0</v>
      </c>
      <c r="BW386" s="69">
        <f t="shared" si="514"/>
        <v>0</v>
      </c>
      <c r="BX386" s="8">
        <f t="shared" si="515"/>
        <v>0</v>
      </c>
      <c r="BY386" s="8">
        <f t="shared" si="516"/>
        <v>0</v>
      </c>
      <c r="BZ386" s="8">
        <f t="shared" si="517"/>
        <v>0</v>
      </c>
      <c r="CA386" s="8">
        <f t="shared" si="518"/>
        <v>0</v>
      </c>
      <c r="CB386" s="8">
        <f t="shared" si="519"/>
        <v>0</v>
      </c>
      <c r="CC386" s="15">
        <f t="shared" si="520"/>
        <v>0</v>
      </c>
      <c r="CD386" s="8">
        <f t="shared" si="521"/>
        <v>0</v>
      </c>
      <c r="CE386" s="68"/>
      <c r="CF386" s="60">
        <v>0</v>
      </c>
      <c r="CG386" s="8">
        <f t="shared" si="522"/>
        <v>0</v>
      </c>
      <c r="CH386" s="8">
        <f t="shared" si="523"/>
        <v>0</v>
      </c>
      <c r="CI386" s="69">
        <f t="shared" si="524"/>
        <v>0</v>
      </c>
      <c r="CJ386" s="8">
        <f t="shared" si="525"/>
        <v>0</v>
      </c>
      <c r="CK386" s="8">
        <f t="shared" si="526"/>
        <v>0</v>
      </c>
      <c r="CL386" s="8">
        <f t="shared" si="527"/>
        <v>0</v>
      </c>
      <c r="CM386" s="8">
        <f t="shared" si="528"/>
        <v>0</v>
      </c>
      <c r="CN386" s="8">
        <f t="shared" si="529"/>
        <v>0</v>
      </c>
      <c r="CO386" s="15">
        <f t="shared" si="530"/>
        <v>0</v>
      </c>
      <c r="CP386" s="8">
        <f t="shared" si="531"/>
        <v>0</v>
      </c>
      <c r="CQ386" s="27"/>
      <c r="CR386">
        <f t="shared" si="456"/>
        <v>4.1585380000000001</v>
      </c>
      <c r="CS386">
        <f t="shared" si="457"/>
        <v>0</v>
      </c>
      <c r="CT386">
        <f t="shared" si="458"/>
        <v>0</v>
      </c>
      <c r="CU386">
        <f t="shared" si="459"/>
        <v>0</v>
      </c>
      <c r="CV386">
        <f t="shared" si="460"/>
        <v>0</v>
      </c>
      <c r="CW386">
        <f t="shared" si="461"/>
        <v>0.15268699999999999</v>
      </c>
      <c r="CX386">
        <f t="shared" si="462"/>
        <v>4</v>
      </c>
      <c r="CY386">
        <f t="shared" si="463"/>
        <v>5.8510000000000003E-3</v>
      </c>
      <c r="CZ386" s="8">
        <f t="shared" si="464"/>
        <v>4.0086839999999997</v>
      </c>
    </row>
    <row r="387" spans="1:104" hidden="1" outlineLevel="1" x14ac:dyDescent="0.4">
      <c r="A387" t="str">
        <f>'Accounts Active'!A347</f>
        <v>Weston Carvalho</v>
      </c>
      <c r="B387">
        <f t="shared" si="447"/>
        <v>9.7849800000000009</v>
      </c>
      <c r="C387">
        <f t="shared" si="446"/>
        <v>1.4865010000000001</v>
      </c>
      <c r="D387">
        <f t="shared" si="448"/>
        <v>0</v>
      </c>
      <c r="E387">
        <f t="shared" si="449"/>
        <v>0.48924900000000004</v>
      </c>
      <c r="F387" s="15">
        <f t="shared" si="465"/>
        <v>0.32912793196910067</v>
      </c>
      <c r="G387" s="14">
        <f t="shared" si="450"/>
        <v>1</v>
      </c>
      <c r="H387" s="54">
        <f t="shared" si="466"/>
        <v>0.99725199999999992</v>
      </c>
      <c r="I387" s="58">
        <v>0.48924900000000004</v>
      </c>
      <c r="J387" s="58">
        <f t="shared" si="451"/>
        <v>0.99725200000000003</v>
      </c>
      <c r="K387" s="10"/>
      <c r="L387">
        <v>0</v>
      </c>
      <c r="M387" s="8">
        <f t="shared" si="467"/>
        <v>0.48924900000000004</v>
      </c>
      <c r="N387" s="8">
        <f t="shared" si="468"/>
        <v>0.99725200000000003</v>
      </c>
      <c r="O387" s="58">
        <f t="shared" si="452"/>
        <v>0.1777794331395349</v>
      </c>
      <c r="P387" s="8">
        <f t="shared" si="453"/>
        <v>0.48924900000000004</v>
      </c>
      <c r="Q387" s="8">
        <f t="shared" si="469"/>
        <v>0</v>
      </c>
      <c r="R387" s="8">
        <f t="shared" si="454"/>
        <v>0</v>
      </c>
      <c r="S387" s="8">
        <f t="shared" si="470"/>
        <v>0</v>
      </c>
      <c r="T387" s="8">
        <f t="shared" si="471"/>
        <v>0.66702843313953497</v>
      </c>
      <c r="U387" s="15">
        <f t="shared" si="532"/>
        <v>6.8168604651162798E-2</v>
      </c>
      <c r="V387" s="8">
        <f t="shared" si="455"/>
        <v>0.33022356686046506</v>
      </c>
      <c r="W387" s="68"/>
      <c r="X387" s="58">
        <v>0</v>
      </c>
      <c r="Y387" s="8">
        <f t="shared" si="472"/>
        <v>0.33022356686046506</v>
      </c>
      <c r="Z387" s="8">
        <f t="shared" si="473"/>
        <v>0.33022356686046506</v>
      </c>
      <c r="AA387" s="60">
        <f t="shared" si="474"/>
        <v>0.31146956686046517</v>
      </c>
      <c r="AB387" s="8">
        <f t="shared" si="475"/>
        <v>0.33022356686046506</v>
      </c>
      <c r="AC387" s="8">
        <f t="shared" si="476"/>
        <v>0</v>
      </c>
      <c r="AD387" s="8">
        <f t="shared" si="477"/>
        <v>0</v>
      </c>
      <c r="AE387" s="8">
        <f t="shared" si="478"/>
        <v>0</v>
      </c>
      <c r="AF387" s="8">
        <f t="shared" si="479"/>
        <v>0.64169313372093018</v>
      </c>
      <c r="AG387" s="15">
        <f t="shared" si="480"/>
        <v>6.5579401666731069E-2</v>
      </c>
      <c r="AH387" s="8">
        <f t="shared" si="481"/>
        <v>-0.31146956686046512</v>
      </c>
      <c r="AI387" s="68"/>
      <c r="AJ387" s="58">
        <v>0</v>
      </c>
      <c r="AK387" s="8">
        <f t="shared" si="482"/>
        <v>-0.31146956686046512</v>
      </c>
      <c r="AL387" s="8">
        <f t="shared" si="483"/>
        <v>-0.31146956686046512</v>
      </c>
      <c r="AM387" s="69">
        <f t="shared" si="484"/>
        <v>0</v>
      </c>
      <c r="AN387" s="8">
        <f t="shared" si="485"/>
        <v>-0.31146956686046512</v>
      </c>
      <c r="AO387" s="8">
        <f t="shared" si="486"/>
        <v>0</v>
      </c>
      <c r="AP387" s="8">
        <f t="shared" si="487"/>
        <v>0</v>
      </c>
      <c r="AQ387" s="8">
        <f t="shared" si="488"/>
        <v>0</v>
      </c>
      <c r="AR387" s="8">
        <f t="shared" si="489"/>
        <v>-0.31146956686046512</v>
      </c>
      <c r="AS387" s="15">
        <f t="shared" si="490"/>
        <v>-3.1831395348837208E-2</v>
      </c>
      <c r="AT387" s="8">
        <f t="shared" si="491"/>
        <v>0</v>
      </c>
      <c r="AU387" s="68"/>
      <c r="AV387" s="60">
        <v>0</v>
      </c>
      <c r="AW387" s="8">
        <f t="shared" si="492"/>
        <v>0</v>
      </c>
      <c r="AX387" s="8">
        <f t="shared" si="493"/>
        <v>0</v>
      </c>
      <c r="AY387" s="69">
        <f t="shared" si="494"/>
        <v>0</v>
      </c>
      <c r="AZ387" s="8">
        <f t="shared" si="495"/>
        <v>0</v>
      </c>
      <c r="BA387" s="8">
        <f t="shared" si="496"/>
        <v>0</v>
      </c>
      <c r="BB387" s="8">
        <f t="shared" si="497"/>
        <v>0</v>
      </c>
      <c r="BC387" s="8">
        <f t="shared" si="498"/>
        <v>0</v>
      </c>
      <c r="BD387" s="8">
        <f t="shared" si="499"/>
        <v>0</v>
      </c>
      <c r="BE387" s="15">
        <f t="shared" si="500"/>
        <v>0</v>
      </c>
      <c r="BF387" s="8">
        <f t="shared" si="501"/>
        <v>0</v>
      </c>
      <c r="BG387" s="68"/>
      <c r="BH387" s="60">
        <v>0</v>
      </c>
      <c r="BI387" s="8">
        <f t="shared" si="502"/>
        <v>0</v>
      </c>
      <c r="BJ387" s="8">
        <f t="shared" si="503"/>
        <v>0</v>
      </c>
      <c r="BK387" s="69">
        <f t="shared" si="504"/>
        <v>0</v>
      </c>
      <c r="BL387" s="8">
        <f t="shared" si="505"/>
        <v>0</v>
      </c>
      <c r="BM387" s="8">
        <f t="shared" si="506"/>
        <v>0</v>
      </c>
      <c r="BN387" s="8">
        <f t="shared" si="507"/>
        <v>0</v>
      </c>
      <c r="BO387" s="8">
        <f t="shared" si="508"/>
        <v>0</v>
      </c>
      <c r="BP387" s="8">
        <f t="shared" si="509"/>
        <v>0</v>
      </c>
      <c r="BQ387" s="15">
        <f t="shared" si="510"/>
        <v>0</v>
      </c>
      <c r="BR387" s="8">
        <f t="shared" si="511"/>
        <v>0</v>
      </c>
      <c r="BS387" s="68"/>
      <c r="BT387" s="60">
        <v>0</v>
      </c>
      <c r="BU387" s="8">
        <f t="shared" si="512"/>
        <v>0</v>
      </c>
      <c r="BV387" s="8">
        <f t="shared" si="513"/>
        <v>0</v>
      </c>
      <c r="BW387" s="69">
        <f t="shared" si="514"/>
        <v>0</v>
      </c>
      <c r="BX387" s="8">
        <f t="shared" si="515"/>
        <v>0</v>
      </c>
      <c r="BY387" s="8">
        <f t="shared" si="516"/>
        <v>0</v>
      </c>
      <c r="BZ387" s="8">
        <f t="shared" si="517"/>
        <v>0</v>
      </c>
      <c r="CA387" s="8">
        <f t="shared" si="518"/>
        <v>0</v>
      </c>
      <c r="CB387" s="8">
        <f t="shared" si="519"/>
        <v>0</v>
      </c>
      <c r="CC387" s="15">
        <f t="shared" si="520"/>
        <v>0</v>
      </c>
      <c r="CD387" s="8">
        <f t="shared" si="521"/>
        <v>0</v>
      </c>
      <c r="CE387" s="68"/>
      <c r="CF387" s="60">
        <v>0</v>
      </c>
      <c r="CG387" s="8">
        <f t="shared" si="522"/>
        <v>0</v>
      </c>
      <c r="CH387" s="8">
        <f t="shared" si="523"/>
        <v>0</v>
      </c>
      <c r="CI387" s="69">
        <f t="shared" si="524"/>
        <v>0</v>
      </c>
      <c r="CJ387" s="8">
        <f t="shared" si="525"/>
        <v>0</v>
      </c>
      <c r="CK387" s="8">
        <f t="shared" si="526"/>
        <v>0</v>
      </c>
      <c r="CL387" s="8">
        <f t="shared" si="527"/>
        <v>0</v>
      </c>
      <c r="CM387" s="8">
        <f t="shared" si="528"/>
        <v>0</v>
      </c>
      <c r="CN387" s="8">
        <f t="shared" si="529"/>
        <v>0</v>
      </c>
      <c r="CO387" s="15">
        <f t="shared" si="530"/>
        <v>0</v>
      </c>
      <c r="CP387" s="8">
        <f t="shared" si="531"/>
        <v>0</v>
      </c>
      <c r="CQ387" s="27"/>
      <c r="CR387">
        <f t="shared" si="456"/>
        <v>8.2984790000000004</v>
      </c>
      <c r="CS387">
        <f t="shared" si="457"/>
        <v>0</v>
      </c>
      <c r="CT387">
        <f t="shared" si="458"/>
        <v>0</v>
      </c>
      <c r="CU387">
        <f t="shared" si="459"/>
        <v>0</v>
      </c>
      <c r="CV387">
        <f t="shared" si="460"/>
        <v>5.3961119999999996</v>
      </c>
      <c r="CW387">
        <f t="shared" si="461"/>
        <v>2.9023669999999999</v>
      </c>
      <c r="CX387">
        <f t="shared" si="462"/>
        <v>0</v>
      </c>
      <c r="CY387">
        <f t="shared" si="463"/>
        <v>0</v>
      </c>
      <c r="CZ387" s="8">
        <f t="shared" si="464"/>
        <v>0</v>
      </c>
    </row>
    <row r="388" spans="1:104" hidden="1" outlineLevel="1" x14ac:dyDescent="0.4">
      <c r="A388" t="str">
        <f>'Accounts Active'!A348</f>
        <v>William and Rachel DiPaolo</v>
      </c>
      <c r="B388">
        <f t="shared" si="447"/>
        <v>58.365237000000008</v>
      </c>
      <c r="C388">
        <f t="shared" si="446"/>
        <v>6.2884719999999996</v>
      </c>
      <c r="D388">
        <f t="shared" si="448"/>
        <v>4.1403819999999998</v>
      </c>
      <c r="E388">
        <f t="shared" si="449"/>
        <v>2.9182618500000004</v>
      </c>
      <c r="F388" s="15">
        <f t="shared" si="465"/>
        <v>0.46406533256409516</v>
      </c>
      <c r="G388" s="14">
        <f t="shared" si="450"/>
        <v>1</v>
      </c>
      <c r="H388" s="54">
        <f t="shared" si="466"/>
        <v>3.3702101499999992</v>
      </c>
      <c r="I388" s="58">
        <v>2.9182618500000004</v>
      </c>
      <c r="J388" s="58">
        <f t="shared" si="451"/>
        <v>3.3702101499999992</v>
      </c>
      <c r="K388" s="10"/>
      <c r="L388">
        <v>0</v>
      </c>
      <c r="M388" s="8">
        <f t="shared" si="467"/>
        <v>2.9182618500000004</v>
      </c>
      <c r="N388" s="8">
        <f t="shared" si="468"/>
        <v>3.3702101499999992</v>
      </c>
      <c r="O388" s="58">
        <f t="shared" si="452"/>
        <v>1.0604149164244188</v>
      </c>
      <c r="P388" s="8">
        <f t="shared" si="453"/>
        <v>2.9182618500000004</v>
      </c>
      <c r="Q388" s="8">
        <f t="shared" si="469"/>
        <v>0</v>
      </c>
      <c r="R388" s="8">
        <f t="shared" si="454"/>
        <v>0</v>
      </c>
      <c r="S388" s="8">
        <f t="shared" si="470"/>
        <v>0</v>
      </c>
      <c r="T388" s="8">
        <f t="shared" si="471"/>
        <v>3.9786767664244191</v>
      </c>
      <c r="U388" s="15">
        <f t="shared" si="532"/>
        <v>6.8168604651162784E-2</v>
      </c>
      <c r="V388" s="8">
        <f t="shared" si="455"/>
        <v>-0.6084666164244199</v>
      </c>
      <c r="W388" s="68"/>
      <c r="X388" s="58">
        <v>0</v>
      </c>
      <c r="Y388" s="8">
        <f t="shared" si="472"/>
        <v>-0.6084666164244199</v>
      </c>
      <c r="Z388" s="8">
        <f t="shared" si="473"/>
        <v>-0.6084666164244199</v>
      </c>
      <c r="AA388" s="60">
        <f t="shared" si="474"/>
        <v>1.8578469335755816</v>
      </c>
      <c r="AB388" s="8">
        <f t="shared" si="475"/>
        <v>-0.6084666164244199</v>
      </c>
      <c r="AC388" s="8">
        <f t="shared" si="476"/>
        <v>0</v>
      </c>
      <c r="AD388" s="8">
        <f t="shared" si="477"/>
        <v>0</v>
      </c>
      <c r="AE388" s="8">
        <f t="shared" si="478"/>
        <v>0</v>
      </c>
      <c r="AF388" s="8">
        <f t="shared" si="479"/>
        <v>1.2493803171511617</v>
      </c>
      <c r="AG388" s="15">
        <f t="shared" si="480"/>
        <v>2.1406240792805512E-2</v>
      </c>
      <c r="AH388" s="8">
        <f t="shared" si="481"/>
        <v>-1.8578469335755816</v>
      </c>
      <c r="AI388" s="68"/>
      <c r="AJ388" s="58">
        <v>0</v>
      </c>
      <c r="AK388" s="8">
        <f t="shared" si="482"/>
        <v>-1.8578469335755816</v>
      </c>
      <c r="AL388" s="8">
        <f t="shared" si="483"/>
        <v>-1.8578469335755816</v>
      </c>
      <c r="AM388" s="69">
        <f t="shared" si="484"/>
        <v>0</v>
      </c>
      <c r="AN388" s="8">
        <f t="shared" si="485"/>
        <v>-1.8578469335755816</v>
      </c>
      <c r="AO388" s="8">
        <f t="shared" si="486"/>
        <v>0</v>
      </c>
      <c r="AP388" s="8">
        <f t="shared" si="487"/>
        <v>0</v>
      </c>
      <c r="AQ388" s="8">
        <f t="shared" si="488"/>
        <v>0</v>
      </c>
      <c r="AR388" s="8">
        <f t="shared" si="489"/>
        <v>-1.8578469335755816</v>
      </c>
      <c r="AS388" s="15">
        <f t="shared" si="490"/>
        <v>-3.1831395348837208E-2</v>
      </c>
      <c r="AT388" s="8">
        <f t="shared" si="491"/>
        <v>0</v>
      </c>
      <c r="AU388" s="68"/>
      <c r="AV388" s="60">
        <v>0</v>
      </c>
      <c r="AW388" s="8">
        <f t="shared" si="492"/>
        <v>0</v>
      </c>
      <c r="AX388" s="8">
        <f t="shared" si="493"/>
        <v>0</v>
      </c>
      <c r="AY388" s="69">
        <f t="shared" si="494"/>
        <v>0</v>
      </c>
      <c r="AZ388" s="8">
        <f t="shared" si="495"/>
        <v>0</v>
      </c>
      <c r="BA388" s="8">
        <f t="shared" si="496"/>
        <v>0</v>
      </c>
      <c r="BB388" s="8">
        <f t="shared" si="497"/>
        <v>0</v>
      </c>
      <c r="BC388" s="8">
        <f t="shared" si="498"/>
        <v>0</v>
      </c>
      <c r="BD388" s="8">
        <f t="shared" si="499"/>
        <v>0</v>
      </c>
      <c r="BE388" s="15">
        <f t="shared" si="500"/>
        <v>0</v>
      </c>
      <c r="BF388" s="8">
        <f t="shared" si="501"/>
        <v>0</v>
      </c>
      <c r="BG388" s="68"/>
      <c r="BH388" s="60">
        <v>0</v>
      </c>
      <c r="BI388" s="8">
        <f t="shared" si="502"/>
        <v>0</v>
      </c>
      <c r="BJ388" s="8">
        <f t="shared" si="503"/>
        <v>0</v>
      </c>
      <c r="BK388" s="69">
        <f t="shared" si="504"/>
        <v>0</v>
      </c>
      <c r="BL388" s="8">
        <f t="shared" si="505"/>
        <v>0</v>
      </c>
      <c r="BM388" s="8">
        <f t="shared" si="506"/>
        <v>0</v>
      </c>
      <c r="BN388" s="8">
        <f t="shared" si="507"/>
        <v>0</v>
      </c>
      <c r="BO388" s="8">
        <f t="shared" si="508"/>
        <v>0</v>
      </c>
      <c r="BP388" s="8">
        <f t="shared" si="509"/>
        <v>0</v>
      </c>
      <c r="BQ388" s="15">
        <f t="shared" si="510"/>
        <v>0</v>
      </c>
      <c r="BR388" s="8">
        <f t="shared" si="511"/>
        <v>0</v>
      </c>
      <c r="BS388" s="68"/>
      <c r="BT388" s="60">
        <v>0</v>
      </c>
      <c r="BU388" s="8">
        <f t="shared" si="512"/>
        <v>0</v>
      </c>
      <c r="BV388" s="8">
        <f t="shared" si="513"/>
        <v>0</v>
      </c>
      <c r="BW388" s="69">
        <f t="shared" si="514"/>
        <v>0</v>
      </c>
      <c r="BX388" s="8">
        <f t="shared" si="515"/>
        <v>0</v>
      </c>
      <c r="BY388" s="8">
        <f t="shared" si="516"/>
        <v>0</v>
      </c>
      <c r="BZ388" s="8">
        <f t="shared" si="517"/>
        <v>0</v>
      </c>
      <c r="CA388" s="8">
        <f t="shared" si="518"/>
        <v>0</v>
      </c>
      <c r="CB388" s="8">
        <f t="shared" si="519"/>
        <v>0</v>
      </c>
      <c r="CC388" s="15">
        <f t="shared" si="520"/>
        <v>0</v>
      </c>
      <c r="CD388" s="8">
        <f t="shared" si="521"/>
        <v>0</v>
      </c>
      <c r="CE388" s="68"/>
      <c r="CF388" s="60">
        <v>0</v>
      </c>
      <c r="CG388" s="8">
        <f t="shared" si="522"/>
        <v>0</v>
      </c>
      <c r="CH388" s="8">
        <f t="shared" si="523"/>
        <v>0</v>
      </c>
      <c r="CI388" s="69">
        <f t="shared" si="524"/>
        <v>0</v>
      </c>
      <c r="CJ388" s="8">
        <f t="shared" si="525"/>
        <v>0</v>
      </c>
      <c r="CK388" s="8">
        <f t="shared" si="526"/>
        <v>0</v>
      </c>
      <c r="CL388" s="8">
        <f t="shared" si="527"/>
        <v>0</v>
      </c>
      <c r="CM388" s="8">
        <f t="shared" si="528"/>
        <v>0</v>
      </c>
      <c r="CN388" s="8">
        <f t="shared" si="529"/>
        <v>0</v>
      </c>
      <c r="CO388" s="15">
        <f t="shared" si="530"/>
        <v>0</v>
      </c>
      <c r="CP388" s="8">
        <f t="shared" si="531"/>
        <v>0</v>
      </c>
      <c r="CQ388" s="27"/>
      <c r="CR388">
        <f t="shared" si="456"/>
        <v>52.076765000000009</v>
      </c>
      <c r="CS388">
        <f t="shared" si="457"/>
        <v>10.40626</v>
      </c>
      <c r="CT388">
        <f t="shared" si="458"/>
        <v>0</v>
      </c>
      <c r="CU388">
        <f t="shared" si="459"/>
        <v>0</v>
      </c>
      <c r="CV388">
        <f t="shared" si="460"/>
        <v>0</v>
      </c>
      <c r="CW388">
        <f t="shared" si="461"/>
        <v>37.530123000000003</v>
      </c>
      <c r="CX388">
        <f t="shared" si="462"/>
        <v>0</v>
      </c>
      <c r="CY388">
        <f t="shared" si="463"/>
        <v>4.1403819999999998</v>
      </c>
      <c r="CZ388" s="8">
        <f t="shared" si="464"/>
        <v>4.1403819999999998</v>
      </c>
    </row>
    <row r="389" spans="1:104" hidden="1" outlineLevel="1" x14ac:dyDescent="0.4">
      <c r="A389" t="str">
        <f>'Accounts Active'!A349</f>
        <v>Yoga Gudivada and Vaishnavi Raghupathi</v>
      </c>
      <c r="B389">
        <f t="shared" si="447"/>
        <v>0</v>
      </c>
      <c r="C389">
        <f t="shared" si="446"/>
        <v>0</v>
      </c>
      <c r="D389">
        <f t="shared" si="448"/>
        <v>0</v>
      </c>
      <c r="E389">
        <f t="shared" si="449"/>
        <v>0</v>
      </c>
      <c r="F389" s="15">
        <f t="shared" si="465"/>
        <v>0</v>
      </c>
      <c r="G389" s="14">
        <f t="shared" si="450"/>
        <v>1</v>
      </c>
      <c r="H389" s="54">
        <f t="shared" si="466"/>
        <v>0</v>
      </c>
      <c r="I389" s="58">
        <v>0</v>
      </c>
      <c r="J389" s="58">
        <f t="shared" si="451"/>
        <v>0</v>
      </c>
      <c r="K389" s="10"/>
      <c r="L389">
        <v>0</v>
      </c>
      <c r="M389" s="8">
        <f t="shared" si="467"/>
        <v>0</v>
      </c>
      <c r="N389" s="8">
        <f t="shared" si="468"/>
        <v>0</v>
      </c>
      <c r="O389" s="58">
        <f t="shared" si="452"/>
        <v>0</v>
      </c>
      <c r="P389" s="8">
        <f t="shared" si="453"/>
        <v>0</v>
      </c>
      <c r="Q389" s="8">
        <f t="shared" si="469"/>
        <v>0</v>
      </c>
      <c r="R389" s="8">
        <f t="shared" si="454"/>
        <v>0</v>
      </c>
      <c r="S389" s="8">
        <f t="shared" si="470"/>
        <v>0</v>
      </c>
      <c r="T389" s="8">
        <f t="shared" si="471"/>
        <v>0</v>
      </c>
      <c r="U389" s="15">
        <f t="shared" si="532"/>
        <v>0</v>
      </c>
      <c r="V389" s="8">
        <f t="shared" si="455"/>
        <v>0</v>
      </c>
      <c r="W389" s="68"/>
      <c r="X389" s="58">
        <v>0</v>
      </c>
      <c r="Y389" s="8">
        <f t="shared" si="472"/>
        <v>0</v>
      </c>
      <c r="Z389" s="8">
        <f t="shared" si="473"/>
        <v>0</v>
      </c>
      <c r="AA389" s="60">
        <f t="shared" si="474"/>
        <v>0</v>
      </c>
      <c r="AB389" s="8">
        <f t="shared" si="475"/>
        <v>0</v>
      </c>
      <c r="AC389" s="8">
        <f t="shared" si="476"/>
        <v>0</v>
      </c>
      <c r="AD389" s="8">
        <f t="shared" si="477"/>
        <v>0</v>
      </c>
      <c r="AE389" s="8">
        <f t="shared" si="478"/>
        <v>0</v>
      </c>
      <c r="AF389" s="8">
        <f t="shared" si="479"/>
        <v>0</v>
      </c>
      <c r="AG389" s="15">
        <f t="shared" si="480"/>
        <v>0</v>
      </c>
      <c r="AH389" s="8">
        <f t="shared" si="481"/>
        <v>0</v>
      </c>
      <c r="AI389" s="68"/>
      <c r="AJ389" s="58">
        <v>1</v>
      </c>
      <c r="AK389" s="8">
        <f t="shared" si="482"/>
        <v>0</v>
      </c>
      <c r="AL389" s="8">
        <f t="shared" si="483"/>
        <v>0</v>
      </c>
      <c r="AM389" s="69">
        <f t="shared" si="484"/>
        <v>0</v>
      </c>
      <c r="AN389" s="8">
        <f t="shared" si="485"/>
        <v>0</v>
      </c>
      <c r="AO389" s="8">
        <f t="shared" si="486"/>
        <v>0</v>
      </c>
      <c r="AP389" s="8">
        <f t="shared" si="487"/>
        <v>0</v>
      </c>
      <c r="AQ389" s="8">
        <f t="shared" si="488"/>
        <v>0</v>
      </c>
      <c r="AR389" s="8">
        <f t="shared" si="489"/>
        <v>0</v>
      </c>
      <c r="AS389" s="15">
        <f t="shared" si="490"/>
        <v>0</v>
      </c>
      <c r="AT389" s="8">
        <f t="shared" si="491"/>
        <v>0</v>
      </c>
      <c r="AU389" s="68"/>
      <c r="AV389" s="60">
        <v>1</v>
      </c>
      <c r="AW389" s="8">
        <f t="shared" si="492"/>
        <v>0</v>
      </c>
      <c r="AX389" s="8">
        <f t="shared" si="493"/>
        <v>0</v>
      </c>
      <c r="AY389" s="69">
        <f t="shared" si="494"/>
        <v>0</v>
      </c>
      <c r="AZ389" s="8">
        <f t="shared" si="495"/>
        <v>0</v>
      </c>
      <c r="BA389" s="8">
        <f t="shared" si="496"/>
        <v>0</v>
      </c>
      <c r="BB389" s="8">
        <f t="shared" si="497"/>
        <v>0</v>
      </c>
      <c r="BC389" s="8">
        <f t="shared" si="498"/>
        <v>0</v>
      </c>
      <c r="BD389" s="8">
        <f t="shared" si="499"/>
        <v>0</v>
      </c>
      <c r="BE389" s="15">
        <f t="shared" si="500"/>
        <v>0</v>
      </c>
      <c r="BF389" s="8">
        <f t="shared" si="501"/>
        <v>0</v>
      </c>
      <c r="BG389" s="68"/>
      <c r="BH389" s="60">
        <v>1</v>
      </c>
      <c r="BI389" s="8">
        <f t="shared" si="502"/>
        <v>0</v>
      </c>
      <c r="BJ389" s="8">
        <f t="shared" si="503"/>
        <v>0</v>
      </c>
      <c r="BK389" s="69">
        <f t="shared" si="504"/>
        <v>0</v>
      </c>
      <c r="BL389" s="8">
        <f t="shared" si="505"/>
        <v>0</v>
      </c>
      <c r="BM389" s="8">
        <f t="shared" si="506"/>
        <v>0</v>
      </c>
      <c r="BN389" s="8">
        <f t="shared" si="507"/>
        <v>0</v>
      </c>
      <c r="BO389" s="8">
        <f t="shared" si="508"/>
        <v>0</v>
      </c>
      <c r="BP389" s="8">
        <f t="shared" si="509"/>
        <v>0</v>
      </c>
      <c r="BQ389" s="15">
        <f t="shared" si="510"/>
        <v>0</v>
      </c>
      <c r="BR389" s="8">
        <f t="shared" si="511"/>
        <v>0</v>
      </c>
      <c r="BS389" s="68"/>
      <c r="BT389" s="60">
        <v>1</v>
      </c>
      <c r="BU389" s="8">
        <f t="shared" si="512"/>
        <v>0</v>
      </c>
      <c r="BV389" s="8">
        <f t="shared" si="513"/>
        <v>0</v>
      </c>
      <c r="BW389" s="69">
        <f t="shared" si="514"/>
        <v>0</v>
      </c>
      <c r="BX389" s="8">
        <f t="shared" si="515"/>
        <v>0</v>
      </c>
      <c r="BY389" s="8">
        <f t="shared" si="516"/>
        <v>0</v>
      </c>
      <c r="BZ389" s="8">
        <f t="shared" si="517"/>
        <v>0</v>
      </c>
      <c r="CA389" s="8">
        <f t="shared" si="518"/>
        <v>0</v>
      </c>
      <c r="CB389" s="8">
        <f t="shared" si="519"/>
        <v>0</v>
      </c>
      <c r="CC389" s="15">
        <f t="shared" si="520"/>
        <v>0</v>
      </c>
      <c r="CD389" s="8">
        <f t="shared" si="521"/>
        <v>0</v>
      </c>
      <c r="CE389" s="68"/>
      <c r="CF389" s="60">
        <v>1</v>
      </c>
      <c r="CG389" s="8">
        <f t="shared" si="522"/>
        <v>0</v>
      </c>
      <c r="CH389" s="8">
        <f t="shared" si="523"/>
        <v>0</v>
      </c>
      <c r="CI389" s="69">
        <f t="shared" si="524"/>
        <v>0</v>
      </c>
      <c r="CJ389" s="8">
        <f t="shared" si="525"/>
        <v>0</v>
      </c>
      <c r="CK389" s="8">
        <f t="shared" si="526"/>
        <v>0</v>
      </c>
      <c r="CL389" s="8">
        <f t="shared" si="527"/>
        <v>0</v>
      </c>
      <c r="CM389" s="8">
        <f t="shared" si="528"/>
        <v>0</v>
      </c>
      <c r="CN389" s="8">
        <f t="shared" si="529"/>
        <v>0</v>
      </c>
      <c r="CO389" s="15">
        <f t="shared" si="530"/>
        <v>0</v>
      </c>
      <c r="CP389" s="8">
        <f t="shared" si="531"/>
        <v>0</v>
      </c>
      <c r="CQ389" s="27"/>
      <c r="CR389">
        <f t="shared" si="456"/>
        <v>0</v>
      </c>
      <c r="CS389">
        <f t="shared" si="457"/>
        <v>0</v>
      </c>
      <c r="CT389">
        <f t="shared" si="458"/>
        <v>0</v>
      </c>
      <c r="CU389">
        <f t="shared" si="459"/>
        <v>0</v>
      </c>
      <c r="CV389">
        <f t="shared" si="460"/>
        <v>0</v>
      </c>
      <c r="CW389">
        <f t="shared" si="461"/>
        <v>0</v>
      </c>
      <c r="CX389">
        <f t="shared" si="462"/>
        <v>0</v>
      </c>
      <c r="CY389">
        <f t="shared" si="463"/>
        <v>0</v>
      </c>
      <c r="CZ389" s="8">
        <f t="shared" si="464"/>
        <v>0</v>
      </c>
    </row>
    <row r="390" spans="1:104" hidden="1" outlineLevel="1" x14ac:dyDescent="0.4">
      <c r="A390" t="str">
        <f>'Accounts Active'!A350</f>
        <v>Zena Mandzych</v>
      </c>
      <c r="B390">
        <f t="shared" si="447"/>
        <v>0</v>
      </c>
      <c r="C390">
        <f t="shared" si="446"/>
        <v>0</v>
      </c>
      <c r="D390">
        <f t="shared" si="448"/>
        <v>0</v>
      </c>
      <c r="E390">
        <f t="shared" si="449"/>
        <v>0</v>
      </c>
      <c r="F390" s="15">
        <f t="shared" si="465"/>
        <v>0</v>
      </c>
      <c r="G390" s="14">
        <f t="shared" si="450"/>
        <v>1</v>
      </c>
      <c r="H390" s="54">
        <f t="shared" si="466"/>
        <v>0</v>
      </c>
      <c r="I390" s="58">
        <v>0</v>
      </c>
      <c r="J390" s="58">
        <f t="shared" si="451"/>
        <v>0</v>
      </c>
      <c r="K390" s="10"/>
      <c r="L390">
        <v>0</v>
      </c>
      <c r="M390" s="8">
        <f t="shared" si="467"/>
        <v>0</v>
      </c>
      <c r="N390" s="8">
        <f t="shared" si="468"/>
        <v>0</v>
      </c>
      <c r="O390" s="58">
        <f t="shared" si="452"/>
        <v>0</v>
      </c>
      <c r="P390" s="8">
        <f t="shared" si="453"/>
        <v>0</v>
      </c>
      <c r="Q390" s="8">
        <f t="shared" si="469"/>
        <v>0</v>
      </c>
      <c r="R390" s="8">
        <f t="shared" si="454"/>
        <v>0</v>
      </c>
      <c r="S390" s="8">
        <f t="shared" si="470"/>
        <v>0</v>
      </c>
      <c r="T390" s="8">
        <f t="shared" si="471"/>
        <v>0</v>
      </c>
      <c r="U390" s="15">
        <f t="shared" si="532"/>
        <v>0</v>
      </c>
      <c r="V390" s="8">
        <f t="shared" si="455"/>
        <v>0</v>
      </c>
      <c r="W390" s="68"/>
      <c r="X390" s="58">
        <v>0</v>
      </c>
      <c r="Y390" s="8">
        <f t="shared" si="472"/>
        <v>0</v>
      </c>
      <c r="Z390" s="8">
        <f t="shared" si="473"/>
        <v>0</v>
      </c>
      <c r="AA390" s="60">
        <f t="shared" si="474"/>
        <v>0</v>
      </c>
      <c r="AB390" s="8">
        <f t="shared" si="475"/>
        <v>0</v>
      </c>
      <c r="AC390" s="8">
        <f t="shared" si="476"/>
        <v>0</v>
      </c>
      <c r="AD390" s="8">
        <f t="shared" si="477"/>
        <v>0</v>
      </c>
      <c r="AE390" s="8">
        <f t="shared" si="478"/>
        <v>0</v>
      </c>
      <c r="AF390" s="8">
        <f t="shared" si="479"/>
        <v>0</v>
      </c>
      <c r="AG390" s="15">
        <f t="shared" si="480"/>
        <v>0</v>
      </c>
      <c r="AH390" s="8">
        <f t="shared" si="481"/>
        <v>0</v>
      </c>
      <c r="AI390" s="68"/>
      <c r="AJ390" s="58">
        <v>0</v>
      </c>
      <c r="AK390" s="8">
        <f t="shared" si="482"/>
        <v>0</v>
      </c>
      <c r="AL390" s="8">
        <f t="shared" si="483"/>
        <v>0</v>
      </c>
      <c r="AM390" s="69">
        <f t="shared" si="484"/>
        <v>0</v>
      </c>
      <c r="AN390" s="8">
        <f t="shared" si="485"/>
        <v>0</v>
      </c>
      <c r="AO390" s="8">
        <f t="shared" si="486"/>
        <v>0</v>
      </c>
      <c r="AP390" s="8">
        <f t="shared" si="487"/>
        <v>0</v>
      </c>
      <c r="AQ390" s="8">
        <f t="shared" si="488"/>
        <v>0</v>
      </c>
      <c r="AR390" s="8">
        <f t="shared" si="489"/>
        <v>0</v>
      </c>
      <c r="AS390" s="15">
        <f t="shared" si="490"/>
        <v>0</v>
      </c>
      <c r="AT390" s="8">
        <f t="shared" si="491"/>
        <v>0</v>
      </c>
      <c r="AU390" s="68"/>
      <c r="AV390" s="60">
        <v>0</v>
      </c>
      <c r="AW390" s="8">
        <f t="shared" si="492"/>
        <v>0</v>
      </c>
      <c r="AX390" s="8">
        <f t="shared" si="493"/>
        <v>0</v>
      </c>
      <c r="AY390" s="69">
        <f t="shared" si="494"/>
        <v>0</v>
      </c>
      <c r="AZ390" s="8">
        <f t="shared" si="495"/>
        <v>0</v>
      </c>
      <c r="BA390" s="8">
        <f t="shared" si="496"/>
        <v>0</v>
      </c>
      <c r="BB390" s="8">
        <f t="shared" si="497"/>
        <v>0</v>
      </c>
      <c r="BC390" s="8">
        <f t="shared" si="498"/>
        <v>0</v>
      </c>
      <c r="BD390" s="8">
        <f t="shared" si="499"/>
        <v>0</v>
      </c>
      <c r="BE390" s="15">
        <f t="shared" si="500"/>
        <v>0</v>
      </c>
      <c r="BF390" s="8">
        <f t="shared" si="501"/>
        <v>0</v>
      </c>
      <c r="BG390" s="68"/>
      <c r="BH390" s="60">
        <v>0</v>
      </c>
      <c r="BI390" s="8">
        <f t="shared" si="502"/>
        <v>0</v>
      </c>
      <c r="BJ390" s="8">
        <f t="shared" si="503"/>
        <v>0</v>
      </c>
      <c r="BK390" s="69">
        <f t="shared" si="504"/>
        <v>0</v>
      </c>
      <c r="BL390" s="8">
        <f t="shared" si="505"/>
        <v>0</v>
      </c>
      <c r="BM390" s="8">
        <f t="shared" si="506"/>
        <v>0</v>
      </c>
      <c r="BN390" s="8">
        <f t="shared" si="507"/>
        <v>0</v>
      </c>
      <c r="BO390" s="8">
        <f t="shared" si="508"/>
        <v>0</v>
      </c>
      <c r="BP390" s="8">
        <f t="shared" si="509"/>
        <v>0</v>
      </c>
      <c r="BQ390" s="15">
        <f t="shared" si="510"/>
        <v>0</v>
      </c>
      <c r="BR390" s="8">
        <f t="shared" si="511"/>
        <v>0</v>
      </c>
      <c r="BS390" s="68"/>
      <c r="BT390" s="60">
        <v>0</v>
      </c>
      <c r="BU390" s="8">
        <f t="shared" si="512"/>
        <v>0</v>
      </c>
      <c r="BV390" s="8">
        <f t="shared" si="513"/>
        <v>0</v>
      </c>
      <c r="BW390" s="69">
        <f t="shared" si="514"/>
        <v>0</v>
      </c>
      <c r="BX390" s="8">
        <f t="shared" si="515"/>
        <v>0</v>
      </c>
      <c r="BY390" s="8">
        <f t="shared" si="516"/>
        <v>0</v>
      </c>
      <c r="BZ390" s="8">
        <f t="shared" si="517"/>
        <v>0</v>
      </c>
      <c r="CA390" s="8">
        <f t="shared" si="518"/>
        <v>0</v>
      </c>
      <c r="CB390" s="8">
        <f t="shared" si="519"/>
        <v>0</v>
      </c>
      <c r="CC390" s="15">
        <f t="shared" si="520"/>
        <v>0</v>
      </c>
      <c r="CD390" s="8">
        <f t="shared" si="521"/>
        <v>0</v>
      </c>
      <c r="CE390" s="68"/>
      <c r="CF390" s="60">
        <v>0</v>
      </c>
      <c r="CG390" s="8">
        <f t="shared" si="522"/>
        <v>0</v>
      </c>
      <c r="CH390" s="8">
        <f t="shared" si="523"/>
        <v>0</v>
      </c>
      <c r="CI390" s="69">
        <f t="shared" si="524"/>
        <v>0</v>
      </c>
      <c r="CJ390" s="8">
        <f t="shared" si="525"/>
        <v>0</v>
      </c>
      <c r="CK390" s="8">
        <f t="shared" si="526"/>
        <v>0</v>
      </c>
      <c r="CL390" s="8">
        <f t="shared" si="527"/>
        <v>0</v>
      </c>
      <c r="CM390" s="8">
        <f t="shared" si="528"/>
        <v>0</v>
      </c>
      <c r="CN390" s="8">
        <f t="shared" si="529"/>
        <v>0</v>
      </c>
      <c r="CO390" s="15">
        <f t="shared" si="530"/>
        <v>0</v>
      </c>
      <c r="CP390" s="8">
        <f t="shared" si="531"/>
        <v>0</v>
      </c>
      <c r="CQ390" s="27"/>
      <c r="CR390">
        <f t="shared" si="456"/>
        <v>0</v>
      </c>
      <c r="CS390">
        <f t="shared" si="457"/>
        <v>0</v>
      </c>
      <c r="CT390">
        <f t="shared" si="458"/>
        <v>0</v>
      </c>
      <c r="CU390">
        <f t="shared" si="459"/>
        <v>0</v>
      </c>
      <c r="CV390">
        <f t="shared" si="460"/>
        <v>0</v>
      </c>
      <c r="CW390">
        <f t="shared" si="461"/>
        <v>0</v>
      </c>
      <c r="CX390">
        <f t="shared" si="462"/>
        <v>0</v>
      </c>
      <c r="CY390">
        <f t="shared" si="463"/>
        <v>0</v>
      </c>
      <c r="CZ390" s="8">
        <f t="shared" si="464"/>
        <v>0</v>
      </c>
    </row>
    <row r="391" spans="1:104" hidden="1" outlineLevel="1" x14ac:dyDescent="0.4">
      <c r="A391" t="str">
        <f>'Accounts Active'!A351</f>
        <v>Zsolt Grigore and Kata Grigore-Farkas</v>
      </c>
      <c r="B391">
        <f t="shared" si="447"/>
        <v>18.385244</v>
      </c>
      <c r="C391">
        <f t="shared" si="446"/>
        <v>8.0806179999999994</v>
      </c>
      <c r="D391">
        <f t="shared" si="448"/>
        <v>0</v>
      </c>
      <c r="E391">
        <f t="shared" si="449"/>
        <v>0.91926220000000003</v>
      </c>
      <c r="F391" s="15">
        <f t="shared" si="465"/>
        <v>0.40779737600243171</v>
      </c>
      <c r="G391" s="14">
        <f t="shared" si="450"/>
        <v>1</v>
      </c>
      <c r="H391" s="54">
        <f t="shared" si="466"/>
        <v>4.7853631831219818</v>
      </c>
      <c r="I391" s="58">
        <v>0.98699557179259112</v>
      </c>
      <c r="J391" s="58">
        <f t="shared" si="451"/>
        <v>7.0936224282074081</v>
      </c>
      <c r="K391" s="10"/>
      <c r="L391">
        <v>0</v>
      </c>
      <c r="M391" s="8">
        <f t="shared" si="467"/>
        <v>0.91926220000000003</v>
      </c>
      <c r="N391" s="8">
        <f t="shared" si="468"/>
        <v>7.0936224282074081</v>
      </c>
      <c r="O391" s="58">
        <f t="shared" si="452"/>
        <v>0.35864664672695895</v>
      </c>
      <c r="P391" s="8">
        <f t="shared" si="453"/>
        <v>0.91926220000000003</v>
      </c>
      <c r="Q391" s="8">
        <f t="shared" si="469"/>
        <v>0</v>
      </c>
      <c r="R391" s="8">
        <f t="shared" si="454"/>
        <v>0</v>
      </c>
      <c r="S391" s="8">
        <f t="shared" si="470"/>
        <v>0</v>
      </c>
      <c r="T391" s="8">
        <f t="shared" si="471"/>
        <v>1.277908846726959</v>
      </c>
      <c r="U391" s="15">
        <f t="shared" si="532"/>
        <v>6.950730959713991E-2</v>
      </c>
      <c r="V391" s="8">
        <f t="shared" si="455"/>
        <v>5.8157135814804493</v>
      </c>
      <c r="W391" s="68"/>
      <c r="X391" s="58">
        <v>0</v>
      </c>
      <c r="Y391" s="8">
        <f t="shared" si="472"/>
        <v>0.91926220000000003</v>
      </c>
      <c r="Z391" s="8">
        <f t="shared" si="473"/>
        <v>5.8157135814804493</v>
      </c>
      <c r="AA391" s="60">
        <f t="shared" si="474"/>
        <v>0.62834892506563211</v>
      </c>
      <c r="AB391" s="8">
        <f t="shared" si="475"/>
        <v>0</v>
      </c>
      <c r="AC391" s="8">
        <f t="shared" si="476"/>
        <v>5.8157135814804493</v>
      </c>
      <c r="AD391" s="8">
        <f t="shared" si="477"/>
        <v>1.040581011329391</v>
      </c>
      <c r="AE391" s="8">
        <f t="shared" si="478"/>
        <v>1.040581011329391</v>
      </c>
      <c r="AF391" s="8">
        <f t="shared" si="479"/>
        <v>1.6689299363950232</v>
      </c>
      <c r="AG391" s="15">
        <f t="shared" si="480"/>
        <v>9.0775511948333304E-2</v>
      </c>
      <c r="AH391" s="8">
        <f t="shared" si="481"/>
        <v>4.1467836450854261</v>
      </c>
      <c r="AI391" s="68"/>
      <c r="AJ391" s="58">
        <v>0</v>
      </c>
      <c r="AK391" s="8">
        <f t="shared" si="482"/>
        <v>0.91926220000000003</v>
      </c>
      <c r="AL391" s="8">
        <f t="shared" si="483"/>
        <v>0</v>
      </c>
      <c r="AM391" s="69">
        <f t="shared" si="484"/>
        <v>0</v>
      </c>
      <c r="AN391" s="8">
        <f t="shared" si="485"/>
        <v>0.91926220000000003</v>
      </c>
      <c r="AO391" s="8">
        <f t="shared" si="486"/>
        <v>0</v>
      </c>
      <c r="AP391" s="8">
        <f t="shared" si="487"/>
        <v>0</v>
      </c>
      <c r="AQ391" s="8">
        <f t="shared" si="488"/>
        <v>0</v>
      </c>
      <c r="AR391" s="8">
        <f t="shared" si="489"/>
        <v>0.91926220000000003</v>
      </c>
      <c r="AS391" s="15">
        <f t="shared" si="490"/>
        <v>0.05</v>
      </c>
      <c r="AT391" s="8">
        <f t="shared" si="491"/>
        <v>3.2275214450854262</v>
      </c>
      <c r="AU391" s="68"/>
      <c r="AV391" s="60">
        <v>0</v>
      </c>
      <c r="AW391" s="8">
        <f t="shared" si="492"/>
        <v>0.91926220000000003</v>
      </c>
      <c r="AX391" s="8">
        <f t="shared" si="493"/>
        <v>0</v>
      </c>
      <c r="AY391" s="69">
        <f t="shared" si="494"/>
        <v>0</v>
      </c>
      <c r="AZ391" s="8">
        <f t="shared" si="495"/>
        <v>0.91926220000000003</v>
      </c>
      <c r="BA391" s="8">
        <f t="shared" si="496"/>
        <v>0</v>
      </c>
      <c r="BB391" s="8">
        <f t="shared" si="497"/>
        <v>0</v>
      </c>
      <c r="BC391" s="8">
        <f t="shared" si="498"/>
        <v>0</v>
      </c>
      <c r="BD391" s="8">
        <f t="shared" si="499"/>
        <v>0.91926220000000003</v>
      </c>
      <c r="BE391" s="15">
        <f t="shared" si="500"/>
        <v>0.05</v>
      </c>
      <c r="BF391" s="8">
        <f t="shared" si="501"/>
        <v>2.3082592450854262</v>
      </c>
      <c r="BG391" s="68"/>
      <c r="BH391" s="60">
        <v>0</v>
      </c>
      <c r="BI391" s="8">
        <f t="shared" si="502"/>
        <v>0.91926220000000003</v>
      </c>
      <c r="BJ391" s="8">
        <f t="shared" si="503"/>
        <v>0</v>
      </c>
      <c r="BK391" s="69">
        <f t="shared" si="504"/>
        <v>0</v>
      </c>
      <c r="BL391" s="8">
        <f t="shared" si="505"/>
        <v>0</v>
      </c>
      <c r="BM391" s="8">
        <f t="shared" si="506"/>
        <v>0</v>
      </c>
      <c r="BN391" s="8">
        <f t="shared" si="507"/>
        <v>0</v>
      </c>
      <c r="BO391" s="8">
        <f t="shared" si="508"/>
        <v>0</v>
      </c>
      <c r="BP391" s="8">
        <f t="shared" si="509"/>
        <v>0</v>
      </c>
      <c r="BQ391" s="15">
        <f t="shared" si="510"/>
        <v>0</v>
      </c>
      <c r="BR391" s="8">
        <f t="shared" si="511"/>
        <v>2.3082592450854262</v>
      </c>
      <c r="BS391" s="68"/>
      <c r="BT391" s="60">
        <v>0</v>
      </c>
      <c r="BU391" s="8">
        <f t="shared" si="512"/>
        <v>0.91926220000000003</v>
      </c>
      <c r="BV391" s="8">
        <f t="shared" si="513"/>
        <v>0</v>
      </c>
      <c r="BW391" s="69">
        <f t="shared" si="514"/>
        <v>0</v>
      </c>
      <c r="BX391" s="8">
        <f t="shared" si="515"/>
        <v>0</v>
      </c>
      <c r="BY391" s="8">
        <f t="shared" si="516"/>
        <v>0</v>
      </c>
      <c r="BZ391" s="8">
        <f t="shared" si="517"/>
        <v>0</v>
      </c>
      <c r="CA391" s="8">
        <f t="shared" si="518"/>
        <v>0</v>
      </c>
      <c r="CB391" s="8">
        <f t="shared" si="519"/>
        <v>0</v>
      </c>
      <c r="CC391" s="15">
        <f t="shared" si="520"/>
        <v>0</v>
      </c>
      <c r="CD391" s="8">
        <f t="shared" si="521"/>
        <v>2.3082592450854262</v>
      </c>
      <c r="CE391" s="68"/>
      <c r="CF391" s="60">
        <v>0</v>
      </c>
      <c r="CG391" s="8">
        <f t="shared" si="522"/>
        <v>0.91926220000000003</v>
      </c>
      <c r="CH391" s="8">
        <f t="shared" si="523"/>
        <v>0</v>
      </c>
      <c r="CI391" s="69">
        <f t="shared" si="524"/>
        <v>0</v>
      </c>
      <c r="CJ391" s="8">
        <f t="shared" si="525"/>
        <v>0</v>
      </c>
      <c r="CK391" s="8">
        <f t="shared" si="526"/>
        <v>0</v>
      </c>
      <c r="CL391" s="8">
        <f t="shared" si="527"/>
        <v>0</v>
      </c>
      <c r="CM391" s="8">
        <f t="shared" si="528"/>
        <v>0</v>
      </c>
      <c r="CN391" s="8">
        <f t="shared" si="529"/>
        <v>0</v>
      </c>
      <c r="CO391" s="15">
        <f t="shared" si="530"/>
        <v>0</v>
      </c>
      <c r="CP391" s="8">
        <f t="shared" si="531"/>
        <v>2.3082592450854262</v>
      </c>
      <c r="CQ391" s="27"/>
      <c r="CR391">
        <f t="shared" si="456"/>
        <v>10.304626000000001</v>
      </c>
      <c r="CS391">
        <f t="shared" si="457"/>
        <v>0.89185899999999996</v>
      </c>
      <c r="CT391">
        <f t="shared" si="458"/>
        <v>0</v>
      </c>
      <c r="CU391">
        <f t="shared" si="459"/>
        <v>0</v>
      </c>
      <c r="CV391">
        <f t="shared" si="460"/>
        <v>6.0858610000000004</v>
      </c>
      <c r="CW391">
        <f t="shared" si="461"/>
        <v>3.3269060000000001</v>
      </c>
      <c r="CX391">
        <f t="shared" si="462"/>
        <v>0</v>
      </c>
      <c r="CY391">
        <f t="shared" si="463"/>
        <v>0</v>
      </c>
      <c r="CZ391" s="8">
        <f t="shared" si="464"/>
        <v>0</v>
      </c>
    </row>
    <row r="392" spans="1:104" collapsed="1" x14ac:dyDescent="0.4">
      <c r="A392" t="str">
        <f>'Accounts Active'!A352</f>
        <v>ZTM Holdings, LLC</v>
      </c>
      <c r="B392">
        <f t="shared" si="447"/>
        <v>40.342844999999997</v>
      </c>
      <c r="C392">
        <f t="shared" si="446"/>
        <v>10.973905999999999</v>
      </c>
      <c r="D392">
        <f t="shared" si="448"/>
        <v>3.633718</v>
      </c>
      <c r="E392">
        <f t="shared" si="449"/>
        <v>2.01714225</v>
      </c>
      <c r="F392" s="15">
        <f t="shared" si="465"/>
        <v>0.18381260510159275</v>
      </c>
      <c r="G392" s="14">
        <f t="shared" si="450"/>
        <v>1</v>
      </c>
      <c r="H392" s="54">
        <f t="shared" si="466"/>
        <v>8.9567637500000004</v>
      </c>
      <c r="I392" s="58">
        <v>2.01714225</v>
      </c>
      <c r="J392" s="58">
        <f t="shared" si="451"/>
        <v>8.9567637500000004</v>
      </c>
      <c r="K392" s="10"/>
      <c r="L392">
        <v>0</v>
      </c>
      <c r="M392" s="8">
        <f t="shared" si="467"/>
        <v>2.01714225</v>
      </c>
      <c r="N392" s="8">
        <f t="shared" si="468"/>
        <v>8.9567637500000004</v>
      </c>
      <c r="O392" s="58">
        <f t="shared" si="452"/>
        <v>0.73297320130813948</v>
      </c>
      <c r="P392" s="8">
        <f t="shared" si="453"/>
        <v>2.01714225</v>
      </c>
      <c r="Q392" s="8">
        <f t="shared" si="469"/>
        <v>0</v>
      </c>
      <c r="R392" s="8">
        <f t="shared" si="454"/>
        <v>0</v>
      </c>
      <c r="S392" s="8">
        <f t="shared" si="470"/>
        <v>0</v>
      </c>
      <c r="T392" s="8">
        <f t="shared" si="471"/>
        <v>2.7501154513081394</v>
      </c>
      <c r="U392" s="15">
        <f t="shared" si="532"/>
        <v>6.8168604651162798E-2</v>
      </c>
      <c r="V392" s="8">
        <f t="shared" si="455"/>
        <v>6.206648298691861</v>
      </c>
      <c r="W392" s="68"/>
      <c r="X392" s="58">
        <v>0</v>
      </c>
      <c r="Y392" s="8">
        <f t="shared" si="472"/>
        <v>2.01714225</v>
      </c>
      <c r="Z392" s="8">
        <f t="shared" si="473"/>
        <v>6.206648298691861</v>
      </c>
      <c r="AA392" s="60">
        <f t="shared" si="474"/>
        <v>1.2841690486918604</v>
      </c>
      <c r="AB392" s="8">
        <f t="shared" si="475"/>
        <v>2.01714225</v>
      </c>
      <c r="AC392" s="8">
        <f t="shared" si="476"/>
        <v>0</v>
      </c>
      <c r="AD392" s="8">
        <f t="shared" si="477"/>
        <v>0</v>
      </c>
      <c r="AE392" s="8">
        <f t="shared" si="478"/>
        <v>0</v>
      </c>
      <c r="AF392" s="8">
        <f t="shared" si="479"/>
        <v>3.3013112986918607</v>
      </c>
      <c r="AG392" s="15">
        <f t="shared" si="480"/>
        <v>8.1831395348837224E-2</v>
      </c>
      <c r="AH392" s="8">
        <f t="shared" si="481"/>
        <v>2.9053370000000003</v>
      </c>
      <c r="AI392" s="68"/>
      <c r="AJ392" s="58">
        <v>0</v>
      </c>
      <c r="AK392" s="8">
        <f t="shared" si="482"/>
        <v>2.01714225</v>
      </c>
      <c r="AL392" s="8">
        <f t="shared" si="483"/>
        <v>0</v>
      </c>
      <c r="AM392" s="69">
        <f t="shared" si="484"/>
        <v>0</v>
      </c>
      <c r="AN392" s="8">
        <f t="shared" si="485"/>
        <v>2.01714225</v>
      </c>
      <c r="AO392" s="8">
        <f t="shared" si="486"/>
        <v>0</v>
      </c>
      <c r="AP392" s="8">
        <f t="shared" si="487"/>
        <v>0</v>
      </c>
      <c r="AQ392" s="8">
        <f t="shared" si="488"/>
        <v>0</v>
      </c>
      <c r="AR392" s="8">
        <f t="shared" si="489"/>
        <v>2.01714225</v>
      </c>
      <c r="AS392" s="15">
        <f t="shared" si="490"/>
        <v>0.05</v>
      </c>
      <c r="AT392" s="8">
        <f t="shared" si="491"/>
        <v>0.88819475000000025</v>
      </c>
      <c r="AU392" s="68"/>
      <c r="AV392" s="60">
        <v>0</v>
      </c>
      <c r="AW392" s="8">
        <f t="shared" si="492"/>
        <v>0.88819475000000025</v>
      </c>
      <c r="AX392" s="8">
        <f t="shared" si="493"/>
        <v>0</v>
      </c>
      <c r="AY392" s="69">
        <f t="shared" si="494"/>
        <v>0</v>
      </c>
      <c r="AZ392" s="8">
        <f t="shared" si="495"/>
        <v>0.88819475000000025</v>
      </c>
      <c r="BA392" s="8">
        <f t="shared" si="496"/>
        <v>0</v>
      </c>
      <c r="BB392" s="8">
        <f t="shared" si="497"/>
        <v>0</v>
      </c>
      <c r="BC392" s="8">
        <f t="shared" si="498"/>
        <v>0</v>
      </c>
      <c r="BD392" s="8">
        <f t="shared" si="499"/>
        <v>0.88819475000000025</v>
      </c>
      <c r="BE392" s="15">
        <f t="shared" si="500"/>
        <v>2.2016165443959155E-2</v>
      </c>
      <c r="BF392" s="8">
        <f t="shared" si="501"/>
        <v>0</v>
      </c>
      <c r="BG392" s="68"/>
      <c r="BH392" s="60">
        <v>0</v>
      </c>
      <c r="BI392" s="8">
        <f t="shared" si="502"/>
        <v>0</v>
      </c>
      <c r="BJ392" s="8">
        <f t="shared" si="503"/>
        <v>0</v>
      </c>
      <c r="BK392" s="69">
        <f t="shared" si="504"/>
        <v>0</v>
      </c>
      <c r="BL392" s="8">
        <f t="shared" si="505"/>
        <v>0</v>
      </c>
      <c r="BM392" s="8">
        <f t="shared" si="506"/>
        <v>0</v>
      </c>
      <c r="BN392" s="8">
        <f t="shared" si="507"/>
        <v>0</v>
      </c>
      <c r="BO392" s="8">
        <f t="shared" si="508"/>
        <v>0</v>
      </c>
      <c r="BP392" s="8">
        <f t="shared" si="509"/>
        <v>0</v>
      </c>
      <c r="BQ392" s="15">
        <f t="shared" si="510"/>
        <v>0</v>
      </c>
      <c r="BR392" s="8">
        <f t="shared" si="511"/>
        <v>0</v>
      </c>
      <c r="BS392" s="68"/>
      <c r="BT392" s="60">
        <v>0</v>
      </c>
      <c r="BU392" s="8">
        <f t="shared" si="512"/>
        <v>0</v>
      </c>
      <c r="BV392" s="8">
        <f t="shared" si="513"/>
        <v>0</v>
      </c>
      <c r="BW392" s="69">
        <f t="shared" si="514"/>
        <v>0</v>
      </c>
      <c r="BX392" s="8">
        <f t="shared" si="515"/>
        <v>0</v>
      </c>
      <c r="BY392" s="8">
        <f t="shared" si="516"/>
        <v>0</v>
      </c>
      <c r="BZ392" s="8">
        <f t="shared" si="517"/>
        <v>0</v>
      </c>
      <c r="CA392" s="8">
        <f t="shared" si="518"/>
        <v>0</v>
      </c>
      <c r="CB392" s="8">
        <f t="shared" si="519"/>
        <v>0</v>
      </c>
      <c r="CC392" s="15">
        <f t="shared" si="520"/>
        <v>0</v>
      </c>
      <c r="CD392" s="8">
        <f t="shared" si="521"/>
        <v>0</v>
      </c>
      <c r="CE392" s="68"/>
      <c r="CF392" s="60">
        <v>0</v>
      </c>
      <c r="CG392" s="8">
        <f t="shared" si="522"/>
        <v>0</v>
      </c>
      <c r="CH392" s="8">
        <f t="shared" si="523"/>
        <v>0</v>
      </c>
      <c r="CI392" s="69">
        <f t="shared" si="524"/>
        <v>0</v>
      </c>
      <c r="CJ392" s="8">
        <f t="shared" si="525"/>
        <v>0</v>
      </c>
      <c r="CK392" s="8">
        <f t="shared" si="526"/>
        <v>0</v>
      </c>
      <c r="CL392" s="8">
        <f t="shared" si="527"/>
        <v>0</v>
      </c>
      <c r="CM392" s="8">
        <f t="shared" si="528"/>
        <v>0</v>
      </c>
      <c r="CN392" s="8">
        <f t="shared" si="529"/>
        <v>0</v>
      </c>
      <c r="CO392" s="15">
        <f t="shared" si="530"/>
        <v>0</v>
      </c>
      <c r="CP392" s="8">
        <f t="shared" si="531"/>
        <v>0</v>
      </c>
      <c r="CQ392" s="27"/>
      <c r="CR392">
        <f t="shared" si="456"/>
        <v>29.368938999999997</v>
      </c>
      <c r="CS392">
        <f t="shared" si="457"/>
        <v>1.98102</v>
      </c>
      <c r="CT392">
        <f t="shared" si="458"/>
        <v>0</v>
      </c>
      <c r="CU392">
        <f t="shared" si="459"/>
        <v>0</v>
      </c>
      <c r="CV392">
        <f t="shared" si="460"/>
        <v>23.754200999999998</v>
      </c>
      <c r="CW392">
        <f t="shared" si="461"/>
        <v>0</v>
      </c>
      <c r="CX392">
        <f t="shared" si="462"/>
        <v>0</v>
      </c>
      <c r="CY392">
        <f t="shared" si="463"/>
        <v>3.633718</v>
      </c>
      <c r="CZ392" s="8">
        <f t="shared" si="464"/>
        <v>3.633718</v>
      </c>
    </row>
    <row r="393" spans="1:104" hidden="1" outlineLevel="1" x14ac:dyDescent="0.4">
      <c r="A393" t="s">
        <v>1200</v>
      </c>
      <c r="B393">
        <v>200</v>
      </c>
      <c r="C393">
        <v>0</v>
      </c>
      <c r="D393">
        <v>0</v>
      </c>
      <c r="E393">
        <f t="shared" si="449"/>
        <v>10</v>
      </c>
      <c r="F393" s="15">
        <f t="shared" si="465"/>
        <v>0</v>
      </c>
      <c r="G393" s="14">
        <f t="shared" si="450"/>
        <v>1</v>
      </c>
      <c r="H393" s="54">
        <f t="shared" si="466"/>
        <v>0</v>
      </c>
      <c r="I393" s="58">
        <v>0</v>
      </c>
      <c r="J393" s="58">
        <f t="shared" si="451"/>
        <v>0</v>
      </c>
      <c r="K393" s="10"/>
      <c r="L393">
        <v>0</v>
      </c>
      <c r="M393" s="8">
        <f t="shared" si="467"/>
        <v>0</v>
      </c>
      <c r="N393" s="8">
        <f t="shared" si="468"/>
        <v>0</v>
      </c>
      <c r="O393" s="58">
        <f t="shared" si="452"/>
        <v>0</v>
      </c>
      <c r="P393" s="8">
        <f t="shared" si="453"/>
        <v>0</v>
      </c>
      <c r="Q393" s="8">
        <f t="shared" si="469"/>
        <v>0</v>
      </c>
      <c r="R393" s="8">
        <f t="shared" si="454"/>
        <v>0</v>
      </c>
      <c r="S393" s="8">
        <f t="shared" si="470"/>
        <v>0</v>
      </c>
      <c r="T393" s="8">
        <f t="shared" si="471"/>
        <v>0</v>
      </c>
      <c r="U393" s="15">
        <f t="shared" si="532"/>
        <v>0</v>
      </c>
      <c r="V393" s="8">
        <f t="shared" si="455"/>
        <v>0</v>
      </c>
      <c r="W393" s="68"/>
      <c r="X393" s="58">
        <v>0</v>
      </c>
      <c r="Y393" s="8">
        <f t="shared" si="472"/>
        <v>0</v>
      </c>
      <c r="Z393" s="8">
        <f t="shared" si="473"/>
        <v>0</v>
      </c>
      <c r="AA393" s="60">
        <f t="shared" si="474"/>
        <v>0</v>
      </c>
      <c r="AB393" s="8">
        <f t="shared" si="475"/>
        <v>0</v>
      </c>
      <c r="AC393" s="8">
        <f t="shared" si="476"/>
        <v>0</v>
      </c>
      <c r="AD393" s="8">
        <f t="shared" si="477"/>
        <v>0</v>
      </c>
      <c r="AE393" s="8">
        <f t="shared" si="478"/>
        <v>0</v>
      </c>
      <c r="AF393" s="8">
        <f t="shared" si="479"/>
        <v>0</v>
      </c>
      <c r="AG393" s="15">
        <f t="shared" si="480"/>
        <v>0</v>
      </c>
      <c r="AH393" s="8">
        <f t="shared" si="481"/>
        <v>0</v>
      </c>
      <c r="AI393" s="68"/>
      <c r="AJ393" s="58">
        <v>0</v>
      </c>
      <c r="AK393" s="8">
        <f t="shared" si="482"/>
        <v>0</v>
      </c>
      <c r="AL393" s="8">
        <f t="shared" si="483"/>
        <v>0</v>
      </c>
      <c r="AM393" s="69">
        <f t="shared" si="484"/>
        <v>0</v>
      </c>
      <c r="AN393" s="8">
        <f t="shared" si="485"/>
        <v>0</v>
      </c>
      <c r="AO393" s="8">
        <f t="shared" si="486"/>
        <v>0</v>
      </c>
      <c r="AP393" s="8">
        <f t="shared" si="487"/>
        <v>0</v>
      </c>
      <c r="AQ393" s="8">
        <f t="shared" si="488"/>
        <v>0</v>
      </c>
      <c r="AR393" s="8">
        <f t="shared" si="489"/>
        <v>0</v>
      </c>
      <c r="AS393" s="15">
        <f t="shared" si="490"/>
        <v>0</v>
      </c>
      <c r="AT393" s="8">
        <f t="shared" si="491"/>
        <v>0</v>
      </c>
      <c r="AU393" s="68"/>
      <c r="AV393" s="60">
        <v>0</v>
      </c>
      <c r="AW393" s="8">
        <f t="shared" si="492"/>
        <v>0</v>
      </c>
      <c r="AX393" s="8">
        <f t="shared" si="493"/>
        <v>0</v>
      </c>
      <c r="AY393" s="69">
        <f t="shared" si="494"/>
        <v>0</v>
      </c>
      <c r="AZ393" s="8">
        <f t="shared" si="495"/>
        <v>0</v>
      </c>
      <c r="BA393" s="8">
        <f t="shared" si="496"/>
        <v>0</v>
      </c>
      <c r="BB393" s="8">
        <f t="shared" si="497"/>
        <v>0</v>
      </c>
      <c r="BC393" s="8">
        <f t="shared" si="498"/>
        <v>0</v>
      </c>
      <c r="BD393" s="8">
        <f t="shared" si="499"/>
        <v>0</v>
      </c>
      <c r="BE393" s="15">
        <f t="shared" si="500"/>
        <v>0</v>
      </c>
      <c r="BF393" s="8">
        <f t="shared" si="501"/>
        <v>0</v>
      </c>
      <c r="BG393" s="68"/>
      <c r="BH393" s="60">
        <v>0</v>
      </c>
      <c r="BI393" s="8">
        <f t="shared" si="502"/>
        <v>0</v>
      </c>
      <c r="BJ393" s="8">
        <f t="shared" si="503"/>
        <v>0</v>
      </c>
      <c r="BK393" s="69">
        <f t="shared" si="504"/>
        <v>0</v>
      </c>
      <c r="BL393" s="8">
        <f t="shared" si="505"/>
        <v>0</v>
      </c>
      <c r="BM393" s="8">
        <f t="shared" si="506"/>
        <v>0</v>
      </c>
      <c r="BN393" s="8">
        <f t="shared" si="507"/>
        <v>0</v>
      </c>
      <c r="BO393" s="8">
        <f t="shared" si="508"/>
        <v>0</v>
      </c>
      <c r="BP393" s="8">
        <f t="shared" si="509"/>
        <v>0</v>
      </c>
      <c r="BQ393" s="15">
        <f t="shared" si="510"/>
        <v>0</v>
      </c>
      <c r="BR393" s="8">
        <f t="shared" si="511"/>
        <v>0</v>
      </c>
      <c r="BS393" s="68"/>
      <c r="BT393" s="60">
        <v>0</v>
      </c>
      <c r="BU393" s="8">
        <f t="shared" si="512"/>
        <v>0</v>
      </c>
      <c r="BV393" s="8">
        <f t="shared" si="513"/>
        <v>0</v>
      </c>
      <c r="BW393" s="69">
        <f t="shared" si="514"/>
        <v>0</v>
      </c>
      <c r="BX393" s="8">
        <f t="shared" si="515"/>
        <v>0</v>
      </c>
      <c r="BY393" s="8">
        <f t="shared" si="516"/>
        <v>0</v>
      </c>
      <c r="BZ393" s="8">
        <f t="shared" si="517"/>
        <v>0</v>
      </c>
      <c r="CA393" s="8">
        <f t="shared" si="518"/>
        <v>0</v>
      </c>
      <c r="CB393" s="8">
        <f t="shared" si="519"/>
        <v>0</v>
      </c>
      <c r="CC393" s="15">
        <f t="shared" si="520"/>
        <v>0</v>
      </c>
      <c r="CD393" s="8">
        <f t="shared" si="521"/>
        <v>0</v>
      </c>
      <c r="CE393" s="68"/>
      <c r="CF393" s="60">
        <v>0</v>
      </c>
      <c r="CG393" s="8">
        <f t="shared" si="522"/>
        <v>0</v>
      </c>
      <c r="CH393" s="8">
        <f t="shared" si="523"/>
        <v>0</v>
      </c>
      <c r="CI393" s="69">
        <f t="shared" si="524"/>
        <v>0</v>
      </c>
      <c r="CJ393" s="8">
        <f t="shared" si="525"/>
        <v>0</v>
      </c>
      <c r="CK393" s="8">
        <f t="shared" si="526"/>
        <v>0</v>
      </c>
      <c r="CL393" s="8">
        <f t="shared" si="527"/>
        <v>0</v>
      </c>
      <c r="CM393" s="8">
        <f t="shared" si="528"/>
        <v>0</v>
      </c>
      <c r="CN393" s="8">
        <f t="shared" si="529"/>
        <v>0</v>
      </c>
      <c r="CO393" s="15">
        <f t="shared" si="530"/>
        <v>0</v>
      </c>
      <c r="CP393" s="8">
        <f t="shared" si="531"/>
        <v>0</v>
      </c>
      <c r="CQ393" s="27"/>
      <c r="CZ393" s="8">
        <f t="shared" si="464"/>
        <v>0</v>
      </c>
    </row>
    <row r="394" spans="1:104" hidden="1" outlineLevel="1" x14ac:dyDescent="0.4">
      <c r="A394" t="s">
        <v>1201</v>
      </c>
      <c r="B394">
        <v>20</v>
      </c>
      <c r="C394">
        <v>0</v>
      </c>
      <c r="D394">
        <v>0</v>
      </c>
      <c r="E394">
        <f t="shared" si="449"/>
        <v>1</v>
      </c>
      <c r="F394" s="15">
        <f t="shared" si="465"/>
        <v>0</v>
      </c>
      <c r="G394" s="14">
        <f t="shared" si="450"/>
        <v>1</v>
      </c>
      <c r="H394" s="54">
        <f t="shared" si="466"/>
        <v>0</v>
      </c>
      <c r="I394" s="58">
        <v>0</v>
      </c>
      <c r="J394" s="58">
        <f t="shared" si="451"/>
        <v>0</v>
      </c>
      <c r="K394" s="10"/>
      <c r="L394">
        <v>0</v>
      </c>
      <c r="M394" s="8">
        <f t="shared" si="467"/>
        <v>0</v>
      </c>
      <c r="N394" s="8">
        <f t="shared" si="468"/>
        <v>0</v>
      </c>
      <c r="O394" s="58">
        <f t="shared" si="452"/>
        <v>0</v>
      </c>
      <c r="P394" s="8">
        <f t="shared" si="453"/>
        <v>0</v>
      </c>
      <c r="Q394" s="8">
        <f t="shared" si="469"/>
        <v>0</v>
      </c>
      <c r="R394" s="8">
        <f t="shared" si="454"/>
        <v>0</v>
      </c>
      <c r="S394" s="8">
        <f t="shared" si="470"/>
        <v>0</v>
      </c>
      <c r="T394" s="8">
        <f t="shared" si="471"/>
        <v>0</v>
      </c>
      <c r="U394" s="15">
        <f t="shared" si="532"/>
        <v>0</v>
      </c>
      <c r="V394" s="8">
        <f t="shared" si="455"/>
        <v>0</v>
      </c>
      <c r="W394" s="68"/>
      <c r="X394" s="58">
        <v>0</v>
      </c>
      <c r="Y394" s="8">
        <f t="shared" si="472"/>
        <v>0</v>
      </c>
      <c r="Z394" s="8">
        <f t="shared" si="473"/>
        <v>0</v>
      </c>
      <c r="AA394" s="60">
        <f t="shared" si="474"/>
        <v>0</v>
      </c>
      <c r="AB394" s="8">
        <f t="shared" si="475"/>
        <v>0</v>
      </c>
      <c r="AC394" s="8">
        <f t="shared" si="476"/>
        <v>0</v>
      </c>
      <c r="AD394" s="8">
        <f t="shared" si="477"/>
        <v>0</v>
      </c>
      <c r="AE394" s="8">
        <f t="shared" si="478"/>
        <v>0</v>
      </c>
      <c r="AF394" s="8">
        <f t="shared" si="479"/>
        <v>0</v>
      </c>
      <c r="AG394" s="15">
        <f t="shared" si="480"/>
        <v>0</v>
      </c>
      <c r="AH394" s="8">
        <f t="shared" si="481"/>
        <v>0</v>
      </c>
      <c r="AI394" s="68"/>
      <c r="AJ394" s="58">
        <v>0</v>
      </c>
      <c r="AK394" s="8">
        <f t="shared" si="482"/>
        <v>0</v>
      </c>
      <c r="AL394" s="8">
        <f t="shared" si="483"/>
        <v>0</v>
      </c>
      <c r="AM394" s="69">
        <f t="shared" si="484"/>
        <v>0</v>
      </c>
      <c r="AN394" s="8">
        <f t="shared" si="485"/>
        <v>0</v>
      </c>
      <c r="AO394" s="8">
        <f t="shared" si="486"/>
        <v>0</v>
      </c>
      <c r="AP394" s="8">
        <f t="shared" si="487"/>
        <v>0</v>
      </c>
      <c r="AQ394" s="8">
        <f t="shared" si="488"/>
        <v>0</v>
      </c>
      <c r="AR394" s="8">
        <f t="shared" si="489"/>
        <v>0</v>
      </c>
      <c r="AS394" s="15">
        <f t="shared" si="490"/>
        <v>0</v>
      </c>
      <c r="AT394" s="8">
        <f t="shared" si="491"/>
        <v>0</v>
      </c>
      <c r="AU394" s="68"/>
      <c r="AV394" s="60">
        <v>0</v>
      </c>
      <c r="AW394" s="8">
        <f t="shared" si="492"/>
        <v>0</v>
      </c>
      <c r="AX394" s="8">
        <f t="shared" si="493"/>
        <v>0</v>
      </c>
      <c r="AY394" s="69">
        <f t="shared" si="494"/>
        <v>0</v>
      </c>
      <c r="AZ394" s="8">
        <f t="shared" si="495"/>
        <v>0</v>
      </c>
      <c r="BA394" s="8">
        <f t="shared" si="496"/>
        <v>0</v>
      </c>
      <c r="BB394" s="8">
        <f t="shared" si="497"/>
        <v>0</v>
      </c>
      <c r="BC394" s="8">
        <f t="shared" si="498"/>
        <v>0</v>
      </c>
      <c r="BD394" s="8">
        <f t="shared" si="499"/>
        <v>0</v>
      </c>
      <c r="BE394" s="15">
        <f t="shared" si="500"/>
        <v>0</v>
      </c>
      <c r="BF394" s="8">
        <f t="shared" si="501"/>
        <v>0</v>
      </c>
      <c r="BG394" s="68"/>
      <c r="BH394" s="60">
        <v>0</v>
      </c>
      <c r="BI394" s="8">
        <f t="shared" si="502"/>
        <v>0</v>
      </c>
      <c r="BJ394" s="8">
        <f t="shared" si="503"/>
        <v>0</v>
      </c>
      <c r="BK394" s="69">
        <f t="shared" si="504"/>
        <v>0</v>
      </c>
      <c r="BL394" s="8">
        <f t="shared" si="505"/>
        <v>0</v>
      </c>
      <c r="BM394" s="8">
        <f t="shared" si="506"/>
        <v>0</v>
      </c>
      <c r="BN394" s="8">
        <f t="shared" si="507"/>
        <v>0</v>
      </c>
      <c r="BO394" s="8">
        <f t="shared" si="508"/>
        <v>0</v>
      </c>
      <c r="BP394" s="8">
        <f t="shared" si="509"/>
        <v>0</v>
      </c>
      <c r="BQ394" s="15">
        <f t="shared" si="510"/>
        <v>0</v>
      </c>
      <c r="BR394" s="8">
        <f t="shared" si="511"/>
        <v>0</v>
      </c>
      <c r="BS394" s="68"/>
      <c r="BT394" s="60">
        <v>0</v>
      </c>
      <c r="BU394" s="8">
        <f t="shared" si="512"/>
        <v>0</v>
      </c>
      <c r="BV394" s="8">
        <f t="shared" si="513"/>
        <v>0</v>
      </c>
      <c r="BW394" s="69">
        <f t="shared" si="514"/>
        <v>0</v>
      </c>
      <c r="BX394" s="8">
        <f t="shared" si="515"/>
        <v>0</v>
      </c>
      <c r="BY394" s="8">
        <f t="shared" si="516"/>
        <v>0</v>
      </c>
      <c r="BZ394" s="8">
        <f t="shared" si="517"/>
        <v>0</v>
      </c>
      <c r="CA394" s="8">
        <f t="shared" si="518"/>
        <v>0</v>
      </c>
      <c r="CB394" s="8">
        <f t="shared" si="519"/>
        <v>0</v>
      </c>
      <c r="CC394" s="15">
        <f t="shared" si="520"/>
        <v>0</v>
      </c>
      <c r="CD394" s="8">
        <f t="shared" si="521"/>
        <v>0</v>
      </c>
      <c r="CE394" s="68"/>
      <c r="CF394" s="60">
        <v>0</v>
      </c>
      <c r="CG394" s="8">
        <f t="shared" si="522"/>
        <v>0</v>
      </c>
      <c r="CH394" s="8">
        <f t="shared" si="523"/>
        <v>0</v>
      </c>
      <c r="CI394" s="69">
        <f t="shared" si="524"/>
        <v>0</v>
      </c>
      <c r="CJ394" s="8">
        <f t="shared" si="525"/>
        <v>0</v>
      </c>
      <c r="CK394" s="8">
        <f t="shared" si="526"/>
        <v>0</v>
      </c>
      <c r="CL394" s="8">
        <f t="shared" si="527"/>
        <v>0</v>
      </c>
      <c r="CM394" s="8">
        <f t="shared" si="528"/>
        <v>0</v>
      </c>
      <c r="CN394" s="8">
        <f t="shared" si="529"/>
        <v>0</v>
      </c>
      <c r="CO394" s="15">
        <f t="shared" si="530"/>
        <v>0</v>
      </c>
      <c r="CP394" s="8">
        <f t="shared" si="531"/>
        <v>0</v>
      </c>
      <c r="CQ394" s="27"/>
      <c r="CZ394" s="8">
        <f t="shared" si="464"/>
        <v>0</v>
      </c>
    </row>
    <row r="395" spans="1:104" hidden="1" outlineLevel="1" x14ac:dyDescent="0.4">
      <c r="A395" t="s">
        <v>1202</v>
      </c>
      <c r="B395">
        <v>40</v>
      </c>
      <c r="C395">
        <v>0</v>
      </c>
      <c r="D395">
        <v>0</v>
      </c>
      <c r="E395">
        <f t="shared" si="449"/>
        <v>2</v>
      </c>
      <c r="F395" s="15">
        <f t="shared" si="465"/>
        <v>0</v>
      </c>
      <c r="G395" s="14">
        <f t="shared" si="450"/>
        <v>1</v>
      </c>
      <c r="H395" s="54">
        <f t="shared" si="466"/>
        <v>0</v>
      </c>
      <c r="I395" s="58">
        <v>0</v>
      </c>
      <c r="J395" s="58">
        <f t="shared" si="451"/>
        <v>0</v>
      </c>
      <c r="K395" s="10"/>
      <c r="L395">
        <v>0</v>
      </c>
      <c r="M395" s="8">
        <f t="shared" si="467"/>
        <v>0</v>
      </c>
      <c r="N395" s="8">
        <f t="shared" si="468"/>
        <v>0</v>
      </c>
      <c r="O395" s="58">
        <f t="shared" si="452"/>
        <v>0</v>
      </c>
      <c r="P395" s="8">
        <f t="shared" si="453"/>
        <v>0</v>
      </c>
      <c r="Q395" s="8">
        <f t="shared" si="469"/>
        <v>0</v>
      </c>
      <c r="R395" s="8">
        <f t="shared" si="454"/>
        <v>0</v>
      </c>
      <c r="S395" s="8">
        <f t="shared" si="470"/>
        <v>0</v>
      </c>
      <c r="T395" s="8">
        <f t="shared" si="471"/>
        <v>0</v>
      </c>
      <c r="U395" s="15">
        <f t="shared" si="532"/>
        <v>0</v>
      </c>
      <c r="V395" s="8">
        <f t="shared" si="455"/>
        <v>0</v>
      </c>
      <c r="W395" s="68"/>
      <c r="X395" s="58">
        <v>0</v>
      </c>
      <c r="Y395" s="8">
        <f t="shared" si="472"/>
        <v>0</v>
      </c>
      <c r="Z395" s="8">
        <f t="shared" si="473"/>
        <v>0</v>
      </c>
      <c r="AA395" s="60">
        <f t="shared" si="474"/>
        <v>0</v>
      </c>
      <c r="AB395" s="8">
        <f t="shared" si="475"/>
        <v>0</v>
      </c>
      <c r="AC395" s="8">
        <f t="shared" si="476"/>
        <v>0</v>
      </c>
      <c r="AD395" s="8">
        <f t="shared" si="477"/>
        <v>0</v>
      </c>
      <c r="AE395" s="8">
        <f t="shared" si="478"/>
        <v>0</v>
      </c>
      <c r="AF395" s="8">
        <f t="shared" si="479"/>
        <v>0</v>
      </c>
      <c r="AG395" s="15">
        <f t="shared" si="480"/>
        <v>0</v>
      </c>
      <c r="AH395" s="8">
        <f t="shared" si="481"/>
        <v>0</v>
      </c>
      <c r="AI395" s="68"/>
      <c r="AJ395" s="58">
        <v>0</v>
      </c>
      <c r="AK395" s="8">
        <f t="shared" si="482"/>
        <v>0</v>
      </c>
      <c r="AL395" s="8">
        <f t="shared" si="483"/>
        <v>0</v>
      </c>
      <c r="AM395" s="69">
        <f t="shared" si="484"/>
        <v>0</v>
      </c>
      <c r="AN395" s="8">
        <f t="shared" si="485"/>
        <v>0</v>
      </c>
      <c r="AO395" s="8">
        <f t="shared" si="486"/>
        <v>0</v>
      </c>
      <c r="AP395" s="8">
        <f t="shared" si="487"/>
        <v>0</v>
      </c>
      <c r="AQ395" s="8">
        <f t="shared" si="488"/>
        <v>0</v>
      </c>
      <c r="AR395" s="8">
        <f t="shared" si="489"/>
        <v>0</v>
      </c>
      <c r="AS395" s="15">
        <f t="shared" si="490"/>
        <v>0</v>
      </c>
      <c r="AT395" s="8">
        <f t="shared" si="491"/>
        <v>0</v>
      </c>
      <c r="AU395" s="68"/>
      <c r="AV395" s="60">
        <v>0</v>
      </c>
      <c r="AW395" s="8">
        <f t="shared" si="492"/>
        <v>0</v>
      </c>
      <c r="AX395" s="8">
        <f t="shared" si="493"/>
        <v>0</v>
      </c>
      <c r="AY395" s="69">
        <f t="shared" si="494"/>
        <v>0</v>
      </c>
      <c r="AZ395" s="8">
        <f t="shared" si="495"/>
        <v>0</v>
      </c>
      <c r="BA395" s="8">
        <f t="shared" si="496"/>
        <v>0</v>
      </c>
      <c r="BB395" s="8">
        <f t="shared" si="497"/>
        <v>0</v>
      </c>
      <c r="BC395" s="8">
        <f t="shared" si="498"/>
        <v>0</v>
      </c>
      <c r="BD395" s="8">
        <f t="shared" si="499"/>
        <v>0</v>
      </c>
      <c r="BE395" s="15">
        <f t="shared" si="500"/>
        <v>0</v>
      </c>
      <c r="BF395" s="8">
        <f t="shared" si="501"/>
        <v>0</v>
      </c>
      <c r="BG395" s="68"/>
      <c r="BH395" s="60">
        <v>0</v>
      </c>
      <c r="BI395" s="8">
        <f t="shared" si="502"/>
        <v>0</v>
      </c>
      <c r="BJ395" s="8">
        <f t="shared" si="503"/>
        <v>0</v>
      </c>
      <c r="BK395" s="69">
        <f t="shared" si="504"/>
        <v>0</v>
      </c>
      <c r="BL395" s="8">
        <f t="shared" si="505"/>
        <v>0</v>
      </c>
      <c r="BM395" s="8">
        <f t="shared" si="506"/>
        <v>0</v>
      </c>
      <c r="BN395" s="8">
        <f t="shared" si="507"/>
        <v>0</v>
      </c>
      <c r="BO395" s="8">
        <f t="shared" si="508"/>
        <v>0</v>
      </c>
      <c r="BP395" s="8">
        <f t="shared" si="509"/>
        <v>0</v>
      </c>
      <c r="BQ395" s="15">
        <f t="shared" si="510"/>
        <v>0</v>
      </c>
      <c r="BR395" s="8">
        <f t="shared" si="511"/>
        <v>0</v>
      </c>
      <c r="BS395" s="68"/>
      <c r="BT395" s="60">
        <v>0</v>
      </c>
      <c r="BU395" s="8">
        <f t="shared" si="512"/>
        <v>0</v>
      </c>
      <c r="BV395" s="8">
        <f t="shared" si="513"/>
        <v>0</v>
      </c>
      <c r="BW395" s="69">
        <f t="shared" si="514"/>
        <v>0</v>
      </c>
      <c r="BX395" s="8">
        <f t="shared" si="515"/>
        <v>0</v>
      </c>
      <c r="BY395" s="8">
        <f t="shared" si="516"/>
        <v>0</v>
      </c>
      <c r="BZ395" s="8">
        <f t="shared" si="517"/>
        <v>0</v>
      </c>
      <c r="CA395" s="8">
        <f t="shared" si="518"/>
        <v>0</v>
      </c>
      <c r="CB395" s="8">
        <f t="shared" si="519"/>
        <v>0</v>
      </c>
      <c r="CC395" s="15">
        <f t="shared" si="520"/>
        <v>0</v>
      </c>
      <c r="CD395" s="8">
        <f t="shared" si="521"/>
        <v>0</v>
      </c>
      <c r="CE395" s="68"/>
      <c r="CF395" s="60">
        <v>0</v>
      </c>
      <c r="CG395" s="8">
        <f t="shared" si="522"/>
        <v>0</v>
      </c>
      <c r="CH395" s="8">
        <f t="shared" si="523"/>
        <v>0</v>
      </c>
      <c r="CI395" s="69">
        <f t="shared" si="524"/>
        <v>0</v>
      </c>
      <c r="CJ395" s="8">
        <f t="shared" si="525"/>
        <v>0</v>
      </c>
      <c r="CK395" s="8">
        <f t="shared" si="526"/>
        <v>0</v>
      </c>
      <c r="CL395" s="8">
        <f t="shared" si="527"/>
        <v>0</v>
      </c>
      <c r="CM395" s="8">
        <f t="shared" si="528"/>
        <v>0</v>
      </c>
      <c r="CN395" s="8">
        <f t="shared" si="529"/>
        <v>0</v>
      </c>
      <c r="CO395" s="15">
        <f t="shared" si="530"/>
        <v>0</v>
      </c>
      <c r="CP395" s="8">
        <f t="shared" si="531"/>
        <v>0</v>
      </c>
      <c r="CQ395" s="27"/>
      <c r="CZ395" s="8">
        <f t="shared" si="464"/>
        <v>0</v>
      </c>
    </row>
    <row r="396" spans="1:104" hidden="1" outlineLevel="1" x14ac:dyDescent="0.4">
      <c r="A396" t="s">
        <v>1203</v>
      </c>
      <c r="B396">
        <v>10</v>
      </c>
      <c r="C396">
        <v>0</v>
      </c>
      <c r="D396">
        <v>0</v>
      </c>
      <c r="E396">
        <f t="shared" si="449"/>
        <v>0.5</v>
      </c>
      <c r="F396" s="15">
        <f t="shared" si="465"/>
        <v>0</v>
      </c>
      <c r="G396" s="14">
        <f t="shared" si="450"/>
        <v>1</v>
      </c>
      <c r="H396" s="54">
        <f t="shared" si="466"/>
        <v>0</v>
      </c>
      <c r="I396" s="58">
        <v>0</v>
      </c>
      <c r="J396" s="58">
        <f t="shared" si="451"/>
        <v>0</v>
      </c>
      <c r="K396" s="10"/>
      <c r="L396">
        <v>0</v>
      </c>
      <c r="M396" s="8">
        <f t="shared" si="467"/>
        <v>0</v>
      </c>
      <c r="N396" s="8">
        <f t="shared" si="468"/>
        <v>0</v>
      </c>
      <c r="O396" s="58">
        <f t="shared" si="452"/>
        <v>0</v>
      </c>
      <c r="P396" s="8">
        <f t="shared" si="453"/>
        <v>0</v>
      </c>
      <c r="Q396" s="8">
        <f t="shared" si="469"/>
        <v>0</v>
      </c>
      <c r="R396" s="8">
        <f t="shared" si="454"/>
        <v>0</v>
      </c>
      <c r="S396" s="8">
        <f t="shared" si="470"/>
        <v>0</v>
      </c>
      <c r="T396" s="8">
        <f t="shared" si="471"/>
        <v>0</v>
      </c>
      <c r="U396" s="15">
        <f t="shared" si="532"/>
        <v>0</v>
      </c>
      <c r="V396" s="8">
        <f t="shared" si="455"/>
        <v>0</v>
      </c>
      <c r="W396" s="68"/>
      <c r="X396" s="58">
        <v>0</v>
      </c>
      <c r="Y396" s="8">
        <f t="shared" si="472"/>
        <v>0</v>
      </c>
      <c r="Z396" s="8">
        <f t="shared" si="473"/>
        <v>0</v>
      </c>
      <c r="AA396" s="60">
        <f t="shared" si="474"/>
        <v>0</v>
      </c>
      <c r="AB396" s="8">
        <f t="shared" si="475"/>
        <v>0</v>
      </c>
      <c r="AC396" s="8">
        <f t="shared" si="476"/>
        <v>0</v>
      </c>
      <c r="AD396" s="8">
        <f t="shared" si="477"/>
        <v>0</v>
      </c>
      <c r="AE396" s="8">
        <f t="shared" si="478"/>
        <v>0</v>
      </c>
      <c r="AF396" s="8">
        <f t="shared" si="479"/>
        <v>0</v>
      </c>
      <c r="AG396" s="15">
        <f t="shared" si="480"/>
        <v>0</v>
      </c>
      <c r="AH396" s="8">
        <f t="shared" si="481"/>
        <v>0</v>
      </c>
      <c r="AI396" s="68"/>
      <c r="AJ396" s="58">
        <v>0</v>
      </c>
      <c r="AK396" s="8">
        <f t="shared" si="482"/>
        <v>0</v>
      </c>
      <c r="AL396" s="8">
        <f t="shared" si="483"/>
        <v>0</v>
      </c>
      <c r="AM396" s="69">
        <f t="shared" si="484"/>
        <v>0</v>
      </c>
      <c r="AN396" s="8">
        <f t="shared" si="485"/>
        <v>0</v>
      </c>
      <c r="AO396" s="8">
        <f t="shared" si="486"/>
        <v>0</v>
      </c>
      <c r="AP396" s="8">
        <f t="shared" si="487"/>
        <v>0</v>
      </c>
      <c r="AQ396" s="8">
        <f t="shared" si="488"/>
        <v>0</v>
      </c>
      <c r="AR396" s="8">
        <f t="shared" si="489"/>
        <v>0</v>
      </c>
      <c r="AS396" s="15">
        <f t="shared" si="490"/>
        <v>0</v>
      </c>
      <c r="AT396" s="8">
        <f t="shared" si="491"/>
        <v>0</v>
      </c>
      <c r="AU396" s="68"/>
      <c r="AV396" s="60">
        <v>0</v>
      </c>
      <c r="AW396" s="8">
        <f t="shared" si="492"/>
        <v>0</v>
      </c>
      <c r="AX396" s="8">
        <f t="shared" si="493"/>
        <v>0</v>
      </c>
      <c r="AY396" s="69">
        <f t="shared" si="494"/>
        <v>0</v>
      </c>
      <c r="AZ396" s="8">
        <f t="shared" si="495"/>
        <v>0</v>
      </c>
      <c r="BA396" s="8">
        <f t="shared" si="496"/>
        <v>0</v>
      </c>
      <c r="BB396" s="8">
        <f t="shared" si="497"/>
        <v>0</v>
      </c>
      <c r="BC396" s="8">
        <f t="shared" si="498"/>
        <v>0</v>
      </c>
      <c r="BD396" s="8">
        <f t="shared" si="499"/>
        <v>0</v>
      </c>
      <c r="BE396" s="15">
        <f t="shared" si="500"/>
        <v>0</v>
      </c>
      <c r="BF396" s="8">
        <f t="shared" si="501"/>
        <v>0</v>
      </c>
      <c r="BG396" s="68"/>
      <c r="BH396" s="60">
        <v>0</v>
      </c>
      <c r="BI396" s="8">
        <f t="shared" si="502"/>
        <v>0</v>
      </c>
      <c r="BJ396" s="8">
        <f t="shared" si="503"/>
        <v>0</v>
      </c>
      <c r="BK396" s="69">
        <f t="shared" si="504"/>
        <v>0</v>
      </c>
      <c r="BL396" s="8">
        <f t="shared" si="505"/>
        <v>0</v>
      </c>
      <c r="BM396" s="8">
        <f t="shared" si="506"/>
        <v>0</v>
      </c>
      <c r="BN396" s="8">
        <f t="shared" si="507"/>
        <v>0</v>
      </c>
      <c r="BO396" s="8">
        <f t="shared" si="508"/>
        <v>0</v>
      </c>
      <c r="BP396" s="8">
        <f t="shared" si="509"/>
        <v>0</v>
      </c>
      <c r="BQ396" s="15">
        <f t="shared" si="510"/>
        <v>0</v>
      </c>
      <c r="BR396" s="8">
        <f t="shared" si="511"/>
        <v>0</v>
      </c>
      <c r="BS396" s="68"/>
      <c r="BT396" s="60">
        <v>0</v>
      </c>
      <c r="BU396" s="8">
        <f t="shared" si="512"/>
        <v>0</v>
      </c>
      <c r="BV396" s="8">
        <f t="shared" si="513"/>
        <v>0</v>
      </c>
      <c r="BW396" s="69">
        <f t="shared" si="514"/>
        <v>0</v>
      </c>
      <c r="BX396" s="8">
        <f t="shared" si="515"/>
        <v>0</v>
      </c>
      <c r="BY396" s="8">
        <f t="shared" si="516"/>
        <v>0</v>
      </c>
      <c r="BZ396" s="8">
        <f t="shared" si="517"/>
        <v>0</v>
      </c>
      <c r="CA396" s="8">
        <f t="shared" si="518"/>
        <v>0</v>
      </c>
      <c r="CB396" s="8">
        <f t="shared" si="519"/>
        <v>0</v>
      </c>
      <c r="CC396" s="15">
        <f t="shared" si="520"/>
        <v>0</v>
      </c>
      <c r="CD396" s="8">
        <f t="shared" si="521"/>
        <v>0</v>
      </c>
      <c r="CE396" s="68"/>
      <c r="CF396" s="60">
        <v>0</v>
      </c>
      <c r="CG396" s="8">
        <f t="shared" si="522"/>
        <v>0</v>
      </c>
      <c r="CH396" s="8">
        <f t="shared" si="523"/>
        <v>0</v>
      </c>
      <c r="CI396" s="69">
        <f t="shared" si="524"/>
        <v>0</v>
      </c>
      <c r="CJ396" s="8">
        <f t="shared" si="525"/>
        <v>0</v>
      </c>
      <c r="CK396" s="8">
        <f t="shared" si="526"/>
        <v>0</v>
      </c>
      <c r="CL396" s="8">
        <f t="shared" si="527"/>
        <v>0</v>
      </c>
      <c r="CM396" s="8">
        <f t="shared" si="528"/>
        <v>0</v>
      </c>
      <c r="CN396" s="8">
        <f t="shared" si="529"/>
        <v>0</v>
      </c>
      <c r="CO396" s="15">
        <f t="shared" si="530"/>
        <v>0</v>
      </c>
      <c r="CP396" s="8">
        <f t="shared" si="531"/>
        <v>0</v>
      </c>
      <c r="CQ396" s="27"/>
      <c r="CZ396" s="8">
        <f t="shared" si="464"/>
        <v>0</v>
      </c>
    </row>
    <row r="397" spans="1:104" hidden="1" outlineLevel="1" x14ac:dyDescent="0.4">
      <c r="A397" t="s">
        <v>1204</v>
      </c>
      <c r="B397">
        <v>300</v>
      </c>
      <c r="C397">
        <v>0</v>
      </c>
      <c r="D397">
        <v>0</v>
      </c>
      <c r="E397">
        <f t="shared" si="449"/>
        <v>15</v>
      </c>
      <c r="F397" s="15">
        <f t="shared" si="465"/>
        <v>0</v>
      </c>
      <c r="G397" s="14">
        <f t="shared" si="450"/>
        <v>1</v>
      </c>
      <c r="H397" s="54">
        <f t="shared" si="466"/>
        <v>0</v>
      </c>
      <c r="I397" s="58">
        <v>0</v>
      </c>
      <c r="J397" s="58">
        <f t="shared" si="451"/>
        <v>0</v>
      </c>
      <c r="K397" s="10"/>
      <c r="L397">
        <v>0</v>
      </c>
      <c r="M397" s="8">
        <f t="shared" si="467"/>
        <v>0</v>
      </c>
      <c r="N397" s="8">
        <f t="shared" si="468"/>
        <v>0</v>
      </c>
      <c r="O397" s="58">
        <f t="shared" si="452"/>
        <v>0</v>
      </c>
      <c r="P397" s="8">
        <f t="shared" si="453"/>
        <v>0</v>
      </c>
      <c r="Q397" s="8">
        <f t="shared" si="469"/>
        <v>0</v>
      </c>
      <c r="R397" s="8">
        <f t="shared" si="454"/>
        <v>0</v>
      </c>
      <c r="S397" s="8">
        <f t="shared" si="470"/>
        <v>0</v>
      </c>
      <c r="T397" s="8">
        <f t="shared" si="471"/>
        <v>0</v>
      </c>
      <c r="U397" s="15">
        <f t="shared" si="532"/>
        <v>0</v>
      </c>
      <c r="V397" s="8">
        <f t="shared" si="455"/>
        <v>0</v>
      </c>
      <c r="W397" s="68"/>
      <c r="X397" s="58">
        <v>0</v>
      </c>
      <c r="Y397" s="8">
        <f t="shared" si="472"/>
        <v>0</v>
      </c>
      <c r="Z397" s="8">
        <f t="shared" si="473"/>
        <v>0</v>
      </c>
      <c r="AA397" s="60">
        <f t="shared" si="474"/>
        <v>0</v>
      </c>
      <c r="AB397" s="8">
        <f t="shared" si="475"/>
        <v>0</v>
      </c>
      <c r="AC397" s="8">
        <f t="shared" si="476"/>
        <v>0</v>
      </c>
      <c r="AD397" s="8">
        <f t="shared" si="477"/>
        <v>0</v>
      </c>
      <c r="AE397" s="8">
        <f t="shared" si="478"/>
        <v>0</v>
      </c>
      <c r="AF397" s="8">
        <f t="shared" si="479"/>
        <v>0</v>
      </c>
      <c r="AG397" s="15">
        <f t="shared" si="480"/>
        <v>0</v>
      </c>
      <c r="AH397" s="8">
        <f t="shared" si="481"/>
        <v>0</v>
      </c>
      <c r="AI397" s="68"/>
      <c r="AJ397" s="58">
        <v>0</v>
      </c>
      <c r="AK397" s="8">
        <f t="shared" si="482"/>
        <v>0</v>
      </c>
      <c r="AL397" s="8">
        <f t="shared" si="483"/>
        <v>0</v>
      </c>
      <c r="AM397" s="69">
        <f t="shared" si="484"/>
        <v>0</v>
      </c>
      <c r="AN397" s="8">
        <f t="shared" si="485"/>
        <v>0</v>
      </c>
      <c r="AO397" s="8">
        <f t="shared" si="486"/>
        <v>0</v>
      </c>
      <c r="AP397" s="8">
        <f t="shared" si="487"/>
        <v>0</v>
      </c>
      <c r="AQ397" s="8">
        <f t="shared" si="488"/>
        <v>0</v>
      </c>
      <c r="AR397" s="8">
        <f t="shared" si="489"/>
        <v>0</v>
      </c>
      <c r="AS397" s="15">
        <f t="shared" si="490"/>
        <v>0</v>
      </c>
      <c r="AT397" s="8">
        <f t="shared" si="491"/>
        <v>0</v>
      </c>
      <c r="AU397" s="68"/>
      <c r="AV397" s="60">
        <v>0</v>
      </c>
      <c r="AW397" s="8">
        <f t="shared" si="492"/>
        <v>0</v>
      </c>
      <c r="AX397" s="8">
        <f t="shared" si="493"/>
        <v>0</v>
      </c>
      <c r="AY397" s="69">
        <f t="shared" si="494"/>
        <v>0</v>
      </c>
      <c r="AZ397" s="8">
        <f t="shared" si="495"/>
        <v>0</v>
      </c>
      <c r="BA397" s="8">
        <f t="shared" si="496"/>
        <v>0</v>
      </c>
      <c r="BB397" s="8">
        <f t="shared" si="497"/>
        <v>0</v>
      </c>
      <c r="BC397" s="8">
        <f t="shared" si="498"/>
        <v>0</v>
      </c>
      <c r="BD397" s="8">
        <f t="shared" si="499"/>
        <v>0</v>
      </c>
      <c r="BE397" s="15">
        <f t="shared" si="500"/>
        <v>0</v>
      </c>
      <c r="BF397" s="8">
        <f t="shared" si="501"/>
        <v>0</v>
      </c>
      <c r="BG397" s="68"/>
      <c r="BH397" s="60">
        <v>0</v>
      </c>
      <c r="BI397" s="8">
        <f t="shared" si="502"/>
        <v>0</v>
      </c>
      <c r="BJ397" s="8">
        <f t="shared" si="503"/>
        <v>0</v>
      </c>
      <c r="BK397" s="69">
        <f t="shared" si="504"/>
        <v>0</v>
      </c>
      <c r="BL397" s="8">
        <f t="shared" si="505"/>
        <v>0</v>
      </c>
      <c r="BM397" s="8">
        <f t="shared" si="506"/>
        <v>0</v>
      </c>
      <c r="BN397" s="8">
        <f t="shared" si="507"/>
        <v>0</v>
      </c>
      <c r="BO397" s="8">
        <f t="shared" si="508"/>
        <v>0</v>
      </c>
      <c r="BP397" s="8">
        <f t="shared" si="509"/>
        <v>0</v>
      </c>
      <c r="BQ397" s="15">
        <f t="shared" si="510"/>
        <v>0</v>
      </c>
      <c r="BR397" s="8">
        <f t="shared" si="511"/>
        <v>0</v>
      </c>
      <c r="BS397" s="68"/>
      <c r="BT397" s="60">
        <v>0</v>
      </c>
      <c r="BU397" s="8">
        <f t="shared" si="512"/>
        <v>0</v>
      </c>
      <c r="BV397" s="8">
        <f t="shared" si="513"/>
        <v>0</v>
      </c>
      <c r="BW397" s="69">
        <f t="shared" si="514"/>
        <v>0</v>
      </c>
      <c r="BX397" s="8">
        <f t="shared" si="515"/>
        <v>0</v>
      </c>
      <c r="BY397" s="8">
        <f t="shared" si="516"/>
        <v>0</v>
      </c>
      <c r="BZ397" s="8">
        <f t="shared" si="517"/>
        <v>0</v>
      </c>
      <c r="CA397" s="8">
        <f t="shared" si="518"/>
        <v>0</v>
      </c>
      <c r="CB397" s="8">
        <f t="shared" si="519"/>
        <v>0</v>
      </c>
      <c r="CC397" s="15">
        <f t="shared" si="520"/>
        <v>0</v>
      </c>
      <c r="CD397" s="8">
        <f t="shared" si="521"/>
        <v>0</v>
      </c>
      <c r="CE397" s="68"/>
      <c r="CF397" s="60">
        <v>0</v>
      </c>
      <c r="CG397" s="8">
        <f t="shared" si="522"/>
        <v>0</v>
      </c>
      <c r="CH397" s="8">
        <f t="shared" si="523"/>
        <v>0</v>
      </c>
      <c r="CI397" s="69">
        <f t="shared" si="524"/>
        <v>0</v>
      </c>
      <c r="CJ397" s="8">
        <f t="shared" si="525"/>
        <v>0</v>
      </c>
      <c r="CK397" s="8">
        <f t="shared" si="526"/>
        <v>0</v>
      </c>
      <c r="CL397" s="8">
        <f t="shared" si="527"/>
        <v>0</v>
      </c>
      <c r="CM397" s="8">
        <f t="shared" si="528"/>
        <v>0</v>
      </c>
      <c r="CN397" s="8">
        <f t="shared" si="529"/>
        <v>0</v>
      </c>
      <c r="CO397" s="15">
        <f t="shared" si="530"/>
        <v>0</v>
      </c>
      <c r="CP397" s="8">
        <f t="shared" si="531"/>
        <v>0</v>
      </c>
      <c r="CQ397" s="27"/>
      <c r="CZ397" s="8">
        <f t="shared" si="464"/>
        <v>0</v>
      </c>
    </row>
    <row r="398" spans="1:104" hidden="1" outlineLevel="1" x14ac:dyDescent="0.4">
      <c r="A398" t="s">
        <v>1205</v>
      </c>
      <c r="B398">
        <v>10</v>
      </c>
      <c r="C398">
        <v>0</v>
      </c>
      <c r="D398">
        <v>0</v>
      </c>
      <c r="E398">
        <f t="shared" si="449"/>
        <v>0.5</v>
      </c>
      <c r="F398" s="15">
        <f t="shared" si="465"/>
        <v>0</v>
      </c>
      <c r="G398" s="14">
        <f t="shared" si="450"/>
        <v>1</v>
      </c>
      <c r="H398" s="54">
        <f t="shared" si="466"/>
        <v>0</v>
      </c>
      <c r="I398" s="58">
        <v>0</v>
      </c>
      <c r="J398" s="58">
        <f t="shared" si="451"/>
        <v>0</v>
      </c>
      <c r="K398" s="10"/>
      <c r="L398">
        <v>0</v>
      </c>
      <c r="M398" s="8">
        <f t="shared" si="467"/>
        <v>0</v>
      </c>
      <c r="N398" s="8">
        <f t="shared" si="468"/>
        <v>0</v>
      </c>
      <c r="O398" s="58">
        <f t="shared" si="452"/>
        <v>0</v>
      </c>
      <c r="P398" s="8">
        <f t="shared" si="453"/>
        <v>0</v>
      </c>
      <c r="Q398" s="8">
        <f t="shared" si="469"/>
        <v>0</v>
      </c>
      <c r="R398" s="8">
        <f t="shared" si="454"/>
        <v>0</v>
      </c>
      <c r="S398" s="8">
        <f t="shared" si="470"/>
        <v>0</v>
      </c>
      <c r="T398" s="8">
        <f t="shared" si="471"/>
        <v>0</v>
      </c>
      <c r="U398" s="15">
        <f t="shared" si="532"/>
        <v>0</v>
      </c>
      <c r="V398" s="8">
        <f t="shared" si="455"/>
        <v>0</v>
      </c>
      <c r="W398" s="68"/>
      <c r="X398" s="58">
        <v>0</v>
      </c>
      <c r="Y398" s="8">
        <f t="shared" si="472"/>
        <v>0</v>
      </c>
      <c r="Z398" s="8">
        <f t="shared" si="473"/>
        <v>0</v>
      </c>
      <c r="AA398" s="60">
        <f t="shared" si="474"/>
        <v>0</v>
      </c>
      <c r="AB398" s="8">
        <f t="shared" si="475"/>
        <v>0</v>
      </c>
      <c r="AC398" s="8">
        <f t="shared" si="476"/>
        <v>0</v>
      </c>
      <c r="AD398" s="8">
        <f t="shared" si="477"/>
        <v>0</v>
      </c>
      <c r="AE398" s="8">
        <f t="shared" si="478"/>
        <v>0</v>
      </c>
      <c r="AF398" s="8">
        <f t="shared" si="479"/>
        <v>0</v>
      </c>
      <c r="AG398" s="15">
        <f t="shared" si="480"/>
        <v>0</v>
      </c>
      <c r="AH398" s="8">
        <f t="shared" si="481"/>
        <v>0</v>
      </c>
      <c r="AI398" s="68"/>
      <c r="AJ398" s="58">
        <v>0</v>
      </c>
      <c r="AK398" s="8">
        <f t="shared" si="482"/>
        <v>0</v>
      </c>
      <c r="AL398" s="8">
        <f t="shared" si="483"/>
        <v>0</v>
      </c>
      <c r="AM398" s="69">
        <f t="shared" si="484"/>
        <v>0</v>
      </c>
      <c r="AN398" s="8">
        <f t="shared" si="485"/>
        <v>0</v>
      </c>
      <c r="AO398" s="8">
        <f t="shared" si="486"/>
        <v>0</v>
      </c>
      <c r="AP398" s="8">
        <f t="shared" si="487"/>
        <v>0</v>
      </c>
      <c r="AQ398" s="8">
        <f t="shared" si="488"/>
        <v>0</v>
      </c>
      <c r="AR398" s="8">
        <f t="shared" si="489"/>
        <v>0</v>
      </c>
      <c r="AS398" s="15">
        <f t="shared" si="490"/>
        <v>0</v>
      </c>
      <c r="AT398" s="8">
        <f t="shared" si="491"/>
        <v>0</v>
      </c>
      <c r="AU398" s="68"/>
      <c r="AV398" s="60">
        <v>0</v>
      </c>
      <c r="AW398" s="8">
        <f t="shared" si="492"/>
        <v>0</v>
      </c>
      <c r="AX398" s="8">
        <f t="shared" si="493"/>
        <v>0</v>
      </c>
      <c r="AY398" s="69">
        <f t="shared" si="494"/>
        <v>0</v>
      </c>
      <c r="AZ398" s="8">
        <f t="shared" si="495"/>
        <v>0</v>
      </c>
      <c r="BA398" s="8">
        <f t="shared" si="496"/>
        <v>0</v>
      </c>
      <c r="BB398" s="8">
        <f t="shared" si="497"/>
        <v>0</v>
      </c>
      <c r="BC398" s="8">
        <f t="shared" si="498"/>
        <v>0</v>
      </c>
      <c r="BD398" s="8">
        <f t="shared" si="499"/>
        <v>0</v>
      </c>
      <c r="BE398" s="15">
        <f t="shared" si="500"/>
        <v>0</v>
      </c>
      <c r="BF398" s="8">
        <f t="shared" si="501"/>
        <v>0</v>
      </c>
      <c r="BG398" s="68"/>
      <c r="BH398" s="60">
        <v>0</v>
      </c>
      <c r="BI398" s="8">
        <f t="shared" si="502"/>
        <v>0</v>
      </c>
      <c r="BJ398" s="8">
        <f t="shared" si="503"/>
        <v>0</v>
      </c>
      <c r="BK398" s="69">
        <f t="shared" si="504"/>
        <v>0</v>
      </c>
      <c r="BL398" s="8">
        <f t="shared" si="505"/>
        <v>0</v>
      </c>
      <c r="BM398" s="8">
        <f t="shared" si="506"/>
        <v>0</v>
      </c>
      <c r="BN398" s="8">
        <f t="shared" si="507"/>
        <v>0</v>
      </c>
      <c r="BO398" s="8">
        <f t="shared" si="508"/>
        <v>0</v>
      </c>
      <c r="BP398" s="8">
        <f t="shared" si="509"/>
        <v>0</v>
      </c>
      <c r="BQ398" s="15">
        <f t="shared" si="510"/>
        <v>0</v>
      </c>
      <c r="BR398" s="8">
        <f t="shared" si="511"/>
        <v>0</v>
      </c>
      <c r="BS398" s="68"/>
      <c r="BT398" s="60">
        <v>0</v>
      </c>
      <c r="BU398" s="8">
        <f t="shared" si="512"/>
        <v>0</v>
      </c>
      <c r="BV398" s="8">
        <f t="shared" si="513"/>
        <v>0</v>
      </c>
      <c r="BW398" s="69">
        <f t="shared" si="514"/>
        <v>0</v>
      </c>
      <c r="BX398" s="8">
        <f t="shared" si="515"/>
        <v>0</v>
      </c>
      <c r="BY398" s="8">
        <f t="shared" si="516"/>
        <v>0</v>
      </c>
      <c r="BZ398" s="8">
        <f t="shared" si="517"/>
        <v>0</v>
      </c>
      <c r="CA398" s="8">
        <f t="shared" si="518"/>
        <v>0</v>
      </c>
      <c r="CB398" s="8">
        <f t="shared" si="519"/>
        <v>0</v>
      </c>
      <c r="CC398" s="15">
        <f t="shared" si="520"/>
        <v>0</v>
      </c>
      <c r="CD398" s="8">
        <f t="shared" si="521"/>
        <v>0</v>
      </c>
      <c r="CE398" s="68"/>
      <c r="CF398" s="60">
        <v>0</v>
      </c>
      <c r="CG398" s="8">
        <f t="shared" si="522"/>
        <v>0</v>
      </c>
      <c r="CH398" s="8">
        <f t="shared" si="523"/>
        <v>0</v>
      </c>
      <c r="CI398" s="69">
        <f t="shared" si="524"/>
        <v>0</v>
      </c>
      <c r="CJ398" s="8">
        <f t="shared" si="525"/>
        <v>0</v>
      </c>
      <c r="CK398" s="8">
        <f t="shared" si="526"/>
        <v>0</v>
      </c>
      <c r="CL398" s="8">
        <f t="shared" si="527"/>
        <v>0</v>
      </c>
      <c r="CM398" s="8">
        <f t="shared" si="528"/>
        <v>0</v>
      </c>
      <c r="CN398" s="8">
        <f t="shared" si="529"/>
        <v>0</v>
      </c>
      <c r="CO398" s="15">
        <f t="shared" si="530"/>
        <v>0</v>
      </c>
      <c r="CP398" s="8">
        <f t="shared" si="531"/>
        <v>0</v>
      </c>
      <c r="CQ398" s="27"/>
      <c r="CZ398" s="8">
        <f t="shared" si="464"/>
        <v>0</v>
      </c>
    </row>
    <row r="399" spans="1:104" hidden="1" outlineLevel="1" x14ac:dyDescent="0.4">
      <c r="A399" t="s">
        <v>1206</v>
      </c>
      <c r="B399">
        <v>10</v>
      </c>
      <c r="C399">
        <v>0</v>
      </c>
      <c r="D399">
        <v>0</v>
      </c>
      <c r="E399">
        <f t="shared" si="449"/>
        <v>0.5</v>
      </c>
      <c r="F399" s="15">
        <f t="shared" si="465"/>
        <v>0</v>
      </c>
      <c r="G399" s="14">
        <f t="shared" si="450"/>
        <v>1</v>
      </c>
      <c r="H399" s="54">
        <f t="shared" si="466"/>
        <v>0</v>
      </c>
      <c r="I399" s="58">
        <v>0</v>
      </c>
      <c r="J399" s="58">
        <f t="shared" si="451"/>
        <v>0</v>
      </c>
      <c r="K399" s="10"/>
      <c r="L399">
        <v>0</v>
      </c>
      <c r="M399" s="8">
        <f t="shared" si="467"/>
        <v>0</v>
      </c>
      <c r="N399" s="8">
        <f t="shared" si="468"/>
        <v>0</v>
      </c>
      <c r="O399" s="58">
        <f t="shared" si="452"/>
        <v>0</v>
      </c>
      <c r="P399" s="8">
        <f t="shared" si="453"/>
        <v>0</v>
      </c>
      <c r="Q399" s="8">
        <f t="shared" si="469"/>
        <v>0</v>
      </c>
      <c r="R399" s="8">
        <f t="shared" si="454"/>
        <v>0</v>
      </c>
      <c r="S399" s="8">
        <f t="shared" si="470"/>
        <v>0</v>
      </c>
      <c r="T399" s="8">
        <f t="shared" si="471"/>
        <v>0</v>
      </c>
      <c r="U399" s="15">
        <f t="shared" si="532"/>
        <v>0</v>
      </c>
      <c r="V399" s="8">
        <f t="shared" si="455"/>
        <v>0</v>
      </c>
      <c r="W399" s="68"/>
      <c r="X399" s="58">
        <v>0</v>
      </c>
      <c r="Y399" s="8">
        <f t="shared" si="472"/>
        <v>0</v>
      </c>
      <c r="Z399" s="8">
        <f t="shared" si="473"/>
        <v>0</v>
      </c>
      <c r="AA399" s="60">
        <f t="shared" si="474"/>
        <v>0</v>
      </c>
      <c r="AB399" s="8">
        <f t="shared" si="475"/>
        <v>0</v>
      </c>
      <c r="AC399" s="8">
        <f t="shared" si="476"/>
        <v>0</v>
      </c>
      <c r="AD399" s="8">
        <f t="shared" si="477"/>
        <v>0</v>
      </c>
      <c r="AE399" s="8">
        <f t="shared" si="478"/>
        <v>0</v>
      </c>
      <c r="AF399" s="8">
        <f t="shared" si="479"/>
        <v>0</v>
      </c>
      <c r="AG399" s="15">
        <f t="shared" si="480"/>
        <v>0</v>
      </c>
      <c r="AH399" s="8">
        <f t="shared" si="481"/>
        <v>0</v>
      </c>
      <c r="AI399" s="68"/>
      <c r="AJ399" s="58">
        <v>0</v>
      </c>
      <c r="AK399" s="8">
        <f t="shared" si="482"/>
        <v>0</v>
      </c>
      <c r="AL399" s="8">
        <f t="shared" si="483"/>
        <v>0</v>
      </c>
      <c r="AM399" s="69">
        <f t="shared" si="484"/>
        <v>0</v>
      </c>
      <c r="AN399" s="8">
        <f t="shared" si="485"/>
        <v>0</v>
      </c>
      <c r="AO399" s="8">
        <f t="shared" si="486"/>
        <v>0</v>
      </c>
      <c r="AP399" s="8">
        <f t="shared" si="487"/>
        <v>0</v>
      </c>
      <c r="AQ399" s="8">
        <f t="shared" si="488"/>
        <v>0</v>
      </c>
      <c r="AR399" s="8">
        <f t="shared" si="489"/>
        <v>0</v>
      </c>
      <c r="AS399" s="15">
        <f t="shared" si="490"/>
        <v>0</v>
      </c>
      <c r="AT399" s="8">
        <f t="shared" si="491"/>
        <v>0</v>
      </c>
      <c r="AU399" s="68"/>
      <c r="AV399" s="60">
        <v>0</v>
      </c>
      <c r="AW399" s="8">
        <f t="shared" si="492"/>
        <v>0</v>
      </c>
      <c r="AX399" s="8">
        <f t="shared" si="493"/>
        <v>0</v>
      </c>
      <c r="AY399" s="69">
        <f t="shared" si="494"/>
        <v>0</v>
      </c>
      <c r="AZ399" s="8">
        <f t="shared" si="495"/>
        <v>0</v>
      </c>
      <c r="BA399" s="8">
        <f t="shared" si="496"/>
        <v>0</v>
      </c>
      <c r="BB399" s="8">
        <f t="shared" si="497"/>
        <v>0</v>
      </c>
      <c r="BC399" s="8">
        <f t="shared" si="498"/>
        <v>0</v>
      </c>
      <c r="BD399" s="8">
        <f t="shared" si="499"/>
        <v>0</v>
      </c>
      <c r="BE399" s="15">
        <f t="shared" si="500"/>
        <v>0</v>
      </c>
      <c r="BF399" s="8">
        <f t="shared" si="501"/>
        <v>0</v>
      </c>
      <c r="BG399" s="68"/>
      <c r="BH399" s="60">
        <v>0</v>
      </c>
      <c r="BI399" s="8">
        <f t="shared" si="502"/>
        <v>0</v>
      </c>
      <c r="BJ399" s="8">
        <f t="shared" si="503"/>
        <v>0</v>
      </c>
      <c r="BK399" s="69">
        <f t="shared" si="504"/>
        <v>0</v>
      </c>
      <c r="BL399" s="8">
        <f t="shared" si="505"/>
        <v>0</v>
      </c>
      <c r="BM399" s="8">
        <f t="shared" si="506"/>
        <v>0</v>
      </c>
      <c r="BN399" s="8">
        <f t="shared" si="507"/>
        <v>0</v>
      </c>
      <c r="BO399" s="8">
        <f t="shared" si="508"/>
        <v>0</v>
      </c>
      <c r="BP399" s="8">
        <f t="shared" si="509"/>
        <v>0</v>
      </c>
      <c r="BQ399" s="15">
        <f t="shared" si="510"/>
        <v>0</v>
      </c>
      <c r="BR399" s="8">
        <f t="shared" si="511"/>
        <v>0</v>
      </c>
      <c r="BS399" s="68"/>
      <c r="BT399" s="60">
        <v>0</v>
      </c>
      <c r="BU399" s="8">
        <f t="shared" si="512"/>
        <v>0</v>
      </c>
      <c r="BV399" s="8">
        <f t="shared" si="513"/>
        <v>0</v>
      </c>
      <c r="BW399" s="69">
        <f t="shared" si="514"/>
        <v>0</v>
      </c>
      <c r="BX399" s="8">
        <f t="shared" si="515"/>
        <v>0</v>
      </c>
      <c r="BY399" s="8">
        <f t="shared" si="516"/>
        <v>0</v>
      </c>
      <c r="BZ399" s="8">
        <f t="shared" si="517"/>
        <v>0</v>
      </c>
      <c r="CA399" s="8">
        <f t="shared" si="518"/>
        <v>0</v>
      </c>
      <c r="CB399" s="8">
        <f t="shared" si="519"/>
        <v>0</v>
      </c>
      <c r="CC399" s="15">
        <f t="shared" si="520"/>
        <v>0</v>
      </c>
      <c r="CD399" s="8">
        <f t="shared" si="521"/>
        <v>0</v>
      </c>
      <c r="CE399" s="68"/>
      <c r="CF399" s="60">
        <v>0</v>
      </c>
      <c r="CG399" s="8">
        <f t="shared" si="522"/>
        <v>0</v>
      </c>
      <c r="CH399" s="8">
        <f t="shared" si="523"/>
        <v>0</v>
      </c>
      <c r="CI399" s="69">
        <f t="shared" si="524"/>
        <v>0</v>
      </c>
      <c r="CJ399" s="8">
        <f t="shared" si="525"/>
        <v>0</v>
      </c>
      <c r="CK399" s="8">
        <f t="shared" si="526"/>
        <v>0</v>
      </c>
      <c r="CL399" s="8">
        <f t="shared" si="527"/>
        <v>0</v>
      </c>
      <c r="CM399" s="8">
        <f t="shared" si="528"/>
        <v>0</v>
      </c>
      <c r="CN399" s="8">
        <f t="shared" si="529"/>
        <v>0</v>
      </c>
      <c r="CO399" s="15">
        <f t="shared" si="530"/>
        <v>0</v>
      </c>
      <c r="CP399" s="8">
        <f t="shared" si="531"/>
        <v>0</v>
      </c>
      <c r="CQ399" s="27"/>
      <c r="CZ399" s="8">
        <f t="shared" si="464"/>
        <v>0</v>
      </c>
    </row>
    <row r="400" spans="1:104" hidden="1" outlineLevel="1" x14ac:dyDescent="0.4">
      <c r="A400" t="s">
        <v>1207</v>
      </c>
      <c r="B400">
        <v>40</v>
      </c>
      <c r="C400">
        <v>0</v>
      </c>
      <c r="D400">
        <v>0</v>
      </c>
      <c r="E400">
        <f t="shared" si="449"/>
        <v>2</v>
      </c>
      <c r="F400" s="15">
        <f t="shared" si="465"/>
        <v>0</v>
      </c>
      <c r="G400" s="14">
        <f t="shared" si="450"/>
        <v>1</v>
      </c>
      <c r="H400" s="54">
        <f t="shared" si="466"/>
        <v>0</v>
      </c>
      <c r="I400" s="58">
        <v>0</v>
      </c>
      <c r="J400" s="58">
        <f t="shared" si="451"/>
        <v>0</v>
      </c>
      <c r="K400" s="10"/>
      <c r="L400">
        <v>0</v>
      </c>
      <c r="M400" s="8">
        <f t="shared" si="467"/>
        <v>0</v>
      </c>
      <c r="N400" s="8">
        <f t="shared" si="468"/>
        <v>0</v>
      </c>
      <c r="O400" s="58">
        <f t="shared" si="452"/>
        <v>0</v>
      </c>
      <c r="P400" s="8">
        <f t="shared" si="453"/>
        <v>0</v>
      </c>
      <c r="Q400" s="8">
        <f t="shared" si="469"/>
        <v>0</v>
      </c>
      <c r="R400" s="8">
        <f t="shared" si="454"/>
        <v>0</v>
      </c>
      <c r="S400" s="8">
        <f t="shared" si="470"/>
        <v>0</v>
      </c>
      <c r="T400" s="8">
        <f t="shared" si="471"/>
        <v>0</v>
      </c>
      <c r="U400" s="15">
        <f t="shared" si="532"/>
        <v>0</v>
      </c>
      <c r="V400" s="8">
        <f t="shared" si="455"/>
        <v>0</v>
      </c>
      <c r="W400" s="68"/>
      <c r="X400" s="58">
        <v>0</v>
      </c>
      <c r="Y400" s="8">
        <f t="shared" si="472"/>
        <v>0</v>
      </c>
      <c r="Z400" s="8">
        <f t="shared" si="473"/>
        <v>0</v>
      </c>
      <c r="AA400" s="60">
        <f t="shared" si="474"/>
        <v>0</v>
      </c>
      <c r="AB400" s="8">
        <f t="shared" si="475"/>
        <v>0</v>
      </c>
      <c r="AC400" s="8">
        <f t="shared" si="476"/>
        <v>0</v>
      </c>
      <c r="AD400" s="8">
        <f t="shared" si="477"/>
        <v>0</v>
      </c>
      <c r="AE400" s="8">
        <f t="shared" si="478"/>
        <v>0</v>
      </c>
      <c r="AF400" s="8">
        <f t="shared" si="479"/>
        <v>0</v>
      </c>
      <c r="AG400" s="15">
        <f t="shared" si="480"/>
        <v>0</v>
      </c>
      <c r="AH400" s="8">
        <f t="shared" si="481"/>
        <v>0</v>
      </c>
      <c r="AI400" s="68"/>
      <c r="AJ400" s="58">
        <v>0</v>
      </c>
      <c r="AK400" s="8">
        <f t="shared" si="482"/>
        <v>0</v>
      </c>
      <c r="AL400" s="8">
        <f t="shared" si="483"/>
        <v>0</v>
      </c>
      <c r="AM400" s="69">
        <f t="shared" si="484"/>
        <v>0</v>
      </c>
      <c r="AN400" s="8">
        <f t="shared" si="485"/>
        <v>0</v>
      </c>
      <c r="AO400" s="8">
        <f t="shared" si="486"/>
        <v>0</v>
      </c>
      <c r="AP400" s="8">
        <f t="shared" si="487"/>
        <v>0</v>
      </c>
      <c r="AQ400" s="8">
        <f t="shared" si="488"/>
        <v>0</v>
      </c>
      <c r="AR400" s="8">
        <f t="shared" si="489"/>
        <v>0</v>
      </c>
      <c r="AS400" s="15">
        <f t="shared" si="490"/>
        <v>0</v>
      </c>
      <c r="AT400" s="8">
        <f t="shared" si="491"/>
        <v>0</v>
      </c>
      <c r="AU400" s="68"/>
      <c r="AV400" s="60">
        <v>0</v>
      </c>
      <c r="AW400" s="8">
        <f t="shared" si="492"/>
        <v>0</v>
      </c>
      <c r="AX400" s="8">
        <f t="shared" si="493"/>
        <v>0</v>
      </c>
      <c r="AY400" s="69">
        <f t="shared" si="494"/>
        <v>0</v>
      </c>
      <c r="AZ400" s="8">
        <f t="shared" si="495"/>
        <v>0</v>
      </c>
      <c r="BA400" s="8">
        <f t="shared" si="496"/>
        <v>0</v>
      </c>
      <c r="BB400" s="8">
        <f t="shared" si="497"/>
        <v>0</v>
      </c>
      <c r="BC400" s="8">
        <f t="shared" si="498"/>
        <v>0</v>
      </c>
      <c r="BD400" s="8">
        <f t="shared" si="499"/>
        <v>0</v>
      </c>
      <c r="BE400" s="15">
        <f t="shared" si="500"/>
        <v>0</v>
      </c>
      <c r="BF400" s="8">
        <f t="shared" si="501"/>
        <v>0</v>
      </c>
      <c r="BG400" s="68"/>
      <c r="BH400" s="60">
        <v>0</v>
      </c>
      <c r="BI400" s="8">
        <f t="shared" si="502"/>
        <v>0</v>
      </c>
      <c r="BJ400" s="8">
        <f t="shared" si="503"/>
        <v>0</v>
      </c>
      <c r="BK400" s="69">
        <f t="shared" si="504"/>
        <v>0</v>
      </c>
      <c r="BL400" s="8">
        <f t="shared" si="505"/>
        <v>0</v>
      </c>
      <c r="BM400" s="8">
        <f t="shared" si="506"/>
        <v>0</v>
      </c>
      <c r="BN400" s="8">
        <f t="shared" si="507"/>
        <v>0</v>
      </c>
      <c r="BO400" s="8">
        <f t="shared" si="508"/>
        <v>0</v>
      </c>
      <c r="BP400" s="8">
        <f t="shared" si="509"/>
        <v>0</v>
      </c>
      <c r="BQ400" s="15">
        <f t="shared" si="510"/>
        <v>0</v>
      </c>
      <c r="BR400" s="8">
        <f t="shared" si="511"/>
        <v>0</v>
      </c>
      <c r="BS400" s="68"/>
      <c r="BT400" s="60">
        <v>0</v>
      </c>
      <c r="BU400" s="8">
        <f t="shared" si="512"/>
        <v>0</v>
      </c>
      <c r="BV400" s="8">
        <f t="shared" si="513"/>
        <v>0</v>
      </c>
      <c r="BW400" s="69">
        <f t="shared" si="514"/>
        <v>0</v>
      </c>
      <c r="BX400" s="8">
        <f t="shared" si="515"/>
        <v>0</v>
      </c>
      <c r="BY400" s="8">
        <f t="shared" si="516"/>
        <v>0</v>
      </c>
      <c r="BZ400" s="8">
        <f t="shared" si="517"/>
        <v>0</v>
      </c>
      <c r="CA400" s="8">
        <f t="shared" si="518"/>
        <v>0</v>
      </c>
      <c r="CB400" s="8">
        <f t="shared" si="519"/>
        <v>0</v>
      </c>
      <c r="CC400" s="15">
        <f t="shared" si="520"/>
        <v>0</v>
      </c>
      <c r="CD400" s="8">
        <f t="shared" si="521"/>
        <v>0</v>
      </c>
      <c r="CE400" s="68"/>
      <c r="CF400" s="60">
        <v>0</v>
      </c>
      <c r="CG400" s="8">
        <f t="shared" si="522"/>
        <v>0</v>
      </c>
      <c r="CH400" s="8">
        <f t="shared" si="523"/>
        <v>0</v>
      </c>
      <c r="CI400" s="69">
        <f t="shared" si="524"/>
        <v>0</v>
      </c>
      <c r="CJ400" s="8">
        <f t="shared" si="525"/>
        <v>0</v>
      </c>
      <c r="CK400" s="8">
        <f t="shared" si="526"/>
        <v>0</v>
      </c>
      <c r="CL400" s="8">
        <f t="shared" si="527"/>
        <v>0</v>
      </c>
      <c r="CM400" s="8">
        <f t="shared" si="528"/>
        <v>0</v>
      </c>
      <c r="CN400" s="8">
        <f t="shared" si="529"/>
        <v>0</v>
      </c>
      <c r="CO400" s="15">
        <f t="shared" si="530"/>
        <v>0</v>
      </c>
      <c r="CP400" s="8">
        <f t="shared" si="531"/>
        <v>0</v>
      </c>
      <c r="CQ400" s="27"/>
      <c r="CZ400" s="8">
        <f t="shared" si="464"/>
        <v>0</v>
      </c>
    </row>
    <row r="401" spans="1:104" hidden="1" outlineLevel="1" x14ac:dyDescent="0.4">
      <c r="A401" t="s">
        <v>1208</v>
      </c>
      <c r="B401">
        <v>20</v>
      </c>
      <c r="C401">
        <v>0</v>
      </c>
      <c r="D401">
        <v>0</v>
      </c>
      <c r="E401">
        <f t="shared" si="449"/>
        <v>1</v>
      </c>
      <c r="F401" s="15">
        <f t="shared" si="465"/>
        <v>0</v>
      </c>
      <c r="G401" s="14">
        <f t="shared" si="450"/>
        <v>1</v>
      </c>
      <c r="H401" s="54">
        <f t="shared" si="466"/>
        <v>0</v>
      </c>
      <c r="I401" s="58">
        <v>0</v>
      </c>
      <c r="J401" s="58">
        <f t="shared" si="451"/>
        <v>0</v>
      </c>
      <c r="K401" s="10"/>
      <c r="L401">
        <v>0</v>
      </c>
      <c r="M401" s="8">
        <f t="shared" si="467"/>
        <v>0</v>
      </c>
      <c r="N401" s="8">
        <f t="shared" si="468"/>
        <v>0</v>
      </c>
      <c r="O401" s="58">
        <f t="shared" si="452"/>
        <v>0</v>
      </c>
      <c r="P401" s="8">
        <f t="shared" si="453"/>
        <v>0</v>
      </c>
      <c r="Q401" s="8">
        <f t="shared" si="469"/>
        <v>0</v>
      </c>
      <c r="R401" s="8">
        <f t="shared" si="454"/>
        <v>0</v>
      </c>
      <c r="S401" s="8">
        <f t="shared" si="470"/>
        <v>0</v>
      </c>
      <c r="T401" s="8">
        <f t="shared" si="471"/>
        <v>0</v>
      </c>
      <c r="U401" s="15">
        <f t="shared" si="532"/>
        <v>0</v>
      </c>
      <c r="V401" s="8">
        <f t="shared" si="455"/>
        <v>0</v>
      </c>
      <c r="W401" s="68"/>
      <c r="X401" s="58">
        <v>0</v>
      </c>
      <c r="Y401" s="8">
        <f t="shared" si="472"/>
        <v>0</v>
      </c>
      <c r="Z401" s="8">
        <f t="shared" si="473"/>
        <v>0</v>
      </c>
      <c r="AA401" s="60">
        <f t="shared" si="474"/>
        <v>0</v>
      </c>
      <c r="AB401" s="8">
        <f t="shared" si="475"/>
        <v>0</v>
      </c>
      <c r="AC401" s="8">
        <f t="shared" si="476"/>
        <v>0</v>
      </c>
      <c r="AD401" s="8">
        <f t="shared" si="477"/>
        <v>0</v>
      </c>
      <c r="AE401" s="8">
        <f t="shared" si="478"/>
        <v>0</v>
      </c>
      <c r="AF401" s="8">
        <f t="shared" si="479"/>
        <v>0</v>
      </c>
      <c r="AG401" s="15">
        <f t="shared" si="480"/>
        <v>0</v>
      </c>
      <c r="AH401" s="8">
        <f t="shared" si="481"/>
        <v>0</v>
      </c>
      <c r="AI401" s="68"/>
      <c r="AJ401" s="58">
        <v>0</v>
      </c>
      <c r="AK401" s="8">
        <f t="shared" si="482"/>
        <v>0</v>
      </c>
      <c r="AL401" s="8">
        <f t="shared" si="483"/>
        <v>0</v>
      </c>
      <c r="AM401" s="69">
        <f t="shared" si="484"/>
        <v>0</v>
      </c>
      <c r="AN401" s="8">
        <f t="shared" si="485"/>
        <v>0</v>
      </c>
      <c r="AO401" s="8">
        <f t="shared" si="486"/>
        <v>0</v>
      </c>
      <c r="AP401" s="8">
        <f t="shared" si="487"/>
        <v>0</v>
      </c>
      <c r="AQ401" s="8">
        <f t="shared" si="488"/>
        <v>0</v>
      </c>
      <c r="AR401" s="8">
        <f t="shared" si="489"/>
        <v>0</v>
      </c>
      <c r="AS401" s="15">
        <f t="shared" si="490"/>
        <v>0</v>
      </c>
      <c r="AT401" s="8">
        <f t="shared" si="491"/>
        <v>0</v>
      </c>
      <c r="AU401" s="68"/>
      <c r="AV401" s="60">
        <v>0</v>
      </c>
      <c r="AW401" s="8">
        <f t="shared" si="492"/>
        <v>0</v>
      </c>
      <c r="AX401" s="8">
        <f t="shared" si="493"/>
        <v>0</v>
      </c>
      <c r="AY401" s="69">
        <f t="shared" si="494"/>
        <v>0</v>
      </c>
      <c r="AZ401" s="8">
        <f t="shared" si="495"/>
        <v>0</v>
      </c>
      <c r="BA401" s="8">
        <f t="shared" si="496"/>
        <v>0</v>
      </c>
      <c r="BB401" s="8">
        <f t="shared" si="497"/>
        <v>0</v>
      </c>
      <c r="BC401" s="8">
        <f t="shared" si="498"/>
        <v>0</v>
      </c>
      <c r="BD401" s="8">
        <f t="shared" si="499"/>
        <v>0</v>
      </c>
      <c r="BE401" s="15">
        <f t="shared" si="500"/>
        <v>0</v>
      </c>
      <c r="BF401" s="8">
        <f t="shared" si="501"/>
        <v>0</v>
      </c>
      <c r="BG401" s="68"/>
      <c r="BH401" s="60">
        <v>0</v>
      </c>
      <c r="BI401" s="8">
        <f t="shared" si="502"/>
        <v>0</v>
      </c>
      <c r="BJ401" s="8">
        <f t="shared" si="503"/>
        <v>0</v>
      </c>
      <c r="BK401" s="69">
        <f t="shared" si="504"/>
        <v>0</v>
      </c>
      <c r="BL401" s="8">
        <f t="shared" si="505"/>
        <v>0</v>
      </c>
      <c r="BM401" s="8">
        <f t="shared" si="506"/>
        <v>0</v>
      </c>
      <c r="BN401" s="8">
        <f t="shared" si="507"/>
        <v>0</v>
      </c>
      <c r="BO401" s="8">
        <f t="shared" si="508"/>
        <v>0</v>
      </c>
      <c r="BP401" s="8">
        <f t="shared" si="509"/>
        <v>0</v>
      </c>
      <c r="BQ401" s="15">
        <f t="shared" si="510"/>
        <v>0</v>
      </c>
      <c r="BR401" s="8">
        <f t="shared" si="511"/>
        <v>0</v>
      </c>
      <c r="BS401" s="68"/>
      <c r="BT401" s="60">
        <v>0</v>
      </c>
      <c r="BU401" s="8">
        <f t="shared" si="512"/>
        <v>0</v>
      </c>
      <c r="BV401" s="8">
        <f t="shared" si="513"/>
        <v>0</v>
      </c>
      <c r="BW401" s="69">
        <f t="shared" si="514"/>
        <v>0</v>
      </c>
      <c r="BX401" s="8">
        <f t="shared" si="515"/>
        <v>0</v>
      </c>
      <c r="BY401" s="8">
        <f t="shared" si="516"/>
        <v>0</v>
      </c>
      <c r="BZ401" s="8">
        <f t="shared" si="517"/>
        <v>0</v>
      </c>
      <c r="CA401" s="8">
        <f t="shared" si="518"/>
        <v>0</v>
      </c>
      <c r="CB401" s="8">
        <f t="shared" si="519"/>
        <v>0</v>
      </c>
      <c r="CC401" s="15">
        <f t="shared" si="520"/>
        <v>0</v>
      </c>
      <c r="CD401" s="8">
        <f t="shared" si="521"/>
        <v>0</v>
      </c>
      <c r="CE401" s="68"/>
      <c r="CF401" s="60">
        <v>0</v>
      </c>
      <c r="CG401" s="8">
        <f t="shared" si="522"/>
        <v>0</v>
      </c>
      <c r="CH401" s="8">
        <f t="shared" si="523"/>
        <v>0</v>
      </c>
      <c r="CI401" s="69">
        <f t="shared" si="524"/>
        <v>0</v>
      </c>
      <c r="CJ401" s="8">
        <f t="shared" si="525"/>
        <v>0</v>
      </c>
      <c r="CK401" s="8">
        <f t="shared" si="526"/>
        <v>0</v>
      </c>
      <c r="CL401" s="8">
        <f t="shared" si="527"/>
        <v>0</v>
      </c>
      <c r="CM401" s="8">
        <f t="shared" si="528"/>
        <v>0</v>
      </c>
      <c r="CN401" s="8">
        <f t="shared" si="529"/>
        <v>0</v>
      </c>
      <c r="CO401" s="15">
        <f t="shared" si="530"/>
        <v>0</v>
      </c>
      <c r="CP401" s="8">
        <f t="shared" si="531"/>
        <v>0</v>
      </c>
      <c r="CQ401" s="27"/>
      <c r="CZ401" s="8">
        <f t="shared" si="464"/>
        <v>0</v>
      </c>
    </row>
    <row r="402" spans="1:104" hidden="1" outlineLevel="1" x14ac:dyDescent="0.4">
      <c r="A402" t="s">
        <v>1209</v>
      </c>
      <c r="B402">
        <v>15</v>
      </c>
      <c r="C402">
        <v>0</v>
      </c>
      <c r="D402">
        <v>0</v>
      </c>
      <c r="E402">
        <f t="shared" si="449"/>
        <v>0.75</v>
      </c>
      <c r="F402" s="15">
        <f t="shared" si="465"/>
        <v>0</v>
      </c>
      <c r="G402" s="14">
        <f t="shared" si="450"/>
        <v>1</v>
      </c>
      <c r="H402" s="54">
        <f t="shared" si="466"/>
        <v>0</v>
      </c>
      <c r="I402" s="58">
        <v>0</v>
      </c>
      <c r="J402" s="58">
        <f t="shared" si="451"/>
        <v>0</v>
      </c>
      <c r="K402" s="10"/>
      <c r="L402">
        <v>0</v>
      </c>
      <c r="M402" s="8">
        <f t="shared" si="467"/>
        <v>0</v>
      </c>
      <c r="N402" s="8">
        <f t="shared" si="468"/>
        <v>0</v>
      </c>
      <c r="O402" s="58">
        <f t="shared" si="452"/>
        <v>0</v>
      </c>
      <c r="P402" s="8">
        <f t="shared" si="453"/>
        <v>0</v>
      </c>
      <c r="Q402" s="8">
        <f t="shared" si="469"/>
        <v>0</v>
      </c>
      <c r="R402" s="8">
        <f t="shared" si="454"/>
        <v>0</v>
      </c>
      <c r="S402" s="8">
        <f t="shared" si="470"/>
        <v>0</v>
      </c>
      <c r="T402" s="8">
        <f t="shared" si="471"/>
        <v>0</v>
      </c>
      <c r="U402" s="15">
        <f t="shared" si="532"/>
        <v>0</v>
      </c>
      <c r="V402" s="8">
        <f t="shared" si="455"/>
        <v>0</v>
      </c>
      <c r="W402" s="68"/>
      <c r="X402" s="58">
        <v>0</v>
      </c>
      <c r="Y402" s="8">
        <f t="shared" si="472"/>
        <v>0</v>
      </c>
      <c r="Z402" s="8">
        <f t="shared" si="473"/>
        <v>0</v>
      </c>
      <c r="AA402" s="60">
        <f t="shared" si="474"/>
        <v>0</v>
      </c>
      <c r="AB402" s="8">
        <f t="shared" si="475"/>
        <v>0</v>
      </c>
      <c r="AC402" s="8">
        <f t="shared" si="476"/>
        <v>0</v>
      </c>
      <c r="AD402" s="8">
        <f t="shared" si="477"/>
        <v>0</v>
      </c>
      <c r="AE402" s="8">
        <f t="shared" si="478"/>
        <v>0</v>
      </c>
      <c r="AF402" s="8">
        <f t="shared" si="479"/>
        <v>0</v>
      </c>
      <c r="AG402" s="15">
        <f t="shared" si="480"/>
        <v>0</v>
      </c>
      <c r="AH402" s="8">
        <f t="shared" si="481"/>
        <v>0</v>
      </c>
      <c r="AI402" s="68"/>
      <c r="AJ402" s="58">
        <v>0</v>
      </c>
      <c r="AK402" s="8">
        <f t="shared" si="482"/>
        <v>0</v>
      </c>
      <c r="AL402" s="8">
        <f t="shared" si="483"/>
        <v>0</v>
      </c>
      <c r="AM402" s="69">
        <f t="shared" si="484"/>
        <v>0</v>
      </c>
      <c r="AN402" s="8">
        <f t="shared" si="485"/>
        <v>0</v>
      </c>
      <c r="AO402" s="8">
        <f t="shared" si="486"/>
        <v>0</v>
      </c>
      <c r="AP402" s="8">
        <f t="shared" si="487"/>
        <v>0</v>
      </c>
      <c r="AQ402" s="8">
        <f t="shared" si="488"/>
        <v>0</v>
      </c>
      <c r="AR402" s="8">
        <f t="shared" si="489"/>
        <v>0</v>
      </c>
      <c r="AS402" s="15">
        <f t="shared" si="490"/>
        <v>0</v>
      </c>
      <c r="AT402" s="8">
        <f t="shared" si="491"/>
        <v>0</v>
      </c>
      <c r="AU402" s="68"/>
      <c r="AV402" s="60">
        <v>0</v>
      </c>
      <c r="AW402" s="8">
        <f t="shared" si="492"/>
        <v>0</v>
      </c>
      <c r="AX402" s="8">
        <f t="shared" si="493"/>
        <v>0</v>
      </c>
      <c r="AY402" s="69">
        <f t="shared" si="494"/>
        <v>0</v>
      </c>
      <c r="AZ402" s="8">
        <f t="shared" si="495"/>
        <v>0</v>
      </c>
      <c r="BA402" s="8">
        <f t="shared" si="496"/>
        <v>0</v>
      </c>
      <c r="BB402" s="8">
        <f t="shared" si="497"/>
        <v>0</v>
      </c>
      <c r="BC402" s="8">
        <f t="shared" si="498"/>
        <v>0</v>
      </c>
      <c r="BD402" s="8">
        <f t="shared" si="499"/>
        <v>0</v>
      </c>
      <c r="BE402" s="15">
        <f t="shared" si="500"/>
        <v>0</v>
      </c>
      <c r="BF402" s="8">
        <f t="shared" si="501"/>
        <v>0</v>
      </c>
      <c r="BG402" s="68"/>
      <c r="BH402" s="60">
        <v>0</v>
      </c>
      <c r="BI402" s="8">
        <f t="shared" si="502"/>
        <v>0</v>
      </c>
      <c r="BJ402" s="8">
        <f t="shared" si="503"/>
        <v>0</v>
      </c>
      <c r="BK402" s="69">
        <f t="shared" si="504"/>
        <v>0</v>
      </c>
      <c r="BL402" s="8">
        <f t="shared" si="505"/>
        <v>0</v>
      </c>
      <c r="BM402" s="8">
        <f t="shared" si="506"/>
        <v>0</v>
      </c>
      <c r="BN402" s="8">
        <f t="shared" si="507"/>
        <v>0</v>
      </c>
      <c r="BO402" s="8">
        <f t="shared" si="508"/>
        <v>0</v>
      </c>
      <c r="BP402" s="8">
        <f t="shared" si="509"/>
        <v>0</v>
      </c>
      <c r="BQ402" s="15">
        <f t="shared" si="510"/>
        <v>0</v>
      </c>
      <c r="BR402" s="8">
        <f t="shared" si="511"/>
        <v>0</v>
      </c>
      <c r="BS402" s="68"/>
      <c r="BT402" s="60">
        <v>0</v>
      </c>
      <c r="BU402" s="8">
        <f t="shared" si="512"/>
        <v>0</v>
      </c>
      <c r="BV402" s="8">
        <f t="shared" si="513"/>
        <v>0</v>
      </c>
      <c r="BW402" s="69">
        <f t="shared" si="514"/>
        <v>0</v>
      </c>
      <c r="BX402" s="8">
        <f t="shared" si="515"/>
        <v>0</v>
      </c>
      <c r="BY402" s="8">
        <f t="shared" si="516"/>
        <v>0</v>
      </c>
      <c r="BZ402" s="8">
        <f t="shared" si="517"/>
        <v>0</v>
      </c>
      <c r="CA402" s="8">
        <f t="shared" si="518"/>
        <v>0</v>
      </c>
      <c r="CB402" s="8">
        <f t="shared" si="519"/>
        <v>0</v>
      </c>
      <c r="CC402" s="15">
        <f t="shared" si="520"/>
        <v>0</v>
      </c>
      <c r="CD402" s="8">
        <f t="shared" si="521"/>
        <v>0</v>
      </c>
      <c r="CE402" s="68"/>
      <c r="CF402" s="60">
        <v>0</v>
      </c>
      <c r="CG402" s="8">
        <f t="shared" si="522"/>
        <v>0</v>
      </c>
      <c r="CH402" s="8">
        <f t="shared" si="523"/>
        <v>0</v>
      </c>
      <c r="CI402" s="69">
        <f t="shared" si="524"/>
        <v>0</v>
      </c>
      <c r="CJ402" s="8">
        <f t="shared" si="525"/>
        <v>0</v>
      </c>
      <c r="CK402" s="8">
        <f t="shared" si="526"/>
        <v>0</v>
      </c>
      <c r="CL402" s="8">
        <f t="shared" si="527"/>
        <v>0</v>
      </c>
      <c r="CM402" s="8">
        <f t="shared" si="528"/>
        <v>0</v>
      </c>
      <c r="CN402" s="8">
        <f t="shared" si="529"/>
        <v>0</v>
      </c>
      <c r="CO402" s="15">
        <f t="shared" si="530"/>
        <v>0</v>
      </c>
      <c r="CP402" s="8">
        <f t="shared" si="531"/>
        <v>0</v>
      </c>
      <c r="CQ402" s="27"/>
      <c r="CZ402" s="8">
        <f t="shared" si="464"/>
        <v>0</v>
      </c>
    </row>
    <row r="403" spans="1:104" collapsed="1" x14ac:dyDescent="0.4">
      <c r="A403" t="s">
        <v>1210</v>
      </c>
      <c r="B403">
        <v>11</v>
      </c>
      <c r="C403">
        <v>0</v>
      </c>
      <c r="D403">
        <v>0</v>
      </c>
      <c r="E403">
        <f t="shared" si="449"/>
        <v>0.55000000000000004</v>
      </c>
      <c r="F403" s="15">
        <f t="shared" si="465"/>
        <v>0</v>
      </c>
      <c r="G403" s="14">
        <f t="shared" si="450"/>
        <v>1</v>
      </c>
      <c r="H403" s="54">
        <f t="shared" si="466"/>
        <v>0</v>
      </c>
      <c r="I403" s="58">
        <v>0</v>
      </c>
      <c r="J403" s="58">
        <f t="shared" si="451"/>
        <v>0</v>
      </c>
      <c r="K403" s="10"/>
      <c r="L403">
        <v>0</v>
      </c>
      <c r="M403" s="8">
        <f t="shared" si="467"/>
        <v>0</v>
      </c>
      <c r="N403" s="8">
        <f t="shared" si="468"/>
        <v>0</v>
      </c>
      <c r="O403" s="58">
        <f t="shared" si="452"/>
        <v>0</v>
      </c>
      <c r="P403" s="8">
        <f t="shared" si="453"/>
        <v>0</v>
      </c>
      <c r="Q403" s="8">
        <f t="shared" si="469"/>
        <v>0</v>
      </c>
      <c r="R403" s="8">
        <f t="shared" si="454"/>
        <v>0</v>
      </c>
      <c r="S403" s="8">
        <f t="shared" si="470"/>
        <v>0</v>
      </c>
      <c r="T403" s="8">
        <f t="shared" si="471"/>
        <v>0</v>
      </c>
      <c r="U403" s="15">
        <f t="shared" si="532"/>
        <v>0</v>
      </c>
      <c r="V403" s="8">
        <f t="shared" si="455"/>
        <v>0</v>
      </c>
      <c r="W403" s="68"/>
      <c r="X403" s="58">
        <v>0</v>
      </c>
      <c r="Y403" s="8">
        <f t="shared" si="472"/>
        <v>0</v>
      </c>
      <c r="Z403" s="8">
        <f t="shared" si="473"/>
        <v>0</v>
      </c>
      <c r="AA403" s="60">
        <f t="shared" si="474"/>
        <v>0</v>
      </c>
      <c r="AB403" s="8">
        <f t="shared" si="475"/>
        <v>0</v>
      </c>
      <c r="AC403" s="8">
        <f t="shared" si="476"/>
        <v>0</v>
      </c>
      <c r="AD403" s="8">
        <f t="shared" si="477"/>
        <v>0</v>
      </c>
      <c r="AE403" s="8">
        <f t="shared" si="478"/>
        <v>0</v>
      </c>
      <c r="AF403" s="8">
        <f t="shared" si="479"/>
        <v>0</v>
      </c>
      <c r="AG403" s="15">
        <f t="shared" si="480"/>
        <v>0</v>
      </c>
      <c r="AH403" s="8">
        <f t="shared" si="481"/>
        <v>0</v>
      </c>
      <c r="AI403" s="68"/>
      <c r="AJ403" s="58">
        <v>0</v>
      </c>
      <c r="AK403" s="8">
        <f t="shared" si="482"/>
        <v>0</v>
      </c>
      <c r="AL403" s="8">
        <f t="shared" si="483"/>
        <v>0</v>
      </c>
      <c r="AM403" s="69">
        <f t="shared" si="484"/>
        <v>0</v>
      </c>
      <c r="AN403" s="8">
        <f t="shared" si="485"/>
        <v>0</v>
      </c>
      <c r="AO403" s="8">
        <f t="shared" si="486"/>
        <v>0</v>
      </c>
      <c r="AP403" s="8">
        <f t="shared" si="487"/>
        <v>0</v>
      </c>
      <c r="AQ403" s="8">
        <f t="shared" si="488"/>
        <v>0</v>
      </c>
      <c r="AR403" s="8">
        <f t="shared" si="489"/>
        <v>0</v>
      </c>
      <c r="AS403" s="15">
        <f t="shared" si="490"/>
        <v>0</v>
      </c>
      <c r="AT403" s="8">
        <f t="shared" si="491"/>
        <v>0</v>
      </c>
      <c r="AU403" s="68"/>
      <c r="AV403" s="60">
        <v>0</v>
      </c>
      <c r="AW403" s="8">
        <f t="shared" si="492"/>
        <v>0</v>
      </c>
      <c r="AX403" s="8">
        <f t="shared" si="493"/>
        <v>0</v>
      </c>
      <c r="AY403" s="69">
        <f t="shared" si="494"/>
        <v>0</v>
      </c>
      <c r="AZ403" s="8">
        <f t="shared" si="495"/>
        <v>0</v>
      </c>
      <c r="BA403" s="8">
        <f t="shared" si="496"/>
        <v>0</v>
      </c>
      <c r="BB403" s="8">
        <f t="shared" si="497"/>
        <v>0</v>
      </c>
      <c r="BC403" s="8">
        <f t="shared" si="498"/>
        <v>0</v>
      </c>
      <c r="BD403" s="8">
        <f t="shared" si="499"/>
        <v>0</v>
      </c>
      <c r="BE403" s="15">
        <f t="shared" si="500"/>
        <v>0</v>
      </c>
      <c r="BF403" s="8">
        <f t="shared" si="501"/>
        <v>0</v>
      </c>
      <c r="BG403" s="68"/>
      <c r="BH403" s="60">
        <v>0</v>
      </c>
      <c r="BI403" s="8">
        <f t="shared" si="502"/>
        <v>0</v>
      </c>
      <c r="BJ403" s="8">
        <f t="shared" si="503"/>
        <v>0</v>
      </c>
      <c r="BK403" s="69">
        <f t="shared" si="504"/>
        <v>0</v>
      </c>
      <c r="BL403" s="8">
        <f t="shared" si="505"/>
        <v>0</v>
      </c>
      <c r="BM403" s="8">
        <f t="shared" si="506"/>
        <v>0</v>
      </c>
      <c r="BN403" s="8">
        <f t="shared" si="507"/>
        <v>0</v>
      </c>
      <c r="BO403" s="8">
        <f t="shared" si="508"/>
        <v>0</v>
      </c>
      <c r="BP403" s="8">
        <f t="shared" si="509"/>
        <v>0</v>
      </c>
      <c r="BQ403" s="15">
        <f t="shared" si="510"/>
        <v>0</v>
      </c>
      <c r="BR403" s="8">
        <f t="shared" si="511"/>
        <v>0</v>
      </c>
      <c r="BS403" s="68"/>
      <c r="BT403" s="60">
        <v>0</v>
      </c>
      <c r="BU403" s="8">
        <f t="shared" si="512"/>
        <v>0</v>
      </c>
      <c r="BV403" s="8">
        <f t="shared" si="513"/>
        <v>0</v>
      </c>
      <c r="BW403" s="69">
        <f t="shared" si="514"/>
        <v>0</v>
      </c>
      <c r="BX403" s="8">
        <f t="shared" si="515"/>
        <v>0</v>
      </c>
      <c r="BY403" s="8">
        <f t="shared" si="516"/>
        <v>0</v>
      </c>
      <c r="BZ403" s="8">
        <f t="shared" si="517"/>
        <v>0</v>
      </c>
      <c r="CA403" s="8">
        <f t="shared" si="518"/>
        <v>0</v>
      </c>
      <c r="CB403" s="8">
        <f t="shared" si="519"/>
        <v>0</v>
      </c>
      <c r="CC403" s="15">
        <f t="shared" si="520"/>
        <v>0</v>
      </c>
      <c r="CD403" s="8">
        <f t="shared" si="521"/>
        <v>0</v>
      </c>
      <c r="CE403" s="68"/>
      <c r="CF403" s="60">
        <v>0</v>
      </c>
      <c r="CG403" s="8">
        <f t="shared" si="522"/>
        <v>0</v>
      </c>
      <c r="CH403" s="8">
        <f t="shared" si="523"/>
        <v>0</v>
      </c>
      <c r="CI403" s="69">
        <f t="shared" si="524"/>
        <v>0</v>
      </c>
      <c r="CJ403" s="8">
        <f t="shared" si="525"/>
        <v>0</v>
      </c>
      <c r="CK403" s="8">
        <f t="shared" si="526"/>
        <v>0</v>
      </c>
      <c r="CL403" s="8">
        <f t="shared" si="527"/>
        <v>0</v>
      </c>
      <c r="CM403" s="8">
        <f t="shared" si="528"/>
        <v>0</v>
      </c>
      <c r="CN403" s="8">
        <f t="shared" si="529"/>
        <v>0</v>
      </c>
      <c r="CO403" s="15">
        <f t="shared" si="530"/>
        <v>0</v>
      </c>
      <c r="CP403" s="8">
        <f t="shared" si="531"/>
        <v>0</v>
      </c>
      <c r="CQ403" s="27"/>
      <c r="CZ403" s="8">
        <f t="shared" si="464"/>
        <v>0</v>
      </c>
    </row>
    <row r="404" spans="1:104" hidden="1" outlineLevel="1" x14ac:dyDescent="0.4">
      <c r="A404" t="s">
        <v>1201</v>
      </c>
      <c r="B404">
        <v>52</v>
      </c>
      <c r="C404">
        <v>0</v>
      </c>
      <c r="D404">
        <v>0</v>
      </c>
      <c r="E404">
        <f t="shared" si="449"/>
        <v>2.6</v>
      </c>
      <c r="F404" s="15">
        <f t="shared" si="465"/>
        <v>0</v>
      </c>
      <c r="G404" s="14">
        <f t="shared" si="450"/>
        <v>1</v>
      </c>
      <c r="H404" s="54">
        <f t="shared" si="466"/>
        <v>0</v>
      </c>
      <c r="I404" s="58">
        <v>0</v>
      </c>
      <c r="J404" s="58">
        <f t="shared" si="451"/>
        <v>0</v>
      </c>
      <c r="K404" s="10"/>
      <c r="L404">
        <v>0</v>
      </c>
      <c r="M404" s="8">
        <f t="shared" si="467"/>
        <v>0</v>
      </c>
      <c r="N404" s="8">
        <f t="shared" si="468"/>
        <v>0</v>
      </c>
      <c r="O404" s="58">
        <f t="shared" si="452"/>
        <v>0</v>
      </c>
      <c r="P404" s="8">
        <f t="shared" si="453"/>
        <v>0</v>
      </c>
      <c r="Q404" s="8">
        <f t="shared" si="469"/>
        <v>0</v>
      </c>
      <c r="R404" s="8">
        <f t="shared" si="454"/>
        <v>0</v>
      </c>
      <c r="S404" s="8">
        <f t="shared" si="470"/>
        <v>0</v>
      </c>
      <c r="T404" s="8">
        <f t="shared" si="471"/>
        <v>0</v>
      </c>
      <c r="U404" s="15">
        <f t="shared" si="532"/>
        <v>0</v>
      </c>
      <c r="V404" s="8">
        <f t="shared" si="455"/>
        <v>0</v>
      </c>
      <c r="W404" s="68"/>
      <c r="X404" s="58">
        <v>0</v>
      </c>
      <c r="Y404" s="8">
        <f t="shared" si="472"/>
        <v>0</v>
      </c>
      <c r="Z404" s="8">
        <f t="shared" si="473"/>
        <v>0</v>
      </c>
      <c r="AA404" s="60">
        <f t="shared" si="474"/>
        <v>0</v>
      </c>
      <c r="AB404" s="8">
        <f t="shared" si="475"/>
        <v>0</v>
      </c>
      <c r="AC404" s="8">
        <f t="shared" si="476"/>
        <v>0</v>
      </c>
      <c r="AD404" s="8">
        <f t="shared" si="477"/>
        <v>0</v>
      </c>
      <c r="AE404" s="8">
        <f t="shared" si="478"/>
        <v>0</v>
      </c>
      <c r="AF404" s="8">
        <f t="shared" si="479"/>
        <v>0</v>
      </c>
      <c r="AG404" s="15">
        <f t="shared" si="480"/>
        <v>0</v>
      </c>
      <c r="AH404" s="8">
        <f t="shared" si="481"/>
        <v>0</v>
      </c>
      <c r="AI404" s="68"/>
      <c r="AJ404" s="58">
        <v>0</v>
      </c>
      <c r="AK404" s="8">
        <f t="shared" si="482"/>
        <v>0</v>
      </c>
      <c r="AL404" s="8">
        <f t="shared" si="483"/>
        <v>0</v>
      </c>
      <c r="AM404" s="69">
        <f t="shared" si="484"/>
        <v>0</v>
      </c>
      <c r="AN404" s="8">
        <f t="shared" si="485"/>
        <v>0</v>
      </c>
      <c r="AO404" s="8">
        <f t="shared" si="486"/>
        <v>0</v>
      </c>
      <c r="AP404" s="8">
        <f t="shared" si="487"/>
        <v>0</v>
      </c>
      <c r="AQ404" s="8">
        <f t="shared" si="488"/>
        <v>0</v>
      </c>
      <c r="AR404" s="8">
        <f t="shared" si="489"/>
        <v>0</v>
      </c>
      <c r="AS404" s="15">
        <f t="shared" si="490"/>
        <v>0</v>
      </c>
      <c r="AT404" s="8">
        <f t="shared" si="491"/>
        <v>0</v>
      </c>
      <c r="AU404" s="68"/>
      <c r="AV404" s="60">
        <v>0</v>
      </c>
      <c r="AW404" s="8">
        <f t="shared" si="492"/>
        <v>0</v>
      </c>
      <c r="AX404" s="8">
        <f t="shared" si="493"/>
        <v>0</v>
      </c>
      <c r="AY404" s="69">
        <f t="shared" si="494"/>
        <v>0</v>
      </c>
      <c r="AZ404" s="8">
        <f t="shared" si="495"/>
        <v>0</v>
      </c>
      <c r="BA404" s="8">
        <f t="shared" si="496"/>
        <v>0</v>
      </c>
      <c r="BB404" s="8">
        <f t="shared" si="497"/>
        <v>0</v>
      </c>
      <c r="BC404" s="8">
        <f t="shared" si="498"/>
        <v>0</v>
      </c>
      <c r="BD404" s="8">
        <f t="shared" si="499"/>
        <v>0</v>
      </c>
      <c r="BE404" s="15">
        <f t="shared" si="500"/>
        <v>0</v>
      </c>
      <c r="BF404" s="8">
        <f t="shared" si="501"/>
        <v>0</v>
      </c>
      <c r="BG404" s="68"/>
      <c r="BH404" s="60">
        <v>0</v>
      </c>
      <c r="BI404" s="8">
        <f t="shared" si="502"/>
        <v>0</v>
      </c>
      <c r="BJ404" s="8">
        <f t="shared" si="503"/>
        <v>0</v>
      </c>
      <c r="BK404" s="69">
        <f t="shared" si="504"/>
        <v>0</v>
      </c>
      <c r="BL404" s="8">
        <f t="shared" si="505"/>
        <v>0</v>
      </c>
      <c r="BM404" s="8">
        <f t="shared" si="506"/>
        <v>0</v>
      </c>
      <c r="BN404" s="8">
        <f t="shared" si="507"/>
        <v>0</v>
      </c>
      <c r="BO404" s="8">
        <f t="shared" si="508"/>
        <v>0</v>
      </c>
      <c r="BP404" s="8">
        <f t="shared" si="509"/>
        <v>0</v>
      </c>
      <c r="BQ404" s="15">
        <f t="shared" si="510"/>
        <v>0</v>
      </c>
      <c r="BR404" s="8">
        <f t="shared" si="511"/>
        <v>0</v>
      </c>
      <c r="BS404" s="68"/>
      <c r="BT404" s="60">
        <v>0</v>
      </c>
      <c r="BU404" s="8">
        <f t="shared" si="512"/>
        <v>0</v>
      </c>
      <c r="BV404" s="8">
        <f t="shared" si="513"/>
        <v>0</v>
      </c>
      <c r="BW404" s="69">
        <f t="shared" si="514"/>
        <v>0</v>
      </c>
      <c r="BX404" s="8">
        <f t="shared" si="515"/>
        <v>0</v>
      </c>
      <c r="BY404" s="8">
        <f t="shared" si="516"/>
        <v>0</v>
      </c>
      <c r="BZ404" s="8">
        <f t="shared" si="517"/>
        <v>0</v>
      </c>
      <c r="CA404" s="8">
        <f t="shared" si="518"/>
        <v>0</v>
      </c>
      <c r="CB404" s="8">
        <f t="shared" si="519"/>
        <v>0</v>
      </c>
      <c r="CC404" s="15">
        <f t="shared" si="520"/>
        <v>0</v>
      </c>
      <c r="CD404" s="8">
        <f t="shared" si="521"/>
        <v>0</v>
      </c>
      <c r="CE404" s="68"/>
      <c r="CF404" s="60">
        <v>0</v>
      </c>
      <c r="CG404" s="8">
        <f t="shared" si="522"/>
        <v>0</v>
      </c>
      <c r="CH404" s="8">
        <f t="shared" si="523"/>
        <v>0</v>
      </c>
      <c r="CI404" s="69">
        <f t="shared" si="524"/>
        <v>0</v>
      </c>
      <c r="CJ404" s="8">
        <f t="shared" si="525"/>
        <v>0</v>
      </c>
      <c r="CK404" s="8">
        <f t="shared" si="526"/>
        <v>0</v>
      </c>
      <c r="CL404" s="8">
        <f t="shared" si="527"/>
        <v>0</v>
      </c>
      <c r="CM404" s="8">
        <f t="shared" si="528"/>
        <v>0</v>
      </c>
      <c r="CN404" s="8">
        <f t="shared" si="529"/>
        <v>0</v>
      </c>
      <c r="CO404" s="15">
        <f t="shared" si="530"/>
        <v>0</v>
      </c>
      <c r="CP404" s="8">
        <f t="shared" si="531"/>
        <v>0</v>
      </c>
      <c r="CQ404" s="27"/>
      <c r="CZ404" s="8">
        <f t="shared" si="464"/>
        <v>0</v>
      </c>
    </row>
    <row r="405" spans="1:104" hidden="1" outlineLevel="1" x14ac:dyDescent="0.4">
      <c r="A405" t="s">
        <v>1202</v>
      </c>
      <c r="B405">
        <v>55</v>
      </c>
      <c r="C405">
        <v>0</v>
      </c>
      <c r="D405">
        <v>0</v>
      </c>
      <c r="E405">
        <f t="shared" si="449"/>
        <v>2.75</v>
      </c>
      <c r="F405" s="15">
        <f t="shared" si="465"/>
        <v>0</v>
      </c>
      <c r="G405" s="14">
        <f t="shared" si="450"/>
        <v>1</v>
      </c>
      <c r="H405" s="54">
        <f t="shared" si="466"/>
        <v>0</v>
      </c>
      <c r="I405" s="58">
        <v>0</v>
      </c>
      <c r="J405" s="58">
        <f t="shared" si="451"/>
        <v>0</v>
      </c>
      <c r="K405" s="10"/>
      <c r="L405">
        <v>0</v>
      </c>
      <c r="M405" s="8">
        <f t="shared" si="467"/>
        <v>0</v>
      </c>
      <c r="N405" s="8">
        <f t="shared" si="468"/>
        <v>0</v>
      </c>
      <c r="O405" s="58">
        <f t="shared" si="452"/>
        <v>0</v>
      </c>
      <c r="P405" s="8">
        <f t="shared" si="453"/>
        <v>0</v>
      </c>
      <c r="Q405" s="8">
        <f t="shared" si="469"/>
        <v>0</v>
      </c>
      <c r="R405" s="8">
        <f t="shared" si="454"/>
        <v>0</v>
      </c>
      <c r="S405" s="8">
        <f t="shared" si="470"/>
        <v>0</v>
      </c>
      <c r="T405" s="8">
        <f t="shared" si="471"/>
        <v>0</v>
      </c>
      <c r="U405" s="15">
        <f t="shared" si="532"/>
        <v>0</v>
      </c>
      <c r="V405" s="8">
        <f t="shared" si="455"/>
        <v>0</v>
      </c>
      <c r="W405" s="68"/>
      <c r="X405" s="58">
        <v>0</v>
      </c>
      <c r="Y405" s="8">
        <f t="shared" si="472"/>
        <v>0</v>
      </c>
      <c r="Z405" s="8">
        <f t="shared" si="473"/>
        <v>0</v>
      </c>
      <c r="AA405" s="60">
        <f t="shared" si="474"/>
        <v>0</v>
      </c>
      <c r="AB405" s="8">
        <f t="shared" si="475"/>
        <v>0</v>
      </c>
      <c r="AC405" s="8">
        <f t="shared" si="476"/>
        <v>0</v>
      </c>
      <c r="AD405" s="8">
        <f t="shared" si="477"/>
        <v>0</v>
      </c>
      <c r="AE405" s="8">
        <f t="shared" si="478"/>
        <v>0</v>
      </c>
      <c r="AF405" s="8">
        <f t="shared" si="479"/>
        <v>0</v>
      </c>
      <c r="AG405" s="15">
        <f t="shared" si="480"/>
        <v>0</v>
      </c>
      <c r="AH405" s="8">
        <f t="shared" si="481"/>
        <v>0</v>
      </c>
      <c r="AI405" s="68"/>
      <c r="AJ405" s="58">
        <v>0</v>
      </c>
      <c r="AK405" s="8">
        <f t="shared" si="482"/>
        <v>0</v>
      </c>
      <c r="AL405" s="8">
        <f t="shared" si="483"/>
        <v>0</v>
      </c>
      <c r="AM405" s="69">
        <f t="shared" si="484"/>
        <v>0</v>
      </c>
      <c r="AN405" s="8">
        <f t="shared" si="485"/>
        <v>0</v>
      </c>
      <c r="AO405" s="8">
        <f t="shared" si="486"/>
        <v>0</v>
      </c>
      <c r="AP405" s="8">
        <f t="shared" si="487"/>
        <v>0</v>
      </c>
      <c r="AQ405" s="8">
        <f t="shared" si="488"/>
        <v>0</v>
      </c>
      <c r="AR405" s="8">
        <f t="shared" si="489"/>
        <v>0</v>
      </c>
      <c r="AS405" s="15">
        <f t="shared" si="490"/>
        <v>0</v>
      </c>
      <c r="AT405" s="8">
        <f t="shared" si="491"/>
        <v>0</v>
      </c>
      <c r="AU405" s="68"/>
      <c r="AV405" s="60">
        <v>0</v>
      </c>
      <c r="AW405" s="8">
        <f t="shared" si="492"/>
        <v>0</v>
      </c>
      <c r="AX405" s="8">
        <f t="shared" si="493"/>
        <v>0</v>
      </c>
      <c r="AY405" s="69">
        <f t="shared" si="494"/>
        <v>0</v>
      </c>
      <c r="AZ405" s="8">
        <f t="shared" si="495"/>
        <v>0</v>
      </c>
      <c r="BA405" s="8">
        <f t="shared" si="496"/>
        <v>0</v>
      </c>
      <c r="BB405" s="8">
        <f t="shared" si="497"/>
        <v>0</v>
      </c>
      <c r="BC405" s="8">
        <f t="shared" si="498"/>
        <v>0</v>
      </c>
      <c r="BD405" s="8">
        <f t="shared" si="499"/>
        <v>0</v>
      </c>
      <c r="BE405" s="15">
        <f t="shared" si="500"/>
        <v>0</v>
      </c>
      <c r="BF405" s="8">
        <f t="shared" si="501"/>
        <v>0</v>
      </c>
      <c r="BG405" s="68"/>
      <c r="BH405" s="60">
        <v>0</v>
      </c>
      <c r="BI405" s="8">
        <f t="shared" si="502"/>
        <v>0</v>
      </c>
      <c r="BJ405" s="8">
        <f t="shared" si="503"/>
        <v>0</v>
      </c>
      <c r="BK405" s="69">
        <f t="shared" si="504"/>
        <v>0</v>
      </c>
      <c r="BL405" s="8">
        <f t="shared" si="505"/>
        <v>0</v>
      </c>
      <c r="BM405" s="8">
        <f t="shared" si="506"/>
        <v>0</v>
      </c>
      <c r="BN405" s="8">
        <f t="shared" si="507"/>
        <v>0</v>
      </c>
      <c r="BO405" s="8">
        <f t="shared" si="508"/>
        <v>0</v>
      </c>
      <c r="BP405" s="8">
        <f t="shared" si="509"/>
        <v>0</v>
      </c>
      <c r="BQ405" s="15">
        <f t="shared" si="510"/>
        <v>0</v>
      </c>
      <c r="BR405" s="8">
        <f t="shared" si="511"/>
        <v>0</v>
      </c>
      <c r="BS405" s="68"/>
      <c r="BT405" s="60">
        <v>0</v>
      </c>
      <c r="BU405" s="8">
        <f t="shared" si="512"/>
        <v>0</v>
      </c>
      <c r="BV405" s="8">
        <f t="shared" si="513"/>
        <v>0</v>
      </c>
      <c r="BW405" s="69">
        <f t="shared" si="514"/>
        <v>0</v>
      </c>
      <c r="BX405" s="8">
        <f t="shared" si="515"/>
        <v>0</v>
      </c>
      <c r="BY405" s="8">
        <f t="shared" si="516"/>
        <v>0</v>
      </c>
      <c r="BZ405" s="8">
        <f t="shared" si="517"/>
        <v>0</v>
      </c>
      <c r="CA405" s="8">
        <f t="shared" si="518"/>
        <v>0</v>
      </c>
      <c r="CB405" s="8">
        <f t="shared" si="519"/>
        <v>0</v>
      </c>
      <c r="CC405" s="15">
        <f t="shared" si="520"/>
        <v>0</v>
      </c>
      <c r="CD405" s="8">
        <f t="shared" si="521"/>
        <v>0</v>
      </c>
      <c r="CE405" s="68"/>
      <c r="CF405" s="60">
        <v>0</v>
      </c>
      <c r="CG405" s="8">
        <f t="shared" si="522"/>
        <v>0</v>
      </c>
      <c r="CH405" s="8">
        <f t="shared" si="523"/>
        <v>0</v>
      </c>
      <c r="CI405" s="69">
        <f t="shared" si="524"/>
        <v>0</v>
      </c>
      <c r="CJ405" s="8">
        <f t="shared" si="525"/>
        <v>0</v>
      </c>
      <c r="CK405" s="8">
        <f t="shared" si="526"/>
        <v>0</v>
      </c>
      <c r="CL405" s="8">
        <f t="shared" si="527"/>
        <v>0</v>
      </c>
      <c r="CM405" s="8">
        <f t="shared" si="528"/>
        <v>0</v>
      </c>
      <c r="CN405" s="8">
        <f t="shared" si="529"/>
        <v>0</v>
      </c>
      <c r="CO405" s="15">
        <f t="shared" si="530"/>
        <v>0</v>
      </c>
      <c r="CP405" s="8">
        <f t="shared" si="531"/>
        <v>0</v>
      </c>
      <c r="CQ405" s="27"/>
      <c r="CZ405" s="8">
        <f t="shared" si="464"/>
        <v>0</v>
      </c>
    </row>
    <row r="406" spans="1:104" hidden="1" outlineLevel="1" x14ac:dyDescent="0.4">
      <c r="A406" t="s">
        <v>1203</v>
      </c>
      <c r="B406">
        <v>61</v>
      </c>
      <c r="C406">
        <v>0</v>
      </c>
      <c r="D406">
        <v>0</v>
      </c>
      <c r="E406">
        <f t="shared" si="449"/>
        <v>3.0500000000000003</v>
      </c>
      <c r="F406" s="15">
        <f t="shared" si="465"/>
        <v>0</v>
      </c>
      <c r="G406" s="14">
        <f t="shared" si="450"/>
        <v>1</v>
      </c>
      <c r="H406" s="54">
        <f t="shared" si="466"/>
        <v>0</v>
      </c>
      <c r="I406" s="58">
        <v>0</v>
      </c>
      <c r="J406" s="58">
        <f t="shared" si="451"/>
        <v>0</v>
      </c>
      <c r="K406" s="10"/>
      <c r="L406">
        <v>0</v>
      </c>
      <c r="M406" s="8">
        <f t="shared" si="467"/>
        <v>0</v>
      </c>
      <c r="N406" s="8">
        <f t="shared" si="468"/>
        <v>0</v>
      </c>
      <c r="O406" s="58">
        <f t="shared" si="452"/>
        <v>0</v>
      </c>
      <c r="P406" s="8">
        <f t="shared" si="453"/>
        <v>0</v>
      </c>
      <c r="Q406" s="8">
        <f t="shared" si="469"/>
        <v>0</v>
      </c>
      <c r="R406" s="8">
        <f t="shared" si="454"/>
        <v>0</v>
      </c>
      <c r="S406" s="8">
        <f t="shared" si="470"/>
        <v>0</v>
      </c>
      <c r="T406" s="8">
        <f t="shared" si="471"/>
        <v>0</v>
      </c>
      <c r="U406" s="15">
        <f t="shared" si="532"/>
        <v>0</v>
      </c>
      <c r="V406" s="8">
        <f t="shared" si="455"/>
        <v>0</v>
      </c>
      <c r="W406" s="68"/>
      <c r="X406" s="58">
        <v>0</v>
      </c>
      <c r="Y406" s="8">
        <f t="shared" si="472"/>
        <v>0</v>
      </c>
      <c r="Z406" s="8">
        <f t="shared" si="473"/>
        <v>0</v>
      </c>
      <c r="AA406" s="60">
        <f t="shared" si="474"/>
        <v>0</v>
      </c>
      <c r="AB406" s="8">
        <f t="shared" si="475"/>
        <v>0</v>
      </c>
      <c r="AC406" s="8">
        <f t="shared" si="476"/>
        <v>0</v>
      </c>
      <c r="AD406" s="8">
        <f t="shared" si="477"/>
        <v>0</v>
      </c>
      <c r="AE406" s="8">
        <f t="shared" si="478"/>
        <v>0</v>
      </c>
      <c r="AF406" s="8">
        <f t="shared" si="479"/>
        <v>0</v>
      </c>
      <c r="AG406" s="15">
        <f t="shared" si="480"/>
        <v>0</v>
      </c>
      <c r="AH406" s="8">
        <f t="shared" si="481"/>
        <v>0</v>
      </c>
      <c r="AI406" s="68"/>
      <c r="AJ406" s="58">
        <v>0</v>
      </c>
      <c r="AK406" s="8">
        <f t="shared" si="482"/>
        <v>0</v>
      </c>
      <c r="AL406" s="8">
        <f t="shared" si="483"/>
        <v>0</v>
      </c>
      <c r="AM406" s="69">
        <f t="shared" si="484"/>
        <v>0</v>
      </c>
      <c r="AN406" s="8">
        <f t="shared" si="485"/>
        <v>0</v>
      </c>
      <c r="AO406" s="8">
        <f t="shared" si="486"/>
        <v>0</v>
      </c>
      <c r="AP406" s="8">
        <f t="shared" si="487"/>
        <v>0</v>
      </c>
      <c r="AQ406" s="8">
        <f t="shared" si="488"/>
        <v>0</v>
      </c>
      <c r="AR406" s="8">
        <f t="shared" si="489"/>
        <v>0</v>
      </c>
      <c r="AS406" s="15">
        <f t="shared" si="490"/>
        <v>0</v>
      </c>
      <c r="AT406" s="8">
        <f t="shared" si="491"/>
        <v>0</v>
      </c>
      <c r="AU406" s="68"/>
      <c r="AV406" s="60">
        <v>0</v>
      </c>
      <c r="AW406" s="8">
        <f t="shared" si="492"/>
        <v>0</v>
      </c>
      <c r="AX406" s="8">
        <f t="shared" si="493"/>
        <v>0</v>
      </c>
      <c r="AY406" s="69">
        <f t="shared" si="494"/>
        <v>0</v>
      </c>
      <c r="AZ406" s="8">
        <f t="shared" si="495"/>
        <v>0</v>
      </c>
      <c r="BA406" s="8">
        <f t="shared" si="496"/>
        <v>0</v>
      </c>
      <c r="BB406" s="8">
        <f t="shared" si="497"/>
        <v>0</v>
      </c>
      <c r="BC406" s="8">
        <f t="shared" si="498"/>
        <v>0</v>
      </c>
      <c r="BD406" s="8">
        <f t="shared" si="499"/>
        <v>0</v>
      </c>
      <c r="BE406" s="15">
        <f t="shared" si="500"/>
        <v>0</v>
      </c>
      <c r="BF406" s="8">
        <f t="shared" si="501"/>
        <v>0</v>
      </c>
      <c r="BG406" s="68"/>
      <c r="BH406" s="60">
        <v>0</v>
      </c>
      <c r="BI406" s="8">
        <f t="shared" si="502"/>
        <v>0</v>
      </c>
      <c r="BJ406" s="8">
        <f t="shared" si="503"/>
        <v>0</v>
      </c>
      <c r="BK406" s="69">
        <f t="shared" si="504"/>
        <v>0</v>
      </c>
      <c r="BL406" s="8">
        <f t="shared" si="505"/>
        <v>0</v>
      </c>
      <c r="BM406" s="8">
        <f t="shared" si="506"/>
        <v>0</v>
      </c>
      <c r="BN406" s="8">
        <f t="shared" si="507"/>
        <v>0</v>
      </c>
      <c r="BO406" s="8">
        <f t="shared" si="508"/>
        <v>0</v>
      </c>
      <c r="BP406" s="8">
        <f t="shared" si="509"/>
        <v>0</v>
      </c>
      <c r="BQ406" s="15">
        <f t="shared" si="510"/>
        <v>0</v>
      </c>
      <c r="BR406" s="8">
        <f t="shared" si="511"/>
        <v>0</v>
      </c>
      <c r="BS406" s="68"/>
      <c r="BT406" s="60">
        <v>0</v>
      </c>
      <c r="BU406" s="8">
        <f t="shared" si="512"/>
        <v>0</v>
      </c>
      <c r="BV406" s="8">
        <f t="shared" si="513"/>
        <v>0</v>
      </c>
      <c r="BW406" s="69">
        <f t="shared" si="514"/>
        <v>0</v>
      </c>
      <c r="BX406" s="8">
        <f t="shared" si="515"/>
        <v>0</v>
      </c>
      <c r="BY406" s="8">
        <f t="shared" si="516"/>
        <v>0</v>
      </c>
      <c r="BZ406" s="8">
        <f t="shared" si="517"/>
        <v>0</v>
      </c>
      <c r="CA406" s="8">
        <f t="shared" si="518"/>
        <v>0</v>
      </c>
      <c r="CB406" s="8">
        <f t="shared" si="519"/>
        <v>0</v>
      </c>
      <c r="CC406" s="15">
        <f t="shared" si="520"/>
        <v>0</v>
      </c>
      <c r="CD406" s="8">
        <f t="shared" si="521"/>
        <v>0</v>
      </c>
      <c r="CE406" s="68"/>
      <c r="CF406" s="60">
        <v>0</v>
      </c>
      <c r="CG406" s="8">
        <f t="shared" si="522"/>
        <v>0</v>
      </c>
      <c r="CH406" s="8">
        <f t="shared" si="523"/>
        <v>0</v>
      </c>
      <c r="CI406" s="69">
        <f t="shared" si="524"/>
        <v>0</v>
      </c>
      <c r="CJ406" s="8">
        <f t="shared" si="525"/>
        <v>0</v>
      </c>
      <c r="CK406" s="8">
        <f t="shared" si="526"/>
        <v>0</v>
      </c>
      <c r="CL406" s="8">
        <f t="shared" si="527"/>
        <v>0</v>
      </c>
      <c r="CM406" s="8">
        <f t="shared" si="528"/>
        <v>0</v>
      </c>
      <c r="CN406" s="8">
        <f t="shared" si="529"/>
        <v>0</v>
      </c>
      <c r="CO406" s="15">
        <f t="shared" si="530"/>
        <v>0</v>
      </c>
      <c r="CP406" s="8">
        <f t="shared" si="531"/>
        <v>0</v>
      </c>
      <c r="CQ406" s="27"/>
      <c r="CZ406" s="8">
        <f t="shared" si="464"/>
        <v>0</v>
      </c>
    </row>
    <row r="407" spans="1:104" hidden="1" outlineLevel="1" x14ac:dyDescent="0.4">
      <c r="A407" t="s">
        <v>1204</v>
      </c>
      <c r="B407">
        <v>140</v>
      </c>
      <c r="C407">
        <v>0</v>
      </c>
      <c r="D407">
        <v>0</v>
      </c>
      <c r="E407">
        <f t="shared" si="449"/>
        <v>7</v>
      </c>
      <c r="F407" s="15">
        <f t="shared" si="465"/>
        <v>0</v>
      </c>
      <c r="G407" s="14">
        <f t="shared" si="450"/>
        <v>1</v>
      </c>
      <c r="H407" s="54">
        <f t="shared" si="466"/>
        <v>0</v>
      </c>
      <c r="I407" s="58">
        <v>0</v>
      </c>
      <c r="J407" s="58">
        <f t="shared" si="451"/>
        <v>0</v>
      </c>
      <c r="K407" s="10"/>
      <c r="L407">
        <v>0</v>
      </c>
      <c r="M407" s="8">
        <f t="shared" si="467"/>
        <v>0</v>
      </c>
      <c r="N407" s="8">
        <f t="shared" si="468"/>
        <v>0</v>
      </c>
      <c r="O407" s="58">
        <f t="shared" si="452"/>
        <v>0</v>
      </c>
      <c r="P407" s="8">
        <f t="shared" si="453"/>
        <v>0</v>
      </c>
      <c r="Q407" s="8">
        <f t="shared" si="469"/>
        <v>0</v>
      </c>
      <c r="R407" s="8">
        <f t="shared" si="454"/>
        <v>0</v>
      </c>
      <c r="S407" s="8">
        <f t="shared" si="470"/>
        <v>0</v>
      </c>
      <c r="T407" s="8">
        <f t="shared" si="471"/>
        <v>0</v>
      </c>
      <c r="U407" s="15">
        <f t="shared" si="532"/>
        <v>0</v>
      </c>
      <c r="V407" s="8">
        <f t="shared" si="455"/>
        <v>0</v>
      </c>
      <c r="W407" s="68"/>
      <c r="X407" s="58">
        <v>0</v>
      </c>
      <c r="Y407" s="8">
        <f t="shared" si="472"/>
        <v>0</v>
      </c>
      <c r="Z407" s="8">
        <f t="shared" si="473"/>
        <v>0</v>
      </c>
      <c r="AA407" s="60">
        <f t="shared" si="474"/>
        <v>0</v>
      </c>
      <c r="AB407" s="8">
        <f t="shared" si="475"/>
        <v>0</v>
      </c>
      <c r="AC407" s="8">
        <f t="shared" si="476"/>
        <v>0</v>
      </c>
      <c r="AD407" s="8">
        <f t="shared" si="477"/>
        <v>0</v>
      </c>
      <c r="AE407" s="8">
        <f t="shared" si="478"/>
        <v>0</v>
      </c>
      <c r="AF407" s="8">
        <f t="shared" si="479"/>
        <v>0</v>
      </c>
      <c r="AG407" s="15">
        <f t="shared" si="480"/>
        <v>0</v>
      </c>
      <c r="AH407" s="8">
        <f t="shared" si="481"/>
        <v>0</v>
      </c>
      <c r="AI407" s="68"/>
      <c r="AJ407" s="58">
        <v>0</v>
      </c>
      <c r="AK407" s="8">
        <f t="shared" si="482"/>
        <v>0</v>
      </c>
      <c r="AL407" s="8">
        <f t="shared" si="483"/>
        <v>0</v>
      </c>
      <c r="AM407" s="69">
        <f t="shared" si="484"/>
        <v>0</v>
      </c>
      <c r="AN407" s="8">
        <f t="shared" si="485"/>
        <v>0</v>
      </c>
      <c r="AO407" s="8">
        <f t="shared" si="486"/>
        <v>0</v>
      </c>
      <c r="AP407" s="8">
        <f t="shared" si="487"/>
        <v>0</v>
      </c>
      <c r="AQ407" s="8">
        <f t="shared" si="488"/>
        <v>0</v>
      </c>
      <c r="AR407" s="8">
        <f t="shared" si="489"/>
        <v>0</v>
      </c>
      <c r="AS407" s="15">
        <f t="shared" si="490"/>
        <v>0</v>
      </c>
      <c r="AT407" s="8">
        <f t="shared" si="491"/>
        <v>0</v>
      </c>
      <c r="AU407" s="68"/>
      <c r="AV407" s="60">
        <v>0</v>
      </c>
      <c r="AW407" s="8">
        <f t="shared" si="492"/>
        <v>0</v>
      </c>
      <c r="AX407" s="8">
        <f t="shared" si="493"/>
        <v>0</v>
      </c>
      <c r="AY407" s="69">
        <f t="shared" si="494"/>
        <v>0</v>
      </c>
      <c r="AZ407" s="8">
        <f t="shared" si="495"/>
        <v>0</v>
      </c>
      <c r="BA407" s="8">
        <f t="shared" si="496"/>
        <v>0</v>
      </c>
      <c r="BB407" s="8">
        <f t="shared" si="497"/>
        <v>0</v>
      </c>
      <c r="BC407" s="8">
        <f t="shared" si="498"/>
        <v>0</v>
      </c>
      <c r="BD407" s="8">
        <f t="shared" si="499"/>
        <v>0</v>
      </c>
      <c r="BE407" s="15">
        <f t="shared" si="500"/>
        <v>0</v>
      </c>
      <c r="BF407" s="8">
        <f t="shared" si="501"/>
        <v>0</v>
      </c>
      <c r="BG407" s="68"/>
      <c r="BH407" s="60">
        <v>0</v>
      </c>
      <c r="BI407" s="8">
        <f t="shared" si="502"/>
        <v>0</v>
      </c>
      <c r="BJ407" s="8">
        <f t="shared" si="503"/>
        <v>0</v>
      </c>
      <c r="BK407" s="69">
        <f t="shared" si="504"/>
        <v>0</v>
      </c>
      <c r="BL407" s="8">
        <f t="shared" si="505"/>
        <v>0</v>
      </c>
      <c r="BM407" s="8">
        <f t="shared" si="506"/>
        <v>0</v>
      </c>
      <c r="BN407" s="8">
        <f t="shared" si="507"/>
        <v>0</v>
      </c>
      <c r="BO407" s="8">
        <f t="shared" si="508"/>
        <v>0</v>
      </c>
      <c r="BP407" s="8">
        <f t="shared" si="509"/>
        <v>0</v>
      </c>
      <c r="BQ407" s="15">
        <f t="shared" si="510"/>
        <v>0</v>
      </c>
      <c r="BR407" s="8">
        <f t="shared" si="511"/>
        <v>0</v>
      </c>
      <c r="BS407" s="68"/>
      <c r="BT407" s="60">
        <v>0</v>
      </c>
      <c r="BU407" s="8">
        <f t="shared" si="512"/>
        <v>0</v>
      </c>
      <c r="BV407" s="8">
        <f t="shared" si="513"/>
        <v>0</v>
      </c>
      <c r="BW407" s="69">
        <f t="shared" si="514"/>
        <v>0</v>
      </c>
      <c r="BX407" s="8">
        <f t="shared" si="515"/>
        <v>0</v>
      </c>
      <c r="BY407" s="8">
        <f t="shared" si="516"/>
        <v>0</v>
      </c>
      <c r="BZ407" s="8">
        <f t="shared" si="517"/>
        <v>0</v>
      </c>
      <c r="CA407" s="8">
        <f t="shared" si="518"/>
        <v>0</v>
      </c>
      <c r="CB407" s="8">
        <f t="shared" si="519"/>
        <v>0</v>
      </c>
      <c r="CC407" s="15">
        <f t="shared" si="520"/>
        <v>0</v>
      </c>
      <c r="CD407" s="8">
        <f t="shared" si="521"/>
        <v>0</v>
      </c>
      <c r="CE407" s="68"/>
      <c r="CF407" s="60">
        <v>0</v>
      </c>
      <c r="CG407" s="8">
        <f t="shared" si="522"/>
        <v>0</v>
      </c>
      <c r="CH407" s="8">
        <f t="shared" si="523"/>
        <v>0</v>
      </c>
      <c r="CI407" s="69">
        <f t="shared" si="524"/>
        <v>0</v>
      </c>
      <c r="CJ407" s="8">
        <f t="shared" si="525"/>
        <v>0</v>
      </c>
      <c r="CK407" s="8">
        <f t="shared" si="526"/>
        <v>0</v>
      </c>
      <c r="CL407" s="8">
        <f t="shared" si="527"/>
        <v>0</v>
      </c>
      <c r="CM407" s="8">
        <f t="shared" si="528"/>
        <v>0</v>
      </c>
      <c r="CN407" s="8">
        <f t="shared" si="529"/>
        <v>0</v>
      </c>
      <c r="CO407" s="15">
        <f t="shared" si="530"/>
        <v>0</v>
      </c>
      <c r="CP407" s="8">
        <f t="shared" si="531"/>
        <v>0</v>
      </c>
      <c r="CQ407" s="27"/>
      <c r="CZ407" s="8">
        <f t="shared" si="464"/>
        <v>0</v>
      </c>
    </row>
    <row r="408" spans="1:104" hidden="1" outlineLevel="1" x14ac:dyDescent="0.4">
      <c r="A408" t="s">
        <v>1205</v>
      </c>
      <c r="B408">
        <v>113</v>
      </c>
      <c r="C408">
        <v>0</v>
      </c>
      <c r="D408">
        <v>0</v>
      </c>
      <c r="E408">
        <f t="shared" si="449"/>
        <v>5.65</v>
      </c>
      <c r="F408" s="15">
        <f t="shared" si="465"/>
        <v>0</v>
      </c>
      <c r="G408" s="14">
        <f t="shared" si="450"/>
        <v>1</v>
      </c>
      <c r="H408" s="54">
        <f t="shared" si="466"/>
        <v>0</v>
      </c>
      <c r="I408" s="58">
        <v>0</v>
      </c>
      <c r="J408" s="58">
        <f t="shared" si="451"/>
        <v>0</v>
      </c>
      <c r="K408" s="10"/>
      <c r="L408">
        <v>0</v>
      </c>
      <c r="M408" s="8">
        <f t="shared" si="467"/>
        <v>0</v>
      </c>
      <c r="N408" s="8">
        <f t="shared" si="468"/>
        <v>0</v>
      </c>
      <c r="O408" s="58">
        <f t="shared" si="452"/>
        <v>0</v>
      </c>
      <c r="P408" s="8">
        <f t="shared" si="453"/>
        <v>0</v>
      </c>
      <c r="Q408" s="8">
        <f t="shared" si="469"/>
        <v>0</v>
      </c>
      <c r="R408" s="8">
        <f t="shared" si="454"/>
        <v>0</v>
      </c>
      <c r="S408" s="8">
        <f t="shared" si="470"/>
        <v>0</v>
      </c>
      <c r="T408" s="8">
        <f t="shared" si="471"/>
        <v>0</v>
      </c>
      <c r="U408" s="15">
        <f t="shared" si="532"/>
        <v>0</v>
      </c>
      <c r="V408" s="8">
        <f t="shared" si="455"/>
        <v>0</v>
      </c>
      <c r="W408" s="68"/>
      <c r="X408" s="58">
        <v>0</v>
      </c>
      <c r="Y408" s="8">
        <f t="shared" si="472"/>
        <v>0</v>
      </c>
      <c r="Z408" s="8">
        <f t="shared" si="473"/>
        <v>0</v>
      </c>
      <c r="AA408" s="60">
        <f t="shared" si="474"/>
        <v>0</v>
      </c>
      <c r="AB408" s="8">
        <f t="shared" si="475"/>
        <v>0</v>
      </c>
      <c r="AC408" s="8">
        <f t="shared" si="476"/>
        <v>0</v>
      </c>
      <c r="AD408" s="8">
        <f t="shared" si="477"/>
        <v>0</v>
      </c>
      <c r="AE408" s="8">
        <f t="shared" si="478"/>
        <v>0</v>
      </c>
      <c r="AF408" s="8">
        <f t="shared" si="479"/>
        <v>0</v>
      </c>
      <c r="AG408" s="15">
        <f t="shared" si="480"/>
        <v>0</v>
      </c>
      <c r="AH408" s="8">
        <f t="shared" si="481"/>
        <v>0</v>
      </c>
      <c r="AI408" s="68"/>
      <c r="AJ408" s="58">
        <v>0</v>
      </c>
      <c r="AK408" s="8">
        <f t="shared" si="482"/>
        <v>0</v>
      </c>
      <c r="AL408" s="8">
        <f t="shared" si="483"/>
        <v>0</v>
      </c>
      <c r="AM408" s="69">
        <f t="shared" si="484"/>
        <v>0</v>
      </c>
      <c r="AN408" s="8">
        <f t="shared" si="485"/>
        <v>0</v>
      </c>
      <c r="AO408" s="8">
        <f t="shared" si="486"/>
        <v>0</v>
      </c>
      <c r="AP408" s="8">
        <f t="shared" si="487"/>
        <v>0</v>
      </c>
      <c r="AQ408" s="8">
        <f t="shared" si="488"/>
        <v>0</v>
      </c>
      <c r="AR408" s="8">
        <f t="shared" si="489"/>
        <v>0</v>
      </c>
      <c r="AS408" s="15">
        <f t="shared" si="490"/>
        <v>0</v>
      </c>
      <c r="AT408" s="8">
        <f t="shared" si="491"/>
        <v>0</v>
      </c>
      <c r="AU408" s="68"/>
      <c r="AV408" s="60">
        <v>0</v>
      </c>
      <c r="AW408" s="8">
        <f t="shared" si="492"/>
        <v>0</v>
      </c>
      <c r="AX408" s="8">
        <f t="shared" si="493"/>
        <v>0</v>
      </c>
      <c r="AY408" s="69">
        <f t="shared" si="494"/>
        <v>0</v>
      </c>
      <c r="AZ408" s="8">
        <f t="shared" si="495"/>
        <v>0</v>
      </c>
      <c r="BA408" s="8">
        <f t="shared" si="496"/>
        <v>0</v>
      </c>
      <c r="BB408" s="8">
        <f t="shared" si="497"/>
        <v>0</v>
      </c>
      <c r="BC408" s="8">
        <f t="shared" si="498"/>
        <v>0</v>
      </c>
      <c r="BD408" s="8">
        <f t="shared" si="499"/>
        <v>0</v>
      </c>
      <c r="BE408" s="15">
        <f t="shared" si="500"/>
        <v>0</v>
      </c>
      <c r="BF408" s="8">
        <f t="shared" si="501"/>
        <v>0</v>
      </c>
      <c r="BG408" s="68"/>
      <c r="BH408" s="60">
        <v>0</v>
      </c>
      <c r="BI408" s="8">
        <f t="shared" si="502"/>
        <v>0</v>
      </c>
      <c r="BJ408" s="8">
        <f t="shared" si="503"/>
        <v>0</v>
      </c>
      <c r="BK408" s="69">
        <f t="shared" si="504"/>
        <v>0</v>
      </c>
      <c r="BL408" s="8">
        <f t="shared" si="505"/>
        <v>0</v>
      </c>
      <c r="BM408" s="8">
        <f t="shared" si="506"/>
        <v>0</v>
      </c>
      <c r="BN408" s="8">
        <f t="shared" si="507"/>
        <v>0</v>
      </c>
      <c r="BO408" s="8">
        <f t="shared" si="508"/>
        <v>0</v>
      </c>
      <c r="BP408" s="8">
        <f t="shared" si="509"/>
        <v>0</v>
      </c>
      <c r="BQ408" s="15">
        <f t="shared" si="510"/>
        <v>0</v>
      </c>
      <c r="BR408" s="8">
        <f t="shared" si="511"/>
        <v>0</v>
      </c>
      <c r="BS408" s="68"/>
      <c r="BT408" s="60">
        <v>0</v>
      </c>
      <c r="BU408" s="8">
        <f t="shared" si="512"/>
        <v>0</v>
      </c>
      <c r="BV408" s="8">
        <f t="shared" si="513"/>
        <v>0</v>
      </c>
      <c r="BW408" s="69">
        <f t="shared" si="514"/>
        <v>0</v>
      </c>
      <c r="BX408" s="8">
        <f t="shared" si="515"/>
        <v>0</v>
      </c>
      <c r="BY408" s="8">
        <f t="shared" si="516"/>
        <v>0</v>
      </c>
      <c r="BZ408" s="8">
        <f t="shared" si="517"/>
        <v>0</v>
      </c>
      <c r="CA408" s="8">
        <f t="shared" si="518"/>
        <v>0</v>
      </c>
      <c r="CB408" s="8">
        <f t="shared" si="519"/>
        <v>0</v>
      </c>
      <c r="CC408" s="15">
        <f t="shared" si="520"/>
        <v>0</v>
      </c>
      <c r="CD408" s="8">
        <f t="shared" si="521"/>
        <v>0</v>
      </c>
      <c r="CE408" s="68"/>
      <c r="CF408" s="60">
        <v>0</v>
      </c>
      <c r="CG408" s="8">
        <f t="shared" si="522"/>
        <v>0</v>
      </c>
      <c r="CH408" s="8">
        <f t="shared" si="523"/>
        <v>0</v>
      </c>
      <c r="CI408" s="69">
        <f t="shared" si="524"/>
        <v>0</v>
      </c>
      <c r="CJ408" s="8">
        <f t="shared" si="525"/>
        <v>0</v>
      </c>
      <c r="CK408" s="8">
        <f t="shared" si="526"/>
        <v>0</v>
      </c>
      <c r="CL408" s="8">
        <f t="shared" si="527"/>
        <v>0</v>
      </c>
      <c r="CM408" s="8">
        <f t="shared" si="528"/>
        <v>0</v>
      </c>
      <c r="CN408" s="8">
        <f t="shared" si="529"/>
        <v>0</v>
      </c>
      <c r="CO408" s="15">
        <f t="shared" si="530"/>
        <v>0</v>
      </c>
      <c r="CP408" s="8">
        <f t="shared" si="531"/>
        <v>0</v>
      </c>
      <c r="CQ408" s="27"/>
      <c r="CZ408" s="8">
        <f t="shared" si="464"/>
        <v>0</v>
      </c>
    </row>
    <row r="409" spans="1:104" hidden="1" outlineLevel="1" x14ac:dyDescent="0.4">
      <c r="A409" t="s">
        <v>1206</v>
      </c>
      <c r="B409">
        <v>20</v>
      </c>
      <c r="C409">
        <v>0</v>
      </c>
      <c r="D409">
        <v>0</v>
      </c>
      <c r="E409">
        <f t="shared" si="449"/>
        <v>1</v>
      </c>
      <c r="F409" s="15">
        <f t="shared" si="465"/>
        <v>0</v>
      </c>
      <c r="G409" s="14">
        <f t="shared" si="450"/>
        <v>1</v>
      </c>
      <c r="H409" s="54">
        <f t="shared" si="466"/>
        <v>0</v>
      </c>
      <c r="I409" s="58">
        <v>0</v>
      </c>
      <c r="J409" s="58">
        <f t="shared" si="451"/>
        <v>0</v>
      </c>
      <c r="K409" s="10"/>
      <c r="L409">
        <v>0</v>
      </c>
      <c r="M409" s="8">
        <f t="shared" si="467"/>
        <v>0</v>
      </c>
      <c r="N409" s="8">
        <f t="shared" si="468"/>
        <v>0</v>
      </c>
      <c r="O409" s="58">
        <f t="shared" si="452"/>
        <v>0</v>
      </c>
      <c r="P409" s="8">
        <f t="shared" si="453"/>
        <v>0</v>
      </c>
      <c r="Q409" s="8">
        <f t="shared" si="469"/>
        <v>0</v>
      </c>
      <c r="R409" s="8">
        <f t="shared" si="454"/>
        <v>0</v>
      </c>
      <c r="S409" s="8">
        <f t="shared" si="470"/>
        <v>0</v>
      </c>
      <c r="T409" s="8">
        <f t="shared" si="471"/>
        <v>0</v>
      </c>
      <c r="U409" s="15">
        <f t="shared" si="532"/>
        <v>0</v>
      </c>
      <c r="V409" s="8">
        <f t="shared" si="455"/>
        <v>0</v>
      </c>
      <c r="W409" s="68"/>
      <c r="X409" s="58">
        <v>0</v>
      </c>
      <c r="Y409" s="8">
        <f t="shared" si="472"/>
        <v>0</v>
      </c>
      <c r="Z409" s="8">
        <f t="shared" si="473"/>
        <v>0</v>
      </c>
      <c r="AA409" s="60">
        <f t="shared" si="474"/>
        <v>0</v>
      </c>
      <c r="AB409" s="8">
        <f t="shared" si="475"/>
        <v>0</v>
      </c>
      <c r="AC409" s="8">
        <f t="shared" si="476"/>
        <v>0</v>
      </c>
      <c r="AD409" s="8">
        <f t="shared" si="477"/>
        <v>0</v>
      </c>
      <c r="AE409" s="8">
        <f t="shared" si="478"/>
        <v>0</v>
      </c>
      <c r="AF409" s="8">
        <f t="shared" si="479"/>
        <v>0</v>
      </c>
      <c r="AG409" s="15">
        <f t="shared" si="480"/>
        <v>0</v>
      </c>
      <c r="AH409" s="8">
        <f t="shared" si="481"/>
        <v>0</v>
      </c>
      <c r="AI409" s="68"/>
      <c r="AJ409" s="58">
        <v>0</v>
      </c>
      <c r="AK409" s="8">
        <f t="shared" si="482"/>
        <v>0</v>
      </c>
      <c r="AL409" s="8">
        <f t="shared" si="483"/>
        <v>0</v>
      </c>
      <c r="AM409" s="69">
        <f t="shared" si="484"/>
        <v>0</v>
      </c>
      <c r="AN409" s="8">
        <f t="shared" si="485"/>
        <v>0</v>
      </c>
      <c r="AO409" s="8">
        <f t="shared" si="486"/>
        <v>0</v>
      </c>
      <c r="AP409" s="8">
        <f t="shared" si="487"/>
        <v>0</v>
      </c>
      <c r="AQ409" s="8">
        <f t="shared" si="488"/>
        <v>0</v>
      </c>
      <c r="AR409" s="8">
        <f t="shared" si="489"/>
        <v>0</v>
      </c>
      <c r="AS409" s="15">
        <f t="shared" si="490"/>
        <v>0</v>
      </c>
      <c r="AT409" s="8">
        <f t="shared" si="491"/>
        <v>0</v>
      </c>
      <c r="AU409" s="68"/>
      <c r="AV409" s="60">
        <v>0</v>
      </c>
      <c r="AW409" s="8">
        <f t="shared" si="492"/>
        <v>0</v>
      </c>
      <c r="AX409" s="8">
        <f t="shared" si="493"/>
        <v>0</v>
      </c>
      <c r="AY409" s="69">
        <f t="shared" si="494"/>
        <v>0</v>
      </c>
      <c r="AZ409" s="8">
        <f t="shared" si="495"/>
        <v>0</v>
      </c>
      <c r="BA409" s="8">
        <f t="shared" si="496"/>
        <v>0</v>
      </c>
      <c r="BB409" s="8">
        <f t="shared" si="497"/>
        <v>0</v>
      </c>
      <c r="BC409" s="8">
        <f t="shared" si="498"/>
        <v>0</v>
      </c>
      <c r="BD409" s="8">
        <f t="shared" si="499"/>
        <v>0</v>
      </c>
      <c r="BE409" s="15">
        <f t="shared" si="500"/>
        <v>0</v>
      </c>
      <c r="BF409" s="8">
        <f t="shared" si="501"/>
        <v>0</v>
      </c>
      <c r="BG409" s="68"/>
      <c r="BH409" s="60">
        <v>0</v>
      </c>
      <c r="BI409" s="8">
        <f t="shared" si="502"/>
        <v>0</v>
      </c>
      <c r="BJ409" s="8">
        <f t="shared" si="503"/>
        <v>0</v>
      </c>
      <c r="BK409" s="69">
        <f t="shared" si="504"/>
        <v>0</v>
      </c>
      <c r="BL409" s="8">
        <f t="shared" si="505"/>
        <v>0</v>
      </c>
      <c r="BM409" s="8">
        <f t="shared" si="506"/>
        <v>0</v>
      </c>
      <c r="BN409" s="8">
        <f t="shared" si="507"/>
        <v>0</v>
      </c>
      <c r="BO409" s="8">
        <f t="shared" si="508"/>
        <v>0</v>
      </c>
      <c r="BP409" s="8">
        <f t="shared" si="509"/>
        <v>0</v>
      </c>
      <c r="BQ409" s="15">
        <f t="shared" si="510"/>
        <v>0</v>
      </c>
      <c r="BR409" s="8">
        <f t="shared" si="511"/>
        <v>0</v>
      </c>
      <c r="BS409" s="68"/>
      <c r="BT409" s="60">
        <v>0</v>
      </c>
      <c r="BU409" s="8">
        <f t="shared" si="512"/>
        <v>0</v>
      </c>
      <c r="BV409" s="8">
        <f t="shared" si="513"/>
        <v>0</v>
      </c>
      <c r="BW409" s="69">
        <f t="shared" si="514"/>
        <v>0</v>
      </c>
      <c r="BX409" s="8">
        <f t="shared" si="515"/>
        <v>0</v>
      </c>
      <c r="BY409" s="8">
        <f t="shared" si="516"/>
        <v>0</v>
      </c>
      <c r="BZ409" s="8">
        <f t="shared" si="517"/>
        <v>0</v>
      </c>
      <c r="CA409" s="8">
        <f t="shared" si="518"/>
        <v>0</v>
      </c>
      <c r="CB409" s="8">
        <f t="shared" si="519"/>
        <v>0</v>
      </c>
      <c r="CC409" s="15">
        <f t="shared" si="520"/>
        <v>0</v>
      </c>
      <c r="CD409" s="8">
        <f t="shared" si="521"/>
        <v>0</v>
      </c>
      <c r="CE409" s="68"/>
      <c r="CF409" s="60">
        <v>0</v>
      </c>
      <c r="CG409" s="8">
        <f t="shared" si="522"/>
        <v>0</v>
      </c>
      <c r="CH409" s="8">
        <f t="shared" si="523"/>
        <v>0</v>
      </c>
      <c r="CI409" s="69">
        <f t="shared" si="524"/>
        <v>0</v>
      </c>
      <c r="CJ409" s="8">
        <f t="shared" si="525"/>
        <v>0</v>
      </c>
      <c r="CK409" s="8">
        <f t="shared" si="526"/>
        <v>0</v>
      </c>
      <c r="CL409" s="8">
        <f t="shared" si="527"/>
        <v>0</v>
      </c>
      <c r="CM409" s="8">
        <f t="shared" si="528"/>
        <v>0</v>
      </c>
      <c r="CN409" s="8">
        <f t="shared" si="529"/>
        <v>0</v>
      </c>
      <c r="CO409" s="15">
        <f t="shared" si="530"/>
        <v>0</v>
      </c>
      <c r="CP409" s="8">
        <f t="shared" si="531"/>
        <v>0</v>
      </c>
      <c r="CQ409" s="27"/>
      <c r="CZ409" s="8">
        <f t="shared" si="464"/>
        <v>0</v>
      </c>
    </row>
    <row r="410" spans="1:104" hidden="1" outlineLevel="1" x14ac:dyDescent="0.4">
      <c r="A410" t="s">
        <v>1207</v>
      </c>
      <c r="B410">
        <v>88</v>
      </c>
      <c r="C410">
        <v>0</v>
      </c>
      <c r="D410">
        <v>0</v>
      </c>
      <c r="E410">
        <f t="shared" si="449"/>
        <v>4.4000000000000004</v>
      </c>
      <c r="F410" s="15">
        <f t="shared" si="465"/>
        <v>0</v>
      </c>
      <c r="G410" s="14">
        <f t="shared" si="450"/>
        <v>1</v>
      </c>
      <c r="H410" s="54">
        <f t="shared" si="466"/>
        <v>0</v>
      </c>
      <c r="I410" s="58">
        <v>0</v>
      </c>
      <c r="J410" s="58">
        <f t="shared" si="451"/>
        <v>0</v>
      </c>
      <c r="K410" s="10"/>
      <c r="L410">
        <v>0</v>
      </c>
      <c r="M410" s="8">
        <f t="shared" si="467"/>
        <v>0</v>
      </c>
      <c r="N410" s="8">
        <f t="shared" si="468"/>
        <v>0</v>
      </c>
      <c r="O410" s="58">
        <f t="shared" si="452"/>
        <v>0</v>
      </c>
      <c r="P410" s="8">
        <f t="shared" si="453"/>
        <v>0</v>
      </c>
      <c r="Q410" s="8">
        <f t="shared" si="469"/>
        <v>0</v>
      </c>
      <c r="R410" s="8">
        <f t="shared" si="454"/>
        <v>0</v>
      </c>
      <c r="S410" s="8">
        <f t="shared" si="470"/>
        <v>0</v>
      </c>
      <c r="T410" s="8">
        <f t="shared" si="471"/>
        <v>0</v>
      </c>
      <c r="U410" s="15">
        <f t="shared" si="532"/>
        <v>0</v>
      </c>
      <c r="V410" s="8">
        <f t="shared" si="455"/>
        <v>0</v>
      </c>
      <c r="W410" s="68"/>
      <c r="X410" s="58">
        <v>0</v>
      </c>
      <c r="Y410" s="8">
        <f t="shared" si="472"/>
        <v>0</v>
      </c>
      <c r="Z410" s="8">
        <f t="shared" si="473"/>
        <v>0</v>
      </c>
      <c r="AA410" s="60">
        <f t="shared" si="474"/>
        <v>0</v>
      </c>
      <c r="AB410" s="8">
        <f t="shared" si="475"/>
        <v>0</v>
      </c>
      <c r="AC410" s="8">
        <f t="shared" si="476"/>
        <v>0</v>
      </c>
      <c r="AD410" s="8">
        <f t="shared" si="477"/>
        <v>0</v>
      </c>
      <c r="AE410" s="8">
        <f t="shared" si="478"/>
        <v>0</v>
      </c>
      <c r="AF410" s="8">
        <f t="shared" si="479"/>
        <v>0</v>
      </c>
      <c r="AG410" s="15">
        <f t="shared" si="480"/>
        <v>0</v>
      </c>
      <c r="AH410" s="8">
        <f t="shared" si="481"/>
        <v>0</v>
      </c>
      <c r="AI410" s="68"/>
      <c r="AJ410" s="58">
        <v>0</v>
      </c>
      <c r="AK410" s="8">
        <f t="shared" si="482"/>
        <v>0</v>
      </c>
      <c r="AL410" s="8">
        <f t="shared" si="483"/>
        <v>0</v>
      </c>
      <c r="AM410" s="69">
        <f t="shared" si="484"/>
        <v>0</v>
      </c>
      <c r="AN410" s="8">
        <f t="shared" si="485"/>
        <v>0</v>
      </c>
      <c r="AO410" s="8">
        <f t="shared" si="486"/>
        <v>0</v>
      </c>
      <c r="AP410" s="8">
        <f t="shared" si="487"/>
        <v>0</v>
      </c>
      <c r="AQ410" s="8">
        <f t="shared" si="488"/>
        <v>0</v>
      </c>
      <c r="AR410" s="8">
        <f t="shared" si="489"/>
        <v>0</v>
      </c>
      <c r="AS410" s="15">
        <f t="shared" si="490"/>
        <v>0</v>
      </c>
      <c r="AT410" s="8">
        <f t="shared" si="491"/>
        <v>0</v>
      </c>
      <c r="AU410" s="68"/>
      <c r="AV410" s="60">
        <v>0</v>
      </c>
      <c r="AW410" s="8">
        <f t="shared" si="492"/>
        <v>0</v>
      </c>
      <c r="AX410" s="8">
        <f t="shared" si="493"/>
        <v>0</v>
      </c>
      <c r="AY410" s="69">
        <f t="shared" si="494"/>
        <v>0</v>
      </c>
      <c r="AZ410" s="8">
        <f t="shared" si="495"/>
        <v>0</v>
      </c>
      <c r="BA410" s="8">
        <f t="shared" si="496"/>
        <v>0</v>
      </c>
      <c r="BB410" s="8">
        <f t="shared" si="497"/>
        <v>0</v>
      </c>
      <c r="BC410" s="8">
        <f t="shared" si="498"/>
        <v>0</v>
      </c>
      <c r="BD410" s="8">
        <f t="shared" si="499"/>
        <v>0</v>
      </c>
      <c r="BE410" s="15">
        <f t="shared" si="500"/>
        <v>0</v>
      </c>
      <c r="BF410" s="8">
        <f t="shared" si="501"/>
        <v>0</v>
      </c>
      <c r="BG410" s="68"/>
      <c r="BH410" s="60">
        <v>0</v>
      </c>
      <c r="BI410" s="8">
        <f t="shared" si="502"/>
        <v>0</v>
      </c>
      <c r="BJ410" s="8">
        <f t="shared" si="503"/>
        <v>0</v>
      </c>
      <c r="BK410" s="69">
        <f t="shared" si="504"/>
        <v>0</v>
      </c>
      <c r="BL410" s="8">
        <f t="shared" si="505"/>
        <v>0</v>
      </c>
      <c r="BM410" s="8">
        <f t="shared" si="506"/>
        <v>0</v>
      </c>
      <c r="BN410" s="8">
        <f t="shared" si="507"/>
        <v>0</v>
      </c>
      <c r="BO410" s="8">
        <f t="shared" si="508"/>
        <v>0</v>
      </c>
      <c r="BP410" s="8">
        <f t="shared" si="509"/>
        <v>0</v>
      </c>
      <c r="BQ410" s="15">
        <f t="shared" si="510"/>
        <v>0</v>
      </c>
      <c r="BR410" s="8">
        <f t="shared" si="511"/>
        <v>0</v>
      </c>
      <c r="BS410" s="68"/>
      <c r="BT410" s="60">
        <v>0</v>
      </c>
      <c r="BU410" s="8">
        <f t="shared" si="512"/>
        <v>0</v>
      </c>
      <c r="BV410" s="8">
        <f t="shared" si="513"/>
        <v>0</v>
      </c>
      <c r="BW410" s="69">
        <f t="shared" si="514"/>
        <v>0</v>
      </c>
      <c r="BX410" s="8">
        <f t="shared" si="515"/>
        <v>0</v>
      </c>
      <c r="BY410" s="8">
        <f t="shared" si="516"/>
        <v>0</v>
      </c>
      <c r="BZ410" s="8">
        <f t="shared" si="517"/>
        <v>0</v>
      </c>
      <c r="CA410" s="8">
        <f t="shared" si="518"/>
        <v>0</v>
      </c>
      <c r="CB410" s="8">
        <f t="shared" si="519"/>
        <v>0</v>
      </c>
      <c r="CC410" s="15">
        <f t="shared" si="520"/>
        <v>0</v>
      </c>
      <c r="CD410" s="8">
        <f t="shared" si="521"/>
        <v>0</v>
      </c>
      <c r="CE410" s="68"/>
      <c r="CF410" s="60">
        <v>0</v>
      </c>
      <c r="CG410" s="8">
        <f t="shared" si="522"/>
        <v>0</v>
      </c>
      <c r="CH410" s="8">
        <f t="shared" si="523"/>
        <v>0</v>
      </c>
      <c r="CI410" s="69">
        <f t="shared" si="524"/>
        <v>0</v>
      </c>
      <c r="CJ410" s="8">
        <f t="shared" si="525"/>
        <v>0</v>
      </c>
      <c r="CK410" s="8">
        <f t="shared" si="526"/>
        <v>0</v>
      </c>
      <c r="CL410" s="8">
        <f t="shared" si="527"/>
        <v>0</v>
      </c>
      <c r="CM410" s="8">
        <f t="shared" si="528"/>
        <v>0</v>
      </c>
      <c r="CN410" s="8">
        <f t="shared" si="529"/>
        <v>0</v>
      </c>
      <c r="CO410" s="15">
        <f t="shared" si="530"/>
        <v>0</v>
      </c>
      <c r="CP410" s="8">
        <f t="shared" si="531"/>
        <v>0</v>
      </c>
      <c r="CQ410" s="27"/>
      <c r="CZ410" s="8">
        <f t="shared" si="464"/>
        <v>0</v>
      </c>
    </row>
    <row r="411" spans="1:104" hidden="1" outlineLevel="1" x14ac:dyDescent="0.4">
      <c r="A411" t="s">
        <v>1208</v>
      </c>
      <c r="B411">
        <v>39</v>
      </c>
      <c r="C411">
        <v>0</v>
      </c>
      <c r="D411">
        <v>0</v>
      </c>
      <c r="E411">
        <f t="shared" si="449"/>
        <v>1.9500000000000002</v>
      </c>
      <c r="F411" s="15">
        <f t="shared" si="465"/>
        <v>0</v>
      </c>
      <c r="G411" s="14">
        <f t="shared" si="450"/>
        <v>1</v>
      </c>
      <c r="H411" s="54">
        <f t="shared" si="466"/>
        <v>0</v>
      </c>
      <c r="I411" s="58">
        <v>0</v>
      </c>
      <c r="J411" s="58">
        <f t="shared" si="451"/>
        <v>0</v>
      </c>
      <c r="K411" s="10"/>
      <c r="L411">
        <v>0</v>
      </c>
      <c r="M411" s="8">
        <f t="shared" si="467"/>
        <v>0</v>
      </c>
      <c r="N411" s="8">
        <f t="shared" si="468"/>
        <v>0</v>
      </c>
      <c r="O411" s="58">
        <f t="shared" si="452"/>
        <v>0</v>
      </c>
      <c r="P411" s="8">
        <f t="shared" si="453"/>
        <v>0</v>
      </c>
      <c r="Q411" s="8">
        <f t="shared" si="469"/>
        <v>0</v>
      </c>
      <c r="R411" s="8">
        <f t="shared" si="454"/>
        <v>0</v>
      </c>
      <c r="S411" s="8">
        <f t="shared" si="470"/>
        <v>0</v>
      </c>
      <c r="T411" s="8">
        <f t="shared" si="471"/>
        <v>0</v>
      </c>
      <c r="U411" s="15">
        <f t="shared" si="532"/>
        <v>0</v>
      </c>
      <c r="V411" s="8">
        <f t="shared" si="455"/>
        <v>0</v>
      </c>
      <c r="W411" s="68"/>
      <c r="X411" s="58">
        <v>0</v>
      </c>
      <c r="Y411" s="8">
        <f t="shared" si="472"/>
        <v>0</v>
      </c>
      <c r="Z411" s="8">
        <f t="shared" si="473"/>
        <v>0</v>
      </c>
      <c r="AA411" s="60">
        <f t="shared" si="474"/>
        <v>0</v>
      </c>
      <c r="AB411" s="8">
        <f t="shared" si="475"/>
        <v>0</v>
      </c>
      <c r="AC411" s="8">
        <f t="shared" si="476"/>
        <v>0</v>
      </c>
      <c r="AD411" s="8">
        <f t="shared" si="477"/>
        <v>0</v>
      </c>
      <c r="AE411" s="8">
        <f t="shared" si="478"/>
        <v>0</v>
      </c>
      <c r="AF411" s="8">
        <f t="shared" si="479"/>
        <v>0</v>
      </c>
      <c r="AG411" s="15">
        <f t="shared" si="480"/>
        <v>0</v>
      </c>
      <c r="AH411" s="8">
        <f t="shared" si="481"/>
        <v>0</v>
      </c>
      <c r="AI411" s="68"/>
      <c r="AJ411" s="58">
        <v>0</v>
      </c>
      <c r="AK411" s="8">
        <f t="shared" si="482"/>
        <v>0</v>
      </c>
      <c r="AL411" s="8">
        <f t="shared" si="483"/>
        <v>0</v>
      </c>
      <c r="AM411" s="69">
        <f t="shared" si="484"/>
        <v>0</v>
      </c>
      <c r="AN411" s="8">
        <f t="shared" si="485"/>
        <v>0</v>
      </c>
      <c r="AO411" s="8">
        <f t="shared" si="486"/>
        <v>0</v>
      </c>
      <c r="AP411" s="8">
        <f t="shared" si="487"/>
        <v>0</v>
      </c>
      <c r="AQ411" s="8">
        <f t="shared" si="488"/>
        <v>0</v>
      </c>
      <c r="AR411" s="8">
        <f t="shared" si="489"/>
        <v>0</v>
      </c>
      <c r="AS411" s="15">
        <f t="shared" si="490"/>
        <v>0</v>
      </c>
      <c r="AT411" s="8">
        <f t="shared" si="491"/>
        <v>0</v>
      </c>
      <c r="AU411" s="68"/>
      <c r="AV411" s="60">
        <v>0</v>
      </c>
      <c r="AW411" s="8">
        <f t="shared" si="492"/>
        <v>0</v>
      </c>
      <c r="AX411" s="8">
        <f t="shared" si="493"/>
        <v>0</v>
      </c>
      <c r="AY411" s="69">
        <f t="shared" si="494"/>
        <v>0</v>
      </c>
      <c r="AZ411" s="8">
        <f t="shared" si="495"/>
        <v>0</v>
      </c>
      <c r="BA411" s="8">
        <f t="shared" si="496"/>
        <v>0</v>
      </c>
      <c r="BB411" s="8">
        <f t="shared" si="497"/>
        <v>0</v>
      </c>
      <c r="BC411" s="8">
        <f t="shared" si="498"/>
        <v>0</v>
      </c>
      <c r="BD411" s="8">
        <f t="shared" si="499"/>
        <v>0</v>
      </c>
      <c r="BE411" s="15">
        <f t="shared" si="500"/>
        <v>0</v>
      </c>
      <c r="BF411" s="8">
        <f t="shared" si="501"/>
        <v>0</v>
      </c>
      <c r="BG411" s="68"/>
      <c r="BH411" s="60">
        <v>0</v>
      </c>
      <c r="BI411" s="8">
        <f t="shared" si="502"/>
        <v>0</v>
      </c>
      <c r="BJ411" s="8">
        <f t="shared" si="503"/>
        <v>0</v>
      </c>
      <c r="BK411" s="69">
        <f t="shared" si="504"/>
        <v>0</v>
      </c>
      <c r="BL411" s="8">
        <f t="shared" si="505"/>
        <v>0</v>
      </c>
      <c r="BM411" s="8">
        <f t="shared" si="506"/>
        <v>0</v>
      </c>
      <c r="BN411" s="8">
        <f t="shared" si="507"/>
        <v>0</v>
      </c>
      <c r="BO411" s="8">
        <f t="shared" si="508"/>
        <v>0</v>
      </c>
      <c r="BP411" s="8">
        <f t="shared" si="509"/>
        <v>0</v>
      </c>
      <c r="BQ411" s="15">
        <f t="shared" si="510"/>
        <v>0</v>
      </c>
      <c r="BR411" s="8">
        <f t="shared" si="511"/>
        <v>0</v>
      </c>
      <c r="BS411" s="68"/>
      <c r="BT411" s="60">
        <v>0</v>
      </c>
      <c r="BU411" s="8">
        <f t="shared" si="512"/>
        <v>0</v>
      </c>
      <c r="BV411" s="8">
        <f t="shared" si="513"/>
        <v>0</v>
      </c>
      <c r="BW411" s="69">
        <f t="shared" si="514"/>
        <v>0</v>
      </c>
      <c r="BX411" s="8">
        <f t="shared" si="515"/>
        <v>0</v>
      </c>
      <c r="BY411" s="8">
        <f t="shared" si="516"/>
        <v>0</v>
      </c>
      <c r="BZ411" s="8">
        <f t="shared" si="517"/>
        <v>0</v>
      </c>
      <c r="CA411" s="8">
        <f t="shared" si="518"/>
        <v>0</v>
      </c>
      <c r="CB411" s="8">
        <f t="shared" si="519"/>
        <v>0</v>
      </c>
      <c r="CC411" s="15">
        <f t="shared" si="520"/>
        <v>0</v>
      </c>
      <c r="CD411" s="8">
        <f t="shared" si="521"/>
        <v>0</v>
      </c>
      <c r="CE411" s="68"/>
      <c r="CF411" s="60">
        <v>0</v>
      </c>
      <c r="CG411" s="8">
        <f t="shared" si="522"/>
        <v>0</v>
      </c>
      <c r="CH411" s="8">
        <f t="shared" si="523"/>
        <v>0</v>
      </c>
      <c r="CI411" s="69">
        <f t="shared" si="524"/>
        <v>0</v>
      </c>
      <c r="CJ411" s="8">
        <f t="shared" si="525"/>
        <v>0</v>
      </c>
      <c r="CK411" s="8">
        <f t="shared" si="526"/>
        <v>0</v>
      </c>
      <c r="CL411" s="8">
        <f t="shared" si="527"/>
        <v>0</v>
      </c>
      <c r="CM411" s="8">
        <f t="shared" si="528"/>
        <v>0</v>
      </c>
      <c r="CN411" s="8">
        <f t="shared" si="529"/>
        <v>0</v>
      </c>
      <c r="CO411" s="15">
        <f t="shared" si="530"/>
        <v>0</v>
      </c>
      <c r="CP411" s="8">
        <f t="shared" si="531"/>
        <v>0</v>
      </c>
      <c r="CQ411" s="27"/>
      <c r="CZ411" s="8">
        <f t="shared" si="464"/>
        <v>0</v>
      </c>
    </row>
    <row r="412" spans="1:104" hidden="1" outlineLevel="1" x14ac:dyDescent="0.4">
      <c r="A412" t="s">
        <v>1209</v>
      </c>
      <c r="B412">
        <v>11</v>
      </c>
      <c r="C412">
        <v>0</v>
      </c>
      <c r="D412">
        <v>0</v>
      </c>
      <c r="E412">
        <f t="shared" si="449"/>
        <v>0.55000000000000004</v>
      </c>
      <c r="F412" s="15">
        <f t="shared" si="465"/>
        <v>0</v>
      </c>
      <c r="G412" s="14">
        <f t="shared" si="450"/>
        <v>1</v>
      </c>
      <c r="H412" s="54">
        <f t="shared" si="466"/>
        <v>0</v>
      </c>
      <c r="I412" s="58">
        <v>0</v>
      </c>
      <c r="J412" s="58">
        <f t="shared" si="451"/>
        <v>0</v>
      </c>
      <c r="K412" s="10"/>
      <c r="L412">
        <v>0</v>
      </c>
      <c r="M412" s="8">
        <f t="shared" si="467"/>
        <v>0</v>
      </c>
      <c r="N412" s="8">
        <f t="shared" si="468"/>
        <v>0</v>
      </c>
      <c r="O412" s="58">
        <f t="shared" si="452"/>
        <v>0</v>
      </c>
      <c r="P412" s="8">
        <f t="shared" si="453"/>
        <v>0</v>
      </c>
      <c r="Q412" s="8">
        <f t="shared" si="469"/>
        <v>0</v>
      </c>
      <c r="R412" s="8">
        <f t="shared" si="454"/>
        <v>0</v>
      </c>
      <c r="S412" s="8">
        <f t="shared" si="470"/>
        <v>0</v>
      </c>
      <c r="T412" s="8">
        <f t="shared" si="471"/>
        <v>0</v>
      </c>
      <c r="U412" s="15">
        <f t="shared" si="532"/>
        <v>0</v>
      </c>
      <c r="V412" s="8">
        <f t="shared" si="455"/>
        <v>0</v>
      </c>
      <c r="W412" s="68"/>
      <c r="X412" s="58">
        <v>0</v>
      </c>
      <c r="Y412" s="8">
        <f t="shared" si="472"/>
        <v>0</v>
      </c>
      <c r="Z412" s="8">
        <f t="shared" si="473"/>
        <v>0</v>
      </c>
      <c r="AA412" s="60">
        <f t="shared" si="474"/>
        <v>0</v>
      </c>
      <c r="AB412" s="8">
        <f t="shared" si="475"/>
        <v>0</v>
      </c>
      <c r="AC412" s="8">
        <f t="shared" si="476"/>
        <v>0</v>
      </c>
      <c r="AD412" s="8">
        <f t="shared" si="477"/>
        <v>0</v>
      </c>
      <c r="AE412" s="8">
        <f t="shared" si="478"/>
        <v>0</v>
      </c>
      <c r="AF412" s="8">
        <f t="shared" si="479"/>
        <v>0</v>
      </c>
      <c r="AG412" s="15">
        <f t="shared" si="480"/>
        <v>0</v>
      </c>
      <c r="AH412" s="8">
        <f t="shared" si="481"/>
        <v>0</v>
      </c>
      <c r="AI412" s="68"/>
      <c r="AJ412" s="58">
        <v>0</v>
      </c>
      <c r="AK412" s="8">
        <f t="shared" si="482"/>
        <v>0</v>
      </c>
      <c r="AL412" s="8">
        <f t="shared" si="483"/>
        <v>0</v>
      </c>
      <c r="AM412" s="69">
        <f t="shared" si="484"/>
        <v>0</v>
      </c>
      <c r="AN412" s="8">
        <f t="shared" si="485"/>
        <v>0</v>
      </c>
      <c r="AO412" s="8">
        <f t="shared" si="486"/>
        <v>0</v>
      </c>
      <c r="AP412" s="8">
        <f t="shared" si="487"/>
        <v>0</v>
      </c>
      <c r="AQ412" s="8">
        <f t="shared" si="488"/>
        <v>0</v>
      </c>
      <c r="AR412" s="8">
        <f t="shared" si="489"/>
        <v>0</v>
      </c>
      <c r="AS412" s="15">
        <f t="shared" si="490"/>
        <v>0</v>
      </c>
      <c r="AT412" s="8">
        <f t="shared" si="491"/>
        <v>0</v>
      </c>
      <c r="AU412" s="68"/>
      <c r="AV412" s="60">
        <v>0</v>
      </c>
      <c r="AW412" s="8">
        <f t="shared" si="492"/>
        <v>0</v>
      </c>
      <c r="AX412" s="8">
        <f t="shared" si="493"/>
        <v>0</v>
      </c>
      <c r="AY412" s="69">
        <f t="shared" si="494"/>
        <v>0</v>
      </c>
      <c r="AZ412" s="8">
        <f t="shared" si="495"/>
        <v>0</v>
      </c>
      <c r="BA412" s="8">
        <f t="shared" si="496"/>
        <v>0</v>
      </c>
      <c r="BB412" s="8">
        <f t="shared" si="497"/>
        <v>0</v>
      </c>
      <c r="BC412" s="8">
        <f t="shared" si="498"/>
        <v>0</v>
      </c>
      <c r="BD412" s="8">
        <f t="shared" si="499"/>
        <v>0</v>
      </c>
      <c r="BE412" s="15">
        <f t="shared" si="500"/>
        <v>0</v>
      </c>
      <c r="BF412" s="8">
        <f t="shared" si="501"/>
        <v>0</v>
      </c>
      <c r="BG412" s="68"/>
      <c r="BH412" s="60">
        <v>0</v>
      </c>
      <c r="BI412" s="8">
        <f t="shared" si="502"/>
        <v>0</v>
      </c>
      <c r="BJ412" s="8">
        <f t="shared" si="503"/>
        <v>0</v>
      </c>
      <c r="BK412" s="69">
        <f t="shared" si="504"/>
        <v>0</v>
      </c>
      <c r="BL412" s="8">
        <f t="shared" si="505"/>
        <v>0</v>
      </c>
      <c r="BM412" s="8">
        <f t="shared" si="506"/>
        <v>0</v>
      </c>
      <c r="BN412" s="8">
        <f t="shared" si="507"/>
        <v>0</v>
      </c>
      <c r="BO412" s="8">
        <f t="shared" si="508"/>
        <v>0</v>
      </c>
      <c r="BP412" s="8">
        <f t="shared" si="509"/>
        <v>0</v>
      </c>
      <c r="BQ412" s="15">
        <f t="shared" si="510"/>
        <v>0</v>
      </c>
      <c r="BR412" s="8">
        <f t="shared" si="511"/>
        <v>0</v>
      </c>
      <c r="BS412" s="68"/>
      <c r="BT412" s="60">
        <v>0</v>
      </c>
      <c r="BU412" s="8">
        <f t="shared" si="512"/>
        <v>0</v>
      </c>
      <c r="BV412" s="8">
        <f t="shared" si="513"/>
        <v>0</v>
      </c>
      <c r="BW412" s="69">
        <f t="shared" si="514"/>
        <v>0</v>
      </c>
      <c r="BX412" s="8">
        <f t="shared" si="515"/>
        <v>0</v>
      </c>
      <c r="BY412" s="8">
        <f t="shared" si="516"/>
        <v>0</v>
      </c>
      <c r="BZ412" s="8">
        <f t="shared" si="517"/>
        <v>0</v>
      </c>
      <c r="CA412" s="8">
        <f t="shared" si="518"/>
        <v>0</v>
      </c>
      <c r="CB412" s="8">
        <f t="shared" si="519"/>
        <v>0</v>
      </c>
      <c r="CC412" s="15">
        <f t="shared" si="520"/>
        <v>0</v>
      </c>
      <c r="CD412" s="8">
        <f t="shared" si="521"/>
        <v>0</v>
      </c>
      <c r="CE412" s="68"/>
      <c r="CF412" s="60">
        <v>0</v>
      </c>
      <c r="CG412" s="8">
        <f t="shared" si="522"/>
        <v>0</v>
      </c>
      <c r="CH412" s="8">
        <f t="shared" si="523"/>
        <v>0</v>
      </c>
      <c r="CI412" s="69">
        <f t="shared" si="524"/>
        <v>0</v>
      </c>
      <c r="CJ412" s="8">
        <f t="shared" si="525"/>
        <v>0</v>
      </c>
      <c r="CK412" s="8">
        <f t="shared" si="526"/>
        <v>0</v>
      </c>
      <c r="CL412" s="8">
        <f t="shared" si="527"/>
        <v>0</v>
      </c>
      <c r="CM412" s="8">
        <f t="shared" si="528"/>
        <v>0</v>
      </c>
      <c r="CN412" s="8">
        <f t="shared" si="529"/>
        <v>0</v>
      </c>
      <c r="CO412" s="15">
        <f t="shared" si="530"/>
        <v>0</v>
      </c>
      <c r="CP412" s="8">
        <f t="shared" si="531"/>
        <v>0</v>
      </c>
      <c r="CQ412" s="27"/>
      <c r="CZ412" s="8">
        <f t="shared" si="464"/>
        <v>0</v>
      </c>
    </row>
    <row r="413" spans="1:104" hidden="1" outlineLevel="1" x14ac:dyDescent="0.4">
      <c r="A413" t="s">
        <v>1210</v>
      </c>
      <c r="B413">
        <v>110</v>
      </c>
      <c r="C413">
        <v>0</v>
      </c>
      <c r="D413">
        <v>0</v>
      </c>
      <c r="E413">
        <f t="shared" si="449"/>
        <v>5.5</v>
      </c>
      <c r="F413" s="15">
        <f t="shared" si="465"/>
        <v>0</v>
      </c>
      <c r="G413" s="14">
        <f t="shared" si="450"/>
        <v>1</v>
      </c>
      <c r="H413" s="54">
        <f t="shared" si="466"/>
        <v>0</v>
      </c>
      <c r="I413" s="58">
        <v>0</v>
      </c>
      <c r="J413" s="58">
        <f t="shared" si="451"/>
        <v>0</v>
      </c>
      <c r="K413" s="10"/>
      <c r="L413">
        <v>0</v>
      </c>
      <c r="M413" s="8">
        <f t="shared" si="467"/>
        <v>0</v>
      </c>
      <c r="N413" s="8">
        <f t="shared" si="468"/>
        <v>0</v>
      </c>
      <c r="O413" s="58">
        <f t="shared" si="452"/>
        <v>0</v>
      </c>
      <c r="P413" s="8">
        <f t="shared" si="453"/>
        <v>0</v>
      </c>
      <c r="Q413" s="8">
        <f t="shared" si="469"/>
        <v>0</v>
      </c>
      <c r="R413" s="8">
        <f t="shared" si="454"/>
        <v>0</v>
      </c>
      <c r="S413" s="8">
        <f t="shared" si="470"/>
        <v>0</v>
      </c>
      <c r="T413" s="8">
        <f t="shared" si="471"/>
        <v>0</v>
      </c>
      <c r="U413" s="15">
        <f t="shared" si="532"/>
        <v>0</v>
      </c>
      <c r="V413" s="8">
        <f t="shared" si="455"/>
        <v>0</v>
      </c>
      <c r="W413" s="68"/>
      <c r="X413" s="58">
        <v>0</v>
      </c>
      <c r="Y413" s="8">
        <f t="shared" si="472"/>
        <v>0</v>
      </c>
      <c r="Z413" s="8">
        <f t="shared" si="473"/>
        <v>0</v>
      </c>
      <c r="AA413" s="60">
        <f t="shared" si="474"/>
        <v>0</v>
      </c>
      <c r="AB413" s="8">
        <f t="shared" si="475"/>
        <v>0</v>
      </c>
      <c r="AC413" s="8">
        <f t="shared" si="476"/>
        <v>0</v>
      </c>
      <c r="AD413" s="8">
        <f t="shared" si="477"/>
        <v>0</v>
      </c>
      <c r="AE413" s="8">
        <f t="shared" si="478"/>
        <v>0</v>
      </c>
      <c r="AF413" s="8">
        <f t="shared" si="479"/>
        <v>0</v>
      </c>
      <c r="AG413" s="15">
        <f t="shared" si="480"/>
        <v>0</v>
      </c>
      <c r="AH413" s="8">
        <f t="shared" si="481"/>
        <v>0</v>
      </c>
      <c r="AI413" s="68"/>
      <c r="AJ413" s="58">
        <v>0</v>
      </c>
      <c r="AK413" s="8">
        <f t="shared" si="482"/>
        <v>0</v>
      </c>
      <c r="AL413" s="8">
        <f t="shared" si="483"/>
        <v>0</v>
      </c>
      <c r="AM413" s="69">
        <f t="shared" si="484"/>
        <v>0</v>
      </c>
      <c r="AN413" s="8">
        <f t="shared" si="485"/>
        <v>0</v>
      </c>
      <c r="AO413" s="8">
        <f t="shared" si="486"/>
        <v>0</v>
      </c>
      <c r="AP413" s="8">
        <f t="shared" si="487"/>
        <v>0</v>
      </c>
      <c r="AQ413" s="8">
        <f t="shared" si="488"/>
        <v>0</v>
      </c>
      <c r="AR413" s="8">
        <f t="shared" si="489"/>
        <v>0</v>
      </c>
      <c r="AS413" s="15">
        <f t="shared" si="490"/>
        <v>0</v>
      </c>
      <c r="AT413" s="8">
        <f t="shared" si="491"/>
        <v>0</v>
      </c>
      <c r="AU413" s="68"/>
      <c r="AV413" s="60">
        <v>0</v>
      </c>
      <c r="AW413" s="8">
        <f t="shared" si="492"/>
        <v>0</v>
      </c>
      <c r="AX413" s="8">
        <f t="shared" si="493"/>
        <v>0</v>
      </c>
      <c r="AY413" s="69">
        <f t="shared" si="494"/>
        <v>0</v>
      </c>
      <c r="AZ413" s="8">
        <f t="shared" si="495"/>
        <v>0</v>
      </c>
      <c r="BA413" s="8">
        <f t="shared" si="496"/>
        <v>0</v>
      </c>
      <c r="BB413" s="8">
        <f t="shared" si="497"/>
        <v>0</v>
      </c>
      <c r="BC413" s="8">
        <f t="shared" si="498"/>
        <v>0</v>
      </c>
      <c r="BD413" s="8">
        <f t="shared" si="499"/>
        <v>0</v>
      </c>
      <c r="BE413" s="15">
        <f t="shared" si="500"/>
        <v>0</v>
      </c>
      <c r="BF413" s="8">
        <f t="shared" si="501"/>
        <v>0</v>
      </c>
      <c r="BG413" s="68"/>
      <c r="BH413" s="60">
        <v>0</v>
      </c>
      <c r="BI413" s="8">
        <f t="shared" si="502"/>
        <v>0</v>
      </c>
      <c r="BJ413" s="8">
        <f t="shared" si="503"/>
        <v>0</v>
      </c>
      <c r="BK413" s="69">
        <f t="shared" si="504"/>
        <v>0</v>
      </c>
      <c r="BL413" s="8">
        <f t="shared" si="505"/>
        <v>0</v>
      </c>
      <c r="BM413" s="8">
        <f t="shared" si="506"/>
        <v>0</v>
      </c>
      <c r="BN413" s="8">
        <f t="shared" si="507"/>
        <v>0</v>
      </c>
      <c r="BO413" s="8">
        <f t="shared" si="508"/>
        <v>0</v>
      </c>
      <c r="BP413" s="8">
        <f t="shared" si="509"/>
        <v>0</v>
      </c>
      <c r="BQ413" s="15">
        <f t="shared" si="510"/>
        <v>0</v>
      </c>
      <c r="BR413" s="8">
        <f t="shared" si="511"/>
        <v>0</v>
      </c>
      <c r="BS413" s="68"/>
      <c r="BT413" s="60">
        <v>0</v>
      </c>
      <c r="BU413" s="8">
        <f t="shared" si="512"/>
        <v>0</v>
      </c>
      <c r="BV413" s="8">
        <f t="shared" si="513"/>
        <v>0</v>
      </c>
      <c r="BW413" s="69">
        <f t="shared" si="514"/>
        <v>0</v>
      </c>
      <c r="BX413" s="8">
        <f t="shared" si="515"/>
        <v>0</v>
      </c>
      <c r="BY413" s="8">
        <f t="shared" si="516"/>
        <v>0</v>
      </c>
      <c r="BZ413" s="8">
        <f t="shared" si="517"/>
        <v>0</v>
      </c>
      <c r="CA413" s="8">
        <f t="shared" si="518"/>
        <v>0</v>
      </c>
      <c r="CB413" s="8">
        <f t="shared" si="519"/>
        <v>0</v>
      </c>
      <c r="CC413" s="15">
        <f t="shared" si="520"/>
        <v>0</v>
      </c>
      <c r="CD413" s="8">
        <f t="shared" si="521"/>
        <v>0</v>
      </c>
      <c r="CE413" s="68"/>
      <c r="CF413" s="60">
        <v>0</v>
      </c>
      <c r="CG413" s="8">
        <f t="shared" si="522"/>
        <v>0</v>
      </c>
      <c r="CH413" s="8">
        <f t="shared" si="523"/>
        <v>0</v>
      </c>
      <c r="CI413" s="69">
        <f t="shared" si="524"/>
        <v>0</v>
      </c>
      <c r="CJ413" s="8">
        <f t="shared" si="525"/>
        <v>0</v>
      </c>
      <c r="CK413" s="8">
        <f t="shared" si="526"/>
        <v>0</v>
      </c>
      <c r="CL413" s="8">
        <f t="shared" si="527"/>
        <v>0</v>
      </c>
      <c r="CM413" s="8">
        <f t="shared" si="528"/>
        <v>0</v>
      </c>
      <c r="CN413" s="8">
        <f t="shared" si="529"/>
        <v>0</v>
      </c>
      <c r="CO413" s="15">
        <f t="shared" si="530"/>
        <v>0</v>
      </c>
      <c r="CP413" s="8">
        <f t="shared" si="531"/>
        <v>0</v>
      </c>
      <c r="CQ413" s="27"/>
      <c r="CZ413" s="8">
        <f t="shared" si="464"/>
        <v>0</v>
      </c>
    </row>
    <row r="414" spans="1:104" collapsed="1" x14ac:dyDescent="0.4">
      <c r="A414" t="s">
        <v>1201</v>
      </c>
      <c r="B414">
        <v>1000</v>
      </c>
      <c r="C414">
        <v>1000</v>
      </c>
      <c r="D414">
        <v>0</v>
      </c>
      <c r="E414">
        <f t="shared" si="449"/>
        <v>50</v>
      </c>
      <c r="F414" s="15">
        <f t="shared" si="465"/>
        <v>0.78730441135703233</v>
      </c>
      <c r="G414" s="14">
        <f t="shared" si="450"/>
        <v>1</v>
      </c>
      <c r="H414" s="54">
        <f t="shared" si="466"/>
        <v>212.69558864296769</v>
      </c>
      <c r="I414" s="58">
        <v>0</v>
      </c>
      <c r="J414" s="58">
        <f t="shared" si="451"/>
        <v>1000</v>
      </c>
      <c r="K414" s="10"/>
      <c r="L414">
        <v>0</v>
      </c>
      <c r="M414" s="8">
        <f t="shared" si="467"/>
        <v>50</v>
      </c>
      <c r="N414" s="8">
        <f t="shared" si="468"/>
        <v>200</v>
      </c>
      <c r="O414" s="58">
        <f t="shared" si="452"/>
        <v>0</v>
      </c>
      <c r="P414" s="8">
        <f t="shared" si="453"/>
        <v>50</v>
      </c>
      <c r="Q414" s="8">
        <f t="shared" si="469"/>
        <v>0</v>
      </c>
      <c r="R414" s="8">
        <f t="shared" si="454"/>
        <v>0</v>
      </c>
      <c r="S414" s="8">
        <f t="shared" si="470"/>
        <v>0</v>
      </c>
      <c r="T414" s="8">
        <f t="shared" si="471"/>
        <v>50</v>
      </c>
      <c r="U414" s="15">
        <f t="shared" si="532"/>
        <v>0.05</v>
      </c>
      <c r="V414" s="8">
        <f t="shared" si="455"/>
        <v>950</v>
      </c>
      <c r="W414" s="68"/>
      <c r="X414" s="58">
        <v>0</v>
      </c>
      <c r="Y414" s="8">
        <f t="shared" si="472"/>
        <v>50</v>
      </c>
      <c r="Z414" s="8">
        <f t="shared" si="473"/>
        <v>350.40000000000003</v>
      </c>
      <c r="AA414" s="60">
        <f t="shared" si="474"/>
        <v>0</v>
      </c>
      <c r="AB414" s="8">
        <f t="shared" si="475"/>
        <v>0</v>
      </c>
      <c r="AC414" s="8">
        <f t="shared" si="476"/>
        <v>350.40000000000003</v>
      </c>
      <c r="AD414" s="8">
        <f t="shared" si="477"/>
        <v>62.695588642967692</v>
      </c>
      <c r="AE414" s="8">
        <f t="shared" si="478"/>
        <v>62.695588642967692</v>
      </c>
      <c r="AF414" s="8">
        <f t="shared" si="479"/>
        <v>62.695588642967692</v>
      </c>
      <c r="AG414" s="15">
        <f t="shared" si="480"/>
        <v>6.269558864296769E-2</v>
      </c>
      <c r="AH414" s="8">
        <f t="shared" si="481"/>
        <v>887.30441135703234</v>
      </c>
      <c r="AI414" s="68"/>
      <c r="AJ414" s="58">
        <v>0</v>
      </c>
      <c r="AK414" s="8">
        <f t="shared" si="482"/>
        <v>50</v>
      </c>
      <c r="AL414" s="8">
        <f t="shared" si="483"/>
        <v>0</v>
      </c>
      <c r="AM414" s="69">
        <f t="shared" si="484"/>
        <v>0</v>
      </c>
      <c r="AN414" s="8">
        <f t="shared" si="485"/>
        <v>50</v>
      </c>
      <c r="AO414" s="8">
        <f t="shared" si="486"/>
        <v>0</v>
      </c>
      <c r="AP414" s="8">
        <f t="shared" si="487"/>
        <v>0</v>
      </c>
      <c r="AQ414" s="8">
        <f t="shared" si="488"/>
        <v>0</v>
      </c>
      <c r="AR414" s="8">
        <f t="shared" si="489"/>
        <v>50</v>
      </c>
      <c r="AS414" s="15">
        <f t="shared" si="490"/>
        <v>0.05</v>
      </c>
      <c r="AT414" s="8">
        <f t="shared" si="491"/>
        <v>837.30441135703234</v>
      </c>
      <c r="AU414" s="68"/>
      <c r="AV414" s="60">
        <v>0</v>
      </c>
      <c r="AW414" s="8">
        <f t="shared" si="492"/>
        <v>50</v>
      </c>
      <c r="AX414" s="8">
        <f t="shared" si="493"/>
        <v>0</v>
      </c>
      <c r="AY414" s="69">
        <f t="shared" si="494"/>
        <v>0</v>
      </c>
      <c r="AZ414" s="8">
        <f t="shared" si="495"/>
        <v>50</v>
      </c>
      <c r="BA414" s="8">
        <f t="shared" si="496"/>
        <v>0</v>
      </c>
      <c r="BB414" s="8">
        <f t="shared" si="497"/>
        <v>0</v>
      </c>
      <c r="BC414" s="8">
        <f t="shared" si="498"/>
        <v>0</v>
      </c>
      <c r="BD414" s="8">
        <f t="shared" si="499"/>
        <v>50</v>
      </c>
      <c r="BE414" s="15">
        <f t="shared" si="500"/>
        <v>0.05</v>
      </c>
      <c r="BF414" s="8">
        <f t="shared" si="501"/>
        <v>787.30441135703234</v>
      </c>
      <c r="BG414" s="68"/>
      <c r="BH414" s="60">
        <v>0</v>
      </c>
      <c r="BI414" s="8">
        <f t="shared" si="502"/>
        <v>50</v>
      </c>
      <c r="BJ414" s="8">
        <f t="shared" si="503"/>
        <v>0</v>
      </c>
      <c r="BK414" s="69">
        <f t="shared" si="504"/>
        <v>0</v>
      </c>
      <c r="BL414" s="8">
        <f t="shared" si="505"/>
        <v>0</v>
      </c>
      <c r="BM414" s="8">
        <f t="shared" si="506"/>
        <v>0</v>
      </c>
      <c r="BN414" s="8">
        <f t="shared" si="507"/>
        <v>0</v>
      </c>
      <c r="BO414" s="8">
        <f t="shared" si="508"/>
        <v>0</v>
      </c>
      <c r="BP414" s="8">
        <f t="shared" si="509"/>
        <v>0</v>
      </c>
      <c r="BQ414" s="15">
        <f t="shared" si="510"/>
        <v>0</v>
      </c>
      <c r="BR414" s="8">
        <f t="shared" si="511"/>
        <v>787.30441135703234</v>
      </c>
      <c r="BS414" s="68"/>
      <c r="BT414" s="60">
        <v>0</v>
      </c>
      <c r="BU414" s="8">
        <f t="shared" si="512"/>
        <v>50</v>
      </c>
      <c r="BV414" s="8">
        <f t="shared" si="513"/>
        <v>0</v>
      </c>
      <c r="BW414" s="69">
        <f t="shared" si="514"/>
        <v>0</v>
      </c>
      <c r="BX414" s="8">
        <f t="shared" si="515"/>
        <v>0</v>
      </c>
      <c r="BY414" s="8">
        <f t="shared" si="516"/>
        <v>0</v>
      </c>
      <c r="BZ414" s="8">
        <f t="shared" si="517"/>
        <v>0</v>
      </c>
      <c r="CA414" s="8">
        <f t="shared" si="518"/>
        <v>0</v>
      </c>
      <c r="CB414" s="8">
        <f t="shared" si="519"/>
        <v>0</v>
      </c>
      <c r="CC414" s="15">
        <f t="shared" si="520"/>
        <v>0</v>
      </c>
      <c r="CD414" s="8">
        <f t="shared" si="521"/>
        <v>787.30441135703234</v>
      </c>
      <c r="CE414" s="68"/>
      <c r="CF414" s="60">
        <v>0</v>
      </c>
      <c r="CG414" s="8">
        <f t="shared" si="522"/>
        <v>50</v>
      </c>
      <c r="CH414" s="8">
        <f t="shared" si="523"/>
        <v>0</v>
      </c>
      <c r="CI414" s="69">
        <f t="shared" si="524"/>
        <v>0</v>
      </c>
      <c r="CJ414" s="8">
        <f t="shared" si="525"/>
        <v>0</v>
      </c>
      <c r="CK414" s="8">
        <f t="shared" si="526"/>
        <v>0</v>
      </c>
      <c r="CL414" s="8">
        <f t="shared" si="527"/>
        <v>0</v>
      </c>
      <c r="CM414" s="8">
        <f t="shared" si="528"/>
        <v>0</v>
      </c>
      <c r="CN414" s="8">
        <f t="shared" si="529"/>
        <v>0</v>
      </c>
      <c r="CO414" s="15">
        <f t="shared" si="530"/>
        <v>0</v>
      </c>
      <c r="CP414" s="8">
        <f t="shared" si="531"/>
        <v>787.30441135703234</v>
      </c>
      <c r="CQ414" s="27"/>
      <c r="CZ414" s="8">
        <f t="shared" si="464"/>
        <v>0</v>
      </c>
    </row>
    <row r="415" spans="1:104" outlineLevel="1" x14ac:dyDescent="0.4">
      <c r="A415" t="s">
        <v>1202</v>
      </c>
      <c r="B415">
        <v>98</v>
      </c>
      <c r="C415">
        <v>0</v>
      </c>
      <c r="D415">
        <v>0</v>
      </c>
      <c r="E415">
        <f t="shared" si="449"/>
        <v>4.9000000000000004</v>
      </c>
      <c r="F415" s="15">
        <f t="shared" si="465"/>
        <v>0</v>
      </c>
      <c r="G415" s="14">
        <f t="shared" si="450"/>
        <v>1</v>
      </c>
      <c r="H415" s="54">
        <f t="shared" si="466"/>
        <v>0</v>
      </c>
      <c r="I415" s="58">
        <v>0</v>
      </c>
      <c r="J415" s="58">
        <f t="shared" si="451"/>
        <v>0</v>
      </c>
      <c r="K415" s="10"/>
      <c r="L415">
        <v>0</v>
      </c>
      <c r="M415" s="8">
        <f t="shared" si="467"/>
        <v>0</v>
      </c>
      <c r="N415" s="8">
        <f t="shared" si="468"/>
        <v>0</v>
      </c>
      <c r="O415" s="58">
        <f t="shared" si="452"/>
        <v>0</v>
      </c>
      <c r="P415" s="8">
        <f t="shared" si="453"/>
        <v>0</v>
      </c>
      <c r="Q415" s="8">
        <f t="shared" si="469"/>
        <v>0</v>
      </c>
      <c r="R415" s="8">
        <f t="shared" si="454"/>
        <v>0</v>
      </c>
      <c r="S415" s="8">
        <f t="shared" si="470"/>
        <v>0</v>
      </c>
      <c r="T415" s="8">
        <f t="shared" si="471"/>
        <v>0</v>
      </c>
      <c r="U415" s="15">
        <f t="shared" si="532"/>
        <v>0</v>
      </c>
      <c r="V415" s="8">
        <f t="shared" si="455"/>
        <v>0</v>
      </c>
      <c r="W415" s="68"/>
      <c r="X415" s="58">
        <v>0</v>
      </c>
      <c r="Y415" s="8">
        <f t="shared" si="472"/>
        <v>0</v>
      </c>
      <c r="Z415" s="8">
        <f t="shared" si="473"/>
        <v>0</v>
      </c>
      <c r="AA415" s="60">
        <f t="shared" si="474"/>
        <v>0</v>
      </c>
      <c r="AB415" s="8">
        <f t="shared" si="475"/>
        <v>0</v>
      </c>
      <c r="AC415" s="8">
        <f t="shared" si="476"/>
        <v>0</v>
      </c>
      <c r="AD415" s="8">
        <f t="shared" si="477"/>
        <v>0</v>
      </c>
      <c r="AE415" s="8">
        <f t="shared" si="478"/>
        <v>0</v>
      </c>
      <c r="AF415" s="8">
        <f t="shared" si="479"/>
        <v>0</v>
      </c>
      <c r="AG415" s="15">
        <f t="shared" si="480"/>
        <v>0</v>
      </c>
      <c r="AH415" s="8">
        <f t="shared" si="481"/>
        <v>0</v>
      </c>
      <c r="AI415" s="68"/>
      <c r="AJ415" s="58">
        <v>0</v>
      </c>
      <c r="AK415" s="8">
        <f t="shared" si="482"/>
        <v>0</v>
      </c>
      <c r="AL415" s="8">
        <f t="shared" si="483"/>
        <v>0</v>
      </c>
      <c r="AM415" s="69">
        <f t="shared" si="484"/>
        <v>0</v>
      </c>
      <c r="AN415" s="8">
        <f t="shared" si="485"/>
        <v>0</v>
      </c>
      <c r="AO415" s="8">
        <f t="shared" si="486"/>
        <v>0</v>
      </c>
      <c r="AP415" s="8">
        <f t="shared" si="487"/>
        <v>0</v>
      </c>
      <c r="AQ415" s="8">
        <f t="shared" si="488"/>
        <v>0</v>
      </c>
      <c r="AR415" s="8">
        <f t="shared" si="489"/>
        <v>0</v>
      </c>
      <c r="AS415" s="15">
        <f t="shared" si="490"/>
        <v>0</v>
      </c>
      <c r="AT415" s="8">
        <f t="shared" si="491"/>
        <v>0</v>
      </c>
      <c r="AU415" s="68"/>
      <c r="AV415" s="60">
        <v>0</v>
      </c>
      <c r="AW415" s="8">
        <f t="shared" si="492"/>
        <v>0</v>
      </c>
      <c r="AX415" s="8">
        <f t="shared" si="493"/>
        <v>0</v>
      </c>
      <c r="AY415" s="69">
        <f t="shared" si="494"/>
        <v>0</v>
      </c>
      <c r="AZ415" s="8">
        <f t="shared" si="495"/>
        <v>0</v>
      </c>
      <c r="BA415" s="8">
        <f t="shared" si="496"/>
        <v>0</v>
      </c>
      <c r="BB415" s="8">
        <f t="shared" si="497"/>
        <v>0</v>
      </c>
      <c r="BC415" s="8">
        <f t="shared" si="498"/>
        <v>0</v>
      </c>
      <c r="BD415" s="8">
        <f t="shared" si="499"/>
        <v>0</v>
      </c>
      <c r="BE415" s="15">
        <f t="shared" si="500"/>
        <v>0</v>
      </c>
      <c r="BF415" s="8">
        <f t="shared" si="501"/>
        <v>0</v>
      </c>
      <c r="BG415" s="68"/>
      <c r="BH415" s="60">
        <v>0</v>
      </c>
      <c r="BI415" s="8">
        <f t="shared" si="502"/>
        <v>0</v>
      </c>
      <c r="BJ415" s="8">
        <f t="shared" si="503"/>
        <v>0</v>
      </c>
      <c r="BK415" s="69">
        <f t="shared" si="504"/>
        <v>0</v>
      </c>
      <c r="BL415" s="8">
        <f t="shared" si="505"/>
        <v>0</v>
      </c>
      <c r="BM415" s="8">
        <f t="shared" si="506"/>
        <v>0</v>
      </c>
      <c r="BN415" s="8">
        <f t="shared" si="507"/>
        <v>0</v>
      </c>
      <c r="BO415" s="8">
        <f t="shared" si="508"/>
        <v>0</v>
      </c>
      <c r="BP415" s="8">
        <f t="shared" si="509"/>
        <v>0</v>
      </c>
      <c r="BQ415" s="15">
        <f t="shared" si="510"/>
        <v>0</v>
      </c>
      <c r="BR415" s="8">
        <f t="shared" si="511"/>
        <v>0</v>
      </c>
      <c r="BS415" s="68"/>
      <c r="BT415" s="60">
        <v>0</v>
      </c>
      <c r="BU415" s="8">
        <f t="shared" si="512"/>
        <v>0</v>
      </c>
      <c r="BV415" s="8">
        <f t="shared" si="513"/>
        <v>0</v>
      </c>
      <c r="BW415" s="69">
        <f t="shared" si="514"/>
        <v>0</v>
      </c>
      <c r="BX415" s="8">
        <f t="shared" si="515"/>
        <v>0</v>
      </c>
      <c r="BY415" s="8">
        <f t="shared" si="516"/>
        <v>0</v>
      </c>
      <c r="BZ415" s="8">
        <f t="shared" si="517"/>
        <v>0</v>
      </c>
      <c r="CA415" s="8">
        <f t="shared" si="518"/>
        <v>0</v>
      </c>
      <c r="CB415" s="8">
        <f t="shared" si="519"/>
        <v>0</v>
      </c>
      <c r="CC415" s="15">
        <f t="shared" si="520"/>
        <v>0</v>
      </c>
      <c r="CD415" s="8">
        <f t="shared" si="521"/>
        <v>0</v>
      </c>
      <c r="CE415" s="68"/>
      <c r="CF415" s="60">
        <v>0</v>
      </c>
      <c r="CG415" s="8">
        <f t="shared" si="522"/>
        <v>0</v>
      </c>
      <c r="CH415" s="8">
        <f t="shared" si="523"/>
        <v>0</v>
      </c>
      <c r="CI415" s="69">
        <f t="shared" si="524"/>
        <v>0</v>
      </c>
      <c r="CJ415" s="8">
        <f t="shared" si="525"/>
        <v>0</v>
      </c>
      <c r="CK415" s="8">
        <f t="shared" si="526"/>
        <v>0</v>
      </c>
      <c r="CL415" s="8">
        <f t="shared" si="527"/>
        <v>0</v>
      </c>
      <c r="CM415" s="8">
        <f t="shared" si="528"/>
        <v>0</v>
      </c>
      <c r="CN415" s="8">
        <f t="shared" si="529"/>
        <v>0</v>
      </c>
      <c r="CO415" s="15">
        <f t="shared" si="530"/>
        <v>0</v>
      </c>
      <c r="CP415" s="8">
        <f t="shared" si="531"/>
        <v>0</v>
      </c>
      <c r="CQ415" s="27"/>
      <c r="CZ415" s="8">
        <f t="shared" si="464"/>
        <v>0</v>
      </c>
    </row>
    <row r="416" spans="1:104" outlineLevel="1" x14ac:dyDescent="0.4">
      <c r="A416" t="s">
        <v>1203</v>
      </c>
      <c r="B416">
        <v>97</v>
      </c>
      <c r="C416">
        <v>0</v>
      </c>
      <c r="D416">
        <v>0</v>
      </c>
      <c r="E416">
        <f t="shared" si="449"/>
        <v>4.8500000000000005</v>
      </c>
      <c r="F416" s="15">
        <f t="shared" si="465"/>
        <v>0</v>
      </c>
      <c r="G416" s="14">
        <f t="shared" si="450"/>
        <v>1</v>
      </c>
      <c r="H416" s="54">
        <f t="shared" si="466"/>
        <v>0</v>
      </c>
      <c r="I416" s="58">
        <v>0</v>
      </c>
      <c r="J416" s="58">
        <f t="shared" si="451"/>
        <v>0</v>
      </c>
      <c r="K416" s="10"/>
      <c r="L416">
        <v>0</v>
      </c>
      <c r="M416" s="8">
        <f t="shared" si="467"/>
        <v>0</v>
      </c>
      <c r="N416" s="8">
        <f t="shared" si="468"/>
        <v>0</v>
      </c>
      <c r="O416" s="58">
        <f t="shared" si="452"/>
        <v>0</v>
      </c>
      <c r="P416" s="8">
        <f t="shared" si="453"/>
        <v>0</v>
      </c>
      <c r="Q416" s="8">
        <f t="shared" si="469"/>
        <v>0</v>
      </c>
      <c r="R416" s="8">
        <f t="shared" si="454"/>
        <v>0</v>
      </c>
      <c r="S416" s="8">
        <f t="shared" si="470"/>
        <v>0</v>
      </c>
      <c r="T416" s="8">
        <f t="shared" si="471"/>
        <v>0</v>
      </c>
      <c r="U416" s="15">
        <f t="shared" si="532"/>
        <v>0</v>
      </c>
      <c r="V416" s="8">
        <f t="shared" si="455"/>
        <v>0</v>
      </c>
      <c r="W416" s="68"/>
      <c r="X416" s="58">
        <v>0</v>
      </c>
      <c r="Y416" s="8">
        <f t="shared" si="472"/>
        <v>0</v>
      </c>
      <c r="Z416" s="8">
        <f t="shared" si="473"/>
        <v>0</v>
      </c>
      <c r="AA416" s="60">
        <f t="shared" si="474"/>
        <v>0</v>
      </c>
      <c r="AB416" s="8">
        <f t="shared" si="475"/>
        <v>0</v>
      </c>
      <c r="AC416" s="8">
        <f t="shared" si="476"/>
        <v>0</v>
      </c>
      <c r="AD416" s="8">
        <f t="shared" si="477"/>
        <v>0</v>
      </c>
      <c r="AE416" s="8">
        <f t="shared" si="478"/>
        <v>0</v>
      </c>
      <c r="AF416" s="8">
        <f t="shared" si="479"/>
        <v>0</v>
      </c>
      <c r="AG416" s="15">
        <f t="shared" si="480"/>
        <v>0</v>
      </c>
      <c r="AH416" s="8">
        <f t="shared" si="481"/>
        <v>0</v>
      </c>
      <c r="AI416" s="68"/>
      <c r="AJ416" s="58">
        <v>0</v>
      </c>
      <c r="AK416" s="8">
        <f t="shared" si="482"/>
        <v>0</v>
      </c>
      <c r="AL416" s="8">
        <f t="shared" si="483"/>
        <v>0</v>
      </c>
      <c r="AM416" s="69">
        <f t="shared" si="484"/>
        <v>0</v>
      </c>
      <c r="AN416" s="8">
        <f t="shared" si="485"/>
        <v>0</v>
      </c>
      <c r="AO416" s="8">
        <f t="shared" si="486"/>
        <v>0</v>
      </c>
      <c r="AP416" s="8">
        <f t="shared" si="487"/>
        <v>0</v>
      </c>
      <c r="AQ416" s="8">
        <f t="shared" si="488"/>
        <v>0</v>
      </c>
      <c r="AR416" s="8">
        <f t="shared" si="489"/>
        <v>0</v>
      </c>
      <c r="AS416" s="15">
        <f t="shared" si="490"/>
        <v>0</v>
      </c>
      <c r="AT416" s="8">
        <f t="shared" si="491"/>
        <v>0</v>
      </c>
      <c r="AU416" s="68"/>
      <c r="AV416" s="60">
        <v>0</v>
      </c>
      <c r="AW416" s="8">
        <f t="shared" si="492"/>
        <v>0</v>
      </c>
      <c r="AX416" s="8">
        <f t="shared" si="493"/>
        <v>0</v>
      </c>
      <c r="AY416" s="69">
        <f t="shared" si="494"/>
        <v>0</v>
      </c>
      <c r="AZ416" s="8">
        <f t="shared" si="495"/>
        <v>0</v>
      </c>
      <c r="BA416" s="8">
        <f t="shared" si="496"/>
        <v>0</v>
      </c>
      <c r="BB416" s="8">
        <f t="shared" si="497"/>
        <v>0</v>
      </c>
      <c r="BC416" s="8">
        <f t="shared" si="498"/>
        <v>0</v>
      </c>
      <c r="BD416" s="8">
        <f t="shared" si="499"/>
        <v>0</v>
      </c>
      <c r="BE416" s="15">
        <f t="shared" si="500"/>
        <v>0</v>
      </c>
      <c r="BF416" s="8">
        <f t="shared" si="501"/>
        <v>0</v>
      </c>
      <c r="BG416" s="68"/>
      <c r="BH416" s="60">
        <v>0</v>
      </c>
      <c r="BI416" s="8">
        <f t="shared" si="502"/>
        <v>0</v>
      </c>
      <c r="BJ416" s="8">
        <f t="shared" si="503"/>
        <v>0</v>
      </c>
      <c r="BK416" s="69">
        <f t="shared" si="504"/>
        <v>0</v>
      </c>
      <c r="BL416" s="8">
        <f t="shared" si="505"/>
        <v>0</v>
      </c>
      <c r="BM416" s="8">
        <f t="shared" si="506"/>
        <v>0</v>
      </c>
      <c r="BN416" s="8">
        <f t="shared" si="507"/>
        <v>0</v>
      </c>
      <c r="BO416" s="8">
        <f t="shared" si="508"/>
        <v>0</v>
      </c>
      <c r="BP416" s="8">
        <f t="shared" si="509"/>
        <v>0</v>
      </c>
      <c r="BQ416" s="15">
        <f t="shared" si="510"/>
        <v>0</v>
      </c>
      <c r="BR416" s="8">
        <f t="shared" si="511"/>
        <v>0</v>
      </c>
      <c r="BS416" s="68"/>
      <c r="BT416" s="60">
        <v>0</v>
      </c>
      <c r="BU416" s="8">
        <f t="shared" si="512"/>
        <v>0</v>
      </c>
      <c r="BV416" s="8">
        <f t="shared" si="513"/>
        <v>0</v>
      </c>
      <c r="BW416" s="69">
        <f t="shared" si="514"/>
        <v>0</v>
      </c>
      <c r="BX416" s="8">
        <f t="shared" si="515"/>
        <v>0</v>
      </c>
      <c r="BY416" s="8">
        <f t="shared" si="516"/>
        <v>0</v>
      </c>
      <c r="BZ416" s="8">
        <f t="shared" si="517"/>
        <v>0</v>
      </c>
      <c r="CA416" s="8">
        <f t="shared" si="518"/>
        <v>0</v>
      </c>
      <c r="CB416" s="8">
        <f t="shared" si="519"/>
        <v>0</v>
      </c>
      <c r="CC416" s="15">
        <f t="shared" si="520"/>
        <v>0</v>
      </c>
      <c r="CD416" s="8">
        <f t="shared" si="521"/>
        <v>0</v>
      </c>
      <c r="CE416" s="68"/>
      <c r="CF416" s="60">
        <v>0</v>
      </c>
      <c r="CG416" s="8">
        <f t="shared" si="522"/>
        <v>0</v>
      </c>
      <c r="CH416" s="8">
        <f t="shared" si="523"/>
        <v>0</v>
      </c>
      <c r="CI416" s="69">
        <f t="shared" si="524"/>
        <v>0</v>
      </c>
      <c r="CJ416" s="8">
        <f t="shared" si="525"/>
        <v>0</v>
      </c>
      <c r="CK416" s="8">
        <f t="shared" si="526"/>
        <v>0</v>
      </c>
      <c r="CL416" s="8">
        <f t="shared" si="527"/>
        <v>0</v>
      </c>
      <c r="CM416" s="8">
        <f t="shared" si="528"/>
        <v>0</v>
      </c>
      <c r="CN416" s="8">
        <f t="shared" si="529"/>
        <v>0</v>
      </c>
      <c r="CO416" s="15">
        <f t="shared" si="530"/>
        <v>0</v>
      </c>
      <c r="CP416" s="8">
        <f t="shared" si="531"/>
        <v>0</v>
      </c>
      <c r="CQ416" s="27"/>
      <c r="CZ416" s="8">
        <f t="shared" si="464"/>
        <v>0</v>
      </c>
    </row>
    <row r="417" spans="1:104" outlineLevel="1" x14ac:dyDescent="0.4">
      <c r="A417" t="s">
        <v>1204</v>
      </c>
      <c r="B417">
        <v>123</v>
      </c>
      <c r="C417">
        <v>0</v>
      </c>
      <c r="D417">
        <v>0</v>
      </c>
      <c r="E417">
        <f t="shared" si="449"/>
        <v>6.15</v>
      </c>
      <c r="F417" s="15">
        <f t="shared" si="465"/>
        <v>0</v>
      </c>
      <c r="G417" s="14">
        <f t="shared" si="450"/>
        <v>1</v>
      </c>
      <c r="H417" s="54">
        <f t="shared" si="466"/>
        <v>0</v>
      </c>
      <c r="I417" s="58">
        <v>0</v>
      </c>
      <c r="J417" s="58">
        <f t="shared" si="451"/>
        <v>0</v>
      </c>
      <c r="K417" s="10"/>
      <c r="L417">
        <v>0</v>
      </c>
      <c r="M417" s="8">
        <f t="shared" si="467"/>
        <v>0</v>
      </c>
      <c r="N417" s="8">
        <f t="shared" si="468"/>
        <v>0</v>
      </c>
      <c r="O417" s="58">
        <f t="shared" si="452"/>
        <v>0</v>
      </c>
      <c r="P417" s="8">
        <f t="shared" si="453"/>
        <v>0</v>
      </c>
      <c r="Q417" s="8">
        <f t="shared" si="469"/>
        <v>0</v>
      </c>
      <c r="R417" s="8">
        <f t="shared" si="454"/>
        <v>0</v>
      </c>
      <c r="S417" s="8">
        <f t="shared" si="470"/>
        <v>0</v>
      </c>
      <c r="T417" s="8">
        <f t="shared" si="471"/>
        <v>0</v>
      </c>
      <c r="U417" s="15">
        <f t="shared" si="532"/>
        <v>0</v>
      </c>
      <c r="V417" s="8">
        <f t="shared" si="455"/>
        <v>0</v>
      </c>
      <c r="W417" s="68"/>
      <c r="X417" s="58">
        <v>0</v>
      </c>
      <c r="Y417" s="8">
        <f t="shared" si="472"/>
        <v>0</v>
      </c>
      <c r="Z417" s="8">
        <f t="shared" si="473"/>
        <v>0</v>
      </c>
      <c r="AA417" s="60">
        <f t="shared" si="474"/>
        <v>0</v>
      </c>
      <c r="AB417" s="8">
        <f t="shared" si="475"/>
        <v>0</v>
      </c>
      <c r="AC417" s="8">
        <f t="shared" si="476"/>
        <v>0</v>
      </c>
      <c r="AD417" s="8">
        <f t="shared" si="477"/>
        <v>0</v>
      </c>
      <c r="AE417" s="8">
        <f t="shared" si="478"/>
        <v>0</v>
      </c>
      <c r="AF417" s="8">
        <f t="shared" si="479"/>
        <v>0</v>
      </c>
      <c r="AG417" s="15">
        <f t="shared" si="480"/>
        <v>0</v>
      </c>
      <c r="AH417" s="8">
        <f t="shared" si="481"/>
        <v>0</v>
      </c>
      <c r="AI417" s="68"/>
      <c r="AJ417" s="58">
        <v>0</v>
      </c>
      <c r="AK417" s="8">
        <f t="shared" si="482"/>
        <v>0</v>
      </c>
      <c r="AL417" s="8">
        <f t="shared" si="483"/>
        <v>0</v>
      </c>
      <c r="AM417" s="69">
        <f t="shared" si="484"/>
        <v>0</v>
      </c>
      <c r="AN417" s="8">
        <f t="shared" si="485"/>
        <v>0</v>
      </c>
      <c r="AO417" s="8">
        <f t="shared" si="486"/>
        <v>0</v>
      </c>
      <c r="AP417" s="8">
        <f t="shared" si="487"/>
        <v>0</v>
      </c>
      <c r="AQ417" s="8">
        <f t="shared" si="488"/>
        <v>0</v>
      </c>
      <c r="AR417" s="8">
        <f t="shared" si="489"/>
        <v>0</v>
      </c>
      <c r="AS417" s="15">
        <f t="shared" si="490"/>
        <v>0</v>
      </c>
      <c r="AT417" s="8">
        <f t="shared" si="491"/>
        <v>0</v>
      </c>
      <c r="AU417" s="68"/>
      <c r="AV417" s="60">
        <v>0</v>
      </c>
      <c r="AW417" s="8">
        <f t="shared" si="492"/>
        <v>0</v>
      </c>
      <c r="AX417" s="8">
        <f t="shared" si="493"/>
        <v>0</v>
      </c>
      <c r="AY417" s="69">
        <f t="shared" si="494"/>
        <v>0</v>
      </c>
      <c r="AZ417" s="8">
        <f t="shared" si="495"/>
        <v>0</v>
      </c>
      <c r="BA417" s="8">
        <f t="shared" si="496"/>
        <v>0</v>
      </c>
      <c r="BB417" s="8">
        <f t="shared" si="497"/>
        <v>0</v>
      </c>
      <c r="BC417" s="8">
        <f t="shared" si="498"/>
        <v>0</v>
      </c>
      <c r="BD417" s="8">
        <f t="shared" si="499"/>
        <v>0</v>
      </c>
      <c r="BE417" s="15">
        <f t="shared" si="500"/>
        <v>0</v>
      </c>
      <c r="BF417" s="8">
        <f t="shared" si="501"/>
        <v>0</v>
      </c>
      <c r="BG417" s="68"/>
      <c r="BH417" s="60">
        <v>0</v>
      </c>
      <c r="BI417" s="8">
        <f t="shared" si="502"/>
        <v>0</v>
      </c>
      <c r="BJ417" s="8">
        <f t="shared" si="503"/>
        <v>0</v>
      </c>
      <c r="BK417" s="69">
        <f t="shared" si="504"/>
        <v>0</v>
      </c>
      <c r="BL417" s="8">
        <f t="shared" si="505"/>
        <v>0</v>
      </c>
      <c r="BM417" s="8">
        <f t="shared" si="506"/>
        <v>0</v>
      </c>
      <c r="BN417" s="8">
        <f t="shared" si="507"/>
        <v>0</v>
      </c>
      <c r="BO417" s="8">
        <f t="shared" si="508"/>
        <v>0</v>
      </c>
      <c r="BP417" s="8">
        <f t="shared" si="509"/>
        <v>0</v>
      </c>
      <c r="BQ417" s="15">
        <f t="shared" si="510"/>
        <v>0</v>
      </c>
      <c r="BR417" s="8">
        <f t="shared" si="511"/>
        <v>0</v>
      </c>
      <c r="BS417" s="68"/>
      <c r="BT417" s="60">
        <v>0</v>
      </c>
      <c r="BU417" s="8">
        <f t="shared" si="512"/>
        <v>0</v>
      </c>
      <c r="BV417" s="8">
        <f t="shared" si="513"/>
        <v>0</v>
      </c>
      <c r="BW417" s="69">
        <f t="shared" si="514"/>
        <v>0</v>
      </c>
      <c r="BX417" s="8">
        <f t="shared" si="515"/>
        <v>0</v>
      </c>
      <c r="BY417" s="8">
        <f t="shared" si="516"/>
        <v>0</v>
      </c>
      <c r="BZ417" s="8">
        <f t="shared" si="517"/>
        <v>0</v>
      </c>
      <c r="CA417" s="8">
        <f t="shared" si="518"/>
        <v>0</v>
      </c>
      <c r="CB417" s="8">
        <f t="shared" si="519"/>
        <v>0</v>
      </c>
      <c r="CC417" s="15">
        <f t="shared" si="520"/>
        <v>0</v>
      </c>
      <c r="CD417" s="8">
        <f t="shared" si="521"/>
        <v>0</v>
      </c>
      <c r="CE417" s="68"/>
      <c r="CF417" s="60">
        <v>0</v>
      </c>
      <c r="CG417" s="8">
        <f t="shared" si="522"/>
        <v>0</v>
      </c>
      <c r="CH417" s="8">
        <f t="shared" si="523"/>
        <v>0</v>
      </c>
      <c r="CI417" s="69">
        <f t="shared" si="524"/>
        <v>0</v>
      </c>
      <c r="CJ417" s="8">
        <f t="shared" si="525"/>
        <v>0</v>
      </c>
      <c r="CK417" s="8">
        <f t="shared" si="526"/>
        <v>0</v>
      </c>
      <c r="CL417" s="8">
        <f t="shared" si="527"/>
        <v>0</v>
      </c>
      <c r="CM417" s="8">
        <f t="shared" si="528"/>
        <v>0</v>
      </c>
      <c r="CN417" s="8">
        <f t="shared" si="529"/>
        <v>0</v>
      </c>
      <c r="CO417" s="15">
        <f t="shared" si="530"/>
        <v>0</v>
      </c>
      <c r="CP417" s="8">
        <f t="shared" si="531"/>
        <v>0</v>
      </c>
      <c r="CQ417" s="27"/>
      <c r="CZ417" s="8">
        <f t="shared" si="464"/>
        <v>0</v>
      </c>
    </row>
    <row r="418" spans="1:104" outlineLevel="1" x14ac:dyDescent="0.4">
      <c r="A418" t="s">
        <v>1205</v>
      </c>
      <c r="B418">
        <v>106</v>
      </c>
      <c r="C418">
        <v>0</v>
      </c>
      <c r="D418">
        <v>0</v>
      </c>
      <c r="E418">
        <f t="shared" si="449"/>
        <v>5.3000000000000007</v>
      </c>
      <c r="F418" s="15">
        <f t="shared" si="465"/>
        <v>0</v>
      </c>
      <c r="G418" s="14">
        <f t="shared" si="450"/>
        <v>1</v>
      </c>
      <c r="H418" s="54">
        <f t="shared" si="466"/>
        <v>0</v>
      </c>
      <c r="I418" s="58">
        <v>0</v>
      </c>
      <c r="J418" s="58">
        <f t="shared" si="451"/>
        <v>0</v>
      </c>
      <c r="K418" s="10"/>
      <c r="L418">
        <v>0</v>
      </c>
      <c r="M418" s="8">
        <f t="shared" si="467"/>
        <v>0</v>
      </c>
      <c r="N418" s="8">
        <f t="shared" si="468"/>
        <v>0</v>
      </c>
      <c r="O418" s="58">
        <f t="shared" si="452"/>
        <v>0</v>
      </c>
      <c r="P418" s="8">
        <f t="shared" si="453"/>
        <v>0</v>
      </c>
      <c r="Q418" s="8">
        <f t="shared" si="469"/>
        <v>0</v>
      </c>
      <c r="R418" s="8">
        <f t="shared" si="454"/>
        <v>0</v>
      </c>
      <c r="S418" s="8">
        <f t="shared" si="470"/>
        <v>0</v>
      </c>
      <c r="T418" s="8">
        <f t="shared" si="471"/>
        <v>0</v>
      </c>
      <c r="U418" s="15">
        <f t="shared" si="532"/>
        <v>0</v>
      </c>
      <c r="V418" s="8">
        <f t="shared" si="455"/>
        <v>0</v>
      </c>
      <c r="W418" s="68"/>
      <c r="X418" s="58">
        <v>0</v>
      </c>
      <c r="Y418" s="8">
        <f t="shared" si="472"/>
        <v>0</v>
      </c>
      <c r="Z418" s="8">
        <f t="shared" si="473"/>
        <v>0</v>
      </c>
      <c r="AA418" s="60">
        <f t="shared" si="474"/>
        <v>0</v>
      </c>
      <c r="AB418" s="8">
        <f t="shared" si="475"/>
        <v>0</v>
      </c>
      <c r="AC418" s="8">
        <f t="shared" si="476"/>
        <v>0</v>
      </c>
      <c r="AD418" s="8">
        <f t="shared" si="477"/>
        <v>0</v>
      </c>
      <c r="AE418" s="8">
        <f t="shared" si="478"/>
        <v>0</v>
      </c>
      <c r="AF418" s="8">
        <f t="shared" si="479"/>
        <v>0</v>
      </c>
      <c r="AG418" s="15">
        <f t="shared" si="480"/>
        <v>0</v>
      </c>
      <c r="AH418" s="8">
        <f t="shared" si="481"/>
        <v>0</v>
      </c>
      <c r="AI418" s="68"/>
      <c r="AJ418" s="58">
        <v>0</v>
      </c>
      <c r="AK418" s="8">
        <f t="shared" si="482"/>
        <v>0</v>
      </c>
      <c r="AL418" s="8">
        <f t="shared" si="483"/>
        <v>0</v>
      </c>
      <c r="AM418" s="69">
        <f t="shared" si="484"/>
        <v>0</v>
      </c>
      <c r="AN418" s="8">
        <f t="shared" si="485"/>
        <v>0</v>
      </c>
      <c r="AO418" s="8">
        <f t="shared" si="486"/>
        <v>0</v>
      </c>
      <c r="AP418" s="8">
        <f t="shared" si="487"/>
        <v>0</v>
      </c>
      <c r="AQ418" s="8">
        <f t="shared" si="488"/>
        <v>0</v>
      </c>
      <c r="AR418" s="8">
        <f t="shared" si="489"/>
        <v>0</v>
      </c>
      <c r="AS418" s="15">
        <f t="shared" si="490"/>
        <v>0</v>
      </c>
      <c r="AT418" s="8">
        <f t="shared" si="491"/>
        <v>0</v>
      </c>
      <c r="AU418" s="68"/>
      <c r="AV418" s="60">
        <v>0</v>
      </c>
      <c r="AW418" s="8">
        <f t="shared" si="492"/>
        <v>0</v>
      </c>
      <c r="AX418" s="8">
        <f t="shared" si="493"/>
        <v>0</v>
      </c>
      <c r="AY418" s="69">
        <f t="shared" si="494"/>
        <v>0</v>
      </c>
      <c r="AZ418" s="8">
        <f t="shared" si="495"/>
        <v>0</v>
      </c>
      <c r="BA418" s="8">
        <f t="shared" si="496"/>
        <v>0</v>
      </c>
      <c r="BB418" s="8">
        <f t="shared" si="497"/>
        <v>0</v>
      </c>
      <c r="BC418" s="8">
        <f t="shared" si="498"/>
        <v>0</v>
      </c>
      <c r="BD418" s="8">
        <f t="shared" si="499"/>
        <v>0</v>
      </c>
      <c r="BE418" s="15">
        <f t="shared" si="500"/>
        <v>0</v>
      </c>
      <c r="BF418" s="8">
        <f t="shared" si="501"/>
        <v>0</v>
      </c>
      <c r="BG418" s="68"/>
      <c r="BH418" s="60">
        <v>0</v>
      </c>
      <c r="BI418" s="8">
        <f t="shared" si="502"/>
        <v>0</v>
      </c>
      <c r="BJ418" s="8">
        <f t="shared" si="503"/>
        <v>0</v>
      </c>
      <c r="BK418" s="69">
        <f t="shared" si="504"/>
        <v>0</v>
      </c>
      <c r="BL418" s="8">
        <f t="shared" si="505"/>
        <v>0</v>
      </c>
      <c r="BM418" s="8">
        <f t="shared" si="506"/>
        <v>0</v>
      </c>
      <c r="BN418" s="8">
        <f t="shared" si="507"/>
        <v>0</v>
      </c>
      <c r="BO418" s="8">
        <f t="shared" si="508"/>
        <v>0</v>
      </c>
      <c r="BP418" s="8">
        <f t="shared" si="509"/>
        <v>0</v>
      </c>
      <c r="BQ418" s="15">
        <f t="shared" si="510"/>
        <v>0</v>
      </c>
      <c r="BR418" s="8">
        <f t="shared" si="511"/>
        <v>0</v>
      </c>
      <c r="BS418" s="68"/>
      <c r="BT418" s="60">
        <v>0</v>
      </c>
      <c r="BU418" s="8">
        <f t="shared" si="512"/>
        <v>0</v>
      </c>
      <c r="BV418" s="8">
        <f t="shared" si="513"/>
        <v>0</v>
      </c>
      <c r="BW418" s="69">
        <f t="shared" si="514"/>
        <v>0</v>
      </c>
      <c r="BX418" s="8">
        <f t="shared" si="515"/>
        <v>0</v>
      </c>
      <c r="BY418" s="8">
        <f t="shared" si="516"/>
        <v>0</v>
      </c>
      <c r="BZ418" s="8">
        <f t="shared" si="517"/>
        <v>0</v>
      </c>
      <c r="CA418" s="8">
        <f t="shared" si="518"/>
        <v>0</v>
      </c>
      <c r="CB418" s="8">
        <f t="shared" si="519"/>
        <v>0</v>
      </c>
      <c r="CC418" s="15">
        <f t="shared" si="520"/>
        <v>0</v>
      </c>
      <c r="CD418" s="8">
        <f t="shared" si="521"/>
        <v>0</v>
      </c>
      <c r="CE418" s="68"/>
      <c r="CF418" s="60">
        <v>0</v>
      </c>
      <c r="CG418" s="8">
        <f t="shared" si="522"/>
        <v>0</v>
      </c>
      <c r="CH418" s="8">
        <f t="shared" si="523"/>
        <v>0</v>
      </c>
      <c r="CI418" s="69">
        <f t="shared" si="524"/>
        <v>0</v>
      </c>
      <c r="CJ418" s="8">
        <f t="shared" si="525"/>
        <v>0</v>
      </c>
      <c r="CK418" s="8">
        <f t="shared" si="526"/>
        <v>0</v>
      </c>
      <c r="CL418" s="8">
        <f t="shared" si="527"/>
        <v>0</v>
      </c>
      <c r="CM418" s="8">
        <f t="shared" si="528"/>
        <v>0</v>
      </c>
      <c r="CN418" s="8">
        <f t="shared" si="529"/>
        <v>0</v>
      </c>
      <c r="CO418" s="15">
        <f t="shared" si="530"/>
        <v>0</v>
      </c>
      <c r="CP418" s="8">
        <f t="shared" si="531"/>
        <v>0</v>
      </c>
      <c r="CQ418" s="27"/>
      <c r="CZ418" s="8">
        <f t="shared" si="464"/>
        <v>0</v>
      </c>
    </row>
    <row r="419" spans="1:104" outlineLevel="1" x14ac:dyDescent="0.4">
      <c r="A419" t="s">
        <v>1206</v>
      </c>
      <c r="B419">
        <v>20</v>
      </c>
      <c r="C419">
        <v>0</v>
      </c>
      <c r="D419">
        <v>0</v>
      </c>
      <c r="E419">
        <f t="shared" si="449"/>
        <v>1</v>
      </c>
      <c r="F419" s="15">
        <f t="shared" si="465"/>
        <v>0</v>
      </c>
      <c r="G419" s="14">
        <f t="shared" si="450"/>
        <v>1</v>
      </c>
      <c r="H419" s="54">
        <f t="shared" si="466"/>
        <v>0</v>
      </c>
      <c r="I419" s="58">
        <v>0</v>
      </c>
      <c r="J419" s="58">
        <f t="shared" si="451"/>
        <v>0</v>
      </c>
      <c r="K419" s="10"/>
      <c r="L419">
        <v>0</v>
      </c>
      <c r="M419" s="8">
        <f t="shared" si="467"/>
        <v>0</v>
      </c>
      <c r="N419" s="8">
        <f t="shared" si="468"/>
        <v>0</v>
      </c>
      <c r="O419" s="58">
        <f t="shared" si="452"/>
        <v>0</v>
      </c>
      <c r="P419" s="8">
        <f t="shared" si="453"/>
        <v>0</v>
      </c>
      <c r="Q419" s="8">
        <f t="shared" si="469"/>
        <v>0</v>
      </c>
      <c r="R419" s="8">
        <f t="shared" si="454"/>
        <v>0</v>
      </c>
      <c r="S419" s="8">
        <f t="shared" si="470"/>
        <v>0</v>
      </c>
      <c r="T419" s="8">
        <f t="shared" si="471"/>
        <v>0</v>
      </c>
      <c r="U419" s="15">
        <f t="shared" si="532"/>
        <v>0</v>
      </c>
      <c r="V419" s="8">
        <f t="shared" si="455"/>
        <v>0</v>
      </c>
      <c r="W419" s="68"/>
      <c r="X419" s="58">
        <v>0</v>
      </c>
      <c r="Y419" s="8">
        <f t="shared" si="472"/>
        <v>0</v>
      </c>
      <c r="Z419" s="8">
        <f t="shared" si="473"/>
        <v>0</v>
      </c>
      <c r="AA419" s="60">
        <f t="shared" si="474"/>
        <v>0</v>
      </c>
      <c r="AB419" s="8">
        <f t="shared" si="475"/>
        <v>0</v>
      </c>
      <c r="AC419" s="8">
        <f t="shared" si="476"/>
        <v>0</v>
      </c>
      <c r="AD419" s="8">
        <f t="shared" si="477"/>
        <v>0</v>
      </c>
      <c r="AE419" s="8">
        <f t="shared" si="478"/>
        <v>0</v>
      </c>
      <c r="AF419" s="8">
        <f t="shared" si="479"/>
        <v>0</v>
      </c>
      <c r="AG419" s="15">
        <f t="shared" si="480"/>
        <v>0</v>
      </c>
      <c r="AH419" s="8">
        <f t="shared" si="481"/>
        <v>0</v>
      </c>
      <c r="AI419" s="68"/>
      <c r="AJ419" s="58">
        <v>0</v>
      </c>
      <c r="AK419" s="8">
        <f t="shared" si="482"/>
        <v>0</v>
      </c>
      <c r="AL419" s="8">
        <f t="shared" si="483"/>
        <v>0</v>
      </c>
      <c r="AM419" s="69">
        <f t="shared" si="484"/>
        <v>0</v>
      </c>
      <c r="AN419" s="8">
        <f t="shared" si="485"/>
        <v>0</v>
      </c>
      <c r="AO419" s="8">
        <f t="shared" si="486"/>
        <v>0</v>
      </c>
      <c r="AP419" s="8">
        <f t="shared" si="487"/>
        <v>0</v>
      </c>
      <c r="AQ419" s="8">
        <f t="shared" si="488"/>
        <v>0</v>
      </c>
      <c r="AR419" s="8">
        <f t="shared" si="489"/>
        <v>0</v>
      </c>
      <c r="AS419" s="15">
        <f t="shared" si="490"/>
        <v>0</v>
      </c>
      <c r="AT419" s="8">
        <f t="shared" si="491"/>
        <v>0</v>
      </c>
      <c r="AU419" s="68"/>
      <c r="AV419" s="60">
        <v>0</v>
      </c>
      <c r="AW419" s="8">
        <f t="shared" si="492"/>
        <v>0</v>
      </c>
      <c r="AX419" s="8">
        <f t="shared" si="493"/>
        <v>0</v>
      </c>
      <c r="AY419" s="69">
        <f t="shared" si="494"/>
        <v>0</v>
      </c>
      <c r="AZ419" s="8">
        <f t="shared" si="495"/>
        <v>0</v>
      </c>
      <c r="BA419" s="8">
        <f t="shared" si="496"/>
        <v>0</v>
      </c>
      <c r="BB419" s="8">
        <f t="shared" si="497"/>
        <v>0</v>
      </c>
      <c r="BC419" s="8">
        <f t="shared" si="498"/>
        <v>0</v>
      </c>
      <c r="BD419" s="8">
        <f t="shared" si="499"/>
        <v>0</v>
      </c>
      <c r="BE419" s="15">
        <f t="shared" si="500"/>
        <v>0</v>
      </c>
      <c r="BF419" s="8">
        <f t="shared" si="501"/>
        <v>0</v>
      </c>
      <c r="BG419" s="68"/>
      <c r="BH419" s="60">
        <v>0</v>
      </c>
      <c r="BI419" s="8">
        <f t="shared" si="502"/>
        <v>0</v>
      </c>
      <c r="BJ419" s="8">
        <f t="shared" si="503"/>
        <v>0</v>
      </c>
      <c r="BK419" s="69">
        <f t="shared" si="504"/>
        <v>0</v>
      </c>
      <c r="BL419" s="8">
        <f t="shared" si="505"/>
        <v>0</v>
      </c>
      <c r="BM419" s="8">
        <f t="shared" si="506"/>
        <v>0</v>
      </c>
      <c r="BN419" s="8">
        <f t="shared" si="507"/>
        <v>0</v>
      </c>
      <c r="BO419" s="8">
        <f t="shared" si="508"/>
        <v>0</v>
      </c>
      <c r="BP419" s="8">
        <f t="shared" si="509"/>
        <v>0</v>
      </c>
      <c r="BQ419" s="15">
        <f t="shared" si="510"/>
        <v>0</v>
      </c>
      <c r="BR419" s="8">
        <f t="shared" si="511"/>
        <v>0</v>
      </c>
      <c r="BS419" s="68"/>
      <c r="BT419" s="60">
        <v>0</v>
      </c>
      <c r="BU419" s="8">
        <f t="shared" si="512"/>
        <v>0</v>
      </c>
      <c r="BV419" s="8">
        <f t="shared" si="513"/>
        <v>0</v>
      </c>
      <c r="BW419" s="69">
        <f t="shared" si="514"/>
        <v>0</v>
      </c>
      <c r="BX419" s="8">
        <f t="shared" si="515"/>
        <v>0</v>
      </c>
      <c r="BY419" s="8">
        <f t="shared" si="516"/>
        <v>0</v>
      </c>
      <c r="BZ419" s="8">
        <f t="shared" si="517"/>
        <v>0</v>
      </c>
      <c r="CA419" s="8">
        <f t="shared" si="518"/>
        <v>0</v>
      </c>
      <c r="CB419" s="8">
        <f t="shared" si="519"/>
        <v>0</v>
      </c>
      <c r="CC419" s="15">
        <f t="shared" si="520"/>
        <v>0</v>
      </c>
      <c r="CD419" s="8">
        <f t="shared" si="521"/>
        <v>0</v>
      </c>
      <c r="CE419" s="68"/>
      <c r="CF419" s="60">
        <v>0</v>
      </c>
      <c r="CG419" s="8">
        <f t="shared" si="522"/>
        <v>0</v>
      </c>
      <c r="CH419" s="8">
        <f t="shared" si="523"/>
        <v>0</v>
      </c>
      <c r="CI419" s="69">
        <f t="shared" si="524"/>
        <v>0</v>
      </c>
      <c r="CJ419" s="8">
        <f t="shared" si="525"/>
        <v>0</v>
      </c>
      <c r="CK419" s="8">
        <f t="shared" si="526"/>
        <v>0</v>
      </c>
      <c r="CL419" s="8">
        <f t="shared" si="527"/>
        <v>0</v>
      </c>
      <c r="CM419" s="8">
        <f t="shared" si="528"/>
        <v>0</v>
      </c>
      <c r="CN419" s="8">
        <f t="shared" si="529"/>
        <v>0</v>
      </c>
      <c r="CO419" s="15">
        <f t="shared" si="530"/>
        <v>0</v>
      </c>
      <c r="CP419" s="8">
        <f t="shared" si="531"/>
        <v>0</v>
      </c>
      <c r="CQ419" s="27"/>
      <c r="CZ419" s="8">
        <f t="shared" si="464"/>
        <v>0</v>
      </c>
    </row>
    <row r="420" spans="1:104" outlineLevel="1" x14ac:dyDescent="0.4">
      <c r="A420" t="s">
        <v>1207</v>
      </c>
      <c r="B420">
        <v>29</v>
      </c>
      <c r="C420">
        <v>0</v>
      </c>
      <c r="D420">
        <v>0</v>
      </c>
      <c r="E420">
        <f t="shared" si="449"/>
        <v>1.4500000000000002</v>
      </c>
      <c r="F420" s="15">
        <f t="shared" si="465"/>
        <v>0</v>
      </c>
      <c r="G420" s="14">
        <f t="shared" si="450"/>
        <v>1</v>
      </c>
      <c r="H420" s="54">
        <f t="shared" si="466"/>
        <v>0</v>
      </c>
      <c r="I420" s="58">
        <v>0</v>
      </c>
      <c r="J420" s="58">
        <f t="shared" si="451"/>
        <v>0</v>
      </c>
      <c r="K420" s="10"/>
      <c r="L420">
        <v>0</v>
      </c>
      <c r="M420" s="8">
        <f t="shared" si="467"/>
        <v>0</v>
      </c>
      <c r="N420" s="8">
        <f t="shared" si="468"/>
        <v>0</v>
      </c>
      <c r="O420" s="58">
        <f t="shared" si="452"/>
        <v>0</v>
      </c>
      <c r="P420" s="8">
        <f t="shared" si="453"/>
        <v>0</v>
      </c>
      <c r="Q420" s="8">
        <f t="shared" si="469"/>
        <v>0</v>
      </c>
      <c r="R420" s="8">
        <f t="shared" si="454"/>
        <v>0</v>
      </c>
      <c r="S420" s="8">
        <f t="shared" si="470"/>
        <v>0</v>
      </c>
      <c r="T420" s="8">
        <f t="shared" si="471"/>
        <v>0</v>
      </c>
      <c r="U420" s="15">
        <f t="shared" si="532"/>
        <v>0</v>
      </c>
      <c r="V420" s="8">
        <f t="shared" si="455"/>
        <v>0</v>
      </c>
      <c r="W420" s="68"/>
      <c r="X420" s="58">
        <v>0</v>
      </c>
      <c r="Y420" s="8">
        <f t="shared" si="472"/>
        <v>0</v>
      </c>
      <c r="Z420" s="8">
        <f t="shared" si="473"/>
        <v>0</v>
      </c>
      <c r="AA420" s="60">
        <f t="shared" si="474"/>
        <v>0</v>
      </c>
      <c r="AB420" s="8">
        <f t="shared" si="475"/>
        <v>0</v>
      </c>
      <c r="AC420" s="8">
        <f t="shared" si="476"/>
        <v>0</v>
      </c>
      <c r="AD420" s="8">
        <f t="shared" si="477"/>
        <v>0</v>
      </c>
      <c r="AE420" s="8">
        <f t="shared" si="478"/>
        <v>0</v>
      </c>
      <c r="AF420" s="8">
        <f t="shared" si="479"/>
        <v>0</v>
      </c>
      <c r="AG420" s="15">
        <f t="shared" si="480"/>
        <v>0</v>
      </c>
      <c r="AH420" s="8">
        <f t="shared" si="481"/>
        <v>0</v>
      </c>
      <c r="AI420" s="68"/>
      <c r="AJ420" s="58">
        <v>0</v>
      </c>
      <c r="AK420" s="8">
        <f t="shared" si="482"/>
        <v>0</v>
      </c>
      <c r="AL420" s="8">
        <f t="shared" si="483"/>
        <v>0</v>
      </c>
      <c r="AM420" s="69">
        <f t="shared" si="484"/>
        <v>0</v>
      </c>
      <c r="AN420" s="8">
        <f t="shared" si="485"/>
        <v>0</v>
      </c>
      <c r="AO420" s="8">
        <f t="shared" si="486"/>
        <v>0</v>
      </c>
      <c r="AP420" s="8">
        <f t="shared" si="487"/>
        <v>0</v>
      </c>
      <c r="AQ420" s="8">
        <f t="shared" si="488"/>
        <v>0</v>
      </c>
      <c r="AR420" s="8">
        <f t="shared" si="489"/>
        <v>0</v>
      </c>
      <c r="AS420" s="15">
        <f t="shared" si="490"/>
        <v>0</v>
      </c>
      <c r="AT420" s="8">
        <f t="shared" si="491"/>
        <v>0</v>
      </c>
      <c r="AU420" s="68"/>
      <c r="AV420" s="60">
        <v>0</v>
      </c>
      <c r="AW420" s="8">
        <f t="shared" si="492"/>
        <v>0</v>
      </c>
      <c r="AX420" s="8">
        <f t="shared" si="493"/>
        <v>0</v>
      </c>
      <c r="AY420" s="69">
        <f t="shared" si="494"/>
        <v>0</v>
      </c>
      <c r="AZ420" s="8">
        <f t="shared" si="495"/>
        <v>0</v>
      </c>
      <c r="BA420" s="8">
        <f t="shared" si="496"/>
        <v>0</v>
      </c>
      <c r="BB420" s="8">
        <f t="shared" si="497"/>
        <v>0</v>
      </c>
      <c r="BC420" s="8">
        <f t="shared" si="498"/>
        <v>0</v>
      </c>
      <c r="BD420" s="8">
        <f t="shared" si="499"/>
        <v>0</v>
      </c>
      <c r="BE420" s="15">
        <f t="shared" si="500"/>
        <v>0</v>
      </c>
      <c r="BF420" s="8">
        <f t="shared" si="501"/>
        <v>0</v>
      </c>
      <c r="BG420" s="68"/>
      <c r="BH420" s="60">
        <v>0</v>
      </c>
      <c r="BI420" s="8">
        <f t="shared" si="502"/>
        <v>0</v>
      </c>
      <c r="BJ420" s="8">
        <f t="shared" si="503"/>
        <v>0</v>
      </c>
      <c r="BK420" s="69">
        <f t="shared" si="504"/>
        <v>0</v>
      </c>
      <c r="BL420" s="8">
        <f t="shared" si="505"/>
        <v>0</v>
      </c>
      <c r="BM420" s="8">
        <f t="shared" si="506"/>
        <v>0</v>
      </c>
      <c r="BN420" s="8">
        <f t="shared" si="507"/>
        <v>0</v>
      </c>
      <c r="BO420" s="8">
        <f t="shared" si="508"/>
        <v>0</v>
      </c>
      <c r="BP420" s="8">
        <f t="shared" si="509"/>
        <v>0</v>
      </c>
      <c r="BQ420" s="15">
        <f t="shared" si="510"/>
        <v>0</v>
      </c>
      <c r="BR420" s="8">
        <f t="shared" si="511"/>
        <v>0</v>
      </c>
      <c r="BS420" s="68"/>
      <c r="BT420" s="60">
        <v>0</v>
      </c>
      <c r="BU420" s="8">
        <f t="shared" si="512"/>
        <v>0</v>
      </c>
      <c r="BV420" s="8">
        <f t="shared" si="513"/>
        <v>0</v>
      </c>
      <c r="BW420" s="69">
        <f t="shared" si="514"/>
        <v>0</v>
      </c>
      <c r="BX420" s="8">
        <f t="shared" si="515"/>
        <v>0</v>
      </c>
      <c r="BY420" s="8">
        <f t="shared" si="516"/>
        <v>0</v>
      </c>
      <c r="BZ420" s="8">
        <f t="shared" si="517"/>
        <v>0</v>
      </c>
      <c r="CA420" s="8">
        <f t="shared" si="518"/>
        <v>0</v>
      </c>
      <c r="CB420" s="8">
        <f t="shared" si="519"/>
        <v>0</v>
      </c>
      <c r="CC420" s="15">
        <f t="shared" si="520"/>
        <v>0</v>
      </c>
      <c r="CD420" s="8">
        <f t="shared" si="521"/>
        <v>0</v>
      </c>
      <c r="CE420" s="68"/>
      <c r="CF420" s="60">
        <v>0</v>
      </c>
      <c r="CG420" s="8">
        <f t="shared" si="522"/>
        <v>0</v>
      </c>
      <c r="CH420" s="8">
        <f t="shared" si="523"/>
        <v>0</v>
      </c>
      <c r="CI420" s="69">
        <f t="shared" si="524"/>
        <v>0</v>
      </c>
      <c r="CJ420" s="8">
        <f t="shared" si="525"/>
        <v>0</v>
      </c>
      <c r="CK420" s="8">
        <f t="shared" si="526"/>
        <v>0</v>
      </c>
      <c r="CL420" s="8">
        <f t="shared" si="527"/>
        <v>0</v>
      </c>
      <c r="CM420" s="8">
        <f t="shared" si="528"/>
        <v>0</v>
      </c>
      <c r="CN420" s="8">
        <f t="shared" si="529"/>
        <v>0</v>
      </c>
      <c r="CO420" s="15">
        <f t="shared" si="530"/>
        <v>0</v>
      </c>
      <c r="CP420" s="8">
        <f t="shared" si="531"/>
        <v>0</v>
      </c>
      <c r="CQ420" s="27"/>
      <c r="CZ420" s="8">
        <f t="shared" si="464"/>
        <v>0</v>
      </c>
    </row>
    <row r="421" spans="1:104" outlineLevel="1" x14ac:dyDescent="0.4">
      <c r="A421" t="s">
        <v>1208</v>
      </c>
      <c r="B421">
        <v>26</v>
      </c>
      <c r="C421">
        <v>0</v>
      </c>
      <c r="D421">
        <v>0</v>
      </c>
      <c r="E421">
        <f t="shared" si="449"/>
        <v>1.3</v>
      </c>
      <c r="F421" s="15">
        <f t="shared" si="465"/>
        <v>0</v>
      </c>
      <c r="G421" s="14">
        <f t="shared" si="450"/>
        <v>1</v>
      </c>
      <c r="H421" s="54">
        <f t="shared" si="466"/>
        <v>0</v>
      </c>
      <c r="I421" s="58">
        <v>0</v>
      </c>
      <c r="J421" s="58">
        <f t="shared" si="451"/>
        <v>0</v>
      </c>
      <c r="K421" s="10"/>
      <c r="L421">
        <v>0</v>
      </c>
      <c r="M421" s="8">
        <f t="shared" si="467"/>
        <v>0</v>
      </c>
      <c r="N421" s="8">
        <f t="shared" si="468"/>
        <v>0</v>
      </c>
      <c r="O421" s="58">
        <f t="shared" si="452"/>
        <v>0</v>
      </c>
      <c r="P421" s="8">
        <f t="shared" si="453"/>
        <v>0</v>
      </c>
      <c r="Q421" s="8">
        <f t="shared" si="469"/>
        <v>0</v>
      </c>
      <c r="R421" s="8">
        <f t="shared" si="454"/>
        <v>0</v>
      </c>
      <c r="S421" s="8">
        <f t="shared" si="470"/>
        <v>0</v>
      </c>
      <c r="T421" s="8">
        <f t="shared" si="471"/>
        <v>0</v>
      </c>
      <c r="U421" s="15">
        <f t="shared" si="532"/>
        <v>0</v>
      </c>
      <c r="V421" s="8">
        <f t="shared" si="455"/>
        <v>0</v>
      </c>
      <c r="W421" s="68"/>
      <c r="X421" s="58">
        <v>0</v>
      </c>
      <c r="Y421" s="8">
        <f t="shared" si="472"/>
        <v>0</v>
      </c>
      <c r="Z421" s="8">
        <f t="shared" si="473"/>
        <v>0</v>
      </c>
      <c r="AA421" s="60">
        <f t="shared" si="474"/>
        <v>0</v>
      </c>
      <c r="AB421" s="8">
        <f t="shared" si="475"/>
        <v>0</v>
      </c>
      <c r="AC421" s="8">
        <f t="shared" si="476"/>
        <v>0</v>
      </c>
      <c r="AD421" s="8">
        <f t="shared" si="477"/>
        <v>0</v>
      </c>
      <c r="AE421" s="8">
        <f t="shared" si="478"/>
        <v>0</v>
      </c>
      <c r="AF421" s="8">
        <f t="shared" si="479"/>
        <v>0</v>
      </c>
      <c r="AG421" s="15">
        <f t="shared" si="480"/>
        <v>0</v>
      </c>
      <c r="AH421" s="8">
        <f t="shared" si="481"/>
        <v>0</v>
      </c>
      <c r="AI421" s="68"/>
      <c r="AJ421" s="58">
        <v>0</v>
      </c>
      <c r="AK421" s="8">
        <f t="shared" si="482"/>
        <v>0</v>
      </c>
      <c r="AL421" s="8">
        <f t="shared" si="483"/>
        <v>0</v>
      </c>
      <c r="AM421" s="69">
        <f t="shared" si="484"/>
        <v>0</v>
      </c>
      <c r="AN421" s="8">
        <f t="shared" si="485"/>
        <v>0</v>
      </c>
      <c r="AO421" s="8">
        <f t="shared" si="486"/>
        <v>0</v>
      </c>
      <c r="AP421" s="8">
        <f t="shared" si="487"/>
        <v>0</v>
      </c>
      <c r="AQ421" s="8">
        <f t="shared" si="488"/>
        <v>0</v>
      </c>
      <c r="AR421" s="8">
        <f t="shared" si="489"/>
        <v>0</v>
      </c>
      <c r="AS421" s="15">
        <f t="shared" si="490"/>
        <v>0</v>
      </c>
      <c r="AT421" s="8">
        <f t="shared" si="491"/>
        <v>0</v>
      </c>
      <c r="AU421" s="68"/>
      <c r="AV421" s="60">
        <v>0</v>
      </c>
      <c r="AW421" s="8">
        <f t="shared" si="492"/>
        <v>0</v>
      </c>
      <c r="AX421" s="8">
        <f t="shared" si="493"/>
        <v>0</v>
      </c>
      <c r="AY421" s="69">
        <f t="shared" si="494"/>
        <v>0</v>
      </c>
      <c r="AZ421" s="8">
        <f t="shared" si="495"/>
        <v>0</v>
      </c>
      <c r="BA421" s="8">
        <f t="shared" si="496"/>
        <v>0</v>
      </c>
      <c r="BB421" s="8">
        <f t="shared" si="497"/>
        <v>0</v>
      </c>
      <c r="BC421" s="8">
        <f t="shared" si="498"/>
        <v>0</v>
      </c>
      <c r="BD421" s="8">
        <f t="shared" si="499"/>
        <v>0</v>
      </c>
      <c r="BE421" s="15">
        <f t="shared" si="500"/>
        <v>0</v>
      </c>
      <c r="BF421" s="8">
        <f t="shared" si="501"/>
        <v>0</v>
      </c>
      <c r="BG421" s="68"/>
      <c r="BH421" s="60">
        <v>0</v>
      </c>
      <c r="BI421" s="8">
        <f t="shared" si="502"/>
        <v>0</v>
      </c>
      <c r="BJ421" s="8">
        <f t="shared" si="503"/>
        <v>0</v>
      </c>
      <c r="BK421" s="69">
        <f t="shared" si="504"/>
        <v>0</v>
      </c>
      <c r="BL421" s="8">
        <f t="shared" si="505"/>
        <v>0</v>
      </c>
      <c r="BM421" s="8">
        <f t="shared" si="506"/>
        <v>0</v>
      </c>
      <c r="BN421" s="8">
        <f t="shared" si="507"/>
        <v>0</v>
      </c>
      <c r="BO421" s="8">
        <f t="shared" si="508"/>
        <v>0</v>
      </c>
      <c r="BP421" s="8">
        <f t="shared" si="509"/>
        <v>0</v>
      </c>
      <c r="BQ421" s="15">
        <f t="shared" si="510"/>
        <v>0</v>
      </c>
      <c r="BR421" s="8">
        <f t="shared" si="511"/>
        <v>0</v>
      </c>
      <c r="BS421" s="68"/>
      <c r="BT421" s="60">
        <v>0</v>
      </c>
      <c r="BU421" s="8">
        <f t="shared" si="512"/>
        <v>0</v>
      </c>
      <c r="BV421" s="8">
        <f t="shared" si="513"/>
        <v>0</v>
      </c>
      <c r="BW421" s="69">
        <f t="shared" si="514"/>
        <v>0</v>
      </c>
      <c r="BX421" s="8">
        <f t="shared" si="515"/>
        <v>0</v>
      </c>
      <c r="BY421" s="8">
        <f t="shared" si="516"/>
        <v>0</v>
      </c>
      <c r="BZ421" s="8">
        <f t="shared" si="517"/>
        <v>0</v>
      </c>
      <c r="CA421" s="8">
        <f t="shared" si="518"/>
        <v>0</v>
      </c>
      <c r="CB421" s="8">
        <f t="shared" si="519"/>
        <v>0</v>
      </c>
      <c r="CC421" s="15">
        <f t="shared" si="520"/>
        <v>0</v>
      </c>
      <c r="CD421" s="8">
        <f t="shared" si="521"/>
        <v>0</v>
      </c>
      <c r="CE421" s="68"/>
      <c r="CF421" s="60">
        <v>0</v>
      </c>
      <c r="CG421" s="8">
        <f t="shared" si="522"/>
        <v>0</v>
      </c>
      <c r="CH421" s="8">
        <f t="shared" si="523"/>
        <v>0</v>
      </c>
      <c r="CI421" s="69">
        <f t="shared" si="524"/>
        <v>0</v>
      </c>
      <c r="CJ421" s="8">
        <f t="shared" si="525"/>
        <v>0</v>
      </c>
      <c r="CK421" s="8">
        <f t="shared" si="526"/>
        <v>0</v>
      </c>
      <c r="CL421" s="8">
        <f t="shared" si="527"/>
        <v>0</v>
      </c>
      <c r="CM421" s="8">
        <f t="shared" si="528"/>
        <v>0</v>
      </c>
      <c r="CN421" s="8">
        <f t="shared" si="529"/>
        <v>0</v>
      </c>
      <c r="CO421" s="15">
        <f t="shared" si="530"/>
        <v>0</v>
      </c>
      <c r="CP421" s="8">
        <f t="shared" si="531"/>
        <v>0</v>
      </c>
      <c r="CQ421" s="27"/>
      <c r="CZ421" s="8">
        <f t="shared" si="464"/>
        <v>0</v>
      </c>
    </row>
    <row r="422" spans="1:104" outlineLevel="1" x14ac:dyDescent="0.4">
      <c r="A422" t="s">
        <v>1209</v>
      </c>
      <c r="B422">
        <v>117</v>
      </c>
      <c r="C422">
        <v>0</v>
      </c>
      <c r="D422">
        <v>0</v>
      </c>
      <c r="E422">
        <f t="shared" si="449"/>
        <v>5.8500000000000005</v>
      </c>
      <c r="F422" s="15">
        <f t="shared" si="465"/>
        <v>0</v>
      </c>
      <c r="G422" s="14">
        <f t="shared" si="450"/>
        <v>1</v>
      </c>
      <c r="H422" s="54">
        <f t="shared" si="466"/>
        <v>0</v>
      </c>
      <c r="I422" s="58">
        <v>0</v>
      </c>
      <c r="J422" s="58">
        <f t="shared" si="451"/>
        <v>0</v>
      </c>
      <c r="K422" s="10"/>
      <c r="L422">
        <v>0</v>
      </c>
      <c r="M422" s="8">
        <f t="shared" si="467"/>
        <v>0</v>
      </c>
      <c r="N422" s="8">
        <f t="shared" si="468"/>
        <v>0</v>
      </c>
      <c r="O422" s="58">
        <f t="shared" si="452"/>
        <v>0</v>
      </c>
      <c r="P422" s="8">
        <f t="shared" si="453"/>
        <v>0</v>
      </c>
      <c r="Q422" s="8">
        <f t="shared" si="469"/>
        <v>0</v>
      </c>
      <c r="R422" s="8">
        <f t="shared" si="454"/>
        <v>0</v>
      </c>
      <c r="S422" s="8">
        <f t="shared" si="470"/>
        <v>0</v>
      </c>
      <c r="T422" s="8">
        <f t="shared" si="471"/>
        <v>0</v>
      </c>
      <c r="U422" s="15">
        <f t="shared" si="532"/>
        <v>0</v>
      </c>
      <c r="V422" s="8">
        <f t="shared" si="455"/>
        <v>0</v>
      </c>
      <c r="W422" s="68"/>
      <c r="X422" s="58">
        <v>0</v>
      </c>
      <c r="Y422" s="8">
        <f t="shared" si="472"/>
        <v>0</v>
      </c>
      <c r="Z422" s="8">
        <f t="shared" si="473"/>
        <v>0</v>
      </c>
      <c r="AA422" s="60">
        <f t="shared" si="474"/>
        <v>0</v>
      </c>
      <c r="AB422" s="8">
        <f t="shared" si="475"/>
        <v>0</v>
      </c>
      <c r="AC422" s="8">
        <f t="shared" si="476"/>
        <v>0</v>
      </c>
      <c r="AD422" s="8">
        <f t="shared" si="477"/>
        <v>0</v>
      </c>
      <c r="AE422" s="8">
        <f t="shared" si="478"/>
        <v>0</v>
      </c>
      <c r="AF422" s="8">
        <f t="shared" si="479"/>
        <v>0</v>
      </c>
      <c r="AG422" s="15">
        <f t="shared" si="480"/>
        <v>0</v>
      </c>
      <c r="AH422" s="8">
        <f t="shared" si="481"/>
        <v>0</v>
      </c>
      <c r="AI422" s="68"/>
      <c r="AJ422" s="58">
        <v>0</v>
      </c>
      <c r="AK422" s="8">
        <f t="shared" si="482"/>
        <v>0</v>
      </c>
      <c r="AL422" s="8">
        <f t="shared" si="483"/>
        <v>0</v>
      </c>
      <c r="AM422" s="69">
        <f t="shared" si="484"/>
        <v>0</v>
      </c>
      <c r="AN422" s="8">
        <f t="shared" si="485"/>
        <v>0</v>
      </c>
      <c r="AO422" s="8">
        <f t="shared" si="486"/>
        <v>0</v>
      </c>
      <c r="AP422" s="8">
        <f t="shared" si="487"/>
        <v>0</v>
      </c>
      <c r="AQ422" s="8">
        <f t="shared" si="488"/>
        <v>0</v>
      </c>
      <c r="AR422" s="8">
        <f t="shared" si="489"/>
        <v>0</v>
      </c>
      <c r="AS422" s="15">
        <f t="shared" si="490"/>
        <v>0</v>
      </c>
      <c r="AT422" s="8">
        <f t="shared" si="491"/>
        <v>0</v>
      </c>
      <c r="AU422" s="68"/>
      <c r="AV422" s="60">
        <v>0</v>
      </c>
      <c r="AW422" s="8">
        <f t="shared" si="492"/>
        <v>0</v>
      </c>
      <c r="AX422" s="8">
        <f t="shared" si="493"/>
        <v>0</v>
      </c>
      <c r="AY422" s="69">
        <f t="shared" si="494"/>
        <v>0</v>
      </c>
      <c r="AZ422" s="8">
        <f t="shared" si="495"/>
        <v>0</v>
      </c>
      <c r="BA422" s="8">
        <f t="shared" si="496"/>
        <v>0</v>
      </c>
      <c r="BB422" s="8">
        <f t="shared" si="497"/>
        <v>0</v>
      </c>
      <c r="BC422" s="8">
        <f t="shared" si="498"/>
        <v>0</v>
      </c>
      <c r="BD422" s="8">
        <f t="shared" si="499"/>
        <v>0</v>
      </c>
      <c r="BE422" s="15">
        <f t="shared" si="500"/>
        <v>0</v>
      </c>
      <c r="BF422" s="8">
        <f t="shared" si="501"/>
        <v>0</v>
      </c>
      <c r="BG422" s="68"/>
      <c r="BH422" s="60">
        <v>0</v>
      </c>
      <c r="BI422" s="8">
        <f t="shared" si="502"/>
        <v>0</v>
      </c>
      <c r="BJ422" s="8">
        <f t="shared" si="503"/>
        <v>0</v>
      </c>
      <c r="BK422" s="69">
        <f t="shared" si="504"/>
        <v>0</v>
      </c>
      <c r="BL422" s="8">
        <f t="shared" si="505"/>
        <v>0</v>
      </c>
      <c r="BM422" s="8">
        <f t="shared" si="506"/>
        <v>0</v>
      </c>
      <c r="BN422" s="8">
        <f t="shared" si="507"/>
        <v>0</v>
      </c>
      <c r="BO422" s="8">
        <f t="shared" si="508"/>
        <v>0</v>
      </c>
      <c r="BP422" s="8">
        <f t="shared" si="509"/>
        <v>0</v>
      </c>
      <c r="BQ422" s="15">
        <f t="shared" si="510"/>
        <v>0</v>
      </c>
      <c r="BR422" s="8">
        <f t="shared" si="511"/>
        <v>0</v>
      </c>
      <c r="BS422" s="68"/>
      <c r="BT422" s="60">
        <v>0</v>
      </c>
      <c r="BU422" s="8">
        <f t="shared" si="512"/>
        <v>0</v>
      </c>
      <c r="BV422" s="8">
        <f t="shared" si="513"/>
        <v>0</v>
      </c>
      <c r="BW422" s="69">
        <f t="shared" si="514"/>
        <v>0</v>
      </c>
      <c r="BX422" s="8">
        <f t="shared" si="515"/>
        <v>0</v>
      </c>
      <c r="BY422" s="8">
        <f t="shared" si="516"/>
        <v>0</v>
      </c>
      <c r="BZ422" s="8">
        <f t="shared" si="517"/>
        <v>0</v>
      </c>
      <c r="CA422" s="8">
        <f t="shared" si="518"/>
        <v>0</v>
      </c>
      <c r="CB422" s="8">
        <f t="shared" si="519"/>
        <v>0</v>
      </c>
      <c r="CC422" s="15">
        <f t="shared" si="520"/>
        <v>0</v>
      </c>
      <c r="CD422" s="8">
        <f t="shared" si="521"/>
        <v>0</v>
      </c>
      <c r="CE422" s="68"/>
      <c r="CF422" s="60">
        <v>0</v>
      </c>
      <c r="CG422" s="8">
        <f t="shared" si="522"/>
        <v>0</v>
      </c>
      <c r="CH422" s="8">
        <f t="shared" si="523"/>
        <v>0</v>
      </c>
      <c r="CI422" s="69">
        <f t="shared" si="524"/>
        <v>0</v>
      </c>
      <c r="CJ422" s="8">
        <f t="shared" si="525"/>
        <v>0</v>
      </c>
      <c r="CK422" s="8">
        <f t="shared" si="526"/>
        <v>0</v>
      </c>
      <c r="CL422" s="8">
        <f t="shared" si="527"/>
        <v>0</v>
      </c>
      <c r="CM422" s="8">
        <f t="shared" si="528"/>
        <v>0</v>
      </c>
      <c r="CN422" s="8">
        <f t="shared" si="529"/>
        <v>0</v>
      </c>
      <c r="CO422" s="15">
        <f t="shared" si="530"/>
        <v>0</v>
      </c>
      <c r="CP422" s="8">
        <f t="shared" si="531"/>
        <v>0</v>
      </c>
      <c r="CQ422" s="27"/>
      <c r="CZ422" s="8">
        <f t="shared" si="464"/>
        <v>0</v>
      </c>
    </row>
    <row r="423" spans="1:104" outlineLevel="1" x14ac:dyDescent="0.4">
      <c r="A423" t="s">
        <v>1210</v>
      </c>
      <c r="B423">
        <v>31</v>
      </c>
      <c r="C423">
        <v>0</v>
      </c>
      <c r="D423">
        <v>0</v>
      </c>
      <c r="E423">
        <f t="shared" si="449"/>
        <v>1.55</v>
      </c>
      <c r="F423" s="15">
        <f t="shared" si="465"/>
        <v>0</v>
      </c>
      <c r="G423" s="14">
        <f t="shared" si="450"/>
        <v>1</v>
      </c>
      <c r="H423" s="54">
        <f t="shared" si="466"/>
        <v>0</v>
      </c>
      <c r="I423" s="58">
        <v>0</v>
      </c>
      <c r="J423" s="58">
        <f t="shared" si="451"/>
        <v>0</v>
      </c>
      <c r="K423" s="10"/>
      <c r="L423">
        <v>0</v>
      </c>
      <c r="M423" s="8">
        <f t="shared" si="467"/>
        <v>0</v>
      </c>
      <c r="N423" s="8">
        <f t="shared" si="468"/>
        <v>0</v>
      </c>
      <c r="O423" s="58">
        <f t="shared" si="452"/>
        <v>0</v>
      </c>
      <c r="P423" s="8">
        <f t="shared" si="453"/>
        <v>0</v>
      </c>
      <c r="Q423" s="8">
        <f t="shared" si="469"/>
        <v>0</v>
      </c>
      <c r="R423" s="8">
        <f t="shared" si="454"/>
        <v>0</v>
      </c>
      <c r="S423" s="8">
        <f t="shared" si="470"/>
        <v>0</v>
      </c>
      <c r="T423" s="8">
        <f t="shared" si="471"/>
        <v>0</v>
      </c>
      <c r="U423" s="15">
        <f t="shared" si="532"/>
        <v>0</v>
      </c>
      <c r="V423" s="8">
        <f t="shared" si="455"/>
        <v>0</v>
      </c>
      <c r="W423" s="68"/>
      <c r="X423" s="58">
        <v>0</v>
      </c>
      <c r="Y423" s="8">
        <f t="shared" si="472"/>
        <v>0</v>
      </c>
      <c r="Z423" s="8">
        <f t="shared" si="473"/>
        <v>0</v>
      </c>
      <c r="AA423" s="60">
        <f t="shared" si="474"/>
        <v>0</v>
      </c>
      <c r="AB423" s="8">
        <f t="shared" si="475"/>
        <v>0</v>
      </c>
      <c r="AC423" s="8">
        <f t="shared" si="476"/>
        <v>0</v>
      </c>
      <c r="AD423" s="8">
        <f t="shared" si="477"/>
        <v>0</v>
      </c>
      <c r="AE423" s="8">
        <f t="shared" si="478"/>
        <v>0</v>
      </c>
      <c r="AF423" s="8">
        <f t="shared" si="479"/>
        <v>0</v>
      </c>
      <c r="AG423" s="15">
        <f t="shared" si="480"/>
        <v>0</v>
      </c>
      <c r="AH423" s="8">
        <f t="shared" si="481"/>
        <v>0</v>
      </c>
      <c r="AI423" s="68"/>
      <c r="AJ423" s="58">
        <v>0</v>
      </c>
      <c r="AK423" s="8">
        <f t="shared" si="482"/>
        <v>0</v>
      </c>
      <c r="AL423" s="8">
        <f t="shared" si="483"/>
        <v>0</v>
      </c>
      <c r="AM423" s="69">
        <f t="shared" si="484"/>
        <v>0</v>
      </c>
      <c r="AN423" s="8">
        <f t="shared" si="485"/>
        <v>0</v>
      </c>
      <c r="AO423" s="8">
        <f t="shared" si="486"/>
        <v>0</v>
      </c>
      <c r="AP423" s="8">
        <f t="shared" si="487"/>
        <v>0</v>
      </c>
      <c r="AQ423" s="8">
        <f t="shared" si="488"/>
        <v>0</v>
      </c>
      <c r="AR423" s="8">
        <f t="shared" si="489"/>
        <v>0</v>
      </c>
      <c r="AS423" s="15">
        <f t="shared" si="490"/>
        <v>0</v>
      </c>
      <c r="AT423" s="8">
        <f t="shared" si="491"/>
        <v>0</v>
      </c>
      <c r="AU423" s="68"/>
      <c r="AV423" s="60">
        <v>0</v>
      </c>
      <c r="AW423" s="8">
        <f t="shared" si="492"/>
        <v>0</v>
      </c>
      <c r="AX423" s="8">
        <f t="shared" si="493"/>
        <v>0</v>
      </c>
      <c r="AY423" s="69">
        <f t="shared" si="494"/>
        <v>0</v>
      </c>
      <c r="AZ423" s="8">
        <f t="shared" si="495"/>
        <v>0</v>
      </c>
      <c r="BA423" s="8">
        <f t="shared" si="496"/>
        <v>0</v>
      </c>
      <c r="BB423" s="8">
        <f t="shared" si="497"/>
        <v>0</v>
      </c>
      <c r="BC423" s="8">
        <f t="shared" si="498"/>
        <v>0</v>
      </c>
      <c r="BD423" s="8">
        <f t="shared" si="499"/>
        <v>0</v>
      </c>
      <c r="BE423" s="15">
        <f t="shared" si="500"/>
        <v>0</v>
      </c>
      <c r="BF423" s="8">
        <f t="shared" si="501"/>
        <v>0</v>
      </c>
      <c r="BG423" s="68"/>
      <c r="BH423" s="60">
        <v>0</v>
      </c>
      <c r="BI423" s="8">
        <f t="shared" si="502"/>
        <v>0</v>
      </c>
      <c r="BJ423" s="8">
        <f t="shared" si="503"/>
        <v>0</v>
      </c>
      <c r="BK423" s="69">
        <f t="shared" si="504"/>
        <v>0</v>
      </c>
      <c r="BL423" s="8">
        <f t="shared" si="505"/>
        <v>0</v>
      </c>
      <c r="BM423" s="8">
        <f t="shared" si="506"/>
        <v>0</v>
      </c>
      <c r="BN423" s="8">
        <f t="shared" si="507"/>
        <v>0</v>
      </c>
      <c r="BO423" s="8">
        <f t="shared" si="508"/>
        <v>0</v>
      </c>
      <c r="BP423" s="8">
        <f t="shared" si="509"/>
        <v>0</v>
      </c>
      <c r="BQ423" s="15">
        <f t="shared" si="510"/>
        <v>0</v>
      </c>
      <c r="BR423" s="8">
        <f t="shared" si="511"/>
        <v>0</v>
      </c>
      <c r="BS423" s="68"/>
      <c r="BT423" s="60">
        <v>0</v>
      </c>
      <c r="BU423" s="8">
        <f t="shared" si="512"/>
        <v>0</v>
      </c>
      <c r="BV423" s="8">
        <f t="shared" si="513"/>
        <v>0</v>
      </c>
      <c r="BW423" s="69">
        <f t="shared" si="514"/>
        <v>0</v>
      </c>
      <c r="BX423" s="8">
        <f t="shared" si="515"/>
        <v>0</v>
      </c>
      <c r="BY423" s="8">
        <f t="shared" si="516"/>
        <v>0</v>
      </c>
      <c r="BZ423" s="8">
        <f t="shared" si="517"/>
        <v>0</v>
      </c>
      <c r="CA423" s="8">
        <f t="shared" si="518"/>
        <v>0</v>
      </c>
      <c r="CB423" s="8">
        <f t="shared" si="519"/>
        <v>0</v>
      </c>
      <c r="CC423" s="15">
        <f t="shared" si="520"/>
        <v>0</v>
      </c>
      <c r="CD423" s="8">
        <f t="shared" si="521"/>
        <v>0</v>
      </c>
      <c r="CE423" s="68"/>
      <c r="CF423" s="60">
        <v>0</v>
      </c>
      <c r="CG423" s="8">
        <f t="shared" si="522"/>
        <v>0</v>
      </c>
      <c r="CH423" s="8">
        <f t="shared" si="523"/>
        <v>0</v>
      </c>
      <c r="CI423" s="69">
        <f t="shared" si="524"/>
        <v>0</v>
      </c>
      <c r="CJ423" s="8">
        <f t="shared" si="525"/>
        <v>0</v>
      </c>
      <c r="CK423" s="8">
        <f t="shared" si="526"/>
        <v>0</v>
      </c>
      <c r="CL423" s="8">
        <f t="shared" si="527"/>
        <v>0</v>
      </c>
      <c r="CM423" s="8">
        <f t="shared" si="528"/>
        <v>0</v>
      </c>
      <c r="CN423" s="8">
        <f t="shared" si="529"/>
        <v>0</v>
      </c>
      <c r="CO423" s="15">
        <f t="shared" si="530"/>
        <v>0</v>
      </c>
      <c r="CP423" s="8">
        <f t="shared" si="531"/>
        <v>0</v>
      </c>
      <c r="CQ423" s="27"/>
      <c r="CZ423" s="8">
        <f t="shared" si="464"/>
        <v>0</v>
      </c>
    </row>
    <row r="424" spans="1:104" outlineLevel="1" x14ac:dyDescent="0.4">
      <c r="A424" t="s">
        <v>1211</v>
      </c>
      <c r="B424">
        <v>134</v>
      </c>
      <c r="C424">
        <v>0</v>
      </c>
      <c r="D424">
        <v>0</v>
      </c>
      <c r="E424">
        <f t="shared" si="449"/>
        <v>6.7</v>
      </c>
      <c r="F424" s="15">
        <f t="shared" si="465"/>
        <v>0</v>
      </c>
      <c r="G424" s="14">
        <f t="shared" si="450"/>
        <v>1</v>
      </c>
      <c r="H424" s="54">
        <f t="shared" si="466"/>
        <v>0</v>
      </c>
      <c r="I424" s="58">
        <v>0</v>
      </c>
      <c r="J424" s="58">
        <f t="shared" si="451"/>
        <v>0</v>
      </c>
      <c r="K424" s="10"/>
      <c r="L424">
        <v>0</v>
      </c>
      <c r="M424" s="8">
        <f t="shared" si="467"/>
        <v>0</v>
      </c>
      <c r="N424" s="8">
        <f t="shared" si="468"/>
        <v>0</v>
      </c>
      <c r="O424" s="58">
        <f t="shared" si="452"/>
        <v>0</v>
      </c>
      <c r="P424" s="8">
        <f t="shared" si="453"/>
        <v>0</v>
      </c>
      <c r="Q424" s="8">
        <f t="shared" si="469"/>
        <v>0</v>
      </c>
      <c r="R424" s="8">
        <f t="shared" si="454"/>
        <v>0</v>
      </c>
      <c r="S424" s="8">
        <f t="shared" si="470"/>
        <v>0</v>
      </c>
      <c r="T424" s="8">
        <f t="shared" si="471"/>
        <v>0</v>
      </c>
      <c r="U424" s="15">
        <f t="shared" si="532"/>
        <v>0</v>
      </c>
      <c r="V424" s="8">
        <f t="shared" si="455"/>
        <v>0</v>
      </c>
      <c r="W424" s="68"/>
      <c r="X424" s="58">
        <v>0</v>
      </c>
      <c r="Y424" s="8">
        <f t="shared" si="472"/>
        <v>0</v>
      </c>
      <c r="Z424" s="8">
        <f t="shared" si="473"/>
        <v>0</v>
      </c>
      <c r="AA424" s="60">
        <f t="shared" si="474"/>
        <v>0</v>
      </c>
      <c r="AB424" s="8">
        <f t="shared" si="475"/>
        <v>0</v>
      </c>
      <c r="AC424" s="8">
        <f t="shared" si="476"/>
        <v>0</v>
      </c>
      <c r="AD424" s="8">
        <f t="shared" si="477"/>
        <v>0</v>
      </c>
      <c r="AE424" s="8">
        <f t="shared" si="478"/>
        <v>0</v>
      </c>
      <c r="AF424" s="8">
        <f t="shared" si="479"/>
        <v>0</v>
      </c>
      <c r="AG424" s="15">
        <f t="shared" si="480"/>
        <v>0</v>
      </c>
      <c r="AH424" s="8">
        <f t="shared" si="481"/>
        <v>0</v>
      </c>
      <c r="AI424" s="68"/>
      <c r="AJ424" s="58">
        <v>0</v>
      </c>
      <c r="AK424" s="8">
        <f t="shared" si="482"/>
        <v>0</v>
      </c>
      <c r="AL424" s="8">
        <f t="shared" si="483"/>
        <v>0</v>
      </c>
      <c r="AM424" s="69">
        <f t="shared" si="484"/>
        <v>0</v>
      </c>
      <c r="AN424" s="8">
        <f t="shared" si="485"/>
        <v>0</v>
      </c>
      <c r="AO424" s="8">
        <f t="shared" si="486"/>
        <v>0</v>
      </c>
      <c r="AP424" s="8">
        <f t="shared" si="487"/>
        <v>0</v>
      </c>
      <c r="AQ424" s="8">
        <f t="shared" si="488"/>
        <v>0</v>
      </c>
      <c r="AR424" s="8">
        <f t="shared" si="489"/>
        <v>0</v>
      </c>
      <c r="AS424" s="15">
        <f t="shared" si="490"/>
        <v>0</v>
      </c>
      <c r="AT424" s="8">
        <f t="shared" si="491"/>
        <v>0</v>
      </c>
      <c r="AU424" s="68"/>
      <c r="AV424" s="60">
        <v>0</v>
      </c>
      <c r="AW424" s="8">
        <f t="shared" si="492"/>
        <v>0</v>
      </c>
      <c r="AX424" s="8">
        <f t="shared" si="493"/>
        <v>0</v>
      </c>
      <c r="AY424" s="69">
        <f t="shared" si="494"/>
        <v>0</v>
      </c>
      <c r="AZ424" s="8">
        <f t="shared" si="495"/>
        <v>0</v>
      </c>
      <c r="BA424" s="8">
        <f t="shared" si="496"/>
        <v>0</v>
      </c>
      <c r="BB424" s="8">
        <f t="shared" si="497"/>
        <v>0</v>
      </c>
      <c r="BC424" s="8">
        <f t="shared" si="498"/>
        <v>0</v>
      </c>
      <c r="BD424" s="8">
        <f t="shared" si="499"/>
        <v>0</v>
      </c>
      <c r="BE424" s="15">
        <f t="shared" si="500"/>
        <v>0</v>
      </c>
      <c r="BF424" s="8">
        <f t="shared" si="501"/>
        <v>0</v>
      </c>
      <c r="BG424" s="68"/>
      <c r="BH424" s="60">
        <v>0</v>
      </c>
      <c r="BI424" s="8">
        <f t="shared" si="502"/>
        <v>0</v>
      </c>
      <c r="BJ424" s="8">
        <f t="shared" si="503"/>
        <v>0</v>
      </c>
      <c r="BK424" s="69">
        <f t="shared" si="504"/>
        <v>0</v>
      </c>
      <c r="BL424" s="8">
        <f t="shared" si="505"/>
        <v>0</v>
      </c>
      <c r="BM424" s="8">
        <f t="shared" si="506"/>
        <v>0</v>
      </c>
      <c r="BN424" s="8">
        <f t="shared" si="507"/>
        <v>0</v>
      </c>
      <c r="BO424" s="8">
        <f t="shared" si="508"/>
        <v>0</v>
      </c>
      <c r="BP424" s="8">
        <f t="shared" si="509"/>
        <v>0</v>
      </c>
      <c r="BQ424" s="15">
        <f t="shared" si="510"/>
        <v>0</v>
      </c>
      <c r="BR424" s="8">
        <f t="shared" si="511"/>
        <v>0</v>
      </c>
      <c r="BS424" s="68"/>
      <c r="BT424" s="60">
        <v>0</v>
      </c>
      <c r="BU424" s="8">
        <f t="shared" si="512"/>
        <v>0</v>
      </c>
      <c r="BV424" s="8">
        <f t="shared" si="513"/>
        <v>0</v>
      </c>
      <c r="BW424" s="69">
        <f t="shared" si="514"/>
        <v>0</v>
      </c>
      <c r="BX424" s="8">
        <f t="shared" si="515"/>
        <v>0</v>
      </c>
      <c r="BY424" s="8">
        <f t="shared" si="516"/>
        <v>0</v>
      </c>
      <c r="BZ424" s="8">
        <f t="shared" si="517"/>
        <v>0</v>
      </c>
      <c r="CA424" s="8">
        <f t="shared" si="518"/>
        <v>0</v>
      </c>
      <c r="CB424" s="8">
        <f t="shared" si="519"/>
        <v>0</v>
      </c>
      <c r="CC424" s="15">
        <f t="shared" si="520"/>
        <v>0</v>
      </c>
      <c r="CD424" s="8">
        <f t="shared" si="521"/>
        <v>0</v>
      </c>
      <c r="CE424" s="68"/>
      <c r="CF424" s="60">
        <v>0</v>
      </c>
      <c r="CG424" s="8">
        <f t="shared" si="522"/>
        <v>0</v>
      </c>
      <c r="CH424" s="8">
        <f t="shared" si="523"/>
        <v>0</v>
      </c>
      <c r="CI424" s="69">
        <f t="shared" si="524"/>
        <v>0</v>
      </c>
      <c r="CJ424" s="8">
        <f t="shared" si="525"/>
        <v>0</v>
      </c>
      <c r="CK424" s="8">
        <f t="shared" si="526"/>
        <v>0</v>
      </c>
      <c r="CL424" s="8">
        <f t="shared" si="527"/>
        <v>0</v>
      </c>
      <c r="CM424" s="8">
        <f t="shared" si="528"/>
        <v>0</v>
      </c>
      <c r="CN424" s="8">
        <f t="shared" si="529"/>
        <v>0</v>
      </c>
      <c r="CO424" s="15">
        <f t="shared" si="530"/>
        <v>0</v>
      </c>
      <c r="CP424" s="8">
        <f t="shared" si="531"/>
        <v>0</v>
      </c>
      <c r="CQ424" s="27"/>
      <c r="CZ424" s="8">
        <f t="shared" si="464"/>
        <v>0</v>
      </c>
    </row>
    <row r="425" spans="1:104" x14ac:dyDescent="0.4">
      <c r="F425" s="15"/>
      <c r="G425"/>
      <c r="H425" s="60"/>
      <c r="I425" s="58"/>
      <c r="J425" s="58"/>
      <c r="K425" s="10"/>
      <c r="AT425"/>
      <c r="AW425"/>
      <c r="AX425" s="60"/>
      <c r="AY425" s="60"/>
      <c r="AZ425" s="60"/>
      <c r="BA425" s="60"/>
      <c r="BB425"/>
      <c r="BC425"/>
      <c r="BD425"/>
      <c r="BF425"/>
      <c r="BI425"/>
      <c r="BJ425" s="60"/>
      <c r="BK425" s="60"/>
      <c r="BL425" s="60"/>
      <c r="BM425" s="60"/>
      <c r="BN425"/>
      <c r="BO425"/>
      <c r="BP425"/>
      <c r="BR425"/>
      <c r="BU425"/>
      <c r="BV425" s="60"/>
      <c r="BW425" s="60"/>
      <c r="BX425" s="60"/>
      <c r="BY425" s="60"/>
      <c r="BZ425"/>
      <c r="CA425"/>
      <c r="CB425"/>
      <c r="CD425"/>
      <c r="CG425"/>
      <c r="CH425" s="60"/>
      <c r="CI425" s="60"/>
      <c r="CJ425" s="60"/>
      <c r="CK425" s="60"/>
      <c r="CL425"/>
      <c r="CM425"/>
      <c r="CN425"/>
      <c r="CP425"/>
      <c r="CQ425" s="27"/>
    </row>
    <row r="426" spans="1:104" x14ac:dyDescent="0.4">
      <c r="F426" s="15"/>
      <c r="G426"/>
      <c r="H426" s="60"/>
      <c r="I426" s="58"/>
      <c r="J426" s="58"/>
      <c r="K426" s="10"/>
      <c r="AT426"/>
      <c r="AW426"/>
      <c r="AX426" s="60"/>
      <c r="AY426" s="60"/>
      <c r="AZ426" s="60"/>
      <c r="BA426" s="60"/>
      <c r="BB426"/>
      <c r="BC426"/>
      <c r="BD426"/>
      <c r="BF426"/>
      <c r="BI426"/>
      <c r="BJ426" s="60"/>
      <c r="BK426" s="60"/>
      <c r="BL426" s="60"/>
      <c r="BM426" s="60"/>
      <c r="BN426"/>
      <c r="BO426"/>
      <c r="BP426"/>
      <c r="BR426"/>
      <c r="BU426"/>
      <c r="BV426" s="60"/>
      <c r="BW426" s="60"/>
      <c r="BX426" s="60"/>
      <c r="BY426" s="60"/>
      <c r="BZ426"/>
      <c r="CA426"/>
      <c r="CB426"/>
      <c r="CD426"/>
      <c r="CG426"/>
      <c r="CH426" s="60"/>
      <c r="CI426" s="60"/>
      <c r="CJ426" s="60"/>
      <c r="CK426" s="60"/>
      <c r="CL426"/>
      <c r="CM426"/>
      <c r="CN426"/>
      <c r="CP426"/>
      <c r="CQ426" s="27"/>
    </row>
    <row r="427" spans="1:104" x14ac:dyDescent="0.4">
      <c r="F427" s="15"/>
      <c r="G427"/>
      <c r="H427" s="60"/>
      <c r="I427" s="58"/>
      <c r="J427" s="58"/>
      <c r="K427" s="10"/>
      <c r="AT427"/>
      <c r="AW427"/>
      <c r="AX427" s="60"/>
      <c r="AY427" s="60"/>
      <c r="AZ427" s="60"/>
      <c r="BA427" s="60"/>
      <c r="BB427"/>
      <c r="BC427"/>
      <c r="BD427"/>
      <c r="BF427"/>
      <c r="BI427"/>
      <c r="BJ427" s="60"/>
      <c r="BK427" s="60"/>
      <c r="BL427" s="60"/>
      <c r="BM427" s="60"/>
      <c r="BN427"/>
      <c r="BO427"/>
      <c r="BP427"/>
      <c r="BR427"/>
      <c r="BU427"/>
      <c r="BV427" s="60"/>
      <c r="BW427" s="60"/>
      <c r="BX427" s="60"/>
      <c r="BY427" s="60"/>
      <c r="BZ427"/>
      <c r="CA427"/>
      <c r="CB427"/>
      <c r="CD427"/>
      <c r="CG427"/>
      <c r="CH427" s="60"/>
      <c r="CI427" s="60"/>
      <c r="CJ427" s="60"/>
      <c r="CK427" s="60"/>
      <c r="CL427"/>
      <c r="CM427"/>
      <c r="CN427"/>
      <c r="CP427"/>
      <c r="CQ427" s="27"/>
    </row>
    <row r="428" spans="1:104" x14ac:dyDescent="0.4">
      <c r="F428" s="15"/>
      <c r="G428"/>
      <c r="H428" s="60"/>
      <c r="I428" s="58"/>
      <c r="J428" s="58"/>
      <c r="K428" s="10"/>
      <c r="AT428"/>
      <c r="AW428"/>
      <c r="AX428" s="60"/>
      <c r="AY428" s="60"/>
      <c r="AZ428" s="60"/>
      <c r="BA428" s="60"/>
      <c r="BB428"/>
      <c r="BC428"/>
      <c r="BD428"/>
      <c r="BF428"/>
      <c r="BI428"/>
      <c r="BJ428" s="60"/>
      <c r="BK428" s="60"/>
      <c r="BL428" s="60"/>
      <c r="BM428" s="60"/>
      <c r="BN428"/>
      <c r="BO428"/>
      <c r="BP428"/>
      <c r="BR428"/>
      <c r="BU428"/>
      <c r="BV428" s="60"/>
      <c r="BW428" s="60"/>
      <c r="BX428" s="60"/>
      <c r="BY428" s="60"/>
      <c r="BZ428"/>
      <c r="CA428"/>
      <c r="CB428"/>
      <c r="CD428"/>
      <c r="CG428"/>
      <c r="CH428" s="60"/>
      <c r="CI428" s="60"/>
      <c r="CJ428" s="60"/>
      <c r="CK428" s="60"/>
      <c r="CL428"/>
      <c r="CM428"/>
      <c r="CN428"/>
      <c r="CP428"/>
      <c r="CQ428" s="27"/>
    </row>
    <row r="429" spans="1:104" x14ac:dyDescent="0.4">
      <c r="F429" s="15"/>
      <c r="G429"/>
      <c r="H429" s="60"/>
      <c r="I429" s="58"/>
      <c r="J429" s="58"/>
      <c r="K429" s="10"/>
      <c r="AT429"/>
      <c r="AW429"/>
      <c r="AX429" s="60"/>
      <c r="AY429" s="60"/>
      <c r="AZ429" s="60"/>
      <c r="BA429" s="60"/>
      <c r="BB429"/>
      <c r="BC429"/>
      <c r="BD429"/>
      <c r="BF429"/>
      <c r="BI429"/>
      <c r="BJ429" s="60"/>
      <c r="BK429" s="60"/>
      <c r="BL429" s="60"/>
      <c r="BM429" s="60"/>
      <c r="BN429"/>
      <c r="BO429"/>
      <c r="BP429"/>
      <c r="BR429"/>
      <c r="BU429"/>
      <c r="BV429" s="60"/>
      <c r="BW429" s="60"/>
      <c r="BX429" s="60"/>
      <c r="BY429" s="60"/>
      <c r="BZ429"/>
      <c r="CA429"/>
      <c r="CB429"/>
      <c r="CD429"/>
      <c r="CG429"/>
      <c r="CH429" s="60"/>
      <c r="CI429" s="60"/>
      <c r="CJ429" s="60"/>
      <c r="CK429" s="60"/>
      <c r="CL429"/>
      <c r="CM429"/>
      <c r="CN429"/>
      <c r="CP429"/>
      <c r="CQ429" s="27"/>
    </row>
    <row r="430" spans="1:104" x14ac:dyDescent="0.4">
      <c r="F430" s="15"/>
      <c r="G430"/>
      <c r="H430" s="60"/>
      <c r="I430" s="58"/>
      <c r="J430" s="58"/>
      <c r="K430" s="10"/>
      <c r="AT430"/>
      <c r="AW430"/>
      <c r="AX430" s="60"/>
      <c r="AY430" s="60"/>
      <c r="AZ430" s="60"/>
      <c r="BA430" s="60"/>
      <c r="BB430"/>
      <c r="BC430"/>
      <c r="BD430"/>
      <c r="BF430"/>
      <c r="BI430"/>
      <c r="BJ430" s="60"/>
      <c r="BK430" s="60"/>
      <c r="BL430" s="60"/>
      <c r="BM430" s="60"/>
      <c r="BN430"/>
      <c r="BO430"/>
      <c r="BP430"/>
      <c r="BR430"/>
      <c r="BU430"/>
      <c r="BV430" s="60"/>
      <c r="BW430" s="60"/>
      <c r="BX430" s="60"/>
      <c r="BY430" s="60"/>
      <c r="BZ430"/>
      <c r="CA430"/>
      <c r="CB430"/>
      <c r="CD430"/>
      <c r="CG430"/>
      <c r="CH430" s="60"/>
      <c r="CI430" s="60"/>
      <c r="CJ430" s="60"/>
      <c r="CK430" s="60"/>
      <c r="CL430"/>
      <c r="CM430"/>
      <c r="CN430"/>
      <c r="CP430"/>
      <c r="CQ430" s="27"/>
    </row>
    <row r="431" spans="1:104" x14ac:dyDescent="0.4">
      <c r="F431" s="15"/>
      <c r="G431"/>
      <c r="H431" s="60"/>
      <c r="I431" s="58"/>
      <c r="J431" s="58"/>
      <c r="K431" s="10"/>
      <c r="AT431"/>
      <c r="AW431"/>
      <c r="AX431" s="60"/>
      <c r="AY431" s="60"/>
      <c r="AZ431" s="60"/>
      <c r="BA431" s="60"/>
      <c r="BB431"/>
      <c r="BC431"/>
      <c r="BD431"/>
      <c r="BF431"/>
      <c r="BI431"/>
      <c r="BJ431" s="60"/>
      <c r="BK431" s="60"/>
      <c r="BL431" s="60"/>
      <c r="BM431" s="60"/>
      <c r="BN431"/>
      <c r="BO431"/>
      <c r="BP431"/>
      <c r="BR431"/>
      <c r="BU431"/>
      <c r="BV431" s="60"/>
      <c r="BW431" s="60"/>
      <c r="BX431" s="60"/>
      <c r="BY431" s="60"/>
      <c r="BZ431"/>
      <c r="CA431"/>
      <c r="CB431"/>
      <c r="CD431"/>
      <c r="CG431"/>
      <c r="CH431" s="60"/>
      <c r="CI431" s="60"/>
      <c r="CJ431" s="60"/>
      <c r="CK431" s="60"/>
      <c r="CL431"/>
      <c r="CM431"/>
      <c r="CN431"/>
      <c r="CP431"/>
      <c r="CQ431" s="27"/>
    </row>
    <row r="432" spans="1:104" x14ac:dyDescent="0.4">
      <c r="A432" s="16" t="s">
        <v>1212</v>
      </c>
      <c r="B432">
        <f>SUM(T432+AF432+AR432+BD432)</f>
        <v>170</v>
      </c>
      <c r="F432" s="15"/>
      <c r="G432"/>
      <c r="H432" s="60"/>
      <c r="I432" s="58"/>
      <c r="J432" s="58"/>
      <c r="K432" s="10"/>
      <c r="T432">
        <f>SUM(T433:T439)</f>
        <v>50</v>
      </c>
      <c r="AF432">
        <f>SUM(AF433:AF439)</f>
        <v>120</v>
      </c>
      <c r="AR432">
        <f>SUM(AR433:AR439)</f>
        <v>0</v>
      </c>
      <c r="AT432"/>
      <c r="AW432"/>
      <c r="AX432" s="60"/>
      <c r="AY432" s="60"/>
      <c r="AZ432" s="60"/>
      <c r="BA432" s="60"/>
      <c r="BB432"/>
      <c r="BC432"/>
      <c r="BD432">
        <f>SUM(BD433:BD439)</f>
        <v>0</v>
      </c>
      <c r="BF432"/>
      <c r="BI432"/>
      <c r="BJ432" s="60"/>
      <c r="BK432" s="60"/>
      <c r="BL432" s="60"/>
      <c r="BM432" s="60"/>
      <c r="BN432"/>
      <c r="BO432"/>
      <c r="BP432">
        <f>SUM(BP433:BP439)</f>
        <v>0</v>
      </c>
      <c r="BR432"/>
      <c r="BU432"/>
      <c r="BV432" s="60"/>
      <c r="BW432" s="60"/>
      <c r="BX432" s="60"/>
      <c r="BY432" s="60"/>
      <c r="BZ432"/>
      <c r="CA432"/>
      <c r="CB432">
        <f>SUM(CB433:CB439)</f>
        <v>0</v>
      </c>
      <c r="CD432"/>
      <c r="CG432"/>
      <c r="CH432" s="60"/>
      <c r="CI432" s="60"/>
      <c r="CJ432" s="60"/>
      <c r="CK432" s="60"/>
      <c r="CL432"/>
      <c r="CM432"/>
      <c r="CN432">
        <f>SUM(CN433:CN439)</f>
        <v>0</v>
      </c>
      <c r="CP432"/>
      <c r="CQ432" s="27"/>
    </row>
    <row r="433" spans="1:95" x14ac:dyDescent="0.4">
      <c r="A433" t="s">
        <v>1193</v>
      </c>
      <c r="B433">
        <f>SUM(T433+AF433+AR433+BD433)</f>
        <v>150</v>
      </c>
      <c r="F433" s="15"/>
      <c r="G433"/>
      <c r="H433" s="60"/>
      <c r="I433" s="58"/>
      <c r="J433" s="58"/>
      <c r="K433" s="10"/>
      <c r="M433">
        <v>100</v>
      </c>
      <c r="T433">
        <v>50</v>
      </c>
      <c r="Y433">
        <v>100</v>
      </c>
      <c r="AF433">
        <v>100</v>
      </c>
      <c r="AK433">
        <v>100</v>
      </c>
      <c r="AR433">
        <v>0</v>
      </c>
      <c r="AT433"/>
      <c r="AW433">
        <v>300</v>
      </c>
      <c r="AX433" s="60"/>
      <c r="AY433" s="60"/>
      <c r="AZ433" s="60"/>
      <c r="BA433" s="60"/>
      <c r="BB433"/>
      <c r="BC433"/>
      <c r="BD433">
        <v>0</v>
      </c>
      <c r="BF433"/>
      <c r="BI433">
        <v>300</v>
      </c>
      <c r="BJ433" s="60"/>
      <c r="BK433" s="60"/>
      <c r="BL433" s="60"/>
      <c r="BM433" s="60"/>
      <c r="BN433"/>
      <c r="BO433"/>
      <c r="BP433">
        <v>0</v>
      </c>
      <c r="BR433"/>
      <c r="BU433">
        <v>300</v>
      </c>
      <c r="BV433" s="60"/>
      <c r="BW433" s="60"/>
      <c r="BX433" s="60"/>
      <c r="BY433" s="60"/>
      <c r="BZ433"/>
      <c r="CA433"/>
      <c r="CB433">
        <v>0</v>
      </c>
      <c r="CD433"/>
      <c r="CG433">
        <v>300</v>
      </c>
      <c r="CH433" s="60"/>
      <c r="CI433" s="60"/>
      <c r="CJ433" s="60"/>
      <c r="CK433" s="60"/>
      <c r="CL433"/>
      <c r="CM433"/>
      <c r="CN433">
        <v>0</v>
      </c>
      <c r="CP433"/>
      <c r="CQ433" s="27"/>
    </row>
    <row r="434" spans="1:95" x14ac:dyDescent="0.4">
      <c r="A434" t="s">
        <v>1194</v>
      </c>
      <c r="B434">
        <f t="shared" ref="B434:B439" si="533">SUM(T434+AF434+AR434+BD434)</f>
        <v>20</v>
      </c>
      <c r="F434" s="15"/>
      <c r="G434"/>
      <c r="H434" s="60"/>
      <c r="I434" s="58"/>
      <c r="J434" s="58"/>
      <c r="K434" s="10"/>
      <c r="T434">
        <v>0</v>
      </c>
      <c r="Y434">
        <v>20</v>
      </c>
      <c r="AF434">
        <v>20</v>
      </c>
      <c r="AK434">
        <v>200</v>
      </c>
      <c r="AR434">
        <v>0</v>
      </c>
      <c r="AT434"/>
      <c r="AW434">
        <v>200</v>
      </c>
      <c r="AX434" s="60"/>
      <c r="AY434" s="60"/>
      <c r="AZ434" s="60"/>
      <c r="BA434" s="60"/>
      <c r="BB434"/>
      <c r="BC434"/>
      <c r="BD434">
        <v>0</v>
      </c>
      <c r="BF434"/>
      <c r="BI434">
        <v>200</v>
      </c>
      <c r="BJ434" s="60"/>
      <c r="BK434" s="60"/>
      <c r="BL434" s="60"/>
      <c r="BM434" s="60"/>
      <c r="BN434"/>
      <c r="BO434"/>
      <c r="BP434">
        <v>0</v>
      </c>
      <c r="BR434"/>
      <c r="BU434">
        <v>200</v>
      </c>
      <c r="BV434" s="60"/>
      <c r="BW434" s="60"/>
      <c r="BX434" s="60"/>
      <c r="BY434" s="60"/>
      <c r="BZ434"/>
      <c r="CA434"/>
      <c r="CB434">
        <v>0</v>
      </c>
      <c r="CD434"/>
      <c r="CG434">
        <v>200</v>
      </c>
      <c r="CH434" s="60"/>
      <c r="CI434" s="60"/>
      <c r="CJ434" s="60"/>
      <c r="CK434" s="60"/>
      <c r="CL434"/>
      <c r="CM434"/>
      <c r="CN434">
        <v>0</v>
      </c>
      <c r="CP434"/>
      <c r="CQ434" s="27"/>
    </row>
    <row r="435" spans="1:95" x14ac:dyDescent="0.4">
      <c r="A435" t="s">
        <v>1195</v>
      </c>
      <c r="B435" t="e">
        <f t="shared" si="533"/>
        <v>#VALUE!</v>
      </c>
      <c r="F435" s="15"/>
      <c r="G435"/>
      <c r="H435" s="60"/>
      <c r="I435" s="58"/>
      <c r="J435" s="58"/>
      <c r="K435" s="10"/>
      <c r="T435" t="s">
        <v>1235</v>
      </c>
      <c r="AK435">
        <v>250</v>
      </c>
      <c r="AR435">
        <v>0</v>
      </c>
      <c r="AT435"/>
      <c r="AW435">
        <v>250</v>
      </c>
      <c r="AX435" s="60"/>
      <c r="AY435" s="60"/>
      <c r="AZ435" s="60"/>
      <c r="BA435" s="60"/>
      <c r="BB435"/>
      <c r="BC435"/>
      <c r="BD435">
        <v>0</v>
      </c>
      <c r="BF435"/>
      <c r="BI435">
        <v>250</v>
      </c>
      <c r="BJ435" s="60"/>
      <c r="BK435" s="60"/>
      <c r="BL435" s="60"/>
      <c r="BM435" s="60"/>
      <c r="BN435"/>
      <c r="BO435"/>
      <c r="BP435">
        <v>0</v>
      </c>
      <c r="BR435"/>
      <c r="BU435">
        <v>250</v>
      </c>
      <c r="BV435" s="60"/>
      <c r="BW435" s="60"/>
      <c r="BX435" s="60"/>
      <c r="BY435" s="60"/>
      <c r="BZ435"/>
      <c r="CA435"/>
      <c r="CB435">
        <v>0</v>
      </c>
      <c r="CD435"/>
      <c r="CG435">
        <v>250</v>
      </c>
      <c r="CH435" s="60"/>
      <c r="CI435" s="60"/>
      <c r="CJ435" s="60"/>
      <c r="CK435" s="60"/>
      <c r="CL435"/>
      <c r="CM435"/>
      <c r="CN435">
        <v>0</v>
      </c>
      <c r="CP435"/>
      <c r="CQ435" s="27"/>
    </row>
    <row r="436" spans="1:95" x14ac:dyDescent="0.4">
      <c r="A436" t="s">
        <v>1196</v>
      </c>
      <c r="B436">
        <f t="shared" si="533"/>
        <v>0</v>
      </c>
      <c r="F436" s="15"/>
      <c r="G436"/>
      <c r="H436" s="60"/>
      <c r="I436" s="58"/>
      <c r="J436" s="58"/>
      <c r="K436" s="10"/>
      <c r="AT436"/>
      <c r="AW436">
        <v>100</v>
      </c>
      <c r="AX436" s="60"/>
      <c r="AY436" s="60"/>
      <c r="AZ436" s="60"/>
      <c r="BA436" s="60"/>
      <c r="BB436"/>
      <c r="BC436"/>
      <c r="BD436">
        <v>0</v>
      </c>
      <c r="BF436"/>
      <c r="BI436">
        <v>100</v>
      </c>
      <c r="BJ436" s="60"/>
      <c r="BK436" s="60"/>
      <c r="BL436" s="60"/>
      <c r="BM436" s="60"/>
      <c r="BN436"/>
      <c r="BO436"/>
      <c r="BP436">
        <v>0</v>
      </c>
      <c r="BR436"/>
      <c r="BU436">
        <v>100</v>
      </c>
      <c r="BV436" s="60"/>
      <c r="BW436" s="60"/>
      <c r="BX436" s="60"/>
      <c r="BY436" s="60"/>
      <c r="BZ436"/>
      <c r="CA436"/>
      <c r="CB436">
        <v>0</v>
      </c>
      <c r="CD436"/>
      <c r="CG436">
        <v>100</v>
      </c>
      <c r="CH436" s="60"/>
      <c r="CI436" s="60"/>
      <c r="CJ436" s="60"/>
      <c r="CK436" s="60"/>
      <c r="CL436"/>
      <c r="CM436"/>
      <c r="CN436">
        <v>0</v>
      </c>
      <c r="CP436"/>
      <c r="CQ436" s="27"/>
    </row>
    <row r="437" spans="1:95" x14ac:dyDescent="0.4">
      <c r="A437" t="s">
        <v>1197</v>
      </c>
      <c r="B437">
        <f t="shared" si="533"/>
        <v>0</v>
      </c>
      <c r="F437" s="15"/>
      <c r="G437"/>
      <c r="H437" s="60"/>
      <c r="I437" s="58"/>
      <c r="J437" s="58"/>
      <c r="K437" s="10"/>
      <c r="AT437"/>
      <c r="AW437"/>
      <c r="AX437" s="60"/>
      <c r="AY437" s="60"/>
      <c r="AZ437" s="60"/>
      <c r="BA437" s="60"/>
      <c r="BB437"/>
      <c r="BC437"/>
      <c r="BD437"/>
      <c r="BF437"/>
      <c r="BI437"/>
      <c r="BJ437" s="60"/>
      <c r="BK437" s="60"/>
      <c r="BL437" s="60"/>
      <c r="BM437" s="60"/>
      <c r="BN437"/>
      <c r="BO437"/>
      <c r="BP437"/>
      <c r="BR437"/>
      <c r="BU437"/>
      <c r="BV437" s="60"/>
      <c r="BW437" s="60"/>
      <c r="BX437" s="60"/>
      <c r="BY437" s="60"/>
      <c r="BZ437"/>
      <c r="CA437"/>
      <c r="CB437"/>
      <c r="CD437"/>
      <c r="CG437"/>
      <c r="CH437" s="60"/>
      <c r="CI437" s="60"/>
      <c r="CJ437" s="60"/>
      <c r="CK437" s="60"/>
      <c r="CL437"/>
      <c r="CM437"/>
      <c r="CN437"/>
      <c r="CP437"/>
      <c r="CQ437" s="27"/>
    </row>
    <row r="438" spans="1:95" x14ac:dyDescent="0.4">
      <c r="A438" t="s">
        <v>1198</v>
      </c>
      <c r="B438">
        <f t="shared" si="533"/>
        <v>0</v>
      </c>
      <c r="F438" s="15"/>
      <c r="G438"/>
      <c r="H438" s="60"/>
      <c r="I438" s="58"/>
      <c r="J438" s="58"/>
      <c r="K438" s="10"/>
      <c r="AT438"/>
      <c r="AW438"/>
      <c r="AX438" s="60"/>
      <c r="AY438" s="60"/>
      <c r="AZ438" s="60"/>
      <c r="BA438" s="60"/>
      <c r="BB438"/>
      <c r="BC438"/>
      <c r="BD438"/>
      <c r="BF438"/>
      <c r="BI438"/>
      <c r="BJ438" s="60"/>
      <c r="BK438" s="60"/>
      <c r="BL438" s="60"/>
      <c r="BM438" s="60"/>
      <c r="BN438"/>
      <c r="BO438"/>
      <c r="BP438"/>
      <c r="BR438"/>
      <c r="BU438"/>
      <c r="BV438" s="60"/>
      <c r="BW438" s="60"/>
      <c r="BX438" s="60"/>
      <c r="BY438" s="60"/>
      <c r="BZ438"/>
      <c r="CA438"/>
      <c r="CB438"/>
      <c r="CD438"/>
      <c r="CG438"/>
      <c r="CH438" s="60"/>
      <c r="CI438" s="60"/>
      <c r="CJ438" s="60"/>
      <c r="CK438" s="60"/>
      <c r="CL438"/>
      <c r="CM438"/>
      <c r="CN438"/>
      <c r="CP438"/>
      <c r="CQ438" s="27"/>
    </row>
    <row r="439" spans="1:95" x14ac:dyDescent="0.4">
      <c r="A439" t="s">
        <v>1199</v>
      </c>
      <c r="B439">
        <f t="shared" si="533"/>
        <v>0</v>
      </c>
      <c r="F439" s="15"/>
      <c r="G439"/>
      <c r="H439" s="60"/>
      <c r="I439" s="58"/>
      <c r="J439" s="58"/>
      <c r="K439" s="10"/>
      <c r="AT439"/>
      <c r="AW439"/>
      <c r="AX439" s="60"/>
      <c r="AY439" s="60"/>
      <c r="AZ439" s="60"/>
      <c r="BA439" s="60"/>
      <c r="BB439"/>
      <c r="BC439"/>
      <c r="BD439"/>
      <c r="BF439"/>
      <c r="BI439"/>
      <c r="BJ439" s="60"/>
      <c r="BK439" s="60"/>
      <c r="BL439" s="60"/>
      <c r="BM439" s="60"/>
      <c r="BN439"/>
      <c r="BO439"/>
      <c r="BP439"/>
      <c r="BR439"/>
      <c r="BU439"/>
      <c r="BV439" s="60"/>
      <c r="BW439" s="60"/>
      <c r="BX439" s="60"/>
      <c r="BY439" s="60"/>
      <c r="BZ439"/>
      <c r="CA439"/>
      <c r="CB439"/>
      <c r="CD439"/>
      <c r="CG439"/>
      <c r="CH439" s="60"/>
      <c r="CI439" s="60"/>
      <c r="CJ439" s="60"/>
      <c r="CK439" s="60"/>
      <c r="CL439"/>
      <c r="CM439"/>
      <c r="CN439"/>
      <c r="CP439"/>
      <c r="CQ439" s="27"/>
    </row>
    <row r="440" spans="1:95" x14ac:dyDescent="0.4">
      <c r="F440" s="15"/>
      <c r="G440"/>
      <c r="H440" s="60"/>
      <c r="I440" s="58"/>
      <c r="J440" s="58"/>
      <c r="K440" s="10"/>
      <c r="AT440"/>
      <c r="AW440"/>
      <c r="AX440" s="60"/>
      <c r="AY440" s="60"/>
      <c r="AZ440" s="60"/>
      <c r="BA440" s="60"/>
      <c r="BB440"/>
      <c r="BC440"/>
      <c r="BD440"/>
      <c r="BF440"/>
      <c r="BI440"/>
      <c r="BJ440" s="60"/>
      <c r="BK440" s="60"/>
      <c r="BL440" s="60"/>
      <c r="BM440" s="60"/>
      <c r="BN440"/>
      <c r="BO440"/>
      <c r="BP440"/>
      <c r="BR440"/>
      <c r="BU440"/>
      <c r="BV440" s="60"/>
      <c r="BW440" s="60"/>
      <c r="BX440" s="60"/>
      <c r="BY440" s="60"/>
      <c r="BZ440"/>
      <c r="CA440"/>
      <c r="CB440"/>
      <c r="CD440"/>
      <c r="CG440"/>
      <c r="CH440" s="60"/>
      <c r="CI440" s="60"/>
      <c r="CJ440" s="60"/>
      <c r="CK440" s="60"/>
      <c r="CL440"/>
      <c r="CM440"/>
      <c r="CN440"/>
      <c r="CP440"/>
      <c r="CQ440" s="27"/>
    </row>
    <row r="441" spans="1:95" x14ac:dyDescent="0.4">
      <c r="F441" s="15"/>
      <c r="G441"/>
      <c r="H441" s="60"/>
      <c r="I441" s="58"/>
      <c r="J441" s="58"/>
      <c r="K441" s="10"/>
      <c r="AT441"/>
      <c r="AW441"/>
      <c r="AX441" s="60"/>
      <c r="AY441" s="60"/>
      <c r="AZ441" s="60"/>
      <c r="BA441" s="60"/>
      <c r="BB441"/>
      <c r="BC441"/>
      <c r="BD441"/>
      <c r="BF441"/>
      <c r="BI441"/>
      <c r="BJ441" s="60"/>
      <c r="BK441" s="60"/>
      <c r="BL441" s="60"/>
      <c r="BM441" s="60"/>
      <c r="BN441"/>
      <c r="BO441"/>
      <c r="BP441"/>
      <c r="BR441"/>
      <c r="BU441"/>
      <c r="BV441" s="60"/>
      <c r="BW441" s="60"/>
      <c r="BX441" s="60"/>
      <c r="BY441" s="60"/>
      <c r="BZ441"/>
      <c r="CA441"/>
      <c r="CB441"/>
      <c r="CD441"/>
      <c r="CG441"/>
      <c r="CH441" s="60"/>
      <c r="CI441" s="60"/>
      <c r="CJ441" s="60"/>
      <c r="CK441" s="60"/>
      <c r="CL441"/>
      <c r="CM441"/>
      <c r="CN441"/>
      <c r="CP441"/>
      <c r="CQ441" s="27"/>
    </row>
    <row r="442" spans="1:95" x14ac:dyDescent="0.4">
      <c r="F442" s="15"/>
      <c r="G442"/>
      <c r="H442" s="60"/>
      <c r="I442" s="58"/>
      <c r="J442" s="58"/>
      <c r="K442" s="10"/>
      <c r="AT442"/>
      <c r="AW442"/>
      <c r="AX442" s="60"/>
      <c r="AY442" s="60"/>
      <c r="AZ442" s="60"/>
      <c r="BA442" s="60"/>
      <c r="BB442"/>
      <c r="BC442"/>
      <c r="BD442"/>
      <c r="BF442"/>
      <c r="BI442"/>
      <c r="BJ442" s="60"/>
      <c r="BK442" s="60"/>
      <c r="BL442" s="60"/>
      <c r="BM442" s="60"/>
      <c r="BN442"/>
      <c r="BO442"/>
      <c r="BP442"/>
      <c r="BR442"/>
      <c r="BU442"/>
      <c r="BV442" s="60"/>
      <c r="BW442" s="60"/>
      <c r="BX442" s="60"/>
      <c r="BY442" s="60"/>
      <c r="BZ442"/>
      <c r="CA442"/>
      <c r="CB442"/>
      <c r="CD442"/>
      <c r="CG442"/>
      <c r="CH442" s="60"/>
      <c r="CI442" s="60"/>
      <c r="CJ442" s="60"/>
      <c r="CK442" s="60"/>
      <c r="CL442"/>
      <c r="CM442"/>
      <c r="CN442"/>
      <c r="CP442"/>
      <c r="CQ442" s="27"/>
    </row>
    <row r="443" spans="1:95" x14ac:dyDescent="0.4">
      <c r="F443" s="15"/>
      <c r="G443"/>
      <c r="H443" s="60"/>
      <c r="I443" s="58"/>
      <c r="J443" s="58"/>
      <c r="K443" s="10"/>
      <c r="AT443"/>
      <c r="AW443"/>
      <c r="AX443" s="60"/>
      <c r="AY443" s="60"/>
      <c r="AZ443" s="60"/>
      <c r="BA443" s="60"/>
      <c r="BB443"/>
      <c r="BC443"/>
      <c r="BD443"/>
      <c r="BF443"/>
      <c r="BI443"/>
      <c r="BJ443" s="60"/>
      <c r="BK443" s="60"/>
      <c r="BL443" s="60"/>
      <c r="BM443" s="60"/>
      <c r="BN443"/>
      <c r="BO443"/>
      <c r="BP443"/>
      <c r="BR443"/>
      <c r="BU443"/>
      <c r="BV443" s="60"/>
      <c r="BW443" s="60"/>
      <c r="BX443" s="60"/>
      <c r="BY443" s="60"/>
      <c r="BZ443"/>
      <c r="CA443"/>
      <c r="CB443"/>
      <c r="CD443"/>
      <c r="CG443"/>
      <c r="CH443" s="60"/>
      <c r="CI443" s="60"/>
      <c r="CJ443" s="60"/>
      <c r="CK443" s="60"/>
      <c r="CL443"/>
      <c r="CM443"/>
      <c r="CN443"/>
      <c r="CP443"/>
      <c r="CQ443" s="27"/>
    </row>
    <row r="444" spans="1:95" x14ac:dyDescent="0.4">
      <c r="AT444"/>
      <c r="AW444"/>
      <c r="AX444" s="60"/>
      <c r="AY444" s="60"/>
      <c r="AZ444" s="60"/>
      <c r="BA444" s="60"/>
      <c r="BB444"/>
      <c r="BC444"/>
      <c r="BD444"/>
      <c r="BF444"/>
      <c r="BI444"/>
      <c r="BJ444" s="60"/>
      <c r="BK444" s="60"/>
      <c r="BL444" s="60"/>
      <c r="BM444" s="60"/>
      <c r="BN444"/>
      <c r="BO444"/>
      <c r="BP444"/>
      <c r="BR444"/>
      <c r="BU444"/>
      <c r="BV444" s="60"/>
      <c r="BW444" s="60"/>
      <c r="BX444" s="60"/>
      <c r="BY444" s="60"/>
      <c r="BZ444"/>
      <c r="CA444"/>
      <c r="CB444"/>
      <c r="CD444"/>
      <c r="CG444"/>
      <c r="CH444" s="60"/>
      <c r="CI444" s="60"/>
      <c r="CJ444" s="60"/>
      <c r="CK444" s="60"/>
      <c r="CL444"/>
      <c r="CM444"/>
      <c r="CN444"/>
    </row>
    <row r="445" spans="1:95" x14ac:dyDescent="0.4">
      <c r="AT445"/>
      <c r="AW445"/>
      <c r="AX445" s="60"/>
      <c r="AY445" s="60"/>
      <c r="AZ445" s="60"/>
      <c r="BA445" s="60"/>
      <c r="BB445"/>
      <c r="BC445"/>
      <c r="BD445"/>
      <c r="BF445"/>
      <c r="BI445"/>
      <c r="BJ445" s="60"/>
      <c r="BK445" s="60"/>
      <c r="BL445" s="60"/>
      <c r="BM445" s="60"/>
      <c r="BN445"/>
      <c r="BO445"/>
      <c r="BP445"/>
      <c r="BR445"/>
      <c r="BU445"/>
      <c r="BV445" s="60"/>
      <c r="BW445" s="60"/>
      <c r="BX445" s="60"/>
      <c r="BY445" s="60"/>
      <c r="BZ445"/>
      <c r="CA445"/>
      <c r="CB445"/>
      <c r="CD445"/>
      <c r="CG445"/>
      <c r="CH445" s="60"/>
      <c r="CI445" s="60"/>
      <c r="CJ445" s="60"/>
      <c r="CK445" s="60"/>
      <c r="CL445"/>
      <c r="CM445"/>
      <c r="CN445"/>
    </row>
    <row r="446" spans="1:95" x14ac:dyDescent="0.4">
      <c r="AT446"/>
      <c r="AW446"/>
      <c r="AX446" s="60"/>
      <c r="AY446" s="60"/>
      <c r="AZ446" s="60"/>
      <c r="BA446" s="60"/>
      <c r="BB446"/>
      <c r="BC446"/>
      <c r="BD446"/>
      <c r="BF446"/>
      <c r="BI446"/>
      <c r="BJ446" s="60"/>
      <c r="BK446" s="60"/>
      <c r="BL446" s="60"/>
      <c r="BM446" s="60"/>
      <c r="BN446"/>
      <c r="BO446"/>
      <c r="BP446"/>
      <c r="BR446"/>
      <c r="BU446"/>
      <c r="BV446" s="60"/>
      <c r="BW446" s="60"/>
      <c r="BX446" s="60"/>
      <c r="BY446" s="60"/>
      <c r="BZ446"/>
      <c r="CA446"/>
      <c r="CB446"/>
      <c r="CD446"/>
      <c r="CG446"/>
      <c r="CH446" s="60"/>
      <c r="CI446" s="60"/>
      <c r="CJ446" s="60"/>
      <c r="CK446" s="60"/>
      <c r="CL446"/>
      <c r="CM446"/>
      <c r="CN446"/>
    </row>
    <row r="447" spans="1:95" x14ac:dyDescent="0.4">
      <c r="AT447"/>
      <c r="AW447"/>
      <c r="AX447" s="60"/>
      <c r="AY447" s="60"/>
      <c r="AZ447" s="60"/>
      <c r="BA447" s="60"/>
      <c r="BB447"/>
      <c r="BC447"/>
      <c r="BD447"/>
      <c r="BF447"/>
      <c r="BI447"/>
      <c r="BJ447" s="60"/>
      <c r="BK447" s="60"/>
      <c r="BL447" s="60"/>
      <c r="BM447" s="60"/>
      <c r="BN447"/>
      <c r="BO447"/>
      <c r="BP447"/>
      <c r="BR447"/>
      <c r="BU447"/>
      <c r="BV447" s="60"/>
      <c r="BW447" s="60"/>
      <c r="BX447" s="60"/>
      <c r="BY447" s="60"/>
      <c r="BZ447"/>
      <c r="CA447"/>
      <c r="CB447"/>
      <c r="CD447"/>
      <c r="CG447"/>
      <c r="CH447" s="60"/>
      <c r="CI447" s="60"/>
      <c r="CJ447" s="60"/>
      <c r="CK447" s="60"/>
      <c r="CL447"/>
      <c r="CM447"/>
      <c r="CN447"/>
    </row>
    <row r="448" spans="1:95" x14ac:dyDescent="0.4">
      <c r="AT448"/>
      <c r="AW448"/>
      <c r="AX448" s="60"/>
      <c r="AY448" s="60"/>
      <c r="AZ448" s="60"/>
      <c r="BA448" s="60"/>
      <c r="BB448"/>
      <c r="BC448"/>
      <c r="BD448"/>
      <c r="BF448"/>
      <c r="BI448"/>
      <c r="BJ448" s="60"/>
      <c r="BK448" s="60"/>
      <c r="BL448" s="60"/>
      <c r="BM448" s="60"/>
      <c r="BN448"/>
      <c r="BO448"/>
      <c r="BP448"/>
      <c r="BR448"/>
      <c r="BU448"/>
      <c r="BV448" s="60"/>
      <c r="BW448" s="60"/>
      <c r="BX448" s="60"/>
      <c r="BY448" s="60"/>
      <c r="BZ448"/>
      <c r="CA448"/>
      <c r="CB448"/>
      <c r="CD448"/>
      <c r="CG448"/>
      <c r="CH448" s="60"/>
      <c r="CI448" s="60"/>
      <c r="CJ448" s="60"/>
      <c r="CK448" s="60"/>
      <c r="CL448"/>
      <c r="CM448"/>
      <c r="CN448"/>
    </row>
    <row r="449" spans="1:92" x14ac:dyDescent="0.4">
      <c r="AT449"/>
      <c r="AW449"/>
      <c r="AX449" s="60"/>
      <c r="AY449" s="60"/>
      <c r="AZ449" s="60"/>
      <c r="BA449" s="60"/>
      <c r="BB449"/>
      <c r="BC449"/>
      <c r="BD449"/>
      <c r="BF449"/>
      <c r="BI449"/>
      <c r="BJ449" s="60"/>
      <c r="BK449" s="60"/>
      <c r="BL449" s="60"/>
      <c r="BM449" s="60"/>
      <c r="BN449"/>
      <c r="BO449"/>
      <c r="BP449"/>
      <c r="BR449"/>
      <c r="BU449"/>
      <c r="BV449" s="60"/>
      <c r="BW449" s="60"/>
      <c r="BX449" s="60"/>
      <c r="BY449" s="60"/>
      <c r="BZ449"/>
      <c r="CA449"/>
      <c r="CB449"/>
      <c r="CD449"/>
      <c r="CG449"/>
      <c r="CH449" s="60"/>
      <c r="CI449" s="60"/>
      <c r="CJ449" s="60"/>
      <c r="CK449" s="60"/>
      <c r="CL449"/>
      <c r="CM449"/>
      <c r="CN449"/>
    </row>
    <row r="450" spans="1:92" x14ac:dyDescent="0.4">
      <c r="AT450"/>
      <c r="AW450"/>
      <c r="AX450" s="60"/>
      <c r="AY450" s="60"/>
      <c r="AZ450" s="60"/>
      <c r="BA450" s="60"/>
      <c r="BB450"/>
      <c r="BC450"/>
      <c r="BD450"/>
      <c r="BF450"/>
      <c r="BI450"/>
      <c r="BJ450" s="60"/>
      <c r="BK450" s="60"/>
      <c r="BL450" s="60"/>
      <c r="BM450" s="60"/>
      <c r="BN450"/>
      <c r="BO450"/>
      <c r="BP450"/>
      <c r="BR450"/>
      <c r="BU450"/>
      <c r="BV450" s="60"/>
      <c r="BW450" s="60"/>
      <c r="BX450" s="60"/>
      <c r="BY450" s="60"/>
      <c r="BZ450"/>
      <c r="CA450"/>
      <c r="CB450"/>
      <c r="CD450"/>
      <c r="CG450"/>
      <c r="CH450" s="60"/>
      <c r="CI450" s="60"/>
      <c r="CJ450" s="60"/>
      <c r="CK450" s="60"/>
      <c r="CL450"/>
      <c r="CM450"/>
      <c r="CN450"/>
    </row>
    <row r="451" spans="1:92" x14ac:dyDescent="0.4">
      <c r="AT451"/>
      <c r="AW451"/>
      <c r="AX451" s="60"/>
      <c r="AY451" s="60"/>
      <c r="AZ451" s="60"/>
      <c r="BA451" s="60"/>
      <c r="BB451"/>
      <c r="BC451"/>
      <c r="BD451"/>
      <c r="BF451"/>
      <c r="BI451"/>
      <c r="BJ451" s="60"/>
      <c r="BK451" s="60"/>
      <c r="BL451" s="60"/>
      <c r="BM451" s="60"/>
      <c r="BN451"/>
      <c r="BO451"/>
      <c r="BP451"/>
      <c r="BR451"/>
      <c r="BU451"/>
      <c r="BV451" s="60"/>
      <c r="BW451" s="60"/>
      <c r="BX451" s="60"/>
      <c r="BY451" s="60"/>
      <c r="BZ451"/>
      <c r="CA451"/>
      <c r="CB451"/>
      <c r="CD451"/>
      <c r="CG451"/>
      <c r="CH451" s="60"/>
      <c r="CI451" s="60"/>
      <c r="CJ451" s="60"/>
      <c r="CK451" s="60"/>
      <c r="CL451"/>
      <c r="CM451"/>
      <c r="CN451"/>
    </row>
    <row r="452" spans="1:92" x14ac:dyDescent="0.4">
      <c r="AT452"/>
      <c r="AW452"/>
      <c r="AX452" s="60"/>
      <c r="AY452" s="60"/>
      <c r="AZ452" s="60"/>
      <c r="BA452" s="60"/>
      <c r="BB452"/>
      <c r="BC452"/>
      <c r="BD452"/>
      <c r="BF452"/>
      <c r="BI452"/>
      <c r="BJ452" s="60"/>
      <c r="BK452" s="60"/>
      <c r="BL452" s="60"/>
      <c r="BM452" s="60"/>
      <c r="BN452"/>
      <c r="BO452"/>
      <c r="BP452"/>
      <c r="BR452"/>
      <c r="BU452"/>
      <c r="BV452" s="60"/>
      <c r="BW452" s="60"/>
      <c r="BX452" s="60"/>
      <c r="BY452" s="60"/>
      <c r="BZ452"/>
      <c r="CA452"/>
      <c r="CB452"/>
      <c r="CD452"/>
      <c r="CG452"/>
      <c r="CH452" s="60"/>
      <c r="CI452" s="60"/>
      <c r="CJ452" s="60"/>
      <c r="CK452" s="60"/>
      <c r="CL452"/>
      <c r="CM452"/>
      <c r="CN452"/>
    </row>
    <row r="453" spans="1:92" x14ac:dyDescent="0.4">
      <c r="A453" t="str">
        <f>'Accounts Active'!A35</f>
        <v>Asian Investment Management Services Limited</v>
      </c>
      <c r="B453">
        <f>C453+CQ453</f>
        <v>1041.1012860000001</v>
      </c>
      <c r="C453">
        <f>_xlfn.IFNA(VLOOKUP(A453,GoldBal,3,FALSE),0)</f>
        <v>1041.1012860000001</v>
      </c>
      <c r="D453">
        <f>CW453+CX453</f>
        <v>0</v>
      </c>
      <c r="E453">
        <f>IF(C453+D453-DA503&lt;0,0,C453+D453-DA503)</f>
        <v>1041.1012860000001</v>
      </c>
      <c r="F453">
        <v>70</v>
      </c>
      <c r="AT453"/>
      <c r="AW453"/>
      <c r="AX453" s="60"/>
      <c r="AY453" s="60"/>
      <c r="AZ453" s="60"/>
      <c r="BA453" s="60"/>
      <c r="BB453"/>
      <c r="BC453"/>
      <c r="BD453"/>
      <c r="BF453"/>
      <c r="BI453"/>
      <c r="BJ453" s="60"/>
      <c r="BK453" s="60"/>
      <c r="BL453" s="60"/>
      <c r="BM453" s="60"/>
      <c r="BN453"/>
      <c r="BO453"/>
      <c r="BP453"/>
      <c r="BR453"/>
      <c r="BU453"/>
      <c r="BV453" s="60"/>
      <c r="BW453" s="60"/>
      <c r="BX453" s="60"/>
      <c r="BY453" s="60"/>
      <c r="BZ453"/>
      <c r="CA453"/>
      <c r="CB453"/>
      <c r="CD453"/>
      <c r="CG453"/>
      <c r="CH453" s="60"/>
      <c r="CI453" s="60"/>
      <c r="CJ453" s="60"/>
      <c r="CK453" s="60"/>
      <c r="CL453"/>
      <c r="CM453"/>
      <c r="CN453"/>
    </row>
    <row r="454" spans="1:92" x14ac:dyDescent="0.4">
      <c r="A454" t="str">
        <f>'Accounts Active'!A322</f>
        <v>The Kingdom Trust Company FBO Jack Kui Account Number: 9509910121</v>
      </c>
      <c r="B454">
        <f>C454+CQ454</f>
        <v>147.85658799999999</v>
      </c>
      <c r="C454">
        <f>_xlfn.IFNA(VLOOKUP(A454,GoldBal,3,FALSE),0)</f>
        <v>147.85658799999999</v>
      </c>
      <c r="D454">
        <f>CW454+CX454</f>
        <v>0</v>
      </c>
      <c r="E454">
        <f>IF(C454+D454-DA504&lt;0,0,C454+D454-DA504)</f>
        <v>147.85658799999999</v>
      </c>
      <c r="F454">
        <v>24</v>
      </c>
      <c r="AT454"/>
      <c r="AW454"/>
      <c r="AX454" s="60"/>
      <c r="AY454" s="60"/>
      <c r="AZ454" s="60"/>
      <c r="BA454" s="60"/>
      <c r="BB454"/>
      <c r="BC454"/>
      <c r="BD454"/>
      <c r="BF454"/>
      <c r="BI454"/>
      <c r="BJ454" s="60"/>
      <c r="BK454" s="60"/>
      <c r="BL454" s="60"/>
      <c r="BM454" s="60"/>
      <c r="BN454"/>
      <c r="BO454"/>
      <c r="BP454"/>
      <c r="BR454"/>
      <c r="BU454"/>
      <c r="BV454" s="60"/>
      <c r="BW454" s="60"/>
      <c r="BX454" s="60"/>
      <c r="BY454" s="60"/>
      <c r="BZ454"/>
      <c r="CA454"/>
      <c r="CB454"/>
      <c r="CD454"/>
      <c r="CG454"/>
      <c r="CH454" s="60"/>
      <c r="CI454" s="60"/>
      <c r="CJ454" s="60"/>
      <c r="CK454" s="60"/>
      <c r="CL454"/>
      <c r="CM454"/>
      <c r="CN454"/>
    </row>
    <row r="455" spans="1:92" x14ac:dyDescent="0.4">
      <c r="A455" t="str">
        <f>'Accounts Active'!A323</f>
        <v>The Kingdom Trust Company, FBO, Paul Eisenkramer, Account #MME020980</v>
      </c>
      <c r="B455">
        <f>C455+CQ455</f>
        <v>10.396547</v>
      </c>
      <c r="C455">
        <f>_xlfn.IFNA(VLOOKUP(A455,GoldBal,3,FALSE),0)</f>
        <v>10.396547</v>
      </c>
      <c r="D455">
        <f>CW455+CX455</f>
        <v>0</v>
      </c>
      <c r="E455">
        <f>IF(C455+D455-DA505&lt;0,0,C455+D455-DA505)</f>
        <v>10.396547</v>
      </c>
      <c r="F455">
        <v>37</v>
      </c>
      <c r="AT455"/>
      <c r="AW455"/>
      <c r="AX455" s="60"/>
      <c r="AY455" s="60"/>
      <c r="AZ455" s="60"/>
      <c r="BA455" s="60"/>
      <c r="BB455"/>
      <c r="BC455"/>
      <c r="BD455"/>
      <c r="BF455"/>
      <c r="BI455"/>
      <c r="BJ455" s="60"/>
      <c r="BK455" s="60"/>
      <c r="BL455" s="60"/>
      <c r="BM455" s="60"/>
      <c r="BN455"/>
      <c r="BO455"/>
      <c r="BP455"/>
      <c r="BR455"/>
      <c r="BU455"/>
      <c r="BV455" s="60"/>
      <c r="BW455" s="60"/>
      <c r="BX455" s="60"/>
      <c r="BY455" s="60"/>
      <c r="BZ455"/>
      <c r="CA455"/>
      <c r="CB455"/>
      <c r="CD455"/>
      <c r="CG455"/>
      <c r="CH455" s="60"/>
      <c r="CI455" s="60"/>
      <c r="CJ455" s="60"/>
      <c r="CK455" s="60"/>
      <c r="CL455"/>
      <c r="CM455"/>
      <c r="CN455"/>
    </row>
    <row r="456" spans="1:92" x14ac:dyDescent="0.4">
      <c r="AT456"/>
      <c r="AW456"/>
      <c r="AX456" s="60"/>
      <c r="AY456" s="60"/>
      <c r="AZ456" s="60"/>
      <c r="BA456" s="60"/>
      <c r="BB456"/>
      <c r="BC456"/>
      <c r="BD456"/>
      <c r="BF456"/>
      <c r="BI456"/>
      <c r="BJ456" s="60"/>
      <c r="BK456" s="60"/>
      <c r="BL456" s="60"/>
      <c r="BM456" s="60"/>
      <c r="BN456"/>
      <c r="BO456"/>
      <c r="BP456"/>
      <c r="BR456"/>
      <c r="BU456"/>
      <c r="BV456" s="60"/>
      <c r="BW456" s="60"/>
      <c r="BX456" s="60"/>
      <c r="BY456" s="60"/>
      <c r="BZ456"/>
      <c r="CA456"/>
      <c r="CB456"/>
      <c r="CD456"/>
      <c r="CG456"/>
      <c r="CH456" s="60"/>
      <c r="CI456" s="60"/>
      <c r="CJ456" s="60"/>
      <c r="CK456" s="60"/>
      <c r="CL456"/>
      <c r="CM456"/>
      <c r="CN456"/>
    </row>
    <row r="457" spans="1:92" x14ac:dyDescent="0.4">
      <c r="AT457"/>
      <c r="AW457"/>
      <c r="AX457" s="60"/>
      <c r="AY457" s="60"/>
      <c r="AZ457" s="60"/>
      <c r="BA457" s="60"/>
      <c r="BB457"/>
      <c r="BC457"/>
      <c r="BD457"/>
      <c r="BF457"/>
      <c r="BI457"/>
      <c r="BJ457" s="60"/>
      <c r="BK457" s="60"/>
      <c r="BL457" s="60"/>
      <c r="BM457" s="60"/>
      <c r="BN457"/>
      <c r="BO457"/>
      <c r="BP457"/>
      <c r="BR457"/>
      <c r="BU457"/>
      <c r="BV457" s="60"/>
      <c r="BW457" s="60"/>
      <c r="BX457" s="60"/>
      <c r="BY457" s="60"/>
      <c r="BZ457"/>
      <c r="CA457"/>
      <c r="CB457"/>
      <c r="CD457"/>
      <c r="CG457"/>
      <c r="CH457" s="60"/>
      <c r="CI457" s="60"/>
      <c r="CJ457" s="60"/>
      <c r="CK457" s="60"/>
      <c r="CL457"/>
      <c r="CM457"/>
      <c r="CN457"/>
    </row>
    <row r="458" spans="1:92" x14ac:dyDescent="0.4">
      <c r="AT458"/>
      <c r="AW458"/>
      <c r="AX458" s="60"/>
      <c r="AY458" s="60"/>
      <c r="AZ458" s="60"/>
      <c r="BA458" s="60"/>
      <c r="BB458"/>
      <c r="BC458"/>
      <c r="BD458"/>
      <c r="BF458"/>
      <c r="BI458"/>
      <c r="BJ458" s="60"/>
      <c r="BK458" s="60"/>
      <c r="BL458" s="60"/>
      <c r="BM458" s="60"/>
      <c r="BN458"/>
      <c r="BO458"/>
      <c r="BP458"/>
      <c r="BR458"/>
      <c r="BU458"/>
      <c r="BV458" s="60"/>
      <c r="BW458" s="60"/>
      <c r="BX458" s="60"/>
      <c r="BY458" s="60"/>
      <c r="BZ458"/>
      <c r="CA458"/>
      <c r="CB458"/>
      <c r="CD458"/>
      <c r="CG458"/>
      <c r="CH458" s="60"/>
      <c r="CI458" s="60"/>
      <c r="CJ458" s="60"/>
      <c r="CK458" s="60"/>
      <c r="CL458"/>
      <c r="CM458"/>
      <c r="CN458"/>
    </row>
    <row r="459" spans="1:92" x14ac:dyDescent="0.4">
      <c r="AT459"/>
      <c r="AW459"/>
      <c r="AX459" s="60"/>
      <c r="AY459" s="60"/>
      <c r="AZ459" s="60"/>
      <c r="BA459" s="60"/>
      <c r="BB459"/>
      <c r="BC459"/>
      <c r="BD459"/>
      <c r="BF459"/>
      <c r="BI459"/>
      <c r="BJ459" s="60"/>
      <c r="BK459" s="60"/>
      <c r="BL459" s="60"/>
      <c r="BM459" s="60"/>
      <c r="BN459"/>
      <c r="BO459"/>
      <c r="BP459"/>
      <c r="BR459"/>
      <c r="BU459"/>
      <c r="BV459" s="60"/>
      <c r="BW459" s="60"/>
      <c r="BX459" s="60"/>
      <c r="BY459" s="60"/>
      <c r="BZ459"/>
      <c r="CA459"/>
      <c r="CB459"/>
      <c r="CD459"/>
      <c r="CG459"/>
      <c r="CH459" s="60"/>
      <c r="CI459" s="60"/>
      <c r="CJ459" s="60"/>
      <c r="CK459" s="60"/>
      <c r="CL459"/>
      <c r="CM459"/>
      <c r="CN459"/>
    </row>
    <row r="460" spans="1:92" x14ac:dyDescent="0.4">
      <c r="AT460"/>
      <c r="AW460"/>
      <c r="AX460" s="60"/>
      <c r="AY460" s="60"/>
      <c r="AZ460" s="60"/>
      <c r="BA460" s="60"/>
      <c r="BB460"/>
      <c r="BC460"/>
      <c r="BD460"/>
      <c r="BF460"/>
      <c r="BI460"/>
      <c r="BJ460" s="60"/>
      <c r="BK460" s="60"/>
      <c r="BL460" s="60"/>
      <c r="BM460" s="60"/>
      <c r="BN460"/>
      <c r="BO460"/>
      <c r="BP460"/>
      <c r="BR460"/>
      <c r="BU460"/>
      <c r="BV460" s="60"/>
      <c r="BW460" s="60"/>
      <c r="BX460" s="60"/>
      <c r="BY460" s="60"/>
      <c r="BZ460"/>
      <c r="CA460"/>
      <c r="CB460"/>
      <c r="CD460"/>
      <c r="CG460"/>
      <c r="CH460" s="60"/>
      <c r="CI460" s="60"/>
      <c r="CJ460" s="60"/>
      <c r="CK460" s="60"/>
      <c r="CL460"/>
      <c r="CM460"/>
      <c r="CN460"/>
    </row>
    <row r="461" spans="1:92" x14ac:dyDescent="0.4">
      <c r="AT461"/>
      <c r="AW461"/>
      <c r="AX461" s="60"/>
      <c r="AY461" s="60"/>
      <c r="AZ461" s="60"/>
      <c r="BA461" s="60"/>
      <c r="BB461"/>
      <c r="BC461"/>
      <c r="BD461"/>
      <c r="BF461"/>
      <c r="BI461"/>
      <c r="BJ461" s="60"/>
      <c r="BK461" s="60"/>
      <c r="BL461" s="60"/>
      <c r="BM461" s="60"/>
      <c r="BN461"/>
      <c r="BO461"/>
      <c r="BP461"/>
      <c r="BR461"/>
      <c r="BU461"/>
      <c r="BV461" s="60"/>
      <c r="BW461" s="60"/>
      <c r="BX461" s="60"/>
      <c r="BY461" s="60"/>
      <c r="BZ461"/>
      <c r="CA461"/>
      <c r="CB461"/>
      <c r="CD461"/>
      <c r="CG461"/>
      <c r="CH461" s="60"/>
      <c r="CI461" s="60"/>
      <c r="CJ461" s="60"/>
      <c r="CK461" s="60"/>
      <c r="CL461"/>
      <c r="CM461"/>
      <c r="CN461"/>
    </row>
    <row r="462" spans="1:92" x14ac:dyDescent="0.4">
      <c r="AT462"/>
      <c r="AW462"/>
      <c r="AX462" s="60"/>
      <c r="AY462" s="60"/>
      <c r="AZ462" s="60"/>
      <c r="BA462" s="60"/>
      <c r="BB462"/>
      <c r="BC462"/>
      <c r="BD462"/>
      <c r="BF462"/>
      <c r="BI462"/>
      <c r="BJ462" s="60"/>
      <c r="BK462" s="60"/>
      <c r="BL462" s="60"/>
      <c r="BM462" s="60"/>
      <c r="BN462"/>
      <c r="BO462"/>
      <c r="BP462"/>
      <c r="BR462"/>
      <c r="BU462"/>
      <c r="BV462" s="60"/>
      <c r="BW462" s="60"/>
      <c r="BX462" s="60"/>
      <c r="BY462" s="60"/>
      <c r="BZ462"/>
      <c r="CA462"/>
      <c r="CB462"/>
      <c r="CD462"/>
      <c r="CG462"/>
      <c r="CH462" s="60"/>
      <c r="CI462" s="60"/>
      <c r="CJ462" s="60"/>
      <c r="CK462" s="60"/>
      <c r="CL462"/>
      <c r="CM462"/>
      <c r="CN462"/>
    </row>
    <row r="463" spans="1:92" x14ac:dyDescent="0.4">
      <c r="AT463"/>
      <c r="AW463"/>
      <c r="AX463" s="60"/>
      <c r="AY463" s="60"/>
      <c r="AZ463" s="60"/>
      <c r="BA463" s="60"/>
      <c r="BB463"/>
      <c r="BC463"/>
      <c r="BD463"/>
      <c r="BF463"/>
      <c r="BI463"/>
      <c r="BJ463" s="60"/>
      <c r="BK463" s="60"/>
      <c r="BL463" s="60"/>
      <c r="BM463" s="60"/>
      <c r="BN463"/>
      <c r="BO463"/>
      <c r="BP463"/>
      <c r="BR463"/>
      <c r="BU463"/>
      <c r="BV463" s="60"/>
      <c r="BW463" s="60"/>
      <c r="BX463" s="60"/>
      <c r="BY463" s="60"/>
      <c r="BZ463"/>
      <c r="CA463"/>
      <c r="CB463"/>
      <c r="CD463"/>
      <c r="CG463"/>
      <c r="CH463" s="60"/>
      <c r="CI463" s="60"/>
      <c r="CJ463" s="60"/>
      <c r="CK463" s="60"/>
      <c r="CL463"/>
      <c r="CM463"/>
      <c r="CN463"/>
    </row>
    <row r="464" spans="1:92" x14ac:dyDescent="0.4">
      <c r="AT464"/>
      <c r="AW464"/>
      <c r="AX464" s="60"/>
      <c r="AY464" s="60"/>
      <c r="AZ464" s="60"/>
      <c r="BA464" s="60"/>
      <c r="BB464"/>
      <c r="BC464"/>
      <c r="BD464"/>
      <c r="BF464"/>
      <c r="BI464"/>
      <c r="BJ464" s="60"/>
      <c r="BK464" s="60"/>
      <c r="BL464" s="60"/>
      <c r="BM464" s="60"/>
      <c r="BN464"/>
      <c r="BO464"/>
      <c r="BP464"/>
      <c r="BR464"/>
      <c r="BU464"/>
      <c r="BV464" s="60"/>
      <c r="BW464" s="60"/>
      <c r="BX464" s="60"/>
      <c r="BY464" s="60"/>
      <c r="BZ464"/>
      <c r="CA464"/>
      <c r="CB464"/>
      <c r="CD464"/>
      <c r="CG464"/>
      <c r="CH464" s="60"/>
      <c r="CI464" s="60"/>
      <c r="CJ464" s="60"/>
      <c r="CK464" s="60"/>
      <c r="CL464"/>
      <c r="CM464"/>
      <c r="CN464"/>
    </row>
    <row r="465" spans="46:92" x14ac:dyDescent="0.4">
      <c r="AT465"/>
      <c r="AW465"/>
      <c r="AX465" s="60"/>
      <c r="AY465" s="60"/>
      <c r="AZ465" s="60"/>
      <c r="BA465" s="60"/>
      <c r="BB465"/>
      <c r="BC465"/>
      <c r="BD465"/>
      <c r="BF465"/>
      <c r="BI465"/>
      <c r="BJ465" s="60"/>
      <c r="BK465" s="60"/>
      <c r="BL465" s="60"/>
      <c r="BM465" s="60"/>
      <c r="BN465"/>
      <c r="BO465"/>
      <c r="BP465"/>
      <c r="BR465"/>
      <c r="BU465"/>
      <c r="BV465" s="60"/>
      <c r="BW465" s="60"/>
      <c r="BX465" s="60"/>
      <c r="BY465" s="60"/>
      <c r="BZ465"/>
      <c r="CA465"/>
      <c r="CB465"/>
      <c r="CD465"/>
      <c r="CG465"/>
      <c r="CH465" s="60"/>
      <c r="CI465" s="60"/>
      <c r="CJ465" s="60"/>
      <c r="CK465" s="60"/>
      <c r="CL465"/>
      <c r="CM465"/>
      <c r="CN465"/>
    </row>
    <row r="466" spans="46:92" x14ac:dyDescent="0.4">
      <c r="AT466"/>
      <c r="AW466"/>
      <c r="AX466" s="60"/>
      <c r="AY466" s="60"/>
      <c r="AZ466" s="60"/>
      <c r="BA466" s="60"/>
      <c r="BB466"/>
      <c r="BC466"/>
      <c r="BD466"/>
      <c r="BF466"/>
      <c r="BI466"/>
      <c r="BJ466" s="60"/>
      <c r="BK466" s="60"/>
      <c r="BL466" s="60"/>
      <c r="BM466" s="60"/>
      <c r="BN466"/>
      <c r="BO466"/>
      <c r="BP466"/>
      <c r="BR466"/>
      <c r="BU466"/>
      <c r="BV466" s="60"/>
      <c r="BW466" s="60"/>
      <c r="BX466" s="60"/>
      <c r="BY466" s="60"/>
      <c r="BZ466"/>
      <c r="CA466"/>
      <c r="CB466"/>
      <c r="CD466"/>
      <c r="CG466"/>
      <c r="CH466" s="60"/>
      <c r="CI466" s="60"/>
      <c r="CJ466" s="60"/>
      <c r="CK466" s="60"/>
      <c r="CL466"/>
      <c r="CM466"/>
      <c r="CN466"/>
    </row>
    <row r="467" spans="46:92" x14ac:dyDescent="0.4">
      <c r="AT467"/>
      <c r="AW467"/>
      <c r="AX467" s="60"/>
      <c r="AY467" s="60"/>
      <c r="AZ467" s="60"/>
      <c r="BA467" s="60"/>
      <c r="BB467"/>
      <c r="BC467"/>
      <c r="BD467"/>
      <c r="BF467"/>
      <c r="BI467"/>
      <c r="BJ467" s="60"/>
      <c r="BK467" s="60"/>
      <c r="BL467" s="60"/>
      <c r="BM467" s="60"/>
      <c r="BN467"/>
      <c r="BO467"/>
      <c r="BP467"/>
      <c r="BR467"/>
      <c r="BU467"/>
      <c r="BV467" s="60"/>
      <c r="BW467" s="60"/>
      <c r="BX467" s="60"/>
      <c r="BY467" s="60"/>
      <c r="BZ467"/>
      <c r="CA467"/>
      <c r="CB467"/>
      <c r="CD467"/>
      <c r="CG467"/>
      <c r="CH467" s="60"/>
      <c r="CI467" s="60"/>
      <c r="CJ467" s="60"/>
      <c r="CK467" s="60"/>
      <c r="CL467"/>
      <c r="CM467"/>
      <c r="CN467"/>
    </row>
    <row r="468" spans="46:92" x14ac:dyDescent="0.4">
      <c r="AT468"/>
      <c r="AW468"/>
      <c r="AX468" s="60"/>
      <c r="AY468" s="60"/>
      <c r="AZ468" s="60"/>
      <c r="BA468" s="60"/>
      <c r="BB468"/>
      <c r="BC468"/>
      <c r="BD468"/>
      <c r="BF468"/>
      <c r="BI468"/>
      <c r="BJ468" s="60"/>
      <c r="BK468" s="60"/>
      <c r="BL468" s="60"/>
      <c r="BM468" s="60"/>
      <c r="BN468"/>
      <c r="BO468"/>
      <c r="BP468"/>
      <c r="BR468"/>
      <c r="BU468"/>
      <c r="BV468" s="60"/>
      <c r="BW468" s="60"/>
      <c r="BX468" s="60"/>
      <c r="BY468" s="60"/>
      <c r="BZ468"/>
      <c r="CA468"/>
      <c r="CB468"/>
      <c r="CD468"/>
      <c r="CG468"/>
      <c r="CH468" s="60"/>
      <c r="CI468" s="60"/>
      <c r="CJ468" s="60"/>
      <c r="CK468" s="60"/>
      <c r="CL468"/>
      <c r="CM468"/>
      <c r="CN468"/>
    </row>
    <row r="469" spans="46:92" x14ac:dyDescent="0.4">
      <c r="AT469"/>
      <c r="AW469"/>
      <c r="AX469" s="60"/>
      <c r="AY469" s="60"/>
      <c r="AZ469" s="60"/>
      <c r="BA469" s="60"/>
      <c r="BB469"/>
      <c r="BC469"/>
      <c r="BD469"/>
      <c r="BF469"/>
      <c r="BI469"/>
      <c r="BJ469" s="60"/>
      <c r="BK469" s="60"/>
      <c r="BL469" s="60"/>
      <c r="BM469" s="60"/>
      <c r="BN469"/>
      <c r="BO469"/>
      <c r="BP469"/>
      <c r="BR469"/>
      <c r="BU469"/>
      <c r="BV469" s="60"/>
      <c r="BW469" s="60"/>
      <c r="BX469" s="60"/>
      <c r="BY469" s="60"/>
      <c r="BZ469"/>
      <c r="CA469"/>
      <c r="CB469"/>
      <c r="CD469"/>
      <c r="CG469"/>
      <c r="CH469" s="60"/>
      <c r="CI469" s="60"/>
      <c r="CJ469" s="60"/>
      <c r="CK469" s="60"/>
      <c r="CL469"/>
      <c r="CM469"/>
      <c r="CN469"/>
    </row>
    <row r="470" spans="46:92" x14ac:dyDescent="0.4">
      <c r="AT470"/>
      <c r="AW470"/>
      <c r="AX470" s="60"/>
      <c r="AY470" s="60"/>
      <c r="AZ470" s="60"/>
      <c r="BA470" s="60"/>
      <c r="BB470"/>
      <c r="BC470"/>
      <c r="BD470"/>
      <c r="BF470"/>
      <c r="BI470"/>
      <c r="BJ470" s="60"/>
      <c r="BK470" s="60"/>
      <c r="BL470" s="60"/>
      <c r="BM470" s="60"/>
      <c r="BN470"/>
      <c r="BO470"/>
      <c r="BP470"/>
      <c r="BR470"/>
      <c r="BU470"/>
      <c r="BV470" s="60"/>
      <c r="BW470" s="60"/>
      <c r="BX470" s="60"/>
      <c r="BY470" s="60"/>
      <c r="BZ470"/>
      <c r="CA470"/>
      <c r="CB470"/>
      <c r="CD470"/>
      <c r="CG470"/>
      <c r="CH470" s="60"/>
      <c r="CI470" s="60"/>
      <c r="CJ470" s="60"/>
      <c r="CK470" s="60"/>
      <c r="CL470"/>
      <c r="CM470"/>
      <c r="CN470"/>
    </row>
    <row r="471" spans="46:92" x14ac:dyDescent="0.4">
      <c r="AT471"/>
      <c r="AW471"/>
      <c r="AX471" s="60"/>
      <c r="AY471" s="60"/>
      <c r="AZ471" s="60"/>
      <c r="BA471" s="60"/>
      <c r="BB471"/>
      <c r="BC471"/>
      <c r="BD471"/>
      <c r="BF471"/>
      <c r="BI471"/>
      <c r="BJ471" s="60"/>
      <c r="BK471" s="60"/>
      <c r="BL471" s="60"/>
      <c r="BM471" s="60"/>
      <c r="BN471"/>
      <c r="BO471"/>
      <c r="BP471"/>
      <c r="BR471"/>
      <c r="BU471"/>
      <c r="BV471" s="60"/>
      <c r="BW471" s="60"/>
      <c r="BX471" s="60"/>
      <c r="BY471" s="60"/>
      <c r="BZ471"/>
      <c r="CA471"/>
      <c r="CB471"/>
      <c r="CD471"/>
      <c r="CG471"/>
      <c r="CH471" s="60"/>
      <c r="CI471" s="60"/>
      <c r="CJ471" s="60"/>
      <c r="CK471" s="60"/>
      <c r="CL471"/>
      <c r="CM471"/>
      <c r="CN471"/>
    </row>
    <row r="472" spans="46:92" x14ac:dyDescent="0.4">
      <c r="AT472"/>
      <c r="AW472"/>
      <c r="AX472" s="60"/>
      <c r="AY472" s="60"/>
      <c r="AZ472" s="60"/>
      <c r="BA472" s="60"/>
      <c r="BB472"/>
      <c r="BC472"/>
      <c r="BD472"/>
      <c r="BF472"/>
      <c r="BI472"/>
      <c r="BJ472" s="60"/>
      <c r="BK472" s="60"/>
      <c r="BL472" s="60"/>
      <c r="BM472" s="60"/>
      <c r="BN472"/>
      <c r="BO472"/>
      <c r="BP472"/>
      <c r="BR472"/>
      <c r="BU472"/>
      <c r="BV472" s="60"/>
      <c r="BW472" s="60"/>
      <c r="BX472" s="60"/>
      <c r="BY472" s="60"/>
      <c r="BZ472"/>
      <c r="CA472"/>
      <c r="CB472"/>
      <c r="CD472"/>
      <c r="CG472"/>
      <c r="CH472" s="60"/>
      <c r="CI472" s="60"/>
      <c r="CJ472" s="60"/>
      <c r="CK472" s="60"/>
      <c r="CL472"/>
      <c r="CM472"/>
      <c r="CN472"/>
    </row>
    <row r="473" spans="46:92" x14ac:dyDescent="0.4">
      <c r="AT473"/>
      <c r="AW473"/>
      <c r="AX473" s="60"/>
      <c r="AY473" s="60"/>
      <c r="AZ473" s="60"/>
      <c r="BA473" s="60"/>
      <c r="BB473"/>
      <c r="BC473"/>
      <c r="BD473"/>
      <c r="BF473"/>
      <c r="BI473"/>
      <c r="BJ473" s="60"/>
      <c r="BK473" s="60"/>
      <c r="BL473" s="60"/>
      <c r="BM473" s="60"/>
      <c r="BN473"/>
      <c r="BO473"/>
      <c r="BP473"/>
      <c r="BR473"/>
      <c r="BU473"/>
      <c r="BV473" s="60"/>
      <c r="BW473" s="60"/>
      <c r="BX473" s="60"/>
      <c r="BY473" s="60"/>
      <c r="BZ473"/>
      <c r="CA473"/>
      <c r="CB473"/>
      <c r="CD473"/>
      <c r="CG473"/>
      <c r="CH473" s="60"/>
      <c r="CI473" s="60"/>
      <c r="CJ473" s="60"/>
      <c r="CK473" s="60"/>
      <c r="CL473"/>
      <c r="CM473"/>
      <c r="CN473"/>
    </row>
    <row r="474" spans="46:92" x14ac:dyDescent="0.4">
      <c r="AT474"/>
      <c r="AW474"/>
      <c r="AX474" s="60"/>
      <c r="AY474" s="60"/>
      <c r="AZ474" s="60"/>
      <c r="BA474" s="60"/>
      <c r="BB474"/>
      <c r="BC474"/>
      <c r="BD474"/>
      <c r="BF474"/>
      <c r="BI474"/>
      <c r="BJ474" s="60"/>
      <c r="BK474" s="60"/>
      <c r="BL474" s="60"/>
      <c r="BM474" s="60"/>
      <c r="BN474"/>
      <c r="BO474"/>
      <c r="BP474"/>
      <c r="BR474"/>
      <c r="BU474"/>
      <c r="BV474" s="60"/>
      <c r="BW474" s="60"/>
      <c r="BX474" s="60"/>
      <c r="BY474" s="60"/>
      <c r="BZ474"/>
      <c r="CA474"/>
      <c r="CB474"/>
      <c r="CD474"/>
      <c r="CG474"/>
      <c r="CH474" s="60"/>
      <c r="CI474" s="60"/>
      <c r="CJ474" s="60"/>
      <c r="CK474" s="60"/>
      <c r="CL474"/>
      <c r="CM474"/>
      <c r="CN474"/>
    </row>
    <row r="475" spans="46:92" x14ac:dyDescent="0.4">
      <c r="AT475"/>
      <c r="AW475"/>
      <c r="AX475" s="60"/>
      <c r="AY475" s="60"/>
      <c r="AZ475" s="60"/>
      <c r="BA475" s="60"/>
      <c r="BB475"/>
      <c r="BC475"/>
      <c r="BD475"/>
      <c r="BF475"/>
      <c r="BI475"/>
      <c r="BJ475" s="60"/>
      <c r="BK475" s="60"/>
      <c r="BL475" s="60"/>
      <c r="BM475" s="60"/>
      <c r="BN475"/>
      <c r="BO475"/>
      <c r="BP475"/>
      <c r="BR475"/>
      <c r="BU475"/>
      <c r="BV475" s="60"/>
      <c r="BW475" s="60"/>
      <c r="BX475" s="60"/>
      <c r="BY475" s="60"/>
      <c r="BZ475"/>
      <c r="CA475"/>
      <c r="CB475"/>
      <c r="CD475"/>
      <c r="CG475"/>
      <c r="CH475" s="60"/>
      <c r="CI475" s="60"/>
      <c r="CJ475" s="60"/>
      <c r="CK475" s="60"/>
      <c r="CL475"/>
      <c r="CM475"/>
      <c r="CN475"/>
    </row>
    <row r="476" spans="46:92" x14ac:dyDescent="0.4">
      <c r="AT476"/>
      <c r="AW476"/>
      <c r="AX476" s="60"/>
      <c r="AY476" s="60"/>
      <c r="AZ476" s="60"/>
      <c r="BA476" s="60"/>
      <c r="BB476"/>
      <c r="BC476"/>
      <c r="BD476"/>
      <c r="BF476"/>
      <c r="BI476"/>
      <c r="BJ476" s="60"/>
      <c r="BK476" s="60"/>
      <c r="BL476" s="60"/>
      <c r="BM476" s="60"/>
      <c r="BN476"/>
      <c r="BO476"/>
      <c r="BP476"/>
      <c r="BR476"/>
      <c r="BU476"/>
      <c r="BV476" s="60"/>
      <c r="BW476" s="60"/>
      <c r="BX476" s="60"/>
      <c r="BY476" s="60"/>
      <c r="BZ476"/>
      <c r="CA476"/>
      <c r="CB476"/>
      <c r="CD476"/>
      <c r="CG476"/>
      <c r="CH476" s="60"/>
      <c r="CI476" s="60"/>
      <c r="CJ476" s="60"/>
      <c r="CK476" s="60"/>
      <c r="CL476"/>
      <c r="CM476"/>
      <c r="CN476"/>
    </row>
    <row r="477" spans="46:92" x14ac:dyDescent="0.4">
      <c r="AT477"/>
      <c r="AW477"/>
      <c r="AX477" s="60"/>
      <c r="AY477" s="60"/>
      <c r="AZ477" s="60"/>
      <c r="BA477" s="60"/>
      <c r="BB477"/>
      <c r="BC477"/>
      <c r="BD477"/>
      <c r="BF477"/>
      <c r="BI477"/>
      <c r="BJ477" s="60"/>
      <c r="BK477" s="60"/>
      <c r="BL477" s="60"/>
      <c r="BM477" s="60"/>
      <c r="BN477"/>
      <c r="BO477"/>
      <c r="BP477"/>
      <c r="BR477"/>
      <c r="BU477"/>
      <c r="BV477" s="60"/>
      <c r="BW477" s="60"/>
      <c r="BX477" s="60"/>
      <c r="BY477" s="60"/>
      <c r="BZ477"/>
      <c r="CA477"/>
      <c r="CB477"/>
      <c r="CD477"/>
      <c r="CG477"/>
      <c r="CH477" s="60"/>
      <c r="CI477" s="60"/>
      <c r="CJ477" s="60"/>
      <c r="CK477" s="60"/>
      <c r="CL477"/>
      <c r="CM477"/>
      <c r="CN477"/>
    </row>
    <row r="478" spans="46:92" x14ac:dyDescent="0.4">
      <c r="AT478"/>
      <c r="AW478"/>
      <c r="AX478" s="60"/>
      <c r="AY478" s="60"/>
      <c r="AZ478" s="60"/>
      <c r="BA478" s="60"/>
      <c r="BB478"/>
      <c r="BC478"/>
      <c r="BD478"/>
      <c r="BF478"/>
      <c r="BI478"/>
      <c r="BJ478" s="60"/>
      <c r="BK478" s="60"/>
      <c r="BL478" s="60"/>
      <c r="BM478" s="60"/>
      <c r="BN478"/>
      <c r="BO478"/>
      <c r="BP478"/>
      <c r="BR478"/>
      <c r="BU478"/>
      <c r="BV478" s="60"/>
      <c r="BW478" s="60"/>
      <c r="BX478" s="60"/>
      <c r="BY478" s="60"/>
      <c r="BZ478"/>
      <c r="CA478"/>
      <c r="CB478"/>
      <c r="CD478"/>
      <c r="CG478"/>
      <c r="CH478" s="60"/>
      <c r="CI478" s="60"/>
      <c r="CJ478" s="60"/>
      <c r="CK478" s="60"/>
      <c r="CL478"/>
      <c r="CM478"/>
      <c r="CN478"/>
    </row>
    <row r="507" spans="106:106" x14ac:dyDescent="0.4">
      <c r="DB507">
        <f>ROUNDDOWN(_xlfn.IFNA(VLOOKUP(A453,Mmx12Alloc,2,FALSE),0),6)</f>
        <v>0</v>
      </c>
    </row>
    <row r="508" spans="106:106" x14ac:dyDescent="0.4">
      <c r="DB508">
        <f>ROUNDDOWN(_xlfn.IFNA(VLOOKUP(A454,Mmx12Alloc,2,FALSE),0),6)</f>
        <v>0</v>
      </c>
    </row>
    <row r="509" spans="106:106" x14ac:dyDescent="0.4">
      <c r="DB509">
        <f>ROUNDDOWN(_xlfn.IFNA(VLOOKUP(A455,Mmx12Alloc,2,FALSE),0),6)</f>
        <v>0</v>
      </c>
    </row>
  </sheetData>
  <mergeCells count="9">
    <mergeCell ref="B23:F23"/>
    <mergeCell ref="DA80:DA86"/>
    <mergeCell ref="DC39:DJ39"/>
    <mergeCell ref="DC78:DJ78"/>
    <mergeCell ref="DD9:DF9"/>
    <mergeCell ref="DD11:DF11"/>
    <mergeCell ref="CS45:CY45"/>
    <mergeCell ref="DA41:DA47"/>
    <mergeCell ref="DV11:DX11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3F9DE-603B-4D3B-9BBE-81324E52E19C}">
  <sheetPr codeName="Sheet9"/>
  <dimension ref="A1:AQ320"/>
  <sheetViews>
    <sheetView workbookViewId="0">
      <pane xSplit="1" ySplit="2" topLeftCell="B45" activePane="bottomRight" state="frozen"/>
      <selection pane="topRight" activeCell="B1" sqref="B1"/>
      <selection pane="bottomLeft" activeCell="A2" sqref="A2"/>
      <selection pane="bottomRight" activeCell="D176" sqref="D176"/>
    </sheetView>
  </sheetViews>
  <sheetFormatPr defaultRowHeight="14.6" x14ac:dyDescent="0.4"/>
  <cols>
    <col min="1" max="1" width="60.53515625" customWidth="1"/>
    <col min="2" max="2" width="10.07421875" bestFit="1" customWidth="1"/>
    <col min="3" max="3" width="12.69140625" bestFit="1" customWidth="1"/>
    <col min="4" max="4" width="12" bestFit="1" customWidth="1"/>
    <col min="5" max="7" width="12.69140625" bestFit="1" customWidth="1"/>
    <col min="8" max="8" width="12" bestFit="1" customWidth="1"/>
    <col min="9" max="9" width="9.07421875" bestFit="1" customWidth="1"/>
    <col min="10" max="10" width="12" bestFit="1" customWidth="1"/>
    <col min="11" max="11" width="12.53515625" bestFit="1" customWidth="1"/>
    <col min="12" max="18" width="11.53515625" bestFit="1" customWidth="1"/>
    <col min="19" max="19" width="12" bestFit="1" customWidth="1"/>
    <col min="20" max="20" width="12.69140625" bestFit="1" customWidth="1"/>
    <col min="21" max="22" width="10.07421875" bestFit="1" customWidth="1"/>
    <col min="23" max="23" width="11" bestFit="1" customWidth="1"/>
    <col min="24" max="30" width="10.765625" bestFit="1" customWidth="1"/>
    <col min="31" max="35" width="8.4609375" bestFit="1" customWidth="1"/>
    <col min="36" max="36" width="11" bestFit="1" customWidth="1"/>
    <col min="37" max="37" width="12.69140625" bestFit="1" customWidth="1"/>
  </cols>
  <sheetData>
    <row r="1" spans="1:43" x14ac:dyDescent="0.4">
      <c r="A1" s="7">
        <v>1</v>
      </c>
      <c r="B1" s="7">
        <v>2</v>
      </c>
      <c r="C1" s="7">
        <v>3</v>
      </c>
      <c r="D1" s="7">
        <v>4</v>
      </c>
      <c r="E1" s="7">
        <v>5</v>
      </c>
      <c r="F1" s="7">
        <v>6</v>
      </c>
      <c r="G1" s="7">
        <v>7</v>
      </c>
      <c r="H1" s="7">
        <v>8</v>
      </c>
      <c r="I1" s="7">
        <v>9</v>
      </c>
      <c r="J1" s="7">
        <v>10</v>
      </c>
      <c r="K1" s="7">
        <v>11</v>
      </c>
      <c r="L1" s="7">
        <v>12</v>
      </c>
      <c r="M1" s="7">
        <v>13</v>
      </c>
      <c r="N1" s="7">
        <v>14</v>
      </c>
      <c r="O1" s="7">
        <v>15</v>
      </c>
      <c r="P1" s="7">
        <v>16</v>
      </c>
      <c r="Q1" s="7">
        <v>17</v>
      </c>
      <c r="R1" s="7">
        <v>18</v>
      </c>
      <c r="S1" s="7">
        <v>19</v>
      </c>
      <c r="T1" s="7">
        <v>20</v>
      </c>
      <c r="U1" s="7">
        <v>21</v>
      </c>
      <c r="V1" s="7">
        <v>22</v>
      </c>
      <c r="W1" s="7">
        <v>23</v>
      </c>
      <c r="X1" s="7">
        <v>24</v>
      </c>
      <c r="Y1" s="7">
        <v>25</v>
      </c>
      <c r="Z1" s="7">
        <v>26</v>
      </c>
      <c r="AA1" s="7">
        <v>27</v>
      </c>
      <c r="AB1" s="7">
        <v>28</v>
      </c>
      <c r="AC1" s="7">
        <v>29</v>
      </c>
      <c r="AD1" s="7">
        <v>30</v>
      </c>
      <c r="AE1" s="7">
        <v>31</v>
      </c>
      <c r="AF1" s="7">
        <v>32</v>
      </c>
      <c r="AG1" s="7">
        <v>33</v>
      </c>
      <c r="AH1" s="7">
        <v>34</v>
      </c>
      <c r="AI1" s="7">
        <v>35</v>
      </c>
      <c r="AJ1" s="7">
        <v>36</v>
      </c>
      <c r="AK1" s="7">
        <v>37</v>
      </c>
      <c r="AL1" s="7">
        <v>38</v>
      </c>
      <c r="AM1" s="7">
        <v>39</v>
      </c>
      <c r="AN1" s="7">
        <v>40</v>
      </c>
      <c r="AO1" s="7">
        <v>41</v>
      </c>
      <c r="AP1" s="7">
        <v>42</v>
      </c>
      <c r="AQ1" s="7">
        <v>43</v>
      </c>
    </row>
    <row r="2" spans="1:43" x14ac:dyDescent="0.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</row>
    <row r="3" spans="1:43" x14ac:dyDescent="0.4">
      <c r="A3" t="s">
        <v>37</v>
      </c>
      <c r="D3">
        <v>0.57666992629999991</v>
      </c>
      <c r="K3">
        <v>1.736909</v>
      </c>
      <c r="N3">
        <v>0</v>
      </c>
      <c r="O3">
        <v>0</v>
      </c>
      <c r="P3">
        <v>5.901281</v>
      </c>
      <c r="R3">
        <v>0</v>
      </c>
      <c r="S3">
        <v>1076.6916120000001</v>
      </c>
      <c r="V3">
        <v>0</v>
      </c>
      <c r="W3">
        <v>3.0429300000000001</v>
      </c>
      <c r="AJ3">
        <v>5.3230490000000001</v>
      </c>
    </row>
    <row r="4" spans="1:43" x14ac:dyDescent="0.4">
      <c r="A4" t="s">
        <v>38</v>
      </c>
      <c r="AJ4">
        <v>46.576684</v>
      </c>
    </row>
    <row r="5" spans="1:43" x14ac:dyDescent="0.4">
      <c r="A5" t="s">
        <v>39</v>
      </c>
      <c r="S5">
        <v>835.30943100000002</v>
      </c>
    </row>
    <row r="6" spans="1:43" x14ac:dyDescent="0.4">
      <c r="A6" t="s">
        <v>40</v>
      </c>
      <c r="C6">
        <v>2.4980018054066022E-16</v>
      </c>
      <c r="D6">
        <v>0.22651034730000008</v>
      </c>
      <c r="E6">
        <v>-1.7763568394002505E-15</v>
      </c>
      <c r="F6">
        <v>-8.8817841970012523E-16</v>
      </c>
      <c r="G6">
        <v>-2.6645352591003757E-15</v>
      </c>
      <c r="H6">
        <v>3.5618397826000003</v>
      </c>
      <c r="K6">
        <v>0.79887399999999997</v>
      </c>
      <c r="N6">
        <v>0</v>
      </c>
      <c r="P6">
        <v>4.7450890000000001</v>
      </c>
      <c r="S6">
        <v>200</v>
      </c>
      <c r="T6">
        <v>0</v>
      </c>
      <c r="V6">
        <v>0</v>
      </c>
      <c r="W6">
        <v>7.2317179999999999</v>
      </c>
      <c r="AJ6">
        <v>5.224062</v>
      </c>
    </row>
    <row r="7" spans="1:43" x14ac:dyDescent="0.4">
      <c r="A7" t="s">
        <v>41</v>
      </c>
      <c r="D7">
        <v>0.6193495688999997</v>
      </c>
      <c r="K7">
        <v>0.86914999999999998</v>
      </c>
      <c r="R7">
        <v>0</v>
      </c>
      <c r="S7">
        <v>202.97837999999999</v>
      </c>
      <c r="V7">
        <v>0</v>
      </c>
      <c r="W7">
        <v>4.3648350000000002</v>
      </c>
      <c r="AJ7">
        <v>2.075574</v>
      </c>
    </row>
    <row r="8" spans="1:43" x14ac:dyDescent="0.4">
      <c r="A8" t="s">
        <v>42</v>
      </c>
      <c r="O8">
        <v>0</v>
      </c>
      <c r="R8">
        <v>0</v>
      </c>
      <c r="S8">
        <v>769.824521</v>
      </c>
    </row>
    <row r="9" spans="1:43" x14ac:dyDescent="0.4">
      <c r="A9" t="s">
        <v>43</v>
      </c>
      <c r="C9">
        <v>2.6645352591003757E-15</v>
      </c>
      <c r="D9">
        <v>7.4380302240000002</v>
      </c>
      <c r="S9">
        <v>393.774181</v>
      </c>
      <c r="T9">
        <v>0</v>
      </c>
      <c r="V9">
        <v>0</v>
      </c>
    </row>
    <row r="10" spans="1:43" x14ac:dyDescent="0.4">
      <c r="A10" t="s">
        <v>44</v>
      </c>
      <c r="K10">
        <v>20.393122999999999</v>
      </c>
    </row>
    <row r="11" spans="1:43" x14ac:dyDescent="0.4">
      <c r="A11" t="s">
        <v>45</v>
      </c>
      <c r="D11">
        <v>0.52639111200000011</v>
      </c>
      <c r="K11">
        <v>1.7269890000000001</v>
      </c>
      <c r="W11">
        <v>5.5326009999999997</v>
      </c>
      <c r="AJ11">
        <v>3.711138</v>
      </c>
    </row>
    <row r="12" spans="1:43" x14ac:dyDescent="0.4">
      <c r="A12" t="s">
        <v>46</v>
      </c>
      <c r="D12">
        <v>0.58700111200000005</v>
      </c>
      <c r="K12">
        <v>2</v>
      </c>
      <c r="S12">
        <v>200</v>
      </c>
      <c r="W12">
        <v>4.4260809999999999</v>
      </c>
      <c r="AJ12">
        <v>2.661524</v>
      </c>
    </row>
    <row r="13" spans="1:43" x14ac:dyDescent="0.4">
      <c r="A13" t="s">
        <v>47</v>
      </c>
      <c r="K13">
        <v>4.687824</v>
      </c>
      <c r="V13">
        <v>0</v>
      </c>
    </row>
    <row r="14" spans="1:43" x14ac:dyDescent="0.4">
      <c r="A14" t="s">
        <v>48</v>
      </c>
      <c r="K14">
        <v>1.2135E-2</v>
      </c>
      <c r="Q14">
        <v>1.8056449999999999</v>
      </c>
      <c r="R14">
        <v>0</v>
      </c>
      <c r="V14">
        <v>0</v>
      </c>
    </row>
    <row r="15" spans="1:43" x14ac:dyDescent="0.4">
      <c r="A15" t="s">
        <v>49</v>
      </c>
      <c r="D15">
        <v>2.0738603903999993</v>
      </c>
    </row>
    <row r="16" spans="1:43" x14ac:dyDescent="0.4">
      <c r="A16" t="s">
        <v>50</v>
      </c>
      <c r="W16">
        <v>5.5326009999999997</v>
      </c>
    </row>
    <row r="17" spans="1:36" x14ac:dyDescent="0.4">
      <c r="A17" t="s">
        <v>51</v>
      </c>
      <c r="K17">
        <v>21.939070000000001</v>
      </c>
    </row>
    <row r="18" spans="1:36" x14ac:dyDescent="0.4">
      <c r="A18" t="s">
        <v>52</v>
      </c>
      <c r="D18">
        <v>1.7725347906000002</v>
      </c>
      <c r="R18">
        <v>0</v>
      </c>
      <c r="S18">
        <v>0</v>
      </c>
      <c r="T18">
        <v>0</v>
      </c>
      <c r="V18">
        <v>0</v>
      </c>
    </row>
    <row r="19" spans="1:36" x14ac:dyDescent="0.4">
      <c r="A19" t="s">
        <v>53</v>
      </c>
      <c r="E19">
        <v>0</v>
      </c>
      <c r="F19">
        <v>3.5527136788005009E-15</v>
      </c>
      <c r="G19">
        <v>4.4408920985006262E-16</v>
      </c>
      <c r="H19">
        <v>4.0344483236999995</v>
      </c>
      <c r="K19">
        <v>4.3481860000000001</v>
      </c>
      <c r="W19">
        <v>5.5326009999999997</v>
      </c>
      <c r="AF19">
        <v>0</v>
      </c>
      <c r="AG19">
        <v>0</v>
      </c>
      <c r="AI19">
        <v>0</v>
      </c>
      <c r="AJ19">
        <v>10.531615</v>
      </c>
    </row>
    <row r="20" spans="1:36" x14ac:dyDescent="0.4">
      <c r="A20" t="s">
        <v>54</v>
      </c>
      <c r="K20">
        <v>7.8954760000000004</v>
      </c>
    </row>
    <row r="21" spans="1:36" x14ac:dyDescent="0.4">
      <c r="A21" t="s">
        <v>55</v>
      </c>
      <c r="S21">
        <v>1062.5934669999999</v>
      </c>
      <c r="W21">
        <v>46.226078999999999</v>
      </c>
    </row>
    <row r="22" spans="1:36" x14ac:dyDescent="0.4">
      <c r="A22" t="s">
        <v>56</v>
      </c>
      <c r="K22">
        <v>3.9751859999999999</v>
      </c>
      <c r="W22">
        <v>10.425890000000001</v>
      </c>
    </row>
    <row r="23" spans="1:36" x14ac:dyDescent="0.4">
      <c r="A23" t="s">
        <v>57</v>
      </c>
      <c r="B23">
        <v>0</v>
      </c>
      <c r="C23">
        <v>-3.1974423109204508E-14</v>
      </c>
      <c r="D23">
        <v>17.889619785200004</v>
      </c>
      <c r="K23">
        <v>6.9831599999999998</v>
      </c>
      <c r="M23">
        <v>0</v>
      </c>
      <c r="P23">
        <v>5.9801650000000004</v>
      </c>
      <c r="T23">
        <v>0</v>
      </c>
      <c r="V23">
        <v>0</v>
      </c>
      <c r="W23">
        <v>59.448410000000003</v>
      </c>
      <c r="AH23">
        <v>0</v>
      </c>
      <c r="AI23">
        <v>0</v>
      </c>
      <c r="AJ23">
        <v>21.392005000000001</v>
      </c>
    </row>
    <row r="24" spans="1:36" x14ac:dyDescent="0.4">
      <c r="A24" t="s">
        <v>58</v>
      </c>
      <c r="M24">
        <v>0</v>
      </c>
      <c r="P24">
        <v>13.392733</v>
      </c>
      <c r="V24">
        <v>0</v>
      </c>
      <c r="W24">
        <v>2.3413279999999999</v>
      </c>
      <c r="AJ24">
        <v>5.0899349999999997</v>
      </c>
    </row>
    <row r="25" spans="1:36" x14ac:dyDescent="0.4">
      <c r="A25" t="s">
        <v>59</v>
      </c>
      <c r="D25">
        <v>1.7837301580000002</v>
      </c>
    </row>
    <row r="26" spans="1:36" x14ac:dyDescent="0.4">
      <c r="A26" t="s">
        <v>60</v>
      </c>
      <c r="W26">
        <v>2</v>
      </c>
      <c r="AJ26">
        <v>7.9845740000000003</v>
      </c>
    </row>
    <row r="27" spans="1:36" x14ac:dyDescent="0.4">
      <c r="A27" t="s">
        <v>61</v>
      </c>
      <c r="D27">
        <v>1.6828504909999991</v>
      </c>
      <c r="G27">
        <v>-4.4408920985006262E-16</v>
      </c>
      <c r="H27">
        <v>4.1002797851999997</v>
      </c>
      <c r="M27">
        <v>0</v>
      </c>
      <c r="N27">
        <v>0</v>
      </c>
      <c r="P27">
        <v>10.725254</v>
      </c>
      <c r="T27">
        <v>0</v>
      </c>
      <c r="U27">
        <v>0</v>
      </c>
      <c r="V27">
        <v>0</v>
      </c>
    </row>
    <row r="28" spans="1:36" x14ac:dyDescent="0.4">
      <c r="A28" t="s">
        <v>62</v>
      </c>
      <c r="D28">
        <v>5.3511997684000026</v>
      </c>
      <c r="K28">
        <v>13.672822</v>
      </c>
      <c r="S28">
        <v>1212.215504</v>
      </c>
      <c r="W28">
        <v>16.597804</v>
      </c>
      <c r="AJ28">
        <v>19.961435999999999</v>
      </c>
    </row>
    <row r="29" spans="1:36" x14ac:dyDescent="0.4">
      <c r="A29" t="s">
        <v>63</v>
      </c>
      <c r="D29">
        <v>0.53512011199999998</v>
      </c>
      <c r="G29">
        <v>-3.3306690738754696E-16</v>
      </c>
      <c r="H29">
        <v>1.5607401827</v>
      </c>
      <c r="K29">
        <v>0.131609</v>
      </c>
      <c r="N29">
        <v>0</v>
      </c>
      <c r="P29">
        <v>3</v>
      </c>
      <c r="V29">
        <v>0</v>
      </c>
      <c r="W29">
        <v>2</v>
      </c>
      <c r="AH29">
        <v>0</v>
      </c>
      <c r="AI29">
        <v>0</v>
      </c>
      <c r="AJ29">
        <v>2</v>
      </c>
    </row>
    <row r="30" spans="1:36" x14ac:dyDescent="0.4">
      <c r="A30" t="s">
        <v>64</v>
      </c>
      <c r="K30">
        <v>2</v>
      </c>
      <c r="R30">
        <v>0</v>
      </c>
      <c r="S30">
        <v>729.824521</v>
      </c>
      <c r="V30">
        <v>0</v>
      </c>
      <c r="W30">
        <v>20</v>
      </c>
      <c r="AJ30">
        <v>4.2775400000000001</v>
      </c>
    </row>
    <row r="31" spans="1:36" x14ac:dyDescent="0.4">
      <c r="A31" t="s">
        <v>65</v>
      </c>
      <c r="C31">
        <v>2.6645352591003757E-15</v>
      </c>
      <c r="D31">
        <v>5.0907204661000032</v>
      </c>
      <c r="G31">
        <v>2.2204460492503131E-16</v>
      </c>
      <c r="H31">
        <v>3.4798947220000001</v>
      </c>
      <c r="J31">
        <v>0</v>
      </c>
      <c r="K31">
        <v>1.2964E-2</v>
      </c>
      <c r="M31">
        <v>0</v>
      </c>
      <c r="N31">
        <v>0</v>
      </c>
      <c r="O31">
        <v>0</v>
      </c>
      <c r="P31">
        <v>12.626535000000001</v>
      </c>
      <c r="Q31">
        <v>1.8056449999999999</v>
      </c>
      <c r="R31">
        <v>0</v>
      </c>
      <c r="S31">
        <v>1250.9771909999999</v>
      </c>
      <c r="V31">
        <v>0</v>
      </c>
      <c r="W31">
        <v>7.667122</v>
      </c>
      <c r="AH31">
        <v>0</v>
      </c>
      <c r="AI31">
        <v>0</v>
      </c>
      <c r="AJ31">
        <v>26.499054999999998</v>
      </c>
    </row>
    <row r="32" spans="1:36" x14ac:dyDescent="0.4">
      <c r="A32" t="s">
        <v>66</v>
      </c>
      <c r="D32">
        <v>4.9314913108000002</v>
      </c>
      <c r="K32">
        <v>3.1012000000000001E-2</v>
      </c>
      <c r="S32">
        <v>225.175465</v>
      </c>
      <c r="W32">
        <v>9.3467760000000002</v>
      </c>
      <c r="AJ32">
        <v>29.838471999999999</v>
      </c>
    </row>
    <row r="33" spans="1:36" x14ac:dyDescent="0.4">
      <c r="A33" t="s">
        <v>67</v>
      </c>
      <c r="C33">
        <v>1.7763568394002505E-15</v>
      </c>
      <c r="J33">
        <v>0</v>
      </c>
      <c r="M33">
        <v>0</v>
      </c>
      <c r="N33">
        <v>0</v>
      </c>
      <c r="O33">
        <v>0</v>
      </c>
      <c r="P33">
        <v>7.0742459999999996</v>
      </c>
      <c r="R33">
        <v>0</v>
      </c>
      <c r="S33">
        <v>3217.7564929999999</v>
      </c>
    </row>
    <row r="34" spans="1:36" x14ac:dyDescent="0.4">
      <c r="A34" t="s">
        <v>68</v>
      </c>
      <c r="D34">
        <v>1.3137896628999999</v>
      </c>
      <c r="K34">
        <v>3.0617779999999999</v>
      </c>
      <c r="V34">
        <v>0</v>
      </c>
      <c r="W34">
        <v>9.1131650000000004</v>
      </c>
      <c r="AJ34">
        <v>9.1877580000000005</v>
      </c>
    </row>
    <row r="35" spans="1:36" x14ac:dyDescent="0.4">
      <c r="A35" t="s">
        <v>69</v>
      </c>
      <c r="S35">
        <v>1806.7922960000001</v>
      </c>
    </row>
    <row r="36" spans="1:36" x14ac:dyDescent="0.4">
      <c r="A36" t="s">
        <v>70</v>
      </c>
      <c r="D36">
        <v>4.459330189400001</v>
      </c>
      <c r="G36">
        <v>-6.6613381477509392E-16</v>
      </c>
      <c r="H36">
        <v>5.7455202522000004</v>
      </c>
      <c r="K36">
        <v>6.1471220000000004</v>
      </c>
      <c r="M36">
        <v>0</v>
      </c>
      <c r="N36">
        <v>0</v>
      </c>
      <c r="P36">
        <v>26.646370000000001</v>
      </c>
      <c r="T36">
        <v>0</v>
      </c>
      <c r="V36">
        <v>0</v>
      </c>
      <c r="W36">
        <v>16.597804</v>
      </c>
      <c r="AH36">
        <v>0</v>
      </c>
      <c r="AI36">
        <v>0</v>
      </c>
      <c r="AJ36">
        <v>13.307624000000001</v>
      </c>
    </row>
    <row r="37" spans="1:36" x14ac:dyDescent="0.4">
      <c r="A37" t="s">
        <v>71</v>
      </c>
      <c r="C37">
        <v>-1.7763568394002505E-15</v>
      </c>
      <c r="D37">
        <v>2.0161204675000004</v>
      </c>
      <c r="G37">
        <v>8.8817841970012523E-16</v>
      </c>
      <c r="H37">
        <v>1.9920500854999998</v>
      </c>
      <c r="J37">
        <v>0</v>
      </c>
      <c r="M37">
        <v>0</v>
      </c>
      <c r="O37">
        <v>0</v>
      </c>
      <c r="P37">
        <v>7.3963289999999997</v>
      </c>
      <c r="R37">
        <v>0</v>
      </c>
      <c r="S37">
        <v>1072.854229</v>
      </c>
      <c r="T37">
        <v>0</v>
      </c>
      <c r="U37">
        <v>0</v>
      </c>
      <c r="V37">
        <v>0</v>
      </c>
      <c r="W37">
        <v>12.318707</v>
      </c>
      <c r="AH37">
        <v>0</v>
      </c>
      <c r="AI37">
        <v>0</v>
      </c>
    </row>
    <row r="38" spans="1:36" x14ac:dyDescent="0.4">
      <c r="A38" t="s">
        <v>72</v>
      </c>
      <c r="W38">
        <v>5.8684909999999997</v>
      </c>
      <c r="AJ38">
        <v>3.1564420000000002</v>
      </c>
    </row>
    <row r="39" spans="1:36" x14ac:dyDescent="0.4">
      <c r="A39" t="s">
        <v>73</v>
      </c>
      <c r="R39">
        <v>0</v>
      </c>
      <c r="S39">
        <v>387.35850199999999</v>
      </c>
      <c r="W39">
        <v>2</v>
      </c>
    </row>
    <row r="40" spans="1:36" x14ac:dyDescent="0.4">
      <c r="A40" t="s">
        <v>74</v>
      </c>
      <c r="V40">
        <v>0</v>
      </c>
    </row>
    <row r="41" spans="1:36" x14ac:dyDescent="0.4">
      <c r="A41" t="s">
        <v>75</v>
      </c>
      <c r="D41">
        <v>0.79882022449999979</v>
      </c>
      <c r="W41">
        <v>5.5462280000000002</v>
      </c>
    </row>
    <row r="42" spans="1:36" x14ac:dyDescent="0.4">
      <c r="A42" t="s">
        <v>76</v>
      </c>
      <c r="D42">
        <v>2.5238801122000001</v>
      </c>
      <c r="V42">
        <v>0</v>
      </c>
      <c r="W42">
        <v>17.487690000000001</v>
      </c>
    </row>
    <row r="43" spans="1:36" x14ac:dyDescent="0.4">
      <c r="A43" t="s">
        <v>77</v>
      </c>
      <c r="C43">
        <v>-1.5543122344752192E-15</v>
      </c>
      <c r="D43">
        <v>1.9714495878999996</v>
      </c>
      <c r="G43">
        <v>0</v>
      </c>
      <c r="H43">
        <v>0.61049972070000003</v>
      </c>
      <c r="J43">
        <v>0</v>
      </c>
      <c r="M43">
        <v>0</v>
      </c>
      <c r="N43">
        <v>0</v>
      </c>
      <c r="O43">
        <v>0</v>
      </c>
      <c r="P43">
        <v>7.8453900000000001</v>
      </c>
      <c r="R43">
        <v>0</v>
      </c>
      <c r="S43">
        <v>1647.2419199999999</v>
      </c>
      <c r="T43">
        <v>0</v>
      </c>
      <c r="U43">
        <v>0</v>
      </c>
      <c r="V43">
        <v>0</v>
      </c>
      <c r="W43">
        <v>10.37096</v>
      </c>
      <c r="AJ43">
        <v>7.7103760000000001</v>
      </c>
    </row>
    <row r="44" spans="1:36" x14ac:dyDescent="0.4">
      <c r="A44" t="s">
        <v>78</v>
      </c>
      <c r="W44">
        <v>16.597804</v>
      </c>
      <c r="AJ44">
        <v>13.307624000000001</v>
      </c>
    </row>
    <row r="45" spans="1:36" x14ac:dyDescent="0.4">
      <c r="A45" t="s">
        <v>79</v>
      </c>
      <c r="D45">
        <v>0.43305996620000003</v>
      </c>
      <c r="G45">
        <v>-2.2204460492503131E-16</v>
      </c>
      <c r="H45">
        <v>2.1755802457000004</v>
      </c>
      <c r="K45">
        <v>3.4119139999999999</v>
      </c>
      <c r="N45">
        <v>0</v>
      </c>
      <c r="O45">
        <v>0</v>
      </c>
      <c r="P45">
        <v>4.7450890000000001</v>
      </c>
      <c r="R45">
        <v>0</v>
      </c>
      <c r="S45">
        <v>1277.3125640000001</v>
      </c>
      <c r="V45">
        <v>0</v>
      </c>
      <c r="W45">
        <v>10</v>
      </c>
      <c r="AJ45">
        <v>5.8892810000000004</v>
      </c>
    </row>
    <row r="46" spans="1:36" x14ac:dyDescent="0.4">
      <c r="A46" t="s">
        <v>80</v>
      </c>
      <c r="B46">
        <v>0</v>
      </c>
      <c r="C46">
        <v>2.2204460492503131E-15</v>
      </c>
      <c r="D46">
        <v>4.5459600296999989</v>
      </c>
      <c r="G46">
        <v>-6.6613381477509392E-16</v>
      </c>
      <c r="H46">
        <v>5.5475801207000002</v>
      </c>
      <c r="J46">
        <v>0</v>
      </c>
      <c r="K46">
        <v>7.2159190000000004</v>
      </c>
      <c r="L46">
        <v>0</v>
      </c>
      <c r="M46">
        <v>0</v>
      </c>
      <c r="N46">
        <v>0</v>
      </c>
      <c r="O46">
        <v>0</v>
      </c>
      <c r="P46">
        <v>12.626535000000001</v>
      </c>
      <c r="Q46">
        <v>13.811394999999999</v>
      </c>
      <c r="R46">
        <v>0</v>
      </c>
      <c r="S46">
        <v>3043.5653200000002</v>
      </c>
      <c r="T46">
        <v>0</v>
      </c>
      <c r="U46">
        <v>0</v>
      </c>
      <c r="V46">
        <v>0</v>
      </c>
      <c r="W46">
        <v>50.068404000000001</v>
      </c>
      <c r="AH46">
        <v>0</v>
      </c>
      <c r="AI46">
        <v>0</v>
      </c>
      <c r="AJ46">
        <v>26.653811999999999</v>
      </c>
    </row>
    <row r="47" spans="1:36" x14ac:dyDescent="0.4">
      <c r="A47" t="s">
        <v>81</v>
      </c>
      <c r="G47">
        <v>-2.2204460492503131E-16</v>
      </c>
      <c r="H47">
        <v>1.9862500096</v>
      </c>
      <c r="N47">
        <v>0</v>
      </c>
      <c r="P47">
        <v>4.7450890000000001</v>
      </c>
      <c r="Q47">
        <v>5</v>
      </c>
      <c r="T47">
        <v>0</v>
      </c>
      <c r="U47">
        <v>0</v>
      </c>
      <c r="V47">
        <v>0</v>
      </c>
      <c r="W47">
        <v>10</v>
      </c>
      <c r="AJ47">
        <v>4.5718329999999998</v>
      </c>
    </row>
    <row r="48" spans="1:36" x14ac:dyDescent="0.4">
      <c r="A48" t="s">
        <v>82</v>
      </c>
      <c r="V48">
        <v>0</v>
      </c>
      <c r="W48">
        <v>10.584476</v>
      </c>
    </row>
    <row r="49" spans="1:36" x14ac:dyDescent="0.4">
      <c r="A49" t="s">
        <v>83</v>
      </c>
      <c r="S49">
        <v>187.17080999999999</v>
      </c>
      <c r="W49">
        <v>6.3655670000000004</v>
      </c>
      <c r="AJ49">
        <v>3.4238010000000001</v>
      </c>
    </row>
    <row r="50" spans="1:36" x14ac:dyDescent="0.4">
      <c r="A50" t="s">
        <v>84</v>
      </c>
      <c r="G50">
        <v>1.1102230246251565E-16</v>
      </c>
      <c r="H50">
        <v>1.3881998968000002</v>
      </c>
      <c r="K50">
        <v>2.6546509999999999</v>
      </c>
      <c r="R50">
        <v>0</v>
      </c>
      <c r="S50">
        <v>378.47089999999997</v>
      </c>
      <c r="V50">
        <v>0</v>
      </c>
      <c r="W50">
        <v>2.3125979999999999</v>
      </c>
      <c r="AJ50">
        <v>5.2378999999999998</v>
      </c>
    </row>
    <row r="51" spans="1:36" x14ac:dyDescent="0.4">
      <c r="A51" t="s">
        <v>85</v>
      </c>
      <c r="W51">
        <v>12.710559</v>
      </c>
    </row>
    <row r="52" spans="1:36" x14ac:dyDescent="0.4">
      <c r="A52" t="s">
        <v>86</v>
      </c>
      <c r="V52">
        <v>0</v>
      </c>
      <c r="W52">
        <v>6.6443859999999999</v>
      </c>
    </row>
    <row r="53" spans="1:36" x14ac:dyDescent="0.4">
      <c r="A53" t="s">
        <v>87</v>
      </c>
      <c r="C53">
        <v>4.4408920985006262E-16</v>
      </c>
      <c r="D53">
        <v>0.79517005549999997</v>
      </c>
      <c r="J53">
        <v>0</v>
      </c>
      <c r="M53">
        <v>0</v>
      </c>
      <c r="N53">
        <v>0</v>
      </c>
      <c r="O53">
        <v>0</v>
      </c>
      <c r="P53">
        <v>5</v>
      </c>
      <c r="Q53">
        <v>1.8056449999999999</v>
      </c>
      <c r="S53">
        <v>366.50082099999997</v>
      </c>
      <c r="T53">
        <v>0</v>
      </c>
      <c r="U53">
        <v>0</v>
      </c>
      <c r="V53">
        <v>0</v>
      </c>
      <c r="W53">
        <v>3</v>
      </c>
    </row>
    <row r="54" spans="1:36" x14ac:dyDescent="0.4">
      <c r="A54" t="s">
        <v>88</v>
      </c>
      <c r="B54">
        <v>0</v>
      </c>
      <c r="C54">
        <v>-7.9936057773011271E-15</v>
      </c>
      <c r="D54">
        <v>8.4617397309000015</v>
      </c>
      <c r="E54">
        <v>-5.3290705182007514E-14</v>
      </c>
      <c r="F54">
        <v>-2.4868995751603507E-14</v>
      </c>
      <c r="G54">
        <v>1.7763568394002505E-15</v>
      </c>
      <c r="H54">
        <v>19.802049734500002</v>
      </c>
      <c r="N54">
        <v>0</v>
      </c>
      <c r="P54">
        <v>4.7450890000000001</v>
      </c>
      <c r="T54">
        <v>0</v>
      </c>
      <c r="V54">
        <v>0</v>
      </c>
      <c r="W54">
        <v>27.663005999999999</v>
      </c>
      <c r="AJ54">
        <v>10</v>
      </c>
    </row>
    <row r="55" spans="1:36" x14ac:dyDescent="0.4">
      <c r="A55" t="s">
        <v>89</v>
      </c>
      <c r="D55">
        <v>1.6127202283000002</v>
      </c>
      <c r="W55">
        <v>9.9586819999999996</v>
      </c>
      <c r="AJ55">
        <v>2</v>
      </c>
    </row>
    <row r="56" spans="1:36" x14ac:dyDescent="0.4">
      <c r="A56" t="s">
        <v>90</v>
      </c>
      <c r="C56">
        <v>-4.9960036108132044E-16</v>
      </c>
      <c r="D56">
        <v>0.33073346740000004</v>
      </c>
      <c r="G56">
        <v>-2.4286128663675299E-17</v>
      </c>
      <c r="H56">
        <v>2.3600000000241483E-8</v>
      </c>
      <c r="M56">
        <v>0</v>
      </c>
      <c r="O56">
        <v>0</v>
      </c>
      <c r="P56">
        <v>1</v>
      </c>
      <c r="S56">
        <v>464.93509899999998</v>
      </c>
      <c r="T56">
        <v>0</v>
      </c>
      <c r="U56">
        <v>0</v>
      </c>
      <c r="V56">
        <v>0</v>
      </c>
      <c r="W56">
        <v>3.4688319999999999</v>
      </c>
      <c r="AH56">
        <v>0</v>
      </c>
      <c r="AI56">
        <v>0</v>
      </c>
      <c r="AJ56">
        <v>1.216048</v>
      </c>
    </row>
    <row r="57" spans="1:36" x14ac:dyDescent="0.4">
      <c r="A57" t="s">
        <v>91</v>
      </c>
      <c r="S57">
        <v>863.39570900000001</v>
      </c>
    </row>
    <row r="58" spans="1:36" x14ac:dyDescent="0.4">
      <c r="A58" t="s">
        <v>92</v>
      </c>
      <c r="B58">
        <v>0</v>
      </c>
      <c r="C58">
        <v>-3.5527136788005009E-15</v>
      </c>
      <c r="D58">
        <v>27.622389511999984</v>
      </c>
      <c r="M58">
        <v>0</v>
      </c>
      <c r="P58">
        <v>5.9801650000000004</v>
      </c>
      <c r="T58">
        <v>0</v>
      </c>
      <c r="W58">
        <v>11.065201999999999</v>
      </c>
      <c r="AH58">
        <v>0</v>
      </c>
      <c r="AI58">
        <v>0</v>
      </c>
      <c r="AJ58">
        <v>30</v>
      </c>
    </row>
    <row r="59" spans="1:36" x14ac:dyDescent="0.4">
      <c r="A59" t="s">
        <v>93</v>
      </c>
      <c r="D59">
        <v>1.0917502457000001</v>
      </c>
      <c r="K59">
        <v>2</v>
      </c>
      <c r="S59">
        <v>200</v>
      </c>
      <c r="W59">
        <v>7.5800510000000001</v>
      </c>
      <c r="AJ59">
        <v>2.661524</v>
      </c>
    </row>
    <row r="60" spans="1:36" x14ac:dyDescent="0.4">
      <c r="A60" t="s">
        <v>94</v>
      </c>
      <c r="D60">
        <v>1.3340603979999996</v>
      </c>
      <c r="K60">
        <v>3.7673109999999999</v>
      </c>
      <c r="S60">
        <v>200</v>
      </c>
      <c r="W60">
        <v>9.2623759999999997</v>
      </c>
      <c r="AJ60">
        <v>13.326905999999999</v>
      </c>
    </row>
    <row r="61" spans="1:36" x14ac:dyDescent="0.4">
      <c r="A61" t="s">
        <v>95</v>
      </c>
      <c r="K61">
        <v>3.0139399999999998</v>
      </c>
      <c r="AJ61">
        <v>3.3269060000000001</v>
      </c>
    </row>
    <row r="62" spans="1:36" x14ac:dyDescent="0.4">
      <c r="A62" t="s">
        <v>96</v>
      </c>
      <c r="D62">
        <v>2.7343604185999997</v>
      </c>
      <c r="E62">
        <v>0</v>
      </c>
      <c r="F62">
        <v>-3.5527136788005009E-15</v>
      </c>
      <c r="K62">
        <v>0.75797700000000001</v>
      </c>
      <c r="N62">
        <v>0</v>
      </c>
      <c r="P62">
        <v>4.7450890000000001</v>
      </c>
      <c r="T62">
        <v>0</v>
      </c>
      <c r="V62">
        <v>0</v>
      </c>
      <c r="W62">
        <v>21.065201999999999</v>
      </c>
      <c r="AA62">
        <v>0</v>
      </c>
      <c r="AJ62">
        <v>10</v>
      </c>
    </row>
    <row r="63" spans="1:36" x14ac:dyDescent="0.4">
      <c r="A63" t="s">
        <v>97</v>
      </c>
      <c r="D63">
        <v>1.8729803958000006</v>
      </c>
      <c r="G63">
        <v>-2.2204460492503131E-16</v>
      </c>
      <c r="H63">
        <v>2.2256400284</v>
      </c>
      <c r="K63">
        <v>0.50841999999999998</v>
      </c>
      <c r="N63">
        <v>0</v>
      </c>
      <c r="P63">
        <v>6.6463700000000001</v>
      </c>
      <c r="V63">
        <v>0</v>
      </c>
      <c r="W63">
        <v>12.824899</v>
      </c>
      <c r="AJ63">
        <v>6.4509100000000004</v>
      </c>
    </row>
    <row r="64" spans="1:36" x14ac:dyDescent="0.4">
      <c r="A64" t="s">
        <v>98</v>
      </c>
      <c r="N64">
        <v>0</v>
      </c>
      <c r="O64">
        <v>0</v>
      </c>
      <c r="P64">
        <v>3.901281</v>
      </c>
      <c r="Q64">
        <v>1.8056449999999999</v>
      </c>
      <c r="S64">
        <v>270.09297900000001</v>
      </c>
      <c r="T64">
        <v>0</v>
      </c>
      <c r="U64">
        <v>0</v>
      </c>
      <c r="V64">
        <v>0</v>
      </c>
      <c r="W64">
        <v>10</v>
      </c>
      <c r="AH64">
        <v>0</v>
      </c>
      <c r="AI64">
        <v>0</v>
      </c>
      <c r="AJ64">
        <v>3.5968149999999999</v>
      </c>
    </row>
    <row r="65" spans="1:36" x14ac:dyDescent="0.4">
      <c r="A65" t="s">
        <v>99</v>
      </c>
      <c r="C65">
        <v>-1.4432899320127035E-15</v>
      </c>
      <c r="D65">
        <v>0.48208047450000002</v>
      </c>
      <c r="E65">
        <v>-2.2204460492503131E-16</v>
      </c>
      <c r="F65">
        <v>-6.6613381477509392E-16</v>
      </c>
      <c r="G65">
        <v>3.3306690738754696E-16</v>
      </c>
      <c r="H65">
        <v>1.3783496500000001</v>
      </c>
      <c r="K65">
        <v>0.29000900000000002</v>
      </c>
      <c r="M65">
        <v>0</v>
      </c>
      <c r="N65">
        <v>0</v>
      </c>
      <c r="O65">
        <v>0</v>
      </c>
      <c r="P65">
        <v>9</v>
      </c>
      <c r="R65">
        <v>0</v>
      </c>
      <c r="S65">
        <v>370</v>
      </c>
      <c r="T65">
        <v>0</v>
      </c>
      <c r="U65">
        <v>0</v>
      </c>
      <c r="V65">
        <v>0</v>
      </c>
      <c r="W65">
        <v>17.827732999999998</v>
      </c>
      <c r="AA65">
        <v>0</v>
      </c>
      <c r="AH65">
        <v>0</v>
      </c>
      <c r="AI65">
        <v>0</v>
      </c>
    </row>
    <row r="66" spans="1:36" x14ac:dyDescent="0.4">
      <c r="A66" t="s">
        <v>100</v>
      </c>
      <c r="K66">
        <v>5.5093930000000002</v>
      </c>
    </row>
    <row r="67" spans="1:36" x14ac:dyDescent="0.4">
      <c r="A67" t="s">
        <v>101</v>
      </c>
      <c r="K67">
        <v>2</v>
      </c>
    </row>
    <row r="68" spans="1:36" x14ac:dyDescent="0.4">
      <c r="A68" t="s">
        <v>102</v>
      </c>
      <c r="D68">
        <v>0.35092117269999995</v>
      </c>
      <c r="J68">
        <v>0</v>
      </c>
      <c r="K68">
        <v>1.848339</v>
      </c>
      <c r="O68">
        <v>0</v>
      </c>
      <c r="R68">
        <v>0</v>
      </c>
      <c r="S68">
        <v>1014.785878</v>
      </c>
      <c r="V68">
        <v>0</v>
      </c>
      <c r="W68">
        <v>2</v>
      </c>
      <c r="AJ68">
        <v>3.8772139999999999</v>
      </c>
    </row>
    <row r="69" spans="1:36" x14ac:dyDescent="0.4">
      <c r="A69" t="s">
        <v>103</v>
      </c>
      <c r="G69">
        <v>-4.4408920985006262E-16</v>
      </c>
      <c r="L69">
        <v>0</v>
      </c>
      <c r="M69">
        <v>0</v>
      </c>
      <c r="N69">
        <v>0</v>
      </c>
      <c r="O69">
        <v>0</v>
      </c>
      <c r="P69">
        <v>6.9461110000000001</v>
      </c>
      <c r="Q69">
        <v>10</v>
      </c>
      <c r="R69">
        <v>0</v>
      </c>
      <c r="S69">
        <v>650.70100200000002</v>
      </c>
      <c r="V69">
        <v>0</v>
      </c>
      <c r="W69">
        <v>3.284964</v>
      </c>
      <c r="AH69">
        <v>0</v>
      </c>
      <c r="AI69">
        <v>0</v>
      </c>
    </row>
    <row r="70" spans="1:36" x14ac:dyDescent="0.4">
      <c r="A70" t="s">
        <v>104</v>
      </c>
      <c r="C70">
        <v>4.4408920985006262E-16</v>
      </c>
      <c r="D70">
        <v>0.35757036970000011</v>
      </c>
      <c r="G70">
        <v>2.2204460492503131E-16</v>
      </c>
      <c r="H70">
        <v>0.54841965169999995</v>
      </c>
      <c r="K70">
        <v>0.110905</v>
      </c>
      <c r="M70">
        <v>0</v>
      </c>
      <c r="N70">
        <v>0</v>
      </c>
      <c r="O70">
        <v>0</v>
      </c>
      <c r="P70">
        <v>6.1820899999999996</v>
      </c>
      <c r="S70">
        <v>330.92580099999998</v>
      </c>
      <c r="T70">
        <v>0</v>
      </c>
      <c r="U70">
        <v>0</v>
      </c>
      <c r="V70">
        <v>0</v>
      </c>
      <c r="W70">
        <v>19.246220000000001</v>
      </c>
      <c r="Z70">
        <v>0</v>
      </c>
      <c r="AB70">
        <v>0</v>
      </c>
      <c r="AC70">
        <v>0</v>
      </c>
      <c r="AD70">
        <v>0</v>
      </c>
      <c r="AF70">
        <v>0</v>
      </c>
      <c r="AG70">
        <v>0</v>
      </c>
      <c r="AH70">
        <v>0</v>
      </c>
      <c r="AI70">
        <v>0</v>
      </c>
      <c r="AJ70">
        <v>1.125084</v>
      </c>
    </row>
    <row r="71" spans="1:36" x14ac:dyDescent="0.4">
      <c r="A71" t="s">
        <v>105</v>
      </c>
      <c r="C71">
        <v>8.8817841970012523E-15</v>
      </c>
      <c r="G71">
        <v>-2.2204460492503131E-16</v>
      </c>
      <c r="J71">
        <v>0</v>
      </c>
      <c r="K71">
        <v>6.4648580000000004</v>
      </c>
      <c r="M71">
        <v>0</v>
      </c>
      <c r="N71">
        <v>0</v>
      </c>
      <c r="O71">
        <v>0</v>
      </c>
      <c r="P71">
        <v>16.646370000000001</v>
      </c>
      <c r="R71">
        <v>0</v>
      </c>
      <c r="S71">
        <v>5292.1534240000001</v>
      </c>
      <c r="T71">
        <v>0</v>
      </c>
      <c r="U71">
        <v>0</v>
      </c>
      <c r="V71">
        <v>0</v>
      </c>
      <c r="W71">
        <v>22.150704000000001</v>
      </c>
      <c r="AJ71">
        <v>27.659374</v>
      </c>
    </row>
    <row r="72" spans="1:36" x14ac:dyDescent="0.4">
      <c r="A72" t="s">
        <v>106</v>
      </c>
      <c r="S72">
        <v>393.774181</v>
      </c>
    </row>
    <row r="73" spans="1:36" x14ac:dyDescent="0.4">
      <c r="A73" t="s">
        <v>107</v>
      </c>
      <c r="C73">
        <v>4.4408920985006262E-16</v>
      </c>
      <c r="J73">
        <v>0</v>
      </c>
      <c r="K73">
        <v>0.41103099999999998</v>
      </c>
      <c r="M73">
        <v>0</v>
      </c>
      <c r="O73">
        <v>0</v>
      </c>
      <c r="P73">
        <v>6.8681809999999999</v>
      </c>
      <c r="S73">
        <v>1207.741499</v>
      </c>
      <c r="V73">
        <v>0</v>
      </c>
      <c r="W73">
        <v>2</v>
      </c>
    </row>
    <row r="74" spans="1:36" x14ac:dyDescent="0.4">
      <c r="A74" t="s">
        <v>108</v>
      </c>
      <c r="D74">
        <v>4.4593301893999993</v>
      </c>
      <c r="J74">
        <v>0</v>
      </c>
      <c r="K74">
        <v>3.90652</v>
      </c>
      <c r="O74">
        <v>0</v>
      </c>
      <c r="R74">
        <v>0</v>
      </c>
      <c r="S74">
        <v>2257.9633370000001</v>
      </c>
      <c r="V74">
        <v>0</v>
      </c>
      <c r="W74">
        <v>18.298901999999998</v>
      </c>
      <c r="AJ74">
        <v>19.961435999999999</v>
      </c>
    </row>
    <row r="75" spans="1:36" x14ac:dyDescent="0.4">
      <c r="A75" t="s">
        <v>109</v>
      </c>
      <c r="C75">
        <v>5.3290705182007514E-15</v>
      </c>
      <c r="D75">
        <v>5.6411501538999973</v>
      </c>
      <c r="G75">
        <v>-2.2204460492503131E-16</v>
      </c>
      <c r="H75">
        <v>2.0943598844999998</v>
      </c>
      <c r="K75">
        <v>3.90652</v>
      </c>
      <c r="T75">
        <v>0</v>
      </c>
      <c r="V75">
        <v>0</v>
      </c>
      <c r="AH75">
        <v>0</v>
      </c>
      <c r="AI75">
        <v>0</v>
      </c>
      <c r="AJ75">
        <v>13.307624000000001</v>
      </c>
    </row>
    <row r="76" spans="1:36" x14ac:dyDescent="0.4">
      <c r="A76" t="s">
        <v>110</v>
      </c>
      <c r="D76">
        <v>0.85699018709999997</v>
      </c>
      <c r="K76">
        <v>2</v>
      </c>
      <c r="W76">
        <v>21.950036000000001</v>
      </c>
      <c r="AJ76">
        <v>10.219129000000001</v>
      </c>
    </row>
    <row r="77" spans="1:36" x14ac:dyDescent="0.4">
      <c r="A77" t="s">
        <v>111</v>
      </c>
      <c r="D77">
        <v>0.50556962680000017</v>
      </c>
      <c r="M77">
        <v>0</v>
      </c>
      <c r="O77">
        <v>0</v>
      </c>
      <c r="P77">
        <v>2</v>
      </c>
      <c r="R77">
        <v>0</v>
      </c>
      <c r="S77">
        <v>695.70919100000003</v>
      </c>
      <c r="W77">
        <v>3.5055290000000001</v>
      </c>
      <c r="AH77">
        <v>0</v>
      </c>
      <c r="AI77">
        <v>0</v>
      </c>
    </row>
    <row r="78" spans="1:36" x14ac:dyDescent="0.4">
      <c r="A78" t="s">
        <v>112</v>
      </c>
      <c r="D78">
        <v>2.1747318499999998E-2</v>
      </c>
      <c r="K78">
        <v>1.7063999999999999E-2</v>
      </c>
      <c r="M78">
        <v>0</v>
      </c>
      <c r="P78">
        <v>4</v>
      </c>
      <c r="T78">
        <v>0</v>
      </c>
      <c r="U78">
        <v>0</v>
      </c>
      <c r="V78">
        <v>0</v>
      </c>
      <c r="W78">
        <v>14.167414000000001</v>
      </c>
      <c r="AH78">
        <v>0</v>
      </c>
      <c r="AI78">
        <v>0</v>
      </c>
      <c r="AJ78">
        <v>0.125199</v>
      </c>
    </row>
    <row r="79" spans="1:36" x14ac:dyDescent="0.4">
      <c r="A79" t="s">
        <v>113</v>
      </c>
      <c r="V79">
        <v>0</v>
      </c>
      <c r="W79">
        <v>10.917369000000001</v>
      </c>
    </row>
    <row r="80" spans="1:36" x14ac:dyDescent="0.4">
      <c r="A80" t="s">
        <v>114</v>
      </c>
      <c r="R80">
        <v>0</v>
      </c>
      <c r="S80">
        <v>529.824521</v>
      </c>
      <c r="W80">
        <v>4.0087840000000003</v>
      </c>
      <c r="AJ80">
        <v>3.3269060000000001</v>
      </c>
    </row>
    <row r="81" spans="1:36" x14ac:dyDescent="0.4">
      <c r="A81" t="s">
        <v>115</v>
      </c>
      <c r="M81">
        <v>0</v>
      </c>
      <c r="N81">
        <v>0</v>
      </c>
      <c r="O81">
        <v>0</v>
      </c>
      <c r="P81">
        <v>0.32200800000000002</v>
      </c>
      <c r="R81">
        <v>0</v>
      </c>
      <c r="S81">
        <v>364.08451200000002</v>
      </c>
      <c r="T81">
        <v>-8.8817841970012523E-16</v>
      </c>
      <c r="V81">
        <v>0</v>
      </c>
      <c r="X81">
        <v>0</v>
      </c>
    </row>
    <row r="82" spans="1:36" x14ac:dyDescent="0.4">
      <c r="A82" t="s">
        <v>116</v>
      </c>
      <c r="G82">
        <v>-6.6613381477509392E-16</v>
      </c>
      <c r="K82">
        <v>0.29169200000000001</v>
      </c>
      <c r="N82">
        <v>0</v>
      </c>
      <c r="P82">
        <v>2</v>
      </c>
      <c r="R82">
        <v>0</v>
      </c>
      <c r="S82">
        <v>40.774965000000002</v>
      </c>
      <c r="V82">
        <v>0</v>
      </c>
      <c r="W82">
        <v>2</v>
      </c>
      <c r="AJ82">
        <v>2</v>
      </c>
    </row>
    <row r="83" spans="1:36" x14ac:dyDescent="0.4">
      <c r="A83" t="s">
        <v>117</v>
      </c>
      <c r="K83">
        <v>2</v>
      </c>
    </row>
    <row r="84" spans="1:36" x14ac:dyDescent="0.4">
      <c r="A84" t="s">
        <v>118</v>
      </c>
      <c r="K84">
        <v>2</v>
      </c>
      <c r="O84">
        <v>0</v>
      </c>
      <c r="Q84">
        <v>1.8056449999999999</v>
      </c>
      <c r="R84">
        <v>0</v>
      </c>
      <c r="S84">
        <v>994.75962000000004</v>
      </c>
      <c r="W84">
        <v>2.2130399999999999</v>
      </c>
    </row>
    <row r="85" spans="1:36" x14ac:dyDescent="0.4">
      <c r="A85" t="s">
        <v>119</v>
      </c>
      <c r="T85">
        <v>0</v>
      </c>
    </row>
    <row r="86" spans="1:36" x14ac:dyDescent="0.4">
      <c r="A86" t="s">
        <v>120</v>
      </c>
      <c r="J86">
        <v>0</v>
      </c>
      <c r="O86">
        <v>0</v>
      </c>
      <c r="R86">
        <v>0</v>
      </c>
      <c r="S86">
        <v>5634.3626430000004</v>
      </c>
    </row>
    <row r="87" spans="1:36" x14ac:dyDescent="0.4">
      <c r="A87" t="s">
        <v>121</v>
      </c>
      <c r="AJ87">
        <v>3.7858160000000001</v>
      </c>
    </row>
    <row r="88" spans="1:36" x14ac:dyDescent="0.4">
      <c r="A88" t="s">
        <v>122</v>
      </c>
      <c r="C88">
        <v>0</v>
      </c>
      <c r="M88">
        <v>0</v>
      </c>
      <c r="N88">
        <v>0</v>
      </c>
      <c r="P88">
        <v>4.4562920000000004</v>
      </c>
      <c r="T88">
        <v>0</v>
      </c>
      <c r="V88">
        <v>0</v>
      </c>
      <c r="AJ88">
        <v>10</v>
      </c>
    </row>
    <row r="89" spans="1:36" x14ac:dyDescent="0.4">
      <c r="A89" t="s">
        <v>123</v>
      </c>
      <c r="G89">
        <v>1.1102230246251565E-16</v>
      </c>
      <c r="R89">
        <v>0</v>
      </c>
      <c r="V89">
        <v>0</v>
      </c>
      <c r="W89">
        <v>4.4260809999999999</v>
      </c>
      <c r="AJ89">
        <v>4.8297100000000004</v>
      </c>
    </row>
    <row r="90" spans="1:36" x14ac:dyDescent="0.4">
      <c r="A90" t="s">
        <v>124</v>
      </c>
      <c r="G90">
        <v>-4.4408920985006262E-16</v>
      </c>
      <c r="H90">
        <v>0.48978165260000006</v>
      </c>
      <c r="K90">
        <v>0.52790800000000004</v>
      </c>
      <c r="Q90">
        <v>1.8056449999999999</v>
      </c>
      <c r="R90">
        <v>0</v>
      </c>
      <c r="S90">
        <v>70.909090000000006</v>
      </c>
      <c r="V90">
        <v>0</v>
      </c>
      <c r="AJ90">
        <v>1.2176359999999999</v>
      </c>
    </row>
    <row r="91" spans="1:36" x14ac:dyDescent="0.4">
      <c r="A91" t="s">
        <v>125</v>
      </c>
      <c r="D91">
        <v>0.35676017269999999</v>
      </c>
      <c r="W91">
        <v>2.2130399999999999</v>
      </c>
      <c r="AJ91">
        <v>2</v>
      </c>
    </row>
    <row r="92" spans="1:36" x14ac:dyDescent="0.4">
      <c r="A92" t="s">
        <v>126</v>
      </c>
      <c r="C92">
        <v>1.1102230246251565E-15</v>
      </c>
      <c r="D92">
        <v>1.1373804964999996</v>
      </c>
      <c r="E92">
        <v>-4.4408920985006262E-16</v>
      </c>
      <c r="F92">
        <v>2.6645352591003757E-15</v>
      </c>
      <c r="G92">
        <v>2.6645352591003757E-15</v>
      </c>
      <c r="H92">
        <v>4.2483303565999986</v>
      </c>
      <c r="J92">
        <v>0</v>
      </c>
      <c r="K92">
        <v>0.88273900000000005</v>
      </c>
      <c r="N92">
        <v>0</v>
      </c>
      <c r="O92">
        <v>0</v>
      </c>
      <c r="P92">
        <v>6.6463700000000001</v>
      </c>
      <c r="S92">
        <v>238.72685100000001</v>
      </c>
      <c r="T92">
        <v>0</v>
      </c>
      <c r="U92">
        <v>0</v>
      </c>
      <c r="V92">
        <v>0</v>
      </c>
      <c r="W92">
        <v>10</v>
      </c>
      <c r="AJ92">
        <v>10</v>
      </c>
    </row>
    <row r="93" spans="1:36" x14ac:dyDescent="0.4">
      <c r="A93" t="s">
        <v>127</v>
      </c>
      <c r="V93">
        <v>0</v>
      </c>
    </row>
    <row r="94" spans="1:36" x14ac:dyDescent="0.4">
      <c r="A94" t="s">
        <v>128</v>
      </c>
      <c r="K94">
        <v>4.5558110000000003</v>
      </c>
      <c r="R94">
        <v>0</v>
      </c>
      <c r="S94">
        <v>529.824521</v>
      </c>
      <c r="V94">
        <v>0</v>
      </c>
      <c r="W94">
        <v>6.2089930000000004</v>
      </c>
      <c r="AJ94">
        <v>9.0458379999999998</v>
      </c>
    </row>
    <row r="95" spans="1:36" x14ac:dyDescent="0.4">
      <c r="A95" t="s">
        <v>129</v>
      </c>
      <c r="D95">
        <v>0.48047988950000003</v>
      </c>
      <c r="R95">
        <v>0</v>
      </c>
      <c r="S95">
        <v>587.67657599999995</v>
      </c>
      <c r="V95">
        <v>0</v>
      </c>
      <c r="W95">
        <v>3.073969</v>
      </c>
      <c r="AJ95">
        <v>2</v>
      </c>
    </row>
    <row r="96" spans="1:36" x14ac:dyDescent="0.4">
      <c r="A96" t="s">
        <v>130</v>
      </c>
      <c r="K96">
        <v>4.687824</v>
      </c>
    </row>
    <row r="97" spans="1:36" x14ac:dyDescent="0.4">
      <c r="A97" t="s">
        <v>131</v>
      </c>
      <c r="D97">
        <v>5.2965933545999979</v>
      </c>
      <c r="V97">
        <v>0</v>
      </c>
      <c r="W97">
        <v>20</v>
      </c>
      <c r="AJ97">
        <v>31.589183999999999</v>
      </c>
    </row>
    <row r="98" spans="1:36" x14ac:dyDescent="0.4">
      <c r="A98" t="s">
        <v>132</v>
      </c>
      <c r="B98">
        <v>0</v>
      </c>
      <c r="D98">
        <v>6.5937304687000005</v>
      </c>
      <c r="G98">
        <v>-6.6613381477509392E-16</v>
      </c>
      <c r="H98">
        <v>2.0943598844999998</v>
      </c>
      <c r="N98">
        <v>0</v>
      </c>
      <c r="P98">
        <v>4.7450890000000001</v>
      </c>
      <c r="V98">
        <v>0</v>
      </c>
      <c r="W98">
        <v>45.442182000000003</v>
      </c>
      <c r="AJ98">
        <v>100.83779</v>
      </c>
    </row>
    <row r="99" spans="1:36" x14ac:dyDescent="0.4">
      <c r="A99" t="s">
        <v>133</v>
      </c>
      <c r="AJ99">
        <v>2</v>
      </c>
    </row>
    <row r="100" spans="1:36" x14ac:dyDescent="0.4">
      <c r="A100" t="s">
        <v>134</v>
      </c>
      <c r="D100">
        <v>1.6135197502000005</v>
      </c>
      <c r="K100">
        <v>2</v>
      </c>
      <c r="V100">
        <v>0</v>
      </c>
      <c r="W100">
        <v>41.988373000000003</v>
      </c>
      <c r="AJ100">
        <v>5.3556160000000004</v>
      </c>
    </row>
    <row r="101" spans="1:36" x14ac:dyDescent="0.4">
      <c r="A101" t="s">
        <v>135</v>
      </c>
      <c r="C101">
        <v>4.4408920985006262E-16</v>
      </c>
      <c r="D101">
        <v>0.36835988659999991</v>
      </c>
      <c r="G101">
        <v>0</v>
      </c>
      <c r="H101">
        <v>1.770769985</v>
      </c>
      <c r="K101">
        <v>0.52643799999999996</v>
      </c>
      <c r="M101">
        <v>0</v>
      </c>
      <c r="O101">
        <v>0</v>
      </c>
      <c r="P101">
        <v>2</v>
      </c>
      <c r="R101">
        <v>0</v>
      </c>
      <c r="S101">
        <v>964.93509900000004</v>
      </c>
      <c r="T101">
        <v>0</v>
      </c>
      <c r="U101">
        <v>0</v>
      </c>
      <c r="V101">
        <v>0</v>
      </c>
      <c r="W101">
        <v>11.508107000000001</v>
      </c>
      <c r="AH101">
        <v>0</v>
      </c>
      <c r="AI101">
        <v>0</v>
      </c>
      <c r="AJ101">
        <v>2.661524</v>
      </c>
    </row>
    <row r="102" spans="1:36" x14ac:dyDescent="0.4">
      <c r="A102" t="s">
        <v>136</v>
      </c>
      <c r="S102">
        <v>462.20272299999999</v>
      </c>
    </row>
    <row r="103" spans="1:36" x14ac:dyDescent="0.4">
      <c r="A103" t="s">
        <v>137</v>
      </c>
      <c r="D103">
        <v>3.5674603161000009</v>
      </c>
      <c r="R103">
        <v>0</v>
      </c>
      <c r="S103">
        <v>825.15515700000003</v>
      </c>
      <c r="V103">
        <v>0</v>
      </c>
      <c r="W103">
        <v>5.5326009999999997</v>
      </c>
      <c r="AJ103">
        <v>6.6538120000000003</v>
      </c>
    </row>
    <row r="104" spans="1:36" x14ac:dyDescent="0.4">
      <c r="A104" t="s">
        <v>138</v>
      </c>
      <c r="G104">
        <v>2.2204460492503131E-16</v>
      </c>
      <c r="H104">
        <v>2.0368299102000003</v>
      </c>
      <c r="K104">
        <v>1.4088309999999999</v>
      </c>
      <c r="M104">
        <v>0</v>
      </c>
      <c r="O104">
        <v>0</v>
      </c>
      <c r="P104">
        <v>5.9801650000000004</v>
      </c>
      <c r="R104">
        <v>0</v>
      </c>
      <c r="V104">
        <v>0</v>
      </c>
      <c r="AH104">
        <v>0</v>
      </c>
      <c r="AI104">
        <v>0</v>
      </c>
      <c r="AJ104">
        <v>2.574913</v>
      </c>
    </row>
    <row r="105" spans="1:36" x14ac:dyDescent="0.4">
      <c r="A105" t="s">
        <v>139</v>
      </c>
      <c r="K105">
        <v>3.90652</v>
      </c>
    </row>
    <row r="106" spans="1:36" x14ac:dyDescent="0.4">
      <c r="A106" t="s">
        <v>140</v>
      </c>
      <c r="G106">
        <v>-2.2204460492503131E-16</v>
      </c>
      <c r="H106">
        <v>2.0943598845000002</v>
      </c>
      <c r="N106">
        <v>0</v>
      </c>
      <c r="O106">
        <v>0</v>
      </c>
      <c r="P106">
        <v>4.7450890000000001</v>
      </c>
      <c r="S106">
        <v>161.01129900000001</v>
      </c>
      <c r="V106">
        <v>0</v>
      </c>
    </row>
    <row r="107" spans="1:36" x14ac:dyDescent="0.4">
      <c r="A107" t="s">
        <v>141</v>
      </c>
      <c r="J107">
        <v>0</v>
      </c>
      <c r="R107">
        <v>0</v>
      </c>
    </row>
    <row r="108" spans="1:36" x14ac:dyDescent="0.4">
      <c r="A108" t="s">
        <v>142</v>
      </c>
      <c r="B108">
        <v>0</v>
      </c>
      <c r="C108">
        <v>2.6645352591003757E-15</v>
      </c>
      <c r="G108">
        <v>-2.2204460492503131E-16</v>
      </c>
      <c r="J108">
        <v>0</v>
      </c>
      <c r="K108">
        <v>4.5059300000000002</v>
      </c>
      <c r="M108">
        <v>0</v>
      </c>
      <c r="O108">
        <v>0</v>
      </c>
      <c r="P108">
        <v>17.881446</v>
      </c>
      <c r="Q108">
        <v>1.8056449999999999</v>
      </c>
      <c r="R108">
        <v>0</v>
      </c>
      <c r="S108">
        <v>2320.7388289999999</v>
      </c>
      <c r="V108">
        <v>0</v>
      </c>
      <c r="W108">
        <v>42.130405000000003</v>
      </c>
      <c r="AH108">
        <v>0</v>
      </c>
      <c r="AI108">
        <v>0</v>
      </c>
      <c r="AJ108">
        <v>36.595965999999997</v>
      </c>
    </row>
    <row r="109" spans="1:36" x14ac:dyDescent="0.4">
      <c r="A109" t="s">
        <v>143</v>
      </c>
      <c r="W109">
        <v>4.4469250000000002</v>
      </c>
      <c r="AJ109">
        <v>2.391572</v>
      </c>
    </row>
    <row r="110" spans="1:36" x14ac:dyDescent="0.4">
      <c r="A110" t="s">
        <v>144</v>
      </c>
      <c r="C110">
        <v>3.8857805861880479E-15</v>
      </c>
      <c r="D110">
        <v>0.92509009870000014</v>
      </c>
      <c r="G110">
        <v>0</v>
      </c>
      <c r="H110">
        <v>0.87003758530000008</v>
      </c>
      <c r="J110">
        <v>0</v>
      </c>
      <c r="K110">
        <v>0.12926399999999999</v>
      </c>
      <c r="M110">
        <v>0</v>
      </c>
      <c r="N110">
        <v>0</v>
      </c>
      <c r="O110">
        <v>0</v>
      </c>
      <c r="P110">
        <v>9.41967</v>
      </c>
      <c r="R110">
        <v>0</v>
      </c>
      <c r="S110">
        <v>1997.6353200000001</v>
      </c>
      <c r="T110">
        <v>0</v>
      </c>
      <c r="U110">
        <v>0</v>
      </c>
      <c r="V110">
        <v>0</v>
      </c>
      <c r="W110">
        <v>14.377808999999999</v>
      </c>
      <c r="AJ110">
        <v>2</v>
      </c>
    </row>
    <row r="111" spans="1:36" x14ac:dyDescent="0.4">
      <c r="A111" t="s">
        <v>145</v>
      </c>
      <c r="D111">
        <v>8.918640378800001</v>
      </c>
      <c r="K111">
        <v>24.139737</v>
      </c>
      <c r="S111">
        <v>560</v>
      </c>
      <c r="W111">
        <v>10</v>
      </c>
      <c r="AJ111">
        <v>30</v>
      </c>
    </row>
    <row r="112" spans="1:36" x14ac:dyDescent="0.4">
      <c r="A112" t="s">
        <v>146</v>
      </c>
      <c r="D112">
        <v>0.89185957900000035</v>
      </c>
      <c r="J112">
        <v>0</v>
      </c>
      <c r="O112">
        <v>0</v>
      </c>
      <c r="R112">
        <v>0</v>
      </c>
      <c r="S112">
        <v>400</v>
      </c>
      <c r="T112">
        <v>0</v>
      </c>
      <c r="W112">
        <v>2.7663000000000002</v>
      </c>
      <c r="Z112">
        <v>0</v>
      </c>
      <c r="AA112">
        <v>0</v>
      </c>
      <c r="AJ112">
        <v>6.6538120000000003</v>
      </c>
    </row>
    <row r="113" spans="1:36" x14ac:dyDescent="0.4">
      <c r="A113" t="s">
        <v>147</v>
      </c>
      <c r="D113">
        <v>1.7847701580000006</v>
      </c>
      <c r="J113">
        <v>0</v>
      </c>
      <c r="K113">
        <v>3.948286</v>
      </c>
      <c r="M113">
        <v>0</v>
      </c>
      <c r="N113">
        <v>0</v>
      </c>
      <c r="O113">
        <v>0</v>
      </c>
      <c r="P113">
        <v>5</v>
      </c>
      <c r="R113">
        <v>0</v>
      </c>
      <c r="S113">
        <v>4093.6864540000001</v>
      </c>
      <c r="T113">
        <v>0</v>
      </c>
      <c r="W113">
        <v>5.5326009999999997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J113">
        <v>6.6538120000000003</v>
      </c>
    </row>
    <row r="114" spans="1:36" x14ac:dyDescent="0.4">
      <c r="A114" t="s">
        <v>148</v>
      </c>
      <c r="B114">
        <v>0</v>
      </c>
      <c r="C114">
        <v>-3.5527136788005009E-15</v>
      </c>
      <c r="D114">
        <v>12.029610491600003</v>
      </c>
      <c r="G114">
        <v>-6.6613381477509392E-16</v>
      </c>
      <c r="H114">
        <v>3.1924804701999996</v>
      </c>
      <c r="J114">
        <v>0</v>
      </c>
      <c r="K114">
        <v>6.1471220000000004</v>
      </c>
      <c r="L114">
        <v>0</v>
      </c>
      <c r="M114">
        <v>0</v>
      </c>
      <c r="N114">
        <v>0</v>
      </c>
      <c r="O114">
        <v>0</v>
      </c>
      <c r="P114">
        <v>16.646370000000001</v>
      </c>
      <c r="Q114">
        <v>6.8056450000000002</v>
      </c>
      <c r="R114">
        <v>0</v>
      </c>
      <c r="S114">
        <v>6755.1817970000002</v>
      </c>
      <c r="T114">
        <v>0</v>
      </c>
      <c r="U114">
        <v>0</v>
      </c>
      <c r="V114">
        <v>0</v>
      </c>
      <c r="W114">
        <v>133.60730799999999</v>
      </c>
      <c r="AH114">
        <v>0</v>
      </c>
      <c r="AI114">
        <v>0</v>
      </c>
      <c r="AJ114">
        <v>6.6538120000000003</v>
      </c>
    </row>
    <row r="115" spans="1:36" x14ac:dyDescent="0.4">
      <c r="A115" t="s">
        <v>149</v>
      </c>
      <c r="R115">
        <v>0</v>
      </c>
      <c r="V115">
        <v>0</v>
      </c>
    </row>
    <row r="116" spans="1:36" x14ac:dyDescent="0.4">
      <c r="A116" t="s">
        <v>150</v>
      </c>
      <c r="C116">
        <v>-8.8817841970012523E-16</v>
      </c>
      <c r="G116">
        <v>0</v>
      </c>
      <c r="J116">
        <v>0</v>
      </c>
      <c r="K116">
        <v>0.59211000000000003</v>
      </c>
      <c r="M116">
        <v>0</v>
      </c>
      <c r="N116">
        <v>0</v>
      </c>
      <c r="O116">
        <v>0</v>
      </c>
      <c r="P116">
        <v>7.7504999999999997</v>
      </c>
      <c r="Q116">
        <v>1.8056449999999999</v>
      </c>
      <c r="R116">
        <v>0</v>
      </c>
      <c r="S116">
        <v>1035.4526900000001</v>
      </c>
      <c r="T116">
        <v>0</v>
      </c>
      <c r="U116">
        <v>0</v>
      </c>
      <c r="V116">
        <v>0</v>
      </c>
      <c r="W116">
        <v>17.5</v>
      </c>
      <c r="AJ116">
        <v>4.9903589999999998</v>
      </c>
    </row>
    <row r="117" spans="1:36" x14ac:dyDescent="0.4">
      <c r="A117" t="s">
        <v>151</v>
      </c>
      <c r="D117">
        <v>15.937280212500001</v>
      </c>
      <c r="K117">
        <v>2</v>
      </c>
      <c r="R117">
        <v>0</v>
      </c>
      <c r="S117">
        <v>1082.0210979999999</v>
      </c>
      <c r="W117">
        <v>110.652027</v>
      </c>
      <c r="AJ117">
        <v>69.985612000000003</v>
      </c>
    </row>
    <row r="118" spans="1:36" x14ac:dyDescent="0.4">
      <c r="A118" t="s">
        <v>152</v>
      </c>
      <c r="S118">
        <v>189.58750000000001</v>
      </c>
      <c r="W118">
        <v>31.697990000000001</v>
      </c>
    </row>
    <row r="119" spans="1:36" x14ac:dyDescent="0.4">
      <c r="A119" t="s">
        <v>153</v>
      </c>
      <c r="D119">
        <v>1.8993897497000003</v>
      </c>
      <c r="V119">
        <v>0</v>
      </c>
      <c r="W119">
        <v>14.384763</v>
      </c>
      <c r="AJ119">
        <v>2</v>
      </c>
    </row>
    <row r="120" spans="1:36" x14ac:dyDescent="0.4">
      <c r="A120" t="s">
        <v>154</v>
      </c>
      <c r="S120">
        <v>752.53102799999999</v>
      </c>
      <c r="W120">
        <v>56.287660000000002</v>
      </c>
    </row>
    <row r="121" spans="1:36" x14ac:dyDescent="0.4">
      <c r="A121" t="s">
        <v>155</v>
      </c>
      <c r="C121">
        <v>1.0658141036401503E-14</v>
      </c>
      <c r="J121">
        <v>0</v>
      </c>
      <c r="O121">
        <v>0</v>
      </c>
      <c r="S121">
        <v>203.669265</v>
      </c>
      <c r="T121">
        <v>7.7715611723760958E-16</v>
      </c>
      <c r="U121">
        <v>0</v>
      </c>
    </row>
    <row r="122" spans="1:36" x14ac:dyDescent="0.4">
      <c r="A122" t="s">
        <v>156</v>
      </c>
      <c r="B122">
        <v>0</v>
      </c>
      <c r="C122">
        <v>1.1546319456101628E-14</v>
      </c>
      <c r="D122">
        <v>4.9200799846999983</v>
      </c>
      <c r="E122">
        <v>3.5527136788005009E-15</v>
      </c>
      <c r="G122">
        <v>-6.6613381477509392E-16</v>
      </c>
      <c r="M122">
        <v>0</v>
      </c>
      <c r="P122">
        <v>15.980165</v>
      </c>
      <c r="T122">
        <v>0</v>
      </c>
      <c r="U122">
        <v>0</v>
      </c>
      <c r="V122">
        <v>0</v>
      </c>
      <c r="W122">
        <v>113.236205</v>
      </c>
      <c r="AH122">
        <v>0</v>
      </c>
      <c r="AI122">
        <v>0</v>
      </c>
      <c r="AJ122">
        <v>28.307624000000001</v>
      </c>
    </row>
    <row r="123" spans="1:36" x14ac:dyDescent="0.4">
      <c r="A123" t="s">
        <v>157</v>
      </c>
      <c r="D123">
        <v>1.1658802066999998</v>
      </c>
      <c r="G123">
        <v>-2.2204460492503131E-16</v>
      </c>
      <c r="H123">
        <v>2.6818600398000001</v>
      </c>
      <c r="K123">
        <v>3.125216</v>
      </c>
      <c r="Q123">
        <v>1.8056449999999999</v>
      </c>
      <c r="S123">
        <v>200</v>
      </c>
      <c r="V123">
        <v>0</v>
      </c>
      <c r="W123">
        <v>15.532601</v>
      </c>
      <c r="AJ123">
        <v>2</v>
      </c>
    </row>
    <row r="124" spans="1:36" x14ac:dyDescent="0.4">
      <c r="A124" t="s">
        <v>158</v>
      </c>
      <c r="D124">
        <v>1.783730158</v>
      </c>
      <c r="W124">
        <v>42.380670000000002</v>
      </c>
      <c r="AJ124">
        <v>9.814978</v>
      </c>
    </row>
    <row r="125" spans="1:36" x14ac:dyDescent="0.4">
      <c r="A125" t="s">
        <v>159</v>
      </c>
      <c r="D125">
        <v>1.6018397128999999</v>
      </c>
      <c r="K125">
        <v>2</v>
      </c>
      <c r="V125">
        <v>0</v>
      </c>
      <c r="W125">
        <v>11.104742999999999</v>
      </c>
      <c r="AJ125">
        <v>5.2805330000000001</v>
      </c>
    </row>
    <row r="126" spans="1:36" x14ac:dyDescent="0.4">
      <c r="A126" t="s">
        <v>160</v>
      </c>
      <c r="N126">
        <v>0</v>
      </c>
      <c r="O126">
        <v>0</v>
      </c>
      <c r="P126">
        <v>3.901281</v>
      </c>
      <c r="R126">
        <v>0</v>
      </c>
      <c r="S126">
        <v>1137.010908</v>
      </c>
      <c r="V126">
        <v>0</v>
      </c>
      <c r="W126">
        <v>10</v>
      </c>
    </row>
    <row r="127" spans="1:36" x14ac:dyDescent="0.4">
      <c r="A127" t="s">
        <v>161</v>
      </c>
      <c r="N127">
        <v>0</v>
      </c>
      <c r="O127">
        <v>0</v>
      </c>
    </row>
    <row r="128" spans="1:36" x14ac:dyDescent="0.4">
      <c r="A128" t="s">
        <v>162</v>
      </c>
      <c r="R128">
        <v>0</v>
      </c>
      <c r="V128">
        <v>0</v>
      </c>
    </row>
    <row r="129" spans="1:36" x14ac:dyDescent="0.4">
      <c r="A129" t="s">
        <v>163</v>
      </c>
      <c r="C129">
        <v>2.6645352591003757E-15</v>
      </c>
      <c r="D129">
        <v>1.8803702410000001</v>
      </c>
      <c r="K129">
        <v>0.418041</v>
      </c>
      <c r="M129">
        <v>0</v>
      </c>
      <c r="N129">
        <v>0</v>
      </c>
      <c r="P129">
        <v>7</v>
      </c>
      <c r="S129">
        <v>200</v>
      </c>
      <c r="T129">
        <v>0</v>
      </c>
      <c r="V129">
        <v>0</v>
      </c>
      <c r="W129">
        <v>4.9793409999999998</v>
      </c>
      <c r="AH129">
        <v>0</v>
      </c>
      <c r="AI129">
        <v>0</v>
      </c>
      <c r="AJ129">
        <v>4.2183330000000003</v>
      </c>
    </row>
    <row r="130" spans="1:36" x14ac:dyDescent="0.4">
      <c r="A130" t="s">
        <v>164</v>
      </c>
      <c r="K130">
        <v>9.7663010000000003</v>
      </c>
    </row>
    <row r="131" spans="1:36" x14ac:dyDescent="0.4">
      <c r="A131" t="s">
        <v>165</v>
      </c>
      <c r="D131">
        <v>1.1462395834999997</v>
      </c>
      <c r="G131">
        <v>3.3306690738754696E-16</v>
      </c>
      <c r="H131">
        <v>0.96675398999999995</v>
      </c>
      <c r="K131">
        <v>1.2244759999999999</v>
      </c>
      <c r="S131">
        <v>200</v>
      </c>
      <c r="V131">
        <v>0</v>
      </c>
      <c r="AJ131">
        <v>3.9433940000000001</v>
      </c>
    </row>
    <row r="132" spans="1:36" x14ac:dyDescent="0.4">
      <c r="A132" t="s">
        <v>166</v>
      </c>
      <c r="S132">
        <v>202.55176</v>
      </c>
    </row>
    <row r="133" spans="1:36" x14ac:dyDescent="0.4">
      <c r="A133" t="s">
        <v>167</v>
      </c>
      <c r="K133">
        <v>2.343912</v>
      </c>
      <c r="AJ133">
        <v>5.3230490000000001</v>
      </c>
    </row>
    <row r="134" spans="1:36" x14ac:dyDescent="0.4">
      <c r="A134" t="s">
        <v>168</v>
      </c>
      <c r="G134">
        <v>0</v>
      </c>
      <c r="H134">
        <v>0.42806667659999986</v>
      </c>
      <c r="K134">
        <v>0.490763</v>
      </c>
      <c r="V134">
        <v>0</v>
      </c>
      <c r="W134">
        <v>12.381947</v>
      </c>
      <c r="AJ134">
        <v>0.483541</v>
      </c>
    </row>
    <row r="135" spans="1:36" x14ac:dyDescent="0.4">
      <c r="A135" t="s">
        <v>169</v>
      </c>
      <c r="D135">
        <v>0.35676017270000004</v>
      </c>
      <c r="G135">
        <v>1.1102230246251565E-16</v>
      </c>
      <c r="R135">
        <v>0</v>
      </c>
      <c r="W135">
        <v>2</v>
      </c>
      <c r="AJ135">
        <v>2</v>
      </c>
    </row>
    <row r="136" spans="1:36" x14ac:dyDescent="0.4">
      <c r="A136" t="s">
        <v>170</v>
      </c>
      <c r="K136">
        <v>4.0337769999999997</v>
      </c>
      <c r="V136">
        <v>0</v>
      </c>
      <c r="W136">
        <v>7.745641</v>
      </c>
    </row>
    <row r="137" spans="1:36" x14ac:dyDescent="0.4">
      <c r="A137" t="s">
        <v>171</v>
      </c>
      <c r="S137">
        <v>200</v>
      </c>
    </row>
    <row r="138" spans="1:36" x14ac:dyDescent="0.4">
      <c r="A138" t="s">
        <v>172</v>
      </c>
      <c r="O138">
        <v>0</v>
      </c>
      <c r="Q138">
        <v>1.8056449999999999</v>
      </c>
      <c r="R138">
        <v>0</v>
      </c>
      <c r="V138">
        <v>0</v>
      </c>
    </row>
    <row r="139" spans="1:36" x14ac:dyDescent="0.4">
      <c r="A139" t="s">
        <v>173</v>
      </c>
      <c r="C139">
        <v>2.4424906541753444E-15</v>
      </c>
      <c r="D139">
        <v>1.7775329986999997</v>
      </c>
      <c r="J139">
        <v>0</v>
      </c>
      <c r="M139">
        <v>0</v>
      </c>
      <c r="O139">
        <v>0</v>
      </c>
      <c r="P139">
        <v>4</v>
      </c>
      <c r="S139">
        <v>277.95974100000001</v>
      </c>
      <c r="T139">
        <v>0</v>
      </c>
      <c r="U139">
        <v>0</v>
      </c>
      <c r="V139">
        <v>0</v>
      </c>
    </row>
    <row r="140" spans="1:36" x14ac:dyDescent="0.4">
      <c r="A140" t="s">
        <v>174</v>
      </c>
      <c r="J140">
        <v>0</v>
      </c>
      <c r="M140">
        <v>0</v>
      </c>
      <c r="O140">
        <v>0</v>
      </c>
      <c r="P140">
        <v>5.9801650000000004</v>
      </c>
      <c r="R140">
        <v>0</v>
      </c>
      <c r="S140">
        <v>1342.8550560000001</v>
      </c>
      <c r="W140">
        <v>5.5326009999999997</v>
      </c>
      <c r="Z140">
        <v>0</v>
      </c>
      <c r="AA140">
        <v>0</v>
      </c>
      <c r="AB140">
        <v>0</v>
      </c>
      <c r="AC140">
        <v>0</v>
      </c>
      <c r="AD140">
        <v>0</v>
      </c>
      <c r="AF140">
        <v>0</v>
      </c>
      <c r="AG140">
        <v>0</v>
      </c>
      <c r="AH140">
        <v>0</v>
      </c>
      <c r="AI140">
        <v>0</v>
      </c>
      <c r="AJ140">
        <v>19.961435999999999</v>
      </c>
    </row>
    <row r="141" spans="1:36" x14ac:dyDescent="0.4">
      <c r="A141" t="s">
        <v>175</v>
      </c>
      <c r="N141">
        <v>0</v>
      </c>
      <c r="O141">
        <v>0</v>
      </c>
    </row>
    <row r="142" spans="1:36" x14ac:dyDescent="0.4">
      <c r="A142" t="s">
        <v>176</v>
      </c>
      <c r="C142">
        <v>5.3290705182007514E-15</v>
      </c>
      <c r="G142">
        <v>0</v>
      </c>
      <c r="M142">
        <v>0</v>
      </c>
      <c r="P142">
        <v>15.696999999999999</v>
      </c>
      <c r="Q142">
        <v>1.8056449999999999</v>
      </c>
      <c r="V142">
        <v>0</v>
      </c>
    </row>
    <row r="143" spans="1:36" x14ac:dyDescent="0.4">
      <c r="A143" t="s">
        <v>177</v>
      </c>
      <c r="C143">
        <v>-3.3306690738754696E-16</v>
      </c>
      <c r="E143">
        <v>-4.4408920985006262E-16</v>
      </c>
      <c r="F143">
        <v>-6.6613381477509392E-16</v>
      </c>
      <c r="G143">
        <v>-4.4408920985006262E-16</v>
      </c>
      <c r="H143">
        <v>2.2262103402999998</v>
      </c>
      <c r="J143">
        <v>0</v>
      </c>
      <c r="N143">
        <v>0</v>
      </c>
      <c r="O143">
        <v>0</v>
      </c>
      <c r="P143">
        <v>2.265034</v>
      </c>
      <c r="S143">
        <v>419.99391500000002</v>
      </c>
      <c r="T143">
        <v>0</v>
      </c>
      <c r="V143">
        <v>0</v>
      </c>
      <c r="W143">
        <v>4.3823470000000002</v>
      </c>
    </row>
    <row r="144" spans="1:36" x14ac:dyDescent="0.4">
      <c r="A144" t="s">
        <v>178</v>
      </c>
      <c r="C144">
        <v>-5.5511151231257827E-16</v>
      </c>
      <c r="D144">
        <v>0.13520017519999983</v>
      </c>
      <c r="G144">
        <v>-5.5511151231257827E-17</v>
      </c>
      <c r="H144">
        <v>0.7399495988</v>
      </c>
      <c r="J144">
        <v>0</v>
      </c>
      <c r="M144">
        <v>0</v>
      </c>
      <c r="N144">
        <v>0</v>
      </c>
      <c r="O144">
        <v>0</v>
      </c>
      <c r="P144">
        <v>5</v>
      </c>
      <c r="S144">
        <v>211.410877</v>
      </c>
      <c r="T144">
        <v>0</v>
      </c>
      <c r="U144">
        <v>0</v>
      </c>
      <c r="V144">
        <v>0</v>
      </c>
      <c r="W144">
        <v>4.890841</v>
      </c>
      <c r="AH144">
        <v>0</v>
      </c>
      <c r="AI144">
        <v>0</v>
      </c>
      <c r="AJ144">
        <v>2</v>
      </c>
    </row>
    <row r="145" spans="1:36" x14ac:dyDescent="0.4">
      <c r="A145" t="s">
        <v>179</v>
      </c>
      <c r="T145">
        <v>0</v>
      </c>
      <c r="V145">
        <v>0</v>
      </c>
      <c r="W145">
        <v>11.463137</v>
      </c>
      <c r="X145">
        <v>0</v>
      </c>
      <c r="AH145">
        <v>0</v>
      </c>
      <c r="AI145">
        <v>0</v>
      </c>
    </row>
    <row r="146" spans="1:36" x14ac:dyDescent="0.4">
      <c r="A146" t="s">
        <v>180</v>
      </c>
      <c r="D146">
        <v>2.5922403966999998</v>
      </c>
      <c r="W146">
        <v>117.997795</v>
      </c>
      <c r="AJ146">
        <v>8.5847859999999994</v>
      </c>
    </row>
    <row r="147" spans="1:36" x14ac:dyDescent="0.4">
      <c r="A147" t="s">
        <v>181</v>
      </c>
      <c r="D147">
        <v>1.1750795698999996</v>
      </c>
      <c r="G147">
        <v>2.2204460492503131E-16</v>
      </c>
      <c r="H147">
        <v>1.8585697877</v>
      </c>
      <c r="K147">
        <v>0.33374300000000001</v>
      </c>
      <c r="N147">
        <v>0</v>
      </c>
      <c r="P147">
        <v>4.7450890000000001</v>
      </c>
      <c r="V147">
        <v>0</v>
      </c>
      <c r="W147">
        <v>7.9813369999999999</v>
      </c>
      <c r="AH147">
        <v>0</v>
      </c>
      <c r="AI147">
        <v>0</v>
      </c>
      <c r="AJ147">
        <v>4.1549829999999996</v>
      </c>
    </row>
    <row r="148" spans="1:36" x14ac:dyDescent="0.4">
      <c r="A148" t="s">
        <v>182</v>
      </c>
      <c r="D148">
        <v>0.58786995489999982</v>
      </c>
      <c r="K148">
        <v>2.5164949999999999</v>
      </c>
      <c r="S148">
        <v>177.93276</v>
      </c>
      <c r="W148">
        <v>4.0816150000000002</v>
      </c>
    </row>
    <row r="149" spans="1:36" x14ac:dyDescent="0.4">
      <c r="A149" t="s">
        <v>183</v>
      </c>
      <c r="K149">
        <v>2.7345640000000002</v>
      </c>
      <c r="S149">
        <v>200</v>
      </c>
      <c r="W149">
        <v>5.5326009999999997</v>
      </c>
    </row>
    <row r="150" spans="1:36" x14ac:dyDescent="0.4">
      <c r="A150" t="s">
        <v>184</v>
      </c>
      <c r="C150">
        <v>-3.5527136788005009E-15</v>
      </c>
      <c r="M150">
        <v>0</v>
      </c>
      <c r="N150">
        <v>0</v>
      </c>
      <c r="P150">
        <v>7.9801650000000004</v>
      </c>
      <c r="T150">
        <v>0</v>
      </c>
      <c r="U150">
        <v>0</v>
      </c>
      <c r="V150">
        <v>0</v>
      </c>
    </row>
    <row r="151" spans="1:36" x14ac:dyDescent="0.4">
      <c r="A151" t="s">
        <v>185</v>
      </c>
      <c r="B151">
        <v>0</v>
      </c>
      <c r="C151">
        <v>-1.7763568394002505E-15</v>
      </c>
      <c r="D151">
        <v>3.8407199341999996</v>
      </c>
      <c r="J151">
        <v>0</v>
      </c>
      <c r="K151">
        <v>2.0198019999999999</v>
      </c>
      <c r="M151">
        <v>0</v>
      </c>
      <c r="N151">
        <v>0</v>
      </c>
      <c r="O151">
        <v>0</v>
      </c>
      <c r="P151">
        <v>22.626535000000001</v>
      </c>
      <c r="Q151">
        <v>1.8056449999999999</v>
      </c>
      <c r="R151">
        <v>0</v>
      </c>
      <c r="S151">
        <v>3008.0838640000002</v>
      </c>
      <c r="V151">
        <v>0</v>
      </c>
      <c r="W151">
        <v>5.5326009999999997</v>
      </c>
      <c r="AB151">
        <v>0</v>
      </c>
      <c r="AD151">
        <v>0</v>
      </c>
      <c r="AF151">
        <v>0</v>
      </c>
      <c r="AG151">
        <v>0</v>
      </c>
      <c r="AH151">
        <v>0</v>
      </c>
      <c r="AI151">
        <v>0</v>
      </c>
      <c r="AJ151">
        <v>16.653811999999999</v>
      </c>
    </row>
    <row r="152" spans="1:36" x14ac:dyDescent="0.4">
      <c r="A152" t="s">
        <v>186</v>
      </c>
      <c r="K152">
        <v>7.166976</v>
      </c>
      <c r="AJ152">
        <v>6.6538120000000003</v>
      </c>
    </row>
    <row r="153" spans="1:36" x14ac:dyDescent="0.4">
      <c r="A153" t="s">
        <v>187</v>
      </c>
      <c r="O153">
        <v>0</v>
      </c>
      <c r="R153">
        <v>0</v>
      </c>
      <c r="S153">
        <v>478.65407099999999</v>
      </c>
    </row>
    <row r="154" spans="1:36" x14ac:dyDescent="0.4">
      <c r="A154" t="s">
        <v>188</v>
      </c>
      <c r="D154">
        <v>1.7019597506999999</v>
      </c>
      <c r="G154">
        <v>-2.2204460492503131E-16</v>
      </c>
      <c r="H154">
        <v>2.0943598845000002</v>
      </c>
      <c r="N154">
        <v>0</v>
      </c>
      <c r="O154">
        <v>0</v>
      </c>
      <c r="P154">
        <v>6.6463700000000001</v>
      </c>
      <c r="Q154">
        <v>1.8056449999999999</v>
      </c>
      <c r="R154">
        <v>0</v>
      </c>
      <c r="S154">
        <v>657.70056199999999</v>
      </c>
      <c r="V154">
        <v>0</v>
      </c>
      <c r="W154">
        <v>11.631325</v>
      </c>
      <c r="AJ154">
        <v>5.8924640000000004</v>
      </c>
    </row>
    <row r="155" spans="1:36" x14ac:dyDescent="0.4">
      <c r="A155" t="s">
        <v>189</v>
      </c>
      <c r="K155">
        <v>4.2971719999999998</v>
      </c>
    </row>
    <row r="156" spans="1:36" x14ac:dyDescent="0.4">
      <c r="A156" t="s">
        <v>190</v>
      </c>
      <c r="K156">
        <v>6.7725439999999999</v>
      </c>
      <c r="AJ156">
        <v>13.326905999999999</v>
      </c>
    </row>
    <row r="157" spans="1:36" x14ac:dyDescent="0.4">
      <c r="A157" t="s">
        <v>191</v>
      </c>
      <c r="M157">
        <v>0</v>
      </c>
      <c r="T157">
        <v>0</v>
      </c>
      <c r="V157">
        <v>0</v>
      </c>
      <c r="W157">
        <v>4.4260809999999999</v>
      </c>
      <c r="AA157">
        <v>0</v>
      </c>
      <c r="AH157">
        <v>0</v>
      </c>
      <c r="AI157">
        <v>0</v>
      </c>
      <c r="AJ157">
        <v>13.307624000000001</v>
      </c>
    </row>
    <row r="158" spans="1:36" x14ac:dyDescent="0.4">
      <c r="A158" t="s">
        <v>192</v>
      </c>
      <c r="D158">
        <v>0.62785048500000018</v>
      </c>
      <c r="R158">
        <v>0</v>
      </c>
      <c r="S158">
        <v>244.3014</v>
      </c>
      <c r="W158">
        <v>4.3591420000000003</v>
      </c>
    </row>
    <row r="159" spans="1:36" x14ac:dyDescent="0.4">
      <c r="A159" t="s">
        <v>193</v>
      </c>
      <c r="C159">
        <v>8.8817841970012523E-16</v>
      </c>
      <c r="D159">
        <v>5.1226999820000003</v>
      </c>
      <c r="G159">
        <v>-2.2204460492503131E-16</v>
      </c>
      <c r="H159">
        <v>2.6258401418999999</v>
      </c>
      <c r="J159">
        <v>0</v>
      </c>
      <c r="K159">
        <v>2.6505169999999998</v>
      </c>
      <c r="L159">
        <v>0</v>
      </c>
      <c r="M159">
        <v>0</v>
      </c>
      <c r="N159">
        <v>0</v>
      </c>
      <c r="O159">
        <v>0</v>
      </c>
      <c r="P159">
        <v>12.626535000000001</v>
      </c>
      <c r="Q159">
        <v>7.9042500000000002</v>
      </c>
      <c r="R159">
        <v>0</v>
      </c>
      <c r="S159">
        <v>1524.931748</v>
      </c>
      <c r="T159">
        <v>0</v>
      </c>
      <c r="U159">
        <v>0</v>
      </c>
      <c r="V159">
        <v>0</v>
      </c>
      <c r="W159">
        <v>27.717562000000001</v>
      </c>
      <c r="AH159">
        <v>0</v>
      </c>
      <c r="AI159">
        <v>0</v>
      </c>
      <c r="AJ159">
        <v>21.005455000000001</v>
      </c>
    </row>
    <row r="160" spans="1:36" x14ac:dyDescent="0.4">
      <c r="A160" t="s">
        <v>194</v>
      </c>
      <c r="D160">
        <v>0.51510015190000003</v>
      </c>
      <c r="K160">
        <v>2</v>
      </c>
      <c r="L160">
        <v>0</v>
      </c>
      <c r="O160">
        <v>0</v>
      </c>
      <c r="Q160">
        <v>15</v>
      </c>
      <c r="R160">
        <v>0</v>
      </c>
      <c r="S160">
        <v>920.50637500000005</v>
      </c>
      <c r="W160">
        <v>3.5586060000000002</v>
      </c>
    </row>
    <row r="161" spans="1:36" x14ac:dyDescent="0.4">
      <c r="A161" t="s">
        <v>195</v>
      </c>
      <c r="K161">
        <v>6.2090000000000001E-3</v>
      </c>
      <c r="L161">
        <v>0</v>
      </c>
      <c r="M161">
        <v>0</v>
      </c>
      <c r="P161">
        <v>3.7553079999999999</v>
      </c>
      <c r="Q161">
        <v>5</v>
      </c>
      <c r="V161">
        <v>0</v>
      </c>
      <c r="AJ161">
        <v>0.28789300000000001</v>
      </c>
    </row>
    <row r="162" spans="1:36" x14ac:dyDescent="0.4">
      <c r="A162" t="s">
        <v>196</v>
      </c>
      <c r="D162">
        <v>3.3905999164999989</v>
      </c>
      <c r="G162">
        <v>-6.6613381477509392E-16</v>
      </c>
      <c r="H162">
        <v>2.0943598844999998</v>
      </c>
      <c r="K162">
        <v>2.109372</v>
      </c>
      <c r="V162">
        <v>0</v>
      </c>
      <c r="AJ162">
        <v>10</v>
      </c>
    </row>
    <row r="163" spans="1:36" x14ac:dyDescent="0.4">
      <c r="A163" t="s">
        <v>197</v>
      </c>
      <c r="K163">
        <v>2.1397110000000001</v>
      </c>
      <c r="AJ163">
        <v>10.891438000000001</v>
      </c>
    </row>
    <row r="164" spans="1:36" x14ac:dyDescent="0.4">
      <c r="A164" t="s">
        <v>198</v>
      </c>
      <c r="D164">
        <v>0.78154048600000003</v>
      </c>
      <c r="G164">
        <v>2.2204460492503131E-16</v>
      </c>
      <c r="H164">
        <v>0.94477471539999991</v>
      </c>
      <c r="K164">
        <v>0.770146</v>
      </c>
      <c r="V164">
        <v>0</v>
      </c>
      <c r="W164">
        <v>5.3346169999999997</v>
      </c>
      <c r="AJ164">
        <v>2.7289029999999999</v>
      </c>
    </row>
    <row r="165" spans="1:36" x14ac:dyDescent="0.4">
      <c r="A165" t="s">
        <v>199</v>
      </c>
      <c r="G165">
        <v>4.4408920985006262E-16</v>
      </c>
      <c r="H165">
        <v>2.0943698844999998</v>
      </c>
      <c r="K165">
        <v>7.8130410000000001</v>
      </c>
      <c r="N165">
        <v>0</v>
      </c>
      <c r="T165">
        <v>0</v>
      </c>
      <c r="U165">
        <v>0</v>
      </c>
      <c r="V165">
        <v>0</v>
      </c>
      <c r="W165">
        <v>34.604205999999998</v>
      </c>
      <c r="Z165">
        <v>0</v>
      </c>
      <c r="AA165">
        <v>0</v>
      </c>
      <c r="AC165">
        <v>0</v>
      </c>
      <c r="AF165">
        <v>0</v>
      </c>
      <c r="AG165">
        <v>0</v>
      </c>
      <c r="AH165">
        <v>0</v>
      </c>
      <c r="AI165">
        <v>0</v>
      </c>
      <c r="AJ165">
        <v>20</v>
      </c>
    </row>
    <row r="166" spans="1:36" x14ac:dyDescent="0.4">
      <c r="A166" t="s">
        <v>200</v>
      </c>
      <c r="T166">
        <v>0</v>
      </c>
    </row>
    <row r="167" spans="1:36" x14ac:dyDescent="0.4">
      <c r="A167" t="s">
        <v>201</v>
      </c>
      <c r="R167">
        <v>0</v>
      </c>
    </row>
    <row r="168" spans="1:36" x14ac:dyDescent="0.4">
      <c r="A168" t="s">
        <v>202</v>
      </c>
      <c r="K168">
        <v>2</v>
      </c>
      <c r="S168">
        <v>200</v>
      </c>
      <c r="W168">
        <v>5.5326009999999997</v>
      </c>
    </row>
    <row r="169" spans="1:36" x14ac:dyDescent="0.4">
      <c r="A169" t="s">
        <v>203</v>
      </c>
      <c r="C169">
        <v>8.8817841970012523E-16</v>
      </c>
      <c r="D169">
        <v>0.80244894369999997</v>
      </c>
      <c r="G169">
        <v>-1.1102230246251565E-16</v>
      </c>
      <c r="H169">
        <v>1.1093100219999998</v>
      </c>
      <c r="M169">
        <v>0</v>
      </c>
      <c r="N169">
        <v>0</v>
      </c>
      <c r="P169">
        <v>9</v>
      </c>
      <c r="T169">
        <v>0</v>
      </c>
      <c r="V169">
        <v>0</v>
      </c>
      <c r="W169">
        <v>5.3791909999999996</v>
      </c>
      <c r="AJ169">
        <v>2.4363999999999999</v>
      </c>
    </row>
    <row r="170" spans="1:36" x14ac:dyDescent="0.4">
      <c r="A170" t="s">
        <v>204</v>
      </c>
      <c r="S170">
        <v>200</v>
      </c>
    </row>
    <row r="171" spans="1:36" x14ac:dyDescent="0.4">
      <c r="A171" t="s">
        <v>205</v>
      </c>
      <c r="D171">
        <v>1.7498003688999999</v>
      </c>
      <c r="W171">
        <v>9.6719270000000002</v>
      </c>
      <c r="AJ171">
        <v>2</v>
      </c>
    </row>
    <row r="172" spans="1:36" x14ac:dyDescent="0.4">
      <c r="A172" t="s">
        <v>206</v>
      </c>
      <c r="C172">
        <v>1.7763568394002505E-15</v>
      </c>
      <c r="D172">
        <v>1.2281098854000003</v>
      </c>
      <c r="K172">
        <v>0.56698999999999999</v>
      </c>
      <c r="M172">
        <v>0</v>
      </c>
      <c r="N172">
        <v>0</v>
      </c>
      <c r="P172">
        <v>5.1194759999999997</v>
      </c>
      <c r="Q172">
        <v>1</v>
      </c>
      <c r="T172">
        <v>0</v>
      </c>
      <c r="V172">
        <v>0</v>
      </c>
      <c r="W172">
        <v>2.1446049999999999</v>
      </c>
    </row>
    <row r="173" spans="1:36" x14ac:dyDescent="0.4">
      <c r="A173" t="s">
        <v>207</v>
      </c>
      <c r="C173">
        <v>2.6645352591003757E-15</v>
      </c>
      <c r="D173">
        <v>9.7714195489999938</v>
      </c>
      <c r="F173">
        <v>3.5527136788005009E-15</v>
      </c>
      <c r="I173">
        <v>64.301500000000004</v>
      </c>
      <c r="J173">
        <v>2.8421709430404007E-13</v>
      </c>
      <c r="M173">
        <v>0</v>
      </c>
      <c r="T173">
        <v>-3.5527136788005009E-15</v>
      </c>
      <c r="V173">
        <v>0</v>
      </c>
      <c r="W173">
        <v>5</v>
      </c>
      <c r="X173">
        <v>0</v>
      </c>
      <c r="Y173">
        <v>0</v>
      </c>
      <c r="AJ173">
        <v>6.6538120000000003</v>
      </c>
    </row>
    <row r="174" spans="1:36" x14ac:dyDescent="0.4">
      <c r="A174" t="s">
        <v>208</v>
      </c>
      <c r="J174">
        <v>0</v>
      </c>
      <c r="K174">
        <v>1.1331290000000001</v>
      </c>
      <c r="M174">
        <v>0</v>
      </c>
      <c r="N174">
        <v>0</v>
      </c>
      <c r="O174">
        <v>0</v>
      </c>
      <c r="P174">
        <v>7.4869870000000001</v>
      </c>
      <c r="R174">
        <v>0</v>
      </c>
      <c r="S174">
        <v>1201.8684599999999</v>
      </c>
      <c r="V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F174">
        <v>0</v>
      </c>
      <c r="AG174">
        <v>0</v>
      </c>
      <c r="AI174">
        <v>0</v>
      </c>
      <c r="AJ174">
        <v>8.5044029999999999</v>
      </c>
    </row>
    <row r="175" spans="1:36" x14ac:dyDescent="0.4">
      <c r="A175" t="s">
        <v>209</v>
      </c>
      <c r="C175">
        <v>6.2172489379008766E-15</v>
      </c>
      <c r="J175">
        <v>0</v>
      </c>
      <c r="M175">
        <v>0</v>
      </c>
      <c r="T175">
        <v>0</v>
      </c>
      <c r="U175">
        <v>0</v>
      </c>
      <c r="AH175">
        <v>0</v>
      </c>
    </row>
    <row r="176" spans="1:36" x14ac:dyDescent="0.4">
      <c r="A176" t="s">
        <v>210</v>
      </c>
      <c r="B176">
        <v>0</v>
      </c>
      <c r="D176">
        <v>4.9373701331000008</v>
      </c>
      <c r="G176">
        <v>2.2204460492503131E-16</v>
      </c>
      <c r="H176">
        <v>4.8944997815999995</v>
      </c>
      <c r="K176">
        <v>6.1471220000000004</v>
      </c>
      <c r="M176">
        <v>0</v>
      </c>
      <c r="N176">
        <v>0</v>
      </c>
      <c r="O176">
        <v>0</v>
      </c>
      <c r="P176">
        <v>16.646370000000001</v>
      </c>
      <c r="Q176">
        <v>1.8056449999999999</v>
      </c>
      <c r="R176">
        <v>0</v>
      </c>
      <c r="S176">
        <v>959.23589900000002</v>
      </c>
      <c r="T176">
        <v>0</v>
      </c>
      <c r="U176">
        <v>0</v>
      </c>
      <c r="V176">
        <v>0</v>
      </c>
      <c r="W176">
        <v>79.793412000000004</v>
      </c>
      <c r="AH176">
        <v>0</v>
      </c>
      <c r="AI176">
        <v>0</v>
      </c>
      <c r="AJ176">
        <v>23.307624000000001</v>
      </c>
    </row>
    <row r="177" spans="1:36" x14ac:dyDescent="0.4">
      <c r="A177" t="s">
        <v>211</v>
      </c>
      <c r="B177">
        <v>0</v>
      </c>
      <c r="D177">
        <v>0.10862032940000003</v>
      </c>
      <c r="G177">
        <v>-2.2204460492503131E-16</v>
      </c>
      <c r="H177">
        <v>2.0943598844999998</v>
      </c>
      <c r="M177">
        <v>0</v>
      </c>
      <c r="N177">
        <v>0</v>
      </c>
      <c r="P177">
        <v>30.725254</v>
      </c>
      <c r="R177">
        <v>0</v>
      </c>
      <c r="S177">
        <v>1002.640046</v>
      </c>
      <c r="V177">
        <v>0</v>
      </c>
      <c r="W177">
        <v>102.943303</v>
      </c>
      <c r="AH177">
        <v>0</v>
      </c>
      <c r="AI177">
        <v>0</v>
      </c>
      <c r="AJ177">
        <v>38.767325</v>
      </c>
    </row>
    <row r="178" spans="1:36" x14ac:dyDescent="0.4">
      <c r="A178" t="s">
        <v>212</v>
      </c>
      <c r="B178">
        <v>0</v>
      </c>
      <c r="D178">
        <v>1.7837301580000009</v>
      </c>
      <c r="G178">
        <v>-2.2204460492503131E-16</v>
      </c>
      <c r="H178">
        <v>2.0943598844999998</v>
      </c>
      <c r="L178">
        <v>0</v>
      </c>
      <c r="M178">
        <v>0</v>
      </c>
      <c r="N178">
        <v>0</v>
      </c>
      <c r="O178">
        <v>0</v>
      </c>
      <c r="P178">
        <v>12.626535000000001</v>
      </c>
      <c r="Q178">
        <v>10</v>
      </c>
      <c r="R178">
        <v>0</v>
      </c>
      <c r="S178">
        <v>1582.3079829999999</v>
      </c>
      <c r="V178">
        <v>0</v>
      </c>
      <c r="W178">
        <v>15.532601</v>
      </c>
      <c r="AH178">
        <v>0</v>
      </c>
      <c r="AI178">
        <v>0</v>
      </c>
    </row>
    <row r="179" spans="1:36" x14ac:dyDescent="0.4">
      <c r="A179" t="s">
        <v>213</v>
      </c>
      <c r="G179">
        <v>-6.6613381477509392E-16</v>
      </c>
      <c r="H179">
        <v>0.6546999631999999</v>
      </c>
      <c r="M179">
        <v>0</v>
      </c>
      <c r="N179">
        <v>0</v>
      </c>
      <c r="O179">
        <v>0</v>
      </c>
      <c r="P179">
        <v>12.626535000000001</v>
      </c>
      <c r="R179">
        <v>0</v>
      </c>
      <c r="S179">
        <v>1286.977347</v>
      </c>
      <c r="T179">
        <v>0</v>
      </c>
      <c r="V179">
        <v>0</v>
      </c>
      <c r="W179">
        <v>22.897324000000001</v>
      </c>
      <c r="AH179">
        <v>0</v>
      </c>
      <c r="AI179">
        <v>0</v>
      </c>
      <c r="AJ179">
        <v>0.71031500000000003</v>
      </c>
    </row>
    <row r="180" spans="1:36" x14ac:dyDescent="0.4">
      <c r="A180" t="s">
        <v>214</v>
      </c>
      <c r="D180">
        <v>1.0412898692000001</v>
      </c>
      <c r="W180">
        <v>7.2296430000000003</v>
      </c>
      <c r="AJ180">
        <v>3.4248289999999999</v>
      </c>
    </row>
    <row r="181" spans="1:36" x14ac:dyDescent="0.4">
      <c r="A181" t="s">
        <v>215</v>
      </c>
      <c r="B181">
        <v>0</v>
      </c>
      <c r="D181">
        <v>3.5674603161000009</v>
      </c>
      <c r="G181">
        <v>-6.6613381477509392E-16</v>
      </c>
      <c r="H181">
        <v>5.2349201920000006</v>
      </c>
      <c r="K181">
        <v>2.4672749999999999</v>
      </c>
      <c r="M181">
        <v>0</v>
      </c>
      <c r="N181">
        <v>0</v>
      </c>
      <c r="P181">
        <v>12.626535000000001</v>
      </c>
      <c r="S181">
        <v>200</v>
      </c>
      <c r="V181">
        <v>0</v>
      </c>
      <c r="AH181">
        <v>0</v>
      </c>
      <c r="AI181">
        <v>0</v>
      </c>
    </row>
    <row r="182" spans="1:36" x14ac:dyDescent="0.4">
      <c r="A182" t="s">
        <v>216</v>
      </c>
      <c r="C182">
        <v>-2.2204460492503131E-16</v>
      </c>
      <c r="J182">
        <v>0</v>
      </c>
      <c r="N182">
        <v>0</v>
      </c>
      <c r="O182">
        <v>0</v>
      </c>
      <c r="R182">
        <v>0</v>
      </c>
      <c r="S182">
        <v>2235.9156200000002</v>
      </c>
      <c r="T182">
        <v>0</v>
      </c>
      <c r="V182">
        <v>0</v>
      </c>
      <c r="W182">
        <v>10</v>
      </c>
      <c r="X182">
        <v>0</v>
      </c>
      <c r="Y182">
        <v>0</v>
      </c>
      <c r="Z182">
        <v>0</v>
      </c>
      <c r="AC182">
        <v>0</v>
      </c>
      <c r="AH182">
        <v>0</v>
      </c>
      <c r="AI182">
        <v>0</v>
      </c>
    </row>
    <row r="183" spans="1:36" x14ac:dyDescent="0.4">
      <c r="A183" t="s">
        <v>217</v>
      </c>
      <c r="G183">
        <v>-2.2204460492503131E-16</v>
      </c>
      <c r="H183">
        <v>2.7682102576999998</v>
      </c>
      <c r="K183">
        <v>3.8798620000000001</v>
      </c>
      <c r="V183">
        <v>0</v>
      </c>
      <c r="AJ183">
        <v>7.2043999999999997</v>
      </c>
    </row>
    <row r="184" spans="1:36" x14ac:dyDescent="0.4">
      <c r="A184" t="s">
        <v>218</v>
      </c>
      <c r="K184">
        <v>8.6156000000000006</v>
      </c>
    </row>
    <row r="185" spans="1:36" x14ac:dyDescent="0.4">
      <c r="A185" t="s">
        <v>219</v>
      </c>
      <c r="K185">
        <v>2</v>
      </c>
      <c r="AJ185">
        <v>7.2605589999999998</v>
      </c>
    </row>
    <row r="186" spans="1:36" x14ac:dyDescent="0.4">
      <c r="A186" t="s">
        <v>220</v>
      </c>
      <c r="C186">
        <v>-4.4408920985006262E-16</v>
      </c>
      <c r="D186">
        <v>0.80967966689999982</v>
      </c>
      <c r="N186">
        <v>0</v>
      </c>
      <c r="O186">
        <v>0</v>
      </c>
      <c r="P186">
        <v>0.78906699999999996</v>
      </c>
      <c r="R186">
        <v>0</v>
      </c>
      <c r="S186">
        <v>503.39323100000001</v>
      </c>
      <c r="T186">
        <v>0</v>
      </c>
      <c r="V186">
        <v>0</v>
      </c>
      <c r="W186">
        <v>2.4408539999999999</v>
      </c>
      <c r="AJ186">
        <v>2</v>
      </c>
    </row>
    <row r="187" spans="1:36" x14ac:dyDescent="0.4">
      <c r="A187" t="s">
        <v>221</v>
      </c>
      <c r="C187">
        <v>-3.3306690738754696E-16</v>
      </c>
      <c r="J187">
        <v>0</v>
      </c>
      <c r="N187">
        <v>0</v>
      </c>
      <c r="O187">
        <v>0</v>
      </c>
      <c r="T187">
        <v>0</v>
      </c>
    </row>
    <row r="188" spans="1:36" x14ac:dyDescent="0.4">
      <c r="A188" t="s">
        <v>222</v>
      </c>
      <c r="C188">
        <v>-3.3306690738754696E-16</v>
      </c>
      <c r="D188">
        <v>0.94021033590000003</v>
      </c>
      <c r="J188">
        <v>0</v>
      </c>
      <c r="M188">
        <v>0</v>
      </c>
      <c r="N188">
        <v>0</v>
      </c>
      <c r="O188">
        <v>0</v>
      </c>
      <c r="P188">
        <v>9.7450890000000001</v>
      </c>
      <c r="R188">
        <v>0</v>
      </c>
      <c r="S188">
        <v>424.54431699999998</v>
      </c>
      <c r="T188">
        <v>0</v>
      </c>
      <c r="U188">
        <v>0</v>
      </c>
      <c r="V188">
        <v>0</v>
      </c>
      <c r="W188">
        <v>7.4162480000000004</v>
      </c>
      <c r="AH188">
        <v>0</v>
      </c>
      <c r="AI188">
        <v>0</v>
      </c>
    </row>
    <row r="189" spans="1:36" x14ac:dyDescent="0.4">
      <c r="A189" t="s">
        <v>223</v>
      </c>
      <c r="K189">
        <v>10.775636</v>
      </c>
    </row>
    <row r="190" spans="1:36" x14ac:dyDescent="0.4">
      <c r="A190" t="s">
        <v>224</v>
      </c>
      <c r="S190">
        <v>2.0962399999999999</v>
      </c>
      <c r="W190">
        <v>2</v>
      </c>
    </row>
    <row r="191" spans="1:36" x14ac:dyDescent="0.4">
      <c r="A191" t="s">
        <v>225</v>
      </c>
      <c r="J191">
        <v>0</v>
      </c>
      <c r="M191">
        <v>0</v>
      </c>
      <c r="O191">
        <v>0</v>
      </c>
      <c r="P191">
        <v>5.1076620000000004</v>
      </c>
      <c r="Q191">
        <v>3</v>
      </c>
      <c r="R191">
        <v>0</v>
      </c>
      <c r="S191">
        <v>6114.3327209999998</v>
      </c>
      <c r="Y191">
        <v>0</v>
      </c>
    </row>
    <row r="192" spans="1:36" x14ac:dyDescent="0.4">
      <c r="A192" t="s">
        <v>226</v>
      </c>
      <c r="N192">
        <v>0</v>
      </c>
      <c r="O192">
        <v>0</v>
      </c>
      <c r="P192">
        <v>2</v>
      </c>
      <c r="R192">
        <v>0</v>
      </c>
      <c r="S192">
        <v>456.79702900000001</v>
      </c>
      <c r="V192">
        <v>0</v>
      </c>
      <c r="AJ192">
        <v>2.1496490000000001</v>
      </c>
    </row>
    <row r="193" spans="1:36" x14ac:dyDescent="0.4">
      <c r="A193" t="s">
        <v>227</v>
      </c>
      <c r="D193">
        <v>1.7847701580000006</v>
      </c>
      <c r="G193">
        <v>-6.6613381477509392E-16</v>
      </c>
      <c r="H193">
        <v>3.3626704902999998</v>
      </c>
      <c r="K193">
        <v>0.63019700000000001</v>
      </c>
      <c r="M193">
        <v>0</v>
      </c>
      <c r="N193">
        <v>0</v>
      </c>
      <c r="P193">
        <v>12.605803</v>
      </c>
      <c r="T193">
        <v>0</v>
      </c>
      <c r="U193">
        <v>0</v>
      </c>
      <c r="V193">
        <v>0</v>
      </c>
      <c r="W193">
        <v>21.466501999999998</v>
      </c>
      <c r="AA193">
        <v>0</v>
      </c>
      <c r="AJ193">
        <v>6.6538120000000003</v>
      </c>
    </row>
    <row r="194" spans="1:36" x14ac:dyDescent="0.4">
      <c r="A194" t="s">
        <v>228</v>
      </c>
      <c r="O194">
        <v>0</v>
      </c>
      <c r="R194">
        <v>0</v>
      </c>
      <c r="S194">
        <v>1876.4696510000001</v>
      </c>
    </row>
    <row r="195" spans="1:36" x14ac:dyDescent="0.4">
      <c r="A195" t="s">
        <v>229</v>
      </c>
      <c r="B195">
        <v>0</v>
      </c>
      <c r="C195">
        <v>0</v>
      </c>
      <c r="D195">
        <v>5.8445096301000001</v>
      </c>
      <c r="G195">
        <v>-6.6613381477509392E-16</v>
      </c>
      <c r="J195">
        <v>0</v>
      </c>
      <c r="N195">
        <v>0</v>
      </c>
      <c r="O195">
        <v>0</v>
      </c>
      <c r="P195">
        <v>4</v>
      </c>
      <c r="R195">
        <v>0</v>
      </c>
      <c r="S195">
        <v>1003.363646</v>
      </c>
      <c r="T195">
        <v>0</v>
      </c>
      <c r="U195">
        <v>0</v>
      </c>
      <c r="V195">
        <v>0</v>
      </c>
      <c r="W195">
        <v>13.147601999999999</v>
      </c>
      <c r="X195">
        <v>0</v>
      </c>
      <c r="Z195">
        <v>0</v>
      </c>
      <c r="AA195">
        <v>0</v>
      </c>
      <c r="AH195">
        <v>0</v>
      </c>
      <c r="AI195">
        <v>0</v>
      </c>
      <c r="AJ195">
        <v>52.5</v>
      </c>
    </row>
    <row r="196" spans="1:36" x14ac:dyDescent="0.4">
      <c r="A196" t="s">
        <v>230</v>
      </c>
      <c r="D196">
        <v>0.53514983059999999</v>
      </c>
      <c r="G196">
        <v>-2.2204460492503131E-16</v>
      </c>
      <c r="H196">
        <v>1.5201996479</v>
      </c>
      <c r="K196">
        <v>0.30696699999999999</v>
      </c>
      <c r="N196">
        <v>0</v>
      </c>
      <c r="O196">
        <v>0</v>
      </c>
      <c r="P196">
        <v>4.7450890000000001</v>
      </c>
      <c r="Q196">
        <v>1.8056449999999999</v>
      </c>
      <c r="S196">
        <v>111.423137</v>
      </c>
      <c r="V196">
        <v>0</v>
      </c>
      <c r="W196">
        <v>3.5397759999999998</v>
      </c>
      <c r="AJ196">
        <v>3.0346310000000001</v>
      </c>
    </row>
    <row r="197" spans="1:36" x14ac:dyDescent="0.4">
      <c r="A197" t="s">
        <v>231</v>
      </c>
      <c r="T197">
        <v>0</v>
      </c>
    </row>
    <row r="198" spans="1:36" x14ac:dyDescent="0.4">
      <c r="A198" t="s">
        <v>232</v>
      </c>
      <c r="E198">
        <v>1.7763568394002505E-15</v>
      </c>
      <c r="F198">
        <v>-3.2940000238568246E-7</v>
      </c>
      <c r="T198">
        <v>0</v>
      </c>
    </row>
    <row r="199" spans="1:36" x14ac:dyDescent="0.4">
      <c r="A199" t="s">
        <v>233</v>
      </c>
      <c r="C199">
        <v>-1.7763568394002505E-15</v>
      </c>
      <c r="D199">
        <v>0.92654021529999941</v>
      </c>
      <c r="G199">
        <v>2.2204460492503131E-16</v>
      </c>
      <c r="H199">
        <v>1.1805199899999999</v>
      </c>
      <c r="K199">
        <v>9.3674999999999994E-2</v>
      </c>
      <c r="M199">
        <v>0</v>
      </c>
      <c r="N199">
        <v>0</v>
      </c>
      <c r="P199">
        <v>5.6441140000000001</v>
      </c>
      <c r="T199">
        <v>0</v>
      </c>
      <c r="U199">
        <v>0</v>
      </c>
      <c r="V199">
        <v>0</v>
      </c>
      <c r="W199">
        <v>8.0643010000000004</v>
      </c>
      <c r="AH199">
        <v>0</v>
      </c>
      <c r="AI199">
        <v>0</v>
      </c>
      <c r="AJ199">
        <v>3.9922870000000001</v>
      </c>
    </row>
    <row r="200" spans="1:36" x14ac:dyDescent="0.4">
      <c r="A200" t="s">
        <v>234</v>
      </c>
      <c r="J200">
        <v>0</v>
      </c>
      <c r="K200">
        <v>2.3904359999999998</v>
      </c>
      <c r="M200">
        <v>0</v>
      </c>
      <c r="N200">
        <v>0</v>
      </c>
      <c r="O200">
        <v>0</v>
      </c>
      <c r="P200">
        <v>10.725254</v>
      </c>
      <c r="R200">
        <v>0</v>
      </c>
      <c r="S200">
        <v>1536.7722000000001</v>
      </c>
      <c r="T200">
        <v>0</v>
      </c>
    </row>
    <row r="201" spans="1:36" x14ac:dyDescent="0.4">
      <c r="A201" t="s">
        <v>235</v>
      </c>
      <c r="C201">
        <v>3.5527136788005009E-15</v>
      </c>
      <c r="D201">
        <v>9.9895501800999966</v>
      </c>
      <c r="K201">
        <v>3.90652</v>
      </c>
      <c r="AJ201">
        <v>13.307624000000001</v>
      </c>
    </row>
    <row r="202" spans="1:36" x14ac:dyDescent="0.4">
      <c r="A202" t="s">
        <v>236</v>
      </c>
      <c r="D202">
        <v>8.918640378800001</v>
      </c>
      <c r="K202">
        <v>33.498792999999999</v>
      </c>
      <c r="S202">
        <v>4284.1671640000004</v>
      </c>
      <c r="W202">
        <v>5.5326009999999997</v>
      </c>
      <c r="AJ202">
        <v>104.797539</v>
      </c>
    </row>
    <row r="203" spans="1:36" x14ac:dyDescent="0.4">
      <c r="A203" t="s">
        <v>237</v>
      </c>
      <c r="K203">
        <v>2.9169520000000002</v>
      </c>
    </row>
    <row r="204" spans="1:36" x14ac:dyDescent="0.4">
      <c r="A204" t="s">
        <v>238</v>
      </c>
      <c r="G204">
        <v>-2.2204460492503131E-16</v>
      </c>
      <c r="H204">
        <v>2.5589398066999998</v>
      </c>
      <c r="L204">
        <v>0</v>
      </c>
      <c r="Q204">
        <v>5</v>
      </c>
      <c r="V204">
        <v>0</v>
      </c>
    </row>
    <row r="205" spans="1:36" x14ac:dyDescent="0.4">
      <c r="A205" t="s">
        <v>239</v>
      </c>
      <c r="D205">
        <v>0.89185957900000012</v>
      </c>
      <c r="S205">
        <v>200</v>
      </c>
      <c r="W205">
        <v>5.5326009999999997</v>
      </c>
      <c r="AJ205">
        <v>4.6576680000000001</v>
      </c>
    </row>
    <row r="206" spans="1:36" x14ac:dyDescent="0.4">
      <c r="A206" t="s">
        <v>240</v>
      </c>
      <c r="C206">
        <v>-5.5511151231257827E-16</v>
      </c>
      <c r="D206">
        <v>1.0875596844000002</v>
      </c>
      <c r="G206">
        <v>2.2204460492503131E-16</v>
      </c>
      <c r="H206">
        <v>3.1924804701999996</v>
      </c>
      <c r="K206">
        <v>0.35630099999999998</v>
      </c>
      <c r="M206">
        <v>0</v>
      </c>
      <c r="N206">
        <v>0</v>
      </c>
      <c r="O206">
        <v>0</v>
      </c>
      <c r="P206">
        <v>8.6463699999999992</v>
      </c>
      <c r="Q206">
        <v>1.8056449999999999</v>
      </c>
      <c r="R206">
        <v>0</v>
      </c>
      <c r="S206">
        <v>994.75962000000004</v>
      </c>
      <c r="V206">
        <v>0</v>
      </c>
      <c r="W206">
        <v>5.5326009999999997</v>
      </c>
      <c r="AH206">
        <v>0</v>
      </c>
      <c r="AI206">
        <v>0</v>
      </c>
      <c r="AJ206">
        <v>6.6538120000000003</v>
      </c>
    </row>
    <row r="207" spans="1:36" x14ac:dyDescent="0.4">
      <c r="A207" t="s">
        <v>241</v>
      </c>
      <c r="G207">
        <v>-6.6613381477509392E-16</v>
      </c>
      <c r="H207">
        <v>4.5396394999999998</v>
      </c>
      <c r="K207">
        <v>12.725241</v>
      </c>
      <c r="N207">
        <v>0</v>
      </c>
      <c r="P207">
        <v>4.7450890000000001</v>
      </c>
      <c r="T207">
        <v>0</v>
      </c>
      <c r="V207">
        <v>0</v>
      </c>
      <c r="W207">
        <v>10.164833</v>
      </c>
      <c r="AJ207">
        <v>33.517406999999999</v>
      </c>
    </row>
    <row r="208" spans="1:36" x14ac:dyDescent="0.4">
      <c r="A208" t="s">
        <v>242</v>
      </c>
      <c r="D208">
        <v>0.83377041789999984</v>
      </c>
      <c r="W208">
        <v>5.788888</v>
      </c>
      <c r="AJ208">
        <v>2.7423120000000001</v>
      </c>
    </row>
    <row r="209" spans="1:36" x14ac:dyDescent="0.4">
      <c r="A209" t="s">
        <v>243</v>
      </c>
      <c r="C209">
        <v>2.2204460492503131E-15</v>
      </c>
      <c r="E209">
        <v>4.4408920985006262E-16</v>
      </c>
      <c r="F209">
        <v>1.7763568394002505E-15</v>
      </c>
      <c r="J209">
        <v>0</v>
      </c>
      <c r="K209">
        <v>9.3080999999999997E-2</v>
      </c>
      <c r="M209">
        <v>0</v>
      </c>
      <c r="N209">
        <v>0</v>
      </c>
      <c r="O209">
        <v>0</v>
      </c>
      <c r="P209">
        <v>9.6463699999999992</v>
      </c>
      <c r="R209">
        <v>0</v>
      </c>
      <c r="S209">
        <v>940.20420000000001</v>
      </c>
      <c r="V209">
        <v>0</v>
      </c>
      <c r="W209">
        <v>11.65978</v>
      </c>
      <c r="Y209">
        <v>0</v>
      </c>
      <c r="Z209">
        <v>0</v>
      </c>
      <c r="AC209">
        <v>0</v>
      </c>
      <c r="AH209">
        <v>0</v>
      </c>
      <c r="AI209">
        <v>0</v>
      </c>
      <c r="AJ209">
        <v>10</v>
      </c>
    </row>
    <row r="210" spans="1:36" x14ac:dyDescent="0.4">
      <c r="A210" t="s">
        <v>244</v>
      </c>
      <c r="J210">
        <v>0</v>
      </c>
      <c r="T210">
        <v>0</v>
      </c>
      <c r="X210">
        <v>0</v>
      </c>
      <c r="Y210">
        <v>0</v>
      </c>
    </row>
    <row r="211" spans="1:36" x14ac:dyDescent="0.4">
      <c r="A211" t="s">
        <v>245</v>
      </c>
      <c r="D211">
        <v>0.82111137839999937</v>
      </c>
      <c r="K211">
        <v>1.1520109999999999</v>
      </c>
      <c r="V211">
        <v>0</v>
      </c>
      <c r="W211">
        <v>5.7867670000000002</v>
      </c>
      <c r="AJ211">
        <v>2.7520210000000001</v>
      </c>
    </row>
    <row r="212" spans="1:36" x14ac:dyDescent="0.4">
      <c r="A212" t="s">
        <v>246</v>
      </c>
      <c r="C212">
        <v>0</v>
      </c>
    </row>
    <row r="213" spans="1:36" x14ac:dyDescent="0.4">
      <c r="A213" t="s">
        <v>247</v>
      </c>
      <c r="C213">
        <v>-1.1102230246251565E-15</v>
      </c>
      <c r="D213">
        <v>1.2784199875999998</v>
      </c>
      <c r="K213">
        <v>2</v>
      </c>
      <c r="T213">
        <v>0</v>
      </c>
      <c r="U213">
        <v>0</v>
      </c>
      <c r="V213">
        <v>0</v>
      </c>
      <c r="W213">
        <v>25.427786999999999</v>
      </c>
      <c r="AA213">
        <v>0</v>
      </c>
    </row>
    <row r="214" spans="1:36" x14ac:dyDescent="0.4">
      <c r="A214" t="s">
        <v>248</v>
      </c>
      <c r="G214">
        <v>-2.2204460492503131E-16</v>
      </c>
      <c r="K214">
        <v>0.907551</v>
      </c>
      <c r="R214">
        <v>0</v>
      </c>
      <c r="S214">
        <v>932.554348</v>
      </c>
      <c r="T214">
        <v>0</v>
      </c>
      <c r="V214">
        <v>0</v>
      </c>
      <c r="W214">
        <v>52.555007000000003</v>
      </c>
      <c r="AJ214">
        <v>0.65424400000000005</v>
      </c>
    </row>
    <row r="215" spans="1:36" x14ac:dyDescent="0.4">
      <c r="A215" t="s">
        <v>249</v>
      </c>
      <c r="M215">
        <v>0</v>
      </c>
      <c r="O215">
        <v>0</v>
      </c>
      <c r="P215">
        <v>2</v>
      </c>
      <c r="S215">
        <v>3295.7944779999998</v>
      </c>
      <c r="V215">
        <v>0</v>
      </c>
      <c r="AJ215">
        <v>43.556364000000002</v>
      </c>
    </row>
    <row r="216" spans="1:36" x14ac:dyDescent="0.4">
      <c r="A216" t="s">
        <v>250</v>
      </c>
      <c r="S216">
        <v>200</v>
      </c>
      <c r="W216">
        <v>2</v>
      </c>
      <c r="AJ216">
        <v>0.80584900000000004</v>
      </c>
    </row>
    <row r="217" spans="1:36" x14ac:dyDescent="0.4">
      <c r="A217" t="s">
        <v>251</v>
      </c>
      <c r="D217">
        <v>0.89328012060000006</v>
      </c>
      <c r="K217">
        <v>2</v>
      </c>
      <c r="W217">
        <v>6.2019289999999998</v>
      </c>
    </row>
    <row r="218" spans="1:36" x14ac:dyDescent="0.4">
      <c r="A218" t="s">
        <v>252</v>
      </c>
      <c r="M218">
        <v>0</v>
      </c>
      <c r="N218">
        <v>0</v>
      </c>
      <c r="O218">
        <v>0</v>
      </c>
      <c r="P218">
        <v>7</v>
      </c>
      <c r="R218">
        <v>0</v>
      </c>
      <c r="S218">
        <v>400</v>
      </c>
      <c r="V218">
        <v>0</v>
      </c>
      <c r="AH218">
        <v>0</v>
      </c>
      <c r="AI218">
        <v>0</v>
      </c>
    </row>
    <row r="219" spans="1:36" x14ac:dyDescent="0.4">
      <c r="A219" t="s">
        <v>253</v>
      </c>
      <c r="D219">
        <v>22.204600227600004</v>
      </c>
      <c r="K219">
        <v>40.471952000000002</v>
      </c>
      <c r="W219">
        <v>154.16593599999999</v>
      </c>
    </row>
    <row r="220" spans="1:36" x14ac:dyDescent="0.4">
      <c r="A220" t="s">
        <v>254</v>
      </c>
      <c r="D220">
        <v>0.87279004120000003</v>
      </c>
      <c r="W220">
        <v>6.0597029999999998</v>
      </c>
    </row>
    <row r="221" spans="1:36" x14ac:dyDescent="0.4">
      <c r="A221" t="s">
        <v>255</v>
      </c>
      <c r="C221">
        <v>6.6613381477509392E-16</v>
      </c>
      <c r="D221">
        <v>0.70454848609999965</v>
      </c>
      <c r="K221">
        <v>1.4026E-2</v>
      </c>
      <c r="M221">
        <v>0</v>
      </c>
      <c r="N221">
        <v>0</v>
      </c>
      <c r="P221">
        <v>13.863068</v>
      </c>
      <c r="T221">
        <v>0</v>
      </c>
      <c r="U221">
        <v>0</v>
      </c>
      <c r="V221">
        <v>0</v>
      </c>
      <c r="W221">
        <v>10.555932</v>
      </c>
      <c r="AJ221">
        <v>1.9162360000000001</v>
      </c>
    </row>
    <row r="222" spans="1:36" x14ac:dyDescent="0.4">
      <c r="A222" t="s">
        <v>256</v>
      </c>
      <c r="G222">
        <v>-3.3306690738754696E-16</v>
      </c>
      <c r="H222">
        <v>2.0713496130999998</v>
      </c>
      <c r="K222">
        <v>2</v>
      </c>
      <c r="S222">
        <v>200</v>
      </c>
      <c r="V222">
        <v>0</v>
      </c>
      <c r="W222">
        <v>3.0472779999999999</v>
      </c>
    </row>
    <row r="223" spans="1:36" x14ac:dyDescent="0.4">
      <c r="A223" t="s">
        <v>257</v>
      </c>
      <c r="B223">
        <v>0</v>
      </c>
      <c r="C223">
        <v>-1.7763568394002505E-15</v>
      </c>
      <c r="D223">
        <v>6.6397296281000031</v>
      </c>
      <c r="E223">
        <v>0</v>
      </c>
      <c r="F223">
        <v>3.5527136788005009E-14</v>
      </c>
      <c r="G223">
        <v>1.7763568394002505E-15</v>
      </c>
      <c r="H223">
        <v>29.512829750000002</v>
      </c>
      <c r="J223">
        <v>0</v>
      </c>
      <c r="K223">
        <v>39.065204999999999</v>
      </c>
      <c r="O223">
        <v>0</v>
      </c>
      <c r="S223">
        <v>1803.3144179999999</v>
      </c>
      <c r="T223">
        <v>0</v>
      </c>
      <c r="V223">
        <v>0</v>
      </c>
      <c r="W223">
        <v>100</v>
      </c>
      <c r="Z223">
        <v>0</v>
      </c>
      <c r="AC223">
        <v>0</v>
      </c>
      <c r="AJ223">
        <v>49.903590000000001</v>
      </c>
    </row>
    <row r="224" spans="1:36" x14ac:dyDescent="0.4">
      <c r="A224" t="s">
        <v>258</v>
      </c>
      <c r="L224">
        <v>0</v>
      </c>
      <c r="M224">
        <v>0</v>
      </c>
      <c r="P224">
        <v>3.5628579999999999</v>
      </c>
      <c r="Q224">
        <v>5</v>
      </c>
      <c r="S224">
        <v>200</v>
      </c>
      <c r="V224">
        <v>0</v>
      </c>
    </row>
    <row r="225" spans="1:36" x14ac:dyDescent="0.4">
      <c r="A225" t="s">
        <v>259</v>
      </c>
      <c r="R225">
        <v>0</v>
      </c>
    </row>
    <row r="226" spans="1:36" x14ac:dyDescent="0.4">
      <c r="A226" t="s">
        <v>260</v>
      </c>
      <c r="D226">
        <v>2.1157504901999986</v>
      </c>
      <c r="S226">
        <v>200</v>
      </c>
      <c r="W226">
        <v>2.7663000000000002</v>
      </c>
      <c r="AJ226">
        <v>6.9517350000000002</v>
      </c>
    </row>
    <row r="227" spans="1:36" x14ac:dyDescent="0.4">
      <c r="A227" t="s">
        <v>261</v>
      </c>
      <c r="R227">
        <v>0</v>
      </c>
      <c r="V227">
        <v>0</v>
      </c>
    </row>
    <row r="228" spans="1:36" x14ac:dyDescent="0.4">
      <c r="A228" t="s">
        <v>262</v>
      </c>
      <c r="C228">
        <v>5.5511151231257827E-16</v>
      </c>
      <c r="D228">
        <v>0.63286039739999966</v>
      </c>
      <c r="E228">
        <v>0</v>
      </c>
      <c r="F228">
        <v>1.7763568394002505E-15</v>
      </c>
      <c r="G228">
        <v>-2.2204460492503131E-16</v>
      </c>
      <c r="H228">
        <v>1.9562498753000002</v>
      </c>
      <c r="M228">
        <v>0</v>
      </c>
      <c r="N228">
        <v>0</v>
      </c>
      <c r="O228">
        <v>0</v>
      </c>
      <c r="P228">
        <v>3.5284430000000002</v>
      </c>
      <c r="S228">
        <v>57.092058999999999</v>
      </c>
      <c r="T228">
        <v>0</v>
      </c>
      <c r="U228">
        <v>0</v>
      </c>
      <c r="V228">
        <v>0</v>
      </c>
      <c r="W228">
        <v>3.3145739999999999</v>
      </c>
    </row>
    <row r="229" spans="1:36" x14ac:dyDescent="0.4">
      <c r="A229" t="s">
        <v>263</v>
      </c>
      <c r="D229">
        <v>0.45501006569999985</v>
      </c>
      <c r="M229">
        <v>0</v>
      </c>
      <c r="P229">
        <v>10</v>
      </c>
      <c r="V229">
        <v>0</v>
      </c>
      <c r="W229">
        <v>3.129454</v>
      </c>
      <c r="AJ229">
        <v>2</v>
      </c>
    </row>
    <row r="230" spans="1:36" x14ac:dyDescent="0.4">
      <c r="A230" t="s">
        <v>264</v>
      </c>
      <c r="M230">
        <v>0</v>
      </c>
      <c r="P230">
        <v>3</v>
      </c>
      <c r="V230">
        <v>0</v>
      </c>
      <c r="AH230">
        <v>0</v>
      </c>
      <c r="AI230">
        <v>0</v>
      </c>
    </row>
    <row r="231" spans="1:36" x14ac:dyDescent="0.4">
      <c r="A231" t="s">
        <v>265</v>
      </c>
      <c r="D231">
        <v>0.35676017270000004</v>
      </c>
      <c r="K231">
        <v>2</v>
      </c>
      <c r="W231">
        <v>6.1690329999999998</v>
      </c>
    </row>
    <row r="232" spans="1:36" x14ac:dyDescent="0.4">
      <c r="A232" t="s">
        <v>266</v>
      </c>
      <c r="W232">
        <v>10.92149</v>
      </c>
    </row>
    <row r="233" spans="1:36" x14ac:dyDescent="0.4">
      <c r="A233" t="s">
        <v>267</v>
      </c>
      <c r="J233">
        <v>0</v>
      </c>
    </row>
    <row r="234" spans="1:36" x14ac:dyDescent="0.4">
      <c r="A234" t="s">
        <v>268</v>
      </c>
      <c r="D234">
        <v>0.90051995709999999</v>
      </c>
      <c r="K234">
        <v>1.26034</v>
      </c>
      <c r="W234">
        <v>6.3560179999999997</v>
      </c>
      <c r="AJ234">
        <v>3.010974</v>
      </c>
    </row>
    <row r="235" spans="1:36" x14ac:dyDescent="0.4">
      <c r="A235" t="s">
        <v>269</v>
      </c>
      <c r="K235">
        <v>27.345644</v>
      </c>
      <c r="O235">
        <v>0</v>
      </c>
      <c r="R235">
        <v>0</v>
      </c>
      <c r="S235">
        <v>764.93509900000004</v>
      </c>
      <c r="V235">
        <v>0</v>
      </c>
      <c r="W235">
        <v>82.989019999999996</v>
      </c>
      <c r="AJ235">
        <v>33.269060000000003</v>
      </c>
    </row>
    <row r="236" spans="1:36" x14ac:dyDescent="0.4">
      <c r="A236" t="s">
        <v>270</v>
      </c>
      <c r="D236">
        <v>3.6607398537000004</v>
      </c>
      <c r="K236">
        <v>3.063593</v>
      </c>
      <c r="M236">
        <v>0</v>
      </c>
      <c r="O236">
        <v>0</v>
      </c>
      <c r="P236">
        <v>10.3635</v>
      </c>
      <c r="R236">
        <v>0</v>
      </c>
      <c r="S236">
        <v>994.75962000000004</v>
      </c>
      <c r="AJ236">
        <v>35.341194000000002</v>
      </c>
    </row>
    <row r="237" spans="1:36" x14ac:dyDescent="0.4">
      <c r="A237" t="s">
        <v>271</v>
      </c>
      <c r="D237">
        <v>3.5674603160999991</v>
      </c>
      <c r="W237">
        <v>19.364104000000001</v>
      </c>
      <c r="AJ237">
        <v>19.961435999999999</v>
      </c>
    </row>
    <row r="238" spans="1:36" x14ac:dyDescent="0.4">
      <c r="A238" t="s">
        <v>272</v>
      </c>
      <c r="G238">
        <v>-6.6613381477509392E-16</v>
      </c>
      <c r="H238">
        <v>2.0943598844999998</v>
      </c>
      <c r="K238">
        <v>3.90652</v>
      </c>
      <c r="V238">
        <v>0</v>
      </c>
      <c r="W238">
        <v>17.049313999999999</v>
      </c>
      <c r="AJ238">
        <v>3.3269060000000001</v>
      </c>
    </row>
    <row r="239" spans="1:36" x14ac:dyDescent="0.4">
      <c r="A239" t="s">
        <v>273</v>
      </c>
      <c r="E239">
        <v>1.7763568394002505E-15</v>
      </c>
      <c r="F239">
        <v>3.1086244689504383E-15</v>
      </c>
      <c r="G239">
        <v>1.7763568394002505E-15</v>
      </c>
      <c r="H239">
        <v>4.2483303565999986</v>
      </c>
      <c r="K239">
        <v>1.0580970000000001</v>
      </c>
      <c r="M239">
        <v>0</v>
      </c>
      <c r="O239">
        <v>0</v>
      </c>
      <c r="P239">
        <v>5.9801650000000004</v>
      </c>
      <c r="R239">
        <v>0</v>
      </c>
      <c r="S239">
        <v>994.75962000000004</v>
      </c>
      <c r="T239">
        <v>0</v>
      </c>
      <c r="V239">
        <v>0</v>
      </c>
      <c r="W239">
        <v>20</v>
      </c>
      <c r="AA239">
        <v>0</v>
      </c>
      <c r="AH239">
        <v>0</v>
      </c>
      <c r="AI239">
        <v>0</v>
      </c>
      <c r="AJ239">
        <v>26.634530000000002</v>
      </c>
    </row>
    <row r="240" spans="1:36" x14ac:dyDescent="0.4">
      <c r="A240" t="s">
        <v>274</v>
      </c>
      <c r="D240">
        <v>0.46655303169999995</v>
      </c>
      <c r="G240">
        <v>-2.2204460492503131E-16</v>
      </c>
      <c r="H240">
        <v>2.0480195678999999</v>
      </c>
      <c r="K240">
        <v>1.8556280000000001</v>
      </c>
      <c r="N240">
        <v>0</v>
      </c>
      <c r="P240">
        <v>5.779636</v>
      </c>
      <c r="S240">
        <v>189.01974999999999</v>
      </c>
      <c r="V240">
        <v>0</v>
      </c>
      <c r="W240">
        <v>2</v>
      </c>
      <c r="AJ240">
        <v>4.8251949999999999</v>
      </c>
    </row>
    <row r="241" spans="1:36" x14ac:dyDescent="0.4">
      <c r="A241" t="s">
        <v>275</v>
      </c>
      <c r="K241">
        <v>2</v>
      </c>
      <c r="S241">
        <v>200</v>
      </c>
      <c r="W241">
        <v>5.7316580000000004</v>
      </c>
    </row>
    <row r="242" spans="1:36" x14ac:dyDescent="0.4">
      <c r="A242" t="s">
        <v>276</v>
      </c>
      <c r="S242">
        <v>200</v>
      </c>
      <c r="W242">
        <v>11.01423</v>
      </c>
    </row>
    <row r="243" spans="1:36" x14ac:dyDescent="0.4">
      <c r="A243" t="s">
        <v>277</v>
      </c>
      <c r="O243">
        <v>0</v>
      </c>
      <c r="R243">
        <v>0</v>
      </c>
      <c r="S243">
        <v>2483.804862</v>
      </c>
    </row>
    <row r="244" spans="1:36" x14ac:dyDescent="0.4">
      <c r="A244" t="s">
        <v>278</v>
      </c>
      <c r="D244">
        <v>0.4218498108</v>
      </c>
      <c r="W244">
        <v>12.766299999999999</v>
      </c>
    </row>
    <row r="245" spans="1:36" x14ac:dyDescent="0.4">
      <c r="A245" t="s">
        <v>279</v>
      </c>
      <c r="C245">
        <v>2.2204460492503131E-15</v>
      </c>
      <c r="D245">
        <v>3.6562404507000004</v>
      </c>
      <c r="N245">
        <v>0</v>
      </c>
      <c r="T245">
        <v>0</v>
      </c>
      <c r="V245">
        <v>0</v>
      </c>
      <c r="X245">
        <v>0</v>
      </c>
      <c r="Z245">
        <v>0</v>
      </c>
      <c r="AC245">
        <v>0</v>
      </c>
    </row>
    <row r="246" spans="1:36" x14ac:dyDescent="0.4">
      <c r="A246" t="s">
        <v>280</v>
      </c>
      <c r="D246">
        <v>1.4131191580000007</v>
      </c>
      <c r="K246">
        <v>2.2139999999999998E-3</v>
      </c>
      <c r="O246">
        <v>0</v>
      </c>
      <c r="R246">
        <v>0</v>
      </c>
      <c r="S246">
        <v>794.75962000000004</v>
      </c>
      <c r="AJ246">
        <v>8.5884289999999996</v>
      </c>
    </row>
    <row r="247" spans="1:36" x14ac:dyDescent="0.4">
      <c r="A247" t="s">
        <v>281</v>
      </c>
      <c r="C247">
        <v>3.8857805861880479E-16</v>
      </c>
      <c r="D247">
        <v>0.56408954309999992</v>
      </c>
      <c r="G247">
        <v>-1.1102230246251565E-16</v>
      </c>
      <c r="H247">
        <v>1.1805199900000001</v>
      </c>
      <c r="J247">
        <v>0</v>
      </c>
      <c r="M247">
        <v>0</v>
      </c>
      <c r="N247">
        <v>0</v>
      </c>
      <c r="O247">
        <v>0</v>
      </c>
      <c r="P247">
        <v>4</v>
      </c>
      <c r="R247">
        <v>0</v>
      </c>
      <c r="S247">
        <v>298.06239599999998</v>
      </c>
      <c r="T247">
        <v>0</v>
      </c>
      <c r="U247">
        <v>0</v>
      </c>
      <c r="V247">
        <v>0</v>
      </c>
      <c r="W247">
        <v>2</v>
      </c>
      <c r="AH247">
        <v>0</v>
      </c>
      <c r="AI247">
        <v>0</v>
      </c>
      <c r="AJ247">
        <v>2</v>
      </c>
    </row>
    <row r="248" spans="1:36" x14ac:dyDescent="0.4">
      <c r="A248" t="s">
        <v>282</v>
      </c>
      <c r="R248">
        <v>0</v>
      </c>
      <c r="S248">
        <v>200</v>
      </c>
      <c r="V248">
        <v>0</v>
      </c>
      <c r="W248">
        <v>30</v>
      </c>
    </row>
    <row r="249" spans="1:36" x14ac:dyDescent="0.4">
      <c r="A249" t="s">
        <v>283</v>
      </c>
      <c r="C249">
        <v>-9.7699626167013776E-15</v>
      </c>
      <c r="D249">
        <v>6.5188603536000018</v>
      </c>
      <c r="J249">
        <v>0</v>
      </c>
      <c r="M249">
        <v>0</v>
      </c>
      <c r="N249">
        <v>0</v>
      </c>
      <c r="O249">
        <v>0</v>
      </c>
      <c r="P249">
        <v>7.9801650000000004</v>
      </c>
      <c r="R249">
        <v>0</v>
      </c>
      <c r="S249">
        <v>1706.6727100000001</v>
      </c>
      <c r="T249">
        <v>0</v>
      </c>
      <c r="U249">
        <v>0</v>
      </c>
      <c r="V249">
        <v>0</v>
      </c>
      <c r="W249">
        <v>45.113742999999999</v>
      </c>
      <c r="AF249">
        <v>0</v>
      </c>
      <c r="AG249">
        <v>0</v>
      </c>
      <c r="AH249">
        <v>0</v>
      </c>
      <c r="AI249">
        <v>0</v>
      </c>
    </row>
    <row r="250" spans="1:36" x14ac:dyDescent="0.4">
      <c r="A250" t="s">
        <v>284</v>
      </c>
      <c r="C250">
        <v>2.2204460492503131E-16</v>
      </c>
      <c r="D250">
        <v>0.42478977880000018</v>
      </c>
      <c r="M250">
        <v>0</v>
      </c>
      <c r="P250">
        <v>5.8370350000000002</v>
      </c>
      <c r="T250">
        <v>0</v>
      </c>
      <c r="U250">
        <v>0</v>
      </c>
      <c r="V250">
        <v>0</v>
      </c>
      <c r="W250">
        <v>4.997789</v>
      </c>
      <c r="Z250">
        <v>0</v>
      </c>
      <c r="AC250">
        <v>0</v>
      </c>
      <c r="AF250">
        <v>0</v>
      </c>
      <c r="AG250">
        <v>0</v>
      </c>
    </row>
    <row r="251" spans="1:36" x14ac:dyDescent="0.4">
      <c r="A251" t="s">
        <v>285</v>
      </c>
      <c r="AF251">
        <v>0</v>
      </c>
    </row>
    <row r="252" spans="1:36" x14ac:dyDescent="0.4">
      <c r="A252" t="s">
        <v>286</v>
      </c>
      <c r="D252">
        <v>0.89247957900000019</v>
      </c>
      <c r="K252">
        <v>2</v>
      </c>
      <c r="AJ252">
        <v>3.9922870000000001</v>
      </c>
    </row>
    <row r="253" spans="1:36" x14ac:dyDescent="0.4">
      <c r="A253" t="s">
        <v>287</v>
      </c>
      <c r="K253">
        <v>6.5181190000000004</v>
      </c>
      <c r="V253">
        <v>0</v>
      </c>
      <c r="W253">
        <v>18.282836</v>
      </c>
      <c r="AJ253">
        <v>9.5263390000000001</v>
      </c>
    </row>
    <row r="254" spans="1:36" x14ac:dyDescent="0.4">
      <c r="A254" t="s">
        <v>288</v>
      </c>
      <c r="D254">
        <v>0.44458049549999995</v>
      </c>
      <c r="G254">
        <v>-2.2204460492503131E-16</v>
      </c>
      <c r="H254">
        <v>0.94877024739999993</v>
      </c>
      <c r="K254">
        <v>0.18410399999999999</v>
      </c>
      <c r="M254">
        <v>0</v>
      </c>
      <c r="P254">
        <v>9.8526000000000007</v>
      </c>
      <c r="V254">
        <v>0</v>
      </c>
      <c r="AH254">
        <v>0</v>
      </c>
      <c r="AJ254">
        <v>2</v>
      </c>
    </row>
    <row r="255" spans="1:36" x14ac:dyDescent="0.4">
      <c r="A255" t="s">
        <v>289</v>
      </c>
      <c r="J255">
        <v>0</v>
      </c>
      <c r="K255">
        <v>0.33609699999999998</v>
      </c>
      <c r="N255">
        <v>0</v>
      </c>
      <c r="O255">
        <v>0</v>
      </c>
      <c r="P255">
        <v>2.0760200000000002</v>
      </c>
      <c r="S255">
        <v>911.94833600000004</v>
      </c>
      <c r="T255">
        <v>0</v>
      </c>
      <c r="U255">
        <v>0</v>
      </c>
      <c r="V255">
        <v>0</v>
      </c>
      <c r="W255">
        <v>5.347378</v>
      </c>
    </row>
    <row r="256" spans="1:36" x14ac:dyDescent="0.4">
      <c r="A256" t="s">
        <v>290</v>
      </c>
      <c r="D256">
        <v>3.5674963160999997</v>
      </c>
      <c r="K256">
        <v>7.8130410000000001</v>
      </c>
      <c r="S256">
        <v>799.95314199999996</v>
      </c>
      <c r="AJ256">
        <v>13.307624000000001</v>
      </c>
    </row>
    <row r="257" spans="1:36" x14ac:dyDescent="0.4">
      <c r="A257" t="s">
        <v>291</v>
      </c>
      <c r="D257">
        <v>0.69762951269999984</v>
      </c>
      <c r="G257">
        <v>-2.2204460492503131E-16</v>
      </c>
      <c r="H257">
        <v>1.3793201656</v>
      </c>
      <c r="N257">
        <v>0</v>
      </c>
      <c r="O257">
        <v>0</v>
      </c>
      <c r="P257">
        <v>3</v>
      </c>
      <c r="R257">
        <v>0</v>
      </c>
      <c r="S257">
        <v>889.89927499999999</v>
      </c>
      <c r="V257">
        <v>0</v>
      </c>
      <c r="W257">
        <v>2</v>
      </c>
      <c r="AJ257">
        <v>2.5773199999999998</v>
      </c>
    </row>
    <row r="258" spans="1:36" x14ac:dyDescent="0.4">
      <c r="A258" t="s">
        <v>292</v>
      </c>
      <c r="W258">
        <v>2</v>
      </c>
      <c r="AJ258">
        <v>7.3908339999999999</v>
      </c>
    </row>
    <row r="259" spans="1:36" x14ac:dyDescent="0.4">
      <c r="A259" t="s">
        <v>293</v>
      </c>
      <c r="C259">
        <v>1.5543122344752192E-15</v>
      </c>
      <c r="M259">
        <v>0</v>
      </c>
      <c r="Z259">
        <v>0</v>
      </c>
      <c r="AC259">
        <v>0</v>
      </c>
      <c r="AF259">
        <v>0</v>
      </c>
      <c r="AG259">
        <v>0</v>
      </c>
      <c r="AH259">
        <v>0</v>
      </c>
      <c r="AI259">
        <v>0</v>
      </c>
    </row>
    <row r="260" spans="1:36" x14ac:dyDescent="0.4">
      <c r="A260" t="s">
        <v>294</v>
      </c>
      <c r="AJ260">
        <v>3.3269060000000001</v>
      </c>
    </row>
    <row r="261" spans="1:36" x14ac:dyDescent="0.4">
      <c r="A261" t="s">
        <v>295</v>
      </c>
      <c r="T261">
        <v>0</v>
      </c>
      <c r="V261">
        <v>0</v>
      </c>
      <c r="W261">
        <v>66.391216</v>
      </c>
      <c r="AG261">
        <v>0</v>
      </c>
      <c r="AI261">
        <v>0</v>
      </c>
      <c r="AJ261">
        <v>46.576684</v>
      </c>
    </row>
    <row r="262" spans="1:36" x14ac:dyDescent="0.4">
      <c r="A262" t="s">
        <v>296</v>
      </c>
      <c r="B262">
        <v>0</v>
      </c>
      <c r="T262">
        <v>0</v>
      </c>
      <c r="U262">
        <v>0</v>
      </c>
      <c r="V262">
        <v>0</v>
      </c>
    </row>
    <row r="263" spans="1:36" x14ac:dyDescent="0.4">
      <c r="A263" t="s">
        <v>297</v>
      </c>
      <c r="S263">
        <v>200</v>
      </c>
    </row>
    <row r="264" spans="1:36" x14ac:dyDescent="0.4">
      <c r="A264" t="s">
        <v>298</v>
      </c>
      <c r="D264">
        <v>0.32996980829999989</v>
      </c>
      <c r="K264">
        <v>2</v>
      </c>
      <c r="R264">
        <v>0</v>
      </c>
      <c r="S264">
        <v>300</v>
      </c>
      <c r="V264">
        <v>0</v>
      </c>
      <c r="W264">
        <v>12.280761999999999</v>
      </c>
      <c r="AJ264">
        <v>3.3600370000000002</v>
      </c>
    </row>
    <row r="265" spans="1:36" x14ac:dyDescent="0.4">
      <c r="A265" t="s">
        <v>299</v>
      </c>
      <c r="V265">
        <v>0</v>
      </c>
      <c r="W265">
        <v>5.5890370000000003</v>
      </c>
    </row>
    <row r="266" spans="1:36" x14ac:dyDescent="0.4">
      <c r="A266" t="s">
        <v>300</v>
      </c>
      <c r="C266">
        <v>4.8849813083506888E-15</v>
      </c>
      <c r="D266">
        <v>4.7009498180000007</v>
      </c>
      <c r="G266">
        <v>-6.6613381477509392E-16</v>
      </c>
      <c r="H266">
        <v>4.0434999407999994</v>
      </c>
      <c r="J266">
        <v>0</v>
      </c>
      <c r="K266">
        <v>1.125194</v>
      </c>
      <c r="M266">
        <v>0</v>
      </c>
      <c r="N266">
        <v>0</v>
      </c>
      <c r="O266">
        <v>0</v>
      </c>
      <c r="P266">
        <v>10.725254</v>
      </c>
      <c r="R266">
        <v>0</v>
      </c>
      <c r="S266">
        <v>988.94104000000004</v>
      </c>
      <c r="T266">
        <v>0</v>
      </c>
      <c r="U266">
        <v>0</v>
      </c>
      <c r="V266">
        <v>0</v>
      </c>
      <c r="W266">
        <v>55.141038999999999</v>
      </c>
      <c r="AH266">
        <v>0</v>
      </c>
      <c r="AI266">
        <v>0</v>
      </c>
      <c r="AJ266">
        <v>9.3153360000000003</v>
      </c>
    </row>
    <row r="267" spans="1:36" x14ac:dyDescent="0.4">
      <c r="A267" t="s">
        <v>301</v>
      </c>
      <c r="C267">
        <v>-2.6645352591003757E-15</v>
      </c>
      <c r="D267">
        <v>2.9281295966000012</v>
      </c>
      <c r="G267">
        <v>-6.6613381477509392E-16</v>
      </c>
      <c r="H267">
        <v>2.3859403825999994</v>
      </c>
      <c r="J267">
        <v>0</v>
      </c>
      <c r="K267">
        <v>2.121454</v>
      </c>
      <c r="L267">
        <v>0</v>
      </c>
      <c r="N267">
        <v>0</v>
      </c>
      <c r="O267">
        <v>0</v>
      </c>
      <c r="P267">
        <v>6.6463700000000001</v>
      </c>
      <c r="Q267">
        <v>6.9014449999999998</v>
      </c>
      <c r="R267">
        <v>0</v>
      </c>
      <c r="S267">
        <v>2122.3677200000002</v>
      </c>
      <c r="T267">
        <v>0</v>
      </c>
      <c r="U267">
        <v>0</v>
      </c>
      <c r="V267">
        <v>0</v>
      </c>
      <c r="W267">
        <v>58.197789999999998</v>
      </c>
      <c r="AH267">
        <v>0</v>
      </c>
      <c r="AI267">
        <v>0</v>
      </c>
      <c r="AJ267">
        <v>8.0757359999999991</v>
      </c>
    </row>
    <row r="268" spans="1:36" x14ac:dyDescent="0.4">
      <c r="A268" t="s">
        <v>302</v>
      </c>
      <c r="C268">
        <v>-4.4408920985006262E-16</v>
      </c>
      <c r="D268">
        <v>3.6202898970999988</v>
      </c>
      <c r="G268">
        <v>-6.6613381477509392E-16</v>
      </c>
      <c r="H268">
        <v>3.5979204655000001</v>
      </c>
      <c r="K268">
        <v>3.425433</v>
      </c>
      <c r="N268">
        <v>0</v>
      </c>
      <c r="O268">
        <v>0</v>
      </c>
      <c r="P268">
        <v>4.7450890000000001</v>
      </c>
      <c r="R268">
        <v>0</v>
      </c>
      <c r="S268">
        <v>538.10582199999999</v>
      </c>
      <c r="T268">
        <v>0</v>
      </c>
      <c r="U268">
        <v>0</v>
      </c>
      <c r="V268">
        <v>0</v>
      </c>
      <c r="W268">
        <v>8.3091010000000001</v>
      </c>
      <c r="AH268">
        <v>0</v>
      </c>
      <c r="AI268">
        <v>0</v>
      </c>
      <c r="AJ268">
        <v>10</v>
      </c>
    </row>
    <row r="269" spans="1:36" x14ac:dyDescent="0.4">
      <c r="A269" t="s">
        <v>303</v>
      </c>
      <c r="D269">
        <v>0.53512011199999998</v>
      </c>
      <c r="K269">
        <v>2</v>
      </c>
      <c r="V269">
        <v>0</v>
      </c>
      <c r="W269">
        <v>3</v>
      </c>
      <c r="AJ269">
        <v>2</v>
      </c>
    </row>
    <row r="270" spans="1:36" x14ac:dyDescent="0.4">
      <c r="A270" t="s">
        <v>304</v>
      </c>
      <c r="C270">
        <v>-1.1102230246251565E-16</v>
      </c>
      <c r="D270">
        <v>1.2167896747000002</v>
      </c>
      <c r="G270">
        <v>-8.3266726846886741E-17</v>
      </c>
      <c r="H270">
        <v>0.45489782560000003</v>
      </c>
      <c r="J270">
        <v>0</v>
      </c>
      <c r="N270">
        <v>0</v>
      </c>
      <c r="O270">
        <v>0</v>
      </c>
      <c r="P270">
        <v>4.901281</v>
      </c>
      <c r="R270">
        <v>0</v>
      </c>
      <c r="S270">
        <v>392.18978299999998</v>
      </c>
      <c r="T270">
        <v>0</v>
      </c>
      <c r="W270">
        <v>2</v>
      </c>
      <c r="AH270">
        <v>0</v>
      </c>
      <c r="AI270">
        <v>0</v>
      </c>
      <c r="AJ270">
        <v>2</v>
      </c>
    </row>
    <row r="271" spans="1:36" x14ac:dyDescent="0.4">
      <c r="A271" t="s">
        <v>305</v>
      </c>
      <c r="D271">
        <v>6.6538903942999994</v>
      </c>
      <c r="K271">
        <v>3.483244</v>
      </c>
      <c r="S271">
        <v>1063.8595299999999</v>
      </c>
      <c r="AJ271">
        <v>21.857624000000001</v>
      </c>
    </row>
    <row r="272" spans="1:36" x14ac:dyDescent="0.4">
      <c r="A272" t="s">
        <v>306</v>
      </c>
      <c r="W272">
        <v>10.13411</v>
      </c>
    </row>
    <row r="273" spans="1:36" x14ac:dyDescent="0.4">
      <c r="A273" t="s">
        <v>307</v>
      </c>
      <c r="S273">
        <v>236.35475500000001</v>
      </c>
    </row>
    <row r="274" spans="1:36" x14ac:dyDescent="0.4">
      <c r="A274" t="s">
        <v>308</v>
      </c>
      <c r="K274">
        <v>1.858473</v>
      </c>
      <c r="AJ274">
        <v>3.6955269999999998</v>
      </c>
    </row>
    <row r="275" spans="1:36" x14ac:dyDescent="0.4">
      <c r="A275" t="s">
        <v>309</v>
      </c>
      <c r="V275">
        <v>0</v>
      </c>
      <c r="AJ275">
        <v>2</v>
      </c>
    </row>
    <row r="276" spans="1:36" x14ac:dyDescent="0.4">
      <c r="A276" t="s">
        <v>310</v>
      </c>
      <c r="D276">
        <v>1.4096097805000001</v>
      </c>
      <c r="K276">
        <v>1.901953</v>
      </c>
      <c r="S276">
        <v>51.461120000000001</v>
      </c>
      <c r="W276">
        <v>2.7663000000000002</v>
      </c>
      <c r="AJ276">
        <v>4.6298849999999998</v>
      </c>
    </row>
    <row r="277" spans="1:36" x14ac:dyDescent="0.4">
      <c r="A277" t="s">
        <v>311</v>
      </c>
      <c r="B277">
        <v>0</v>
      </c>
      <c r="C277">
        <v>3.1086244689504383E-15</v>
      </c>
      <c r="D277">
        <v>4.6326204683999981</v>
      </c>
      <c r="E277">
        <v>3.5527136788005009E-15</v>
      </c>
      <c r="F277">
        <v>-1.7763568394002505E-15</v>
      </c>
      <c r="G277">
        <v>8.8817841970012523E-16</v>
      </c>
      <c r="H277">
        <v>10.2105498705</v>
      </c>
      <c r="M277">
        <v>0</v>
      </c>
      <c r="N277">
        <v>0</v>
      </c>
      <c r="P277">
        <v>24.725254</v>
      </c>
      <c r="T277">
        <v>0</v>
      </c>
      <c r="U277">
        <v>0</v>
      </c>
      <c r="V277">
        <v>0</v>
      </c>
      <c r="W277">
        <v>13.504802</v>
      </c>
      <c r="Z277">
        <v>0</v>
      </c>
      <c r="AA277">
        <v>0</v>
      </c>
      <c r="AC277">
        <v>0</v>
      </c>
      <c r="AH277">
        <v>0</v>
      </c>
      <c r="AI277">
        <v>0</v>
      </c>
      <c r="AJ277">
        <v>10</v>
      </c>
    </row>
    <row r="278" spans="1:36" x14ac:dyDescent="0.4">
      <c r="A278" t="s">
        <v>312</v>
      </c>
      <c r="W278">
        <v>2.7663000000000002</v>
      </c>
    </row>
    <row r="279" spans="1:36" x14ac:dyDescent="0.4">
      <c r="A279" t="s">
        <v>313</v>
      </c>
      <c r="D279">
        <v>2.7825503986000002</v>
      </c>
      <c r="T279">
        <v>0</v>
      </c>
      <c r="V279">
        <v>0</v>
      </c>
      <c r="W279">
        <v>19.298490000000001</v>
      </c>
      <c r="AJ279">
        <v>9.1677330000000001</v>
      </c>
    </row>
    <row r="280" spans="1:36" x14ac:dyDescent="0.4">
      <c r="A280" t="s">
        <v>314</v>
      </c>
      <c r="C280">
        <v>1.6653345369377348E-16</v>
      </c>
      <c r="D280">
        <v>0.61499012599999969</v>
      </c>
      <c r="G280">
        <v>0</v>
      </c>
      <c r="H280">
        <v>1.2587697591</v>
      </c>
      <c r="M280">
        <v>0</v>
      </c>
      <c r="P280">
        <v>6.0216890000000003</v>
      </c>
      <c r="T280">
        <v>0</v>
      </c>
      <c r="U280">
        <v>0</v>
      </c>
      <c r="V280">
        <v>0</v>
      </c>
      <c r="W280">
        <v>3.7663000000000002</v>
      </c>
      <c r="Z280">
        <v>0</v>
      </c>
      <c r="AA280">
        <v>0</v>
      </c>
      <c r="AC280">
        <v>0</v>
      </c>
      <c r="AH280">
        <v>0</v>
      </c>
      <c r="AI280">
        <v>0</v>
      </c>
    </row>
    <row r="281" spans="1:36" x14ac:dyDescent="0.4">
      <c r="A281" t="s">
        <v>315</v>
      </c>
      <c r="C281">
        <v>-8.8817841970012523E-16</v>
      </c>
      <c r="K281">
        <v>5.7417189999999998</v>
      </c>
      <c r="T281">
        <v>0</v>
      </c>
      <c r="V281">
        <v>0</v>
      </c>
      <c r="W281">
        <v>5.5326009999999997</v>
      </c>
      <c r="AJ281">
        <v>3.3269060000000001</v>
      </c>
    </row>
    <row r="282" spans="1:36" x14ac:dyDescent="0.4">
      <c r="A282" t="s">
        <v>316</v>
      </c>
      <c r="G282">
        <v>-2.2204460492503131E-16</v>
      </c>
      <c r="H282">
        <v>2.9151497622999996</v>
      </c>
      <c r="K282">
        <v>1.581833</v>
      </c>
      <c r="N282">
        <v>0</v>
      </c>
      <c r="O282">
        <v>0</v>
      </c>
      <c r="P282">
        <v>6.6463700000000001</v>
      </c>
      <c r="Q282">
        <v>1.8056449999999999</v>
      </c>
      <c r="R282">
        <v>0</v>
      </c>
      <c r="S282">
        <v>808.12675100000001</v>
      </c>
      <c r="V282">
        <v>0</v>
      </c>
      <c r="W282">
        <v>21.582118999999999</v>
      </c>
      <c r="AJ282">
        <v>14.482699</v>
      </c>
    </row>
    <row r="283" spans="1:36" x14ac:dyDescent="0.4">
      <c r="A283" t="s">
        <v>317</v>
      </c>
      <c r="C283">
        <v>-6.6613381477509392E-16</v>
      </c>
      <c r="D283">
        <v>2.3249995342999994</v>
      </c>
      <c r="E283">
        <v>1.7763568394002505E-15</v>
      </c>
      <c r="F283">
        <v>0</v>
      </c>
      <c r="G283">
        <v>1.1102230246251565E-15</v>
      </c>
      <c r="H283">
        <v>3.0032203627</v>
      </c>
      <c r="K283">
        <v>1.286842</v>
      </c>
      <c r="N283">
        <v>0</v>
      </c>
      <c r="P283">
        <v>5.8960980000000003</v>
      </c>
      <c r="T283">
        <v>0</v>
      </c>
      <c r="U283">
        <v>0</v>
      </c>
      <c r="V283">
        <v>0</v>
      </c>
      <c r="W283">
        <v>4.0339109999999998</v>
      </c>
      <c r="AJ283">
        <v>6.645823</v>
      </c>
    </row>
    <row r="284" spans="1:36" x14ac:dyDescent="0.4">
      <c r="A284" t="s">
        <v>318</v>
      </c>
      <c r="D284">
        <v>0.89185957900000035</v>
      </c>
      <c r="G284">
        <v>-2.2204460492503131E-16</v>
      </c>
      <c r="H284">
        <v>2.0943598845000002</v>
      </c>
      <c r="K284">
        <v>3.125216</v>
      </c>
      <c r="R284">
        <v>0</v>
      </c>
      <c r="S284">
        <v>500</v>
      </c>
      <c r="V284">
        <v>0</v>
      </c>
      <c r="W284">
        <v>2.7663000000000002</v>
      </c>
      <c r="AJ284">
        <v>3.3269060000000001</v>
      </c>
    </row>
    <row r="285" spans="1:36" x14ac:dyDescent="0.4">
      <c r="A285" t="s">
        <v>319</v>
      </c>
      <c r="D285">
        <v>3.0826504428000008</v>
      </c>
      <c r="K285">
        <v>5.8597799999999998</v>
      </c>
      <c r="T285">
        <v>0</v>
      </c>
      <c r="U285">
        <v>0</v>
      </c>
      <c r="V285">
        <v>0</v>
      </c>
      <c r="W285">
        <v>98.978336999999996</v>
      </c>
    </row>
    <row r="286" spans="1:36" x14ac:dyDescent="0.4">
      <c r="A286" t="s">
        <v>320</v>
      </c>
      <c r="K286">
        <v>0.79086299999999998</v>
      </c>
      <c r="M286">
        <v>0</v>
      </c>
      <c r="P286">
        <v>5.9801650000000004</v>
      </c>
    </row>
    <row r="287" spans="1:36" x14ac:dyDescent="0.4">
      <c r="A287" t="s">
        <v>321</v>
      </c>
      <c r="O287">
        <v>0</v>
      </c>
      <c r="R287">
        <v>0</v>
      </c>
      <c r="S287">
        <v>994.75962000000004</v>
      </c>
    </row>
    <row r="288" spans="1:36" x14ac:dyDescent="0.4">
      <c r="A288" t="s">
        <v>322</v>
      </c>
      <c r="D288">
        <v>1.2978113284999999</v>
      </c>
      <c r="K288">
        <v>1.8691880000000001</v>
      </c>
      <c r="W288">
        <v>19.160156000000001</v>
      </c>
      <c r="AJ288">
        <v>4.3452450000000002</v>
      </c>
    </row>
    <row r="289" spans="1:36" x14ac:dyDescent="0.4">
      <c r="A289" t="s">
        <v>323</v>
      </c>
      <c r="B289">
        <v>0</v>
      </c>
      <c r="G289">
        <v>-2.2204460492503131E-16</v>
      </c>
      <c r="H289">
        <v>2.1712496092999998</v>
      </c>
      <c r="K289">
        <v>7.8130410000000001</v>
      </c>
      <c r="N289">
        <v>0</v>
      </c>
      <c r="R289">
        <v>0</v>
      </c>
      <c r="S289">
        <v>729.82452599999999</v>
      </c>
      <c r="W289">
        <v>31.679300000000001</v>
      </c>
      <c r="AH289">
        <v>0</v>
      </c>
      <c r="AI289">
        <v>0</v>
      </c>
      <c r="AJ289">
        <v>19.961435999999999</v>
      </c>
    </row>
    <row r="290" spans="1:36" x14ac:dyDescent="0.4">
      <c r="A290" t="s">
        <v>324</v>
      </c>
      <c r="K290">
        <v>10.735643</v>
      </c>
    </row>
    <row r="291" spans="1:36" x14ac:dyDescent="0.4">
      <c r="A291" t="s">
        <v>325</v>
      </c>
      <c r="K291">
        <v>42.788252</v>
      </c>
    </row>
    <row r="292" spans="1:36" x14ac:dyDescent="0.4">
      <c r="A292" t="s">
        <v>326</v>
      </c>
      <c r="D292">
        <v>1.7837301580000002</v>
      </c>
      <c r="W292">
        <v>15.532601</v>
      </c>
    </row>
    <row r="293" spans="1:36" x14ac:dyDescent="0.4">
      <c r="A293" t="s">
        <v>327</v>
      </c>
      <c r="S293">
        <v>200</v>
      </c>
      <c r="W293">
        <v>5.5326009999999997</v>
      </c>
      <c r="AJ293">
        <v>10.556927</v>
      </c>
    </row>
    <row r="294" spans="1:36" x14ac:dyDescent="0.4">
      <c r="A294" t="s">
        <v>328</v>
      </c>
      <c r="D294">
        <v>3.5674603160999991</v>
      </c>
      <c r="G294">
        <v>-2.2204460492503131E-16</v>
      </c>
      <c r="H294">
        <v>2.0943698845000003</v>
      </c>
      <c r="K294">
        <v>7.8130410000000001</v>
      </c>
      <c r="R294">
        <v>0</v>
      </c>
      <c r="S294">
        <v>729.824521</v>
      </c>
      <c r="V294">
        <v>0</v>
      </c>
      <c r="W294">
        <v>20</v>
      </c>
      <c r="AJ294">
        <v>13.307624000000001</v>
      </c>
    </row>
    <row r="295" spans="1:36" x14ac:dyDescent="0.4">
      <c r="A295" t="s">
        <v>329</v>
      </c>
      <c r="D295">
        <v>3.5674603161000009</v>
      </c>
      <c r="K295">
        <v>3.235751</v>
      </c>
      <c r="W295">
        <v>23.298901999999998</v>
      </c>
      <c r="AJ295">
        <v>18.452321999999999</v>
      </c>
    </row>
    <row r="296" spans="1:36" x14ac:dyDescent="0.4">
      <c r="A296" t="s">
        <v>330</v>
      </c>
      <c r="C296">
        <v>-4.4408920985006262E-16</v>
      </c>
      <c r="D296">
        <v>1.0624503519000004</v>
      </c>
      <c r="G296">
        <v>-9.7144514654701197E-17</v>
      </c>
      <c r="H296">
        <v>0.15976045780000001</v>
      </c>
      <c r="J296">
        <v>0</v>
      </c>
      <c r="N296">
        <v>0</v>
      </c>
      <c r="O296">
        <v>0</v>
      </c>
      <c r="P296">
        <v>1.117119</v>
      </c>
      <c r="R296">
        <v>0</v>
      </c>
      <c r="S296">
        <v>150.255267</v>
      </c>
      <c r="V296">
        <v>0</v>
      </c>
      <c r="AH296">
        <v>0</v>
      </c>
      <c r="AI296">
        <v>0</v>
      </c>
      <c r="AJ296">
        <v>2</v>
      </c>
    </row>
    <row r="297" spans="1:36" x14ac:dyDescent="0.4">
      <c r="A297" t="s">
        <v>331</v>
      </c>
      <c r="O297">
        <v>0</v>
      </c>
      <c r="R297">
        <v>0</v>
      </c>
      <c r="S297">
        <v>789.08026800000005</v>
      </c>
    </row>
    <row r="298" spans="1:36" x14ac:dyDescent="0.4">
      <c r="A298" t="s">
        <v>332</v>
      </c>
      <c r="K298">
        <v>3.90652</v>
      </c>
      <c r="W298">
        <v>9.9586819999999996</v>
      </c>
      <c r="AJ298">
        <v>5.9884300000000001</v>
      </c>
    </row>
    <row r="299" spans="1:36" x14ac:dyDescent="0.4">
      <c r="A299" t="s">
        <v>333</v>
      </c>
      <c r="W299">
        <v>13.702970000000001</v>
      </c>
    </row>
    <row r="300" spans="1:36" x14ac:dyDescent="0.4">
      <c r="A300" t="s">
        <v>334</v>
      </c>
      <c r="D300">
        <v>0.92930952289999991</v>
      </c>
      <c r="V300">
        <v>0</v>
      </c>
      <c r="W300">
        <v>6.4428609999999997</v>
      </c>
      <c r="AJ300">
        <v>3.0632259999999998</v>
      </c>
    </row>
    <row r="301" spans="1:36" x14ac:dyDescent="0.4">
      <c r="A301" t="s">
        <v>335</v>
      </c>
      <c r="S301">
        <v>200</v>
      </c>
      <c r="W301">
        <v>2</v>
      </c>
    </row>
    <row r="302" spans="1:36" x14ac:dyDescent="0.4">
      <c r="A302" t="s">
        <v>336</v>
      </c>
      <c r="AE302">
        <v>0</v>
      </c>
    </row>
    <row r="303" spans="1:36" x14ac:dyDescent="0.4">
      <c r="A303" t="s">
        <v>337</v>
      </c>
      <c r="D303">
        <v>0.89185957900000012</v>
      </c>
      <c r="K303">
        <v>2</v>
      </c>
      <c r="W303">
        <v>11.865525999999999</v>
      </c>
      <c r="AJ303">
        <v>5.9848470000000002</v>
      </c>
    </row>
    <row r="304" spans="1:36" x14ac:dyDescent="0.4">
      <c r="A304" t="s">
        <v>338</v>
      </c>
      <c r="K304">
        <v>4.0670830000000002</v>
      </c>
    </row>
    <row r="305" spans="1:36" x14ac:dyDescent="0.4">
      <c r="A305" t="s">
        <v>339</v>
      </c>
      <c r="C305">
        <v>2.6645352591003757E-15</v>
      </c>
      <c r="D305">
        <v>2.7638298717000001</v>
      </c>
      <c r="G305">
        <v>-6.6613381477509392E-16</v>
      </c>
      <c r="H305">
        <v>2.3414499995999996</v>
      </c>
      <c r="J305">
        <v>0</v>
      </c>
      <c r="K305">
        <v>1.0580970000000001</v>
      </c>
      <c r="M305">
        <v>0</v>
      </c>
      <c r="O305">
        <v>0</v>
      </c>
      <c r="P305">
        <v>5.9801650000000004</v>
      </c>
      <c r="Q305">
        <v>16</v>
      </c>
      <c r="R305">
        <v>0</v>
      </c>
      <c r="S305">
        <v>995.17142100000001</v>
      </c>
      <c r="T305">
        <v>0</v>
      </c>
      <c r="V305">
        <v>0</v>
      </c>
      <c r="W305">
        <v>28.414435000000001</v>
      </c>
      <c r="AF305">
        <v>0</v>
      </c>
      <c r="AG305">
        <v>0</v>
      </c>
      <c r="AH305">
        <v>0</v>
      </c>
      <c r="AI305">
        <v>0</v>
      </c>
      <c r="AJ305">
        <v>16.653811999999999</v>
      </c>
    </row>
    <row r="306" spans="1:36" x14ac:dyDescent="0.4">
      <c r="A306" t="s">
        <v>340</v>
      </c>
      <c r="K306">
        <v>2</v>
      </c>
      <c r="Q306">
        <v>3.27</v>
      </c>
      <c r="S306">
        <v>200</v>
      </c>
      <c r="V306">
        <v>0</v>
      </c>
      <c r="W306">
        <v>3.0476869999999998</v>
      </c>
    </row>
    <row r="307" spans="1:36" x14ac:dyDescent="0.4">
      <c r="A307" t="s">
        <v>341</v>
      </c>
      <c r="T307">
        <v>0</v>
      </c>
      <c r="U307">
        <v>0</v>
      </c>
      <c r="V307">
        <v>0</v>
      </c>
    </row>
    <row r="308" spans="1:36" x14ac:dyDescent="0.4">
      <c r="A308" t="s">
        <v>342</v>
      </c>
      <c r="V308">
        <v>0</v>
      </c>
      <c r="W308">
        <v>5.5672709999999999</v>
      </c>
    </row>
    <row r="309" spans="1:36" x14ac:dyDescent="0.4">
      <c r="A309" t="s">
        <v>343</v>
      </c>
      <c r="S309">
        <v>7545.5793000000003</v>
      </c>
    </row>
    <row r="310" spans="1:36" x14ac:dyDescent="0.4">
      <c r="A310" t="s">
        <v>344</v>
      </c>
      <c r="W310">
        <v>5.7998750000000001</v>
      </c>
    </row>
    <row r="311" spans="1:36" x14ac:dyDescent="0.4">
      <c r="A311" t="s">
        <v>345</v>
      </c>
      <c r="D311">
        <v>2.6755897369999992</v>
      </c>
      <c r="K311">
        <v>7.8130410000000001</v>
      </c>
      <c r="V311">
        <v>0</v>
      </c>
      <c r="W311">
        <v>5.5326009999999997</v>
      </c>
      <c r="AJ311">
        <v>9.9807179999999995</v>
      </c>
    </row>
    <row r="312" spans="1:36" x14ac:dyDescent="0.4">
      <c r="A312" t="s">
        <v>346</v>
      </c>
      <c r="B312">
        <v>0</v>
      </c>
      <c r="C312">
        <v>5.3290705182007514E-15</v>
      </c>
      <c r="D312">
        <v>46.498393900000003</v>
      </c>
      <c r="E312">
        <v>2.6645352591003757E-15</v>
      </c>
      <c r="F312">
        <v>0</v>
      </c>
      <c r="G312">
        <v>-1.7763568394002505E-15</v>
      </c>
      <c r="H312">
        <v>16.699629681600001</v>
      </c>
      <c r="K312">
        <v>36.159319000000004</v>
      </c>
      <c r="M312">
        <v>0</v>
      </c>
      <c r="N312">
        <v>0</v>
      </c>
      <c r="O312">
        <v>0</v>
      </c>
      <c r="P312">
        <v>12.62656</v>
      </c>
      <c r="Q312">
        <v>1.8056449999999999</v>
      </c>
      <c r="R312">
        <v>0</v>
      </c>
      <c r="S312">
        <v>4430.7600320000001</v>
      </c>
      <c r="T312">
        <v>0</v>
      </c>
      <c r="U312">
        <v>0</v>
      </c>
      <c r="V312">
        <v>0</v>
      </c>
      <c r="W312">
        <v>165.73781299999999</v>
      </c>
      <c r="Z312">
        <v>0</v>
      </c>
      <c r="AA312">
        <v>0</v>
      </c>
      <c r="AC312">
        <v>0</v>
      </c>
      <c r="AH312">
        <v>0</v>
      </c>
      <c r="AI312">
        <v>0</v>
      </c>
      <c r="AJ312">
        <v>122.365026</v>
      </c>
    </row>
    <row r="313" spans="1:36" x14ac:dyDescent="0.4">
      <c r="A313" t="s">
        <v>347</v>
      </c>
      <c r="K313">
        <v>5.8510000000000003E-3</v>
      </c>
      <c r="L313">
        <v>0</v>
      </c>
      <c r="M313">
        <v>0</v>
      </c>
      <c r="N313">
        <v>0</v>
      </c>
      <c r="O313">
        <v>0</v>
      </c>
      <c r="P313">
        <v>4</v>
      </c>
      <c r="Q313">
        <v>3.8056450000000002</v>
      </c>
      <c r="R313">
        <v>0</v>
      </c>
      <c r="S313">
        <v>548.63683600000002</v>
      </c>
      <c r="AJ313">
        <v>0.15268699999999999</v>
      </c>
    </row>
    <row r="314" spans="1:36" x14ac:dyDescent="0.4">
      <c r="A314" t="s">
        <v>348</v>
      </c>
      <c r="S314">
        <v>200</v>
      </c>
      <c r="W314">
        <v>5.3961119999999996</v>
      </c>
      <c r="AJ314">
        <v>2.9023669999999999</v>
      </c>
    </row>
    <row r="315" spans="1:36" x14ac:dyDescent="0.4">
      <c r="A315" t="s">
        <v>349</v>
      </c>
      <c r="D315">
        <v>10.406260114599995</v>
      </c>
      <c r="K315">
        <v>4.1403819999999998</v>
      </c>
      <c r="AJ315">
        <v>37.530123000000003</v>
      </c>
    </row>
    <row r="316" spans="1:36" x14ac:dyDescent="0.4">
      <c r="A316" t="s">
        <v>350</v>
      </c>
      <c r="J316">
        <v>0</v>
      </c>
      <c r="O316">
        <v>0</v>
      </c>
      <c r="S316">
        <v>165.06809999999999</v>
      </c>
    </row>
    <row r="317" spans="1:36" x14ac:dyDescent="0.4">
      <c r="A317" t="s">
        <v>351</v>
      </c>
      <c r="R317">
        <v>0</v>
      </c>
      <c r="S317">
        <v>729.824521</v>
      </c>
    </row>
    <row r="318" spans="1:36" x14ac:dyDescent="0.4">
      <c r="A318" t="s">
        <v>352</v>
      </c>
      <c r="D318">
        <v>0.89185957900000035</v>
      </c>
      <c r="G318">
        <v>-2.2204460492503131E-16</v>
      </c>
      <c r="M318">
        <v>0</v>
      </c>
      <c r="O318">
        <v>0</v>
      </c>
      <c r="V318">
        <v>0</v>
      </c>
      <c r="W318">
        <v>6.0858610000000004</v>
      </c>
      <c r="AJ318">
        <v>3.3269060000000001</v>
      </c>
    </row>
    <row r="319" spans="1:36" x14ac:dyDescent="0.4">
      <c r="A319" t="s">
        <v>353</v>
      </c>
      <c r="D319">
        <v>1.9810201995999996</v>
      </c>
      <c r="K319">
        <v>3.633718</v>
      </c>
      <c r="W319">
        <v>23.754200999999998</v>
      </c>
    </row>
    <row r="320" spans="1:36" x14ac:dyDescent="0.4">
      <c r="A320" t="s">
        <v>36</v>
      </c>
      <c r="B320">
        <v>0</v>
      </c>
      <c r="C320">
        <v>2.4841240175987878E-14</v>
      </c>
      <c r="D320">
        <v>460.34818599980008</v>
      </c>
      <c r="E320">
        <v>-4.0634162701280729E-14</v>
      </c>
      <c r="F320">
        <v>-3.2939998284575722E-7</v>
      </c>
      <c r="G320">
        <v>-9.6971042307103517E-15</v>
      </c>
      <c r="H320">
        <v>231.85909400039998</v>
      </c>
      <c r="I320">
        <v>64.301500000000004</v>
      </c>
      <c r="J320">
        <v>2.8421709430404007E-13</v>
      </c>
      <c r="K320">
        <v>699.99999999999989</v>
      </c>
      <c r="L320">
        <v>0</v>
      </c>
      <c r="M320">
        <v>0</v>
      </c>
      <c r="N320">
        <v>0</v>
      </c>
      <c r="O320">
        <v>0</v>
      </c>
      <c r="P320">
        <v>800.00000000000057</v>
      </c>
      <c r="Q320">
        <v>149.99999</v>
      </c>
      <c r="R320">
        <v>0</v>
      </c>
      <c r="S320">
        <v>150000.00000000003</v>
      </c>
      <c r="T320">
        <v>-3.6637359812630166E-15</v>
      </c>
      <c r="U320">
        <v>0</v>
      </c>
      <c r="V320">
        <v>0</v>
      </c>
      <c r="W320">
        <v>3599.9999999999982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2100.0000100000016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3FC39-EFAA-428C-8642-523B4643BEA8}">
  <sheetPr codeName="Sheet10"/>
  <dimension ref="A1:B187"/>
  <sheetViews>
    <sheetView workbookViewId="0">
      <selection activeCell="B1" sqref="B1"/>
    </sheetView>
  </sheetViews>
  <sheetFormatPr defaultRowHeight="14.6" x14ac:dyDescent="0.4"/>
  <cols>
    <col min="1" max="1" width="84.3046875" bestFit="1" customWidth="1"/>
    <col min="2" max="2" width="13.53515625" bestFit="1" customWidth="1"/>
  </cols>
  <sheetData>
    <row r="1" spans="1:2" x14ac:dyDescent="0.4">
      <c r="A1" t="s">
        <v>0</v>
      </c>
      <c r="B1" t="s">
        <v>1176</v>
      </c>
    </row>
    <row r="2" spans="1:2" x14ac:dyDescent="0.4">
      <c r="A2" t="s">
        <v>37</v>
      </c>
      <c r="B2">
        <v>8.4790840000000003</v>
      </c>
    </row>
    <row r="3" spans="1:2" x14ac:dyDescent="0.4">
      <c r="A3" t="s">
        <v>40</v>
      </c>
      <c r="B3">
        <v>5.9307239999999997</v>
      </c>
    </row>
    <row r="4" spans="1:2" x14ac:dyDescent="0.4">
      <c r="A4" t="s">
        <v>41</v>
      </c>
      <c r="B4">
        <v>0.86914999999999998</v>
      </c>
    </row>
    <row r="5" spans="1:2" x14ac:dyDescent="0.4">
      <c r="A5" t="s">
        <v>44</v>
      </c>
      <c r="B5">
        <v>20.393122999999999</v>
      </c>
    </row>
    <row r="6" spans="1:2" x14ac:dyDescent="0.4">
      <c r="A6" t="s">
        <v>45</v>
      </c>
      <c r="B6">
        <v>1.7269890000000001</v>
      </c>
    </row>
    <row r="7" spans="1:2" x14ac:dyDescent="0.4">
      <c r="A7" t="s">
        <v>46</v>
      </c>
      <c r="B7">
        <v>2</v>
      </c>
    </row>
    <row r="8" spans="1:2" x14ac:dyDescent="0.4">
      <c r="A8" t="s">
        <v>47</v>
      </c>
      <c r="B8">
        <v>4.687824</v>
      </c>
    </row>
    <row r="9" spans="1:2" x14ac:dyDescent="0.4">
      <c r="A9" t="s">
        <v>48</v>
      </c>
      <c r="B9">
        <v>1.2135E-2</v>
      </c>
    </row>
    <row r="10" spans="1:2" x14ac:dyDescent="0.4">
      <c r="A10" t="s">
        <v>53</v>
      </c>
      <c r="B10">
        <v>4.3481860000000001</v>
      </c>
    </row>
    <row r="11" spans="1:2" x14ac:dyDescent="0.4">
      <c r="A11" t="s">
        <v>56</v>
      </c>
      <c r="B11">
        <v>3.9751859999999999</v>
      </c>
    </row>
    <row r="12" spans="1:2" x14ac:dyDescent="0.4">
      <c r="A12" t="s">
        <v>57</v>
      </c>
      <c r="B12">
        <v>16.344099</v>
      </c>
    </row>
    <row r="13" spans="1:2" x14ac:dyDescent="0.4">
      <c r="A13" t="s">
        <v>58</v>
      </c>
      <c r="B13">
        <v>13.392733</v>
      </c>
    </row>
    <row r="14" spans="1:2" x14ac:dyDescent="0.4">
      <c r="A14" t="s">
        <v>61</v>
      </c>
      <c r="B14">
        <v>10.725254</v>
      </c>
    </row>
    <row r="15" spans="1:2" x14ac:dyDescent="0.4">
      <c r="A15" t="s">
        <v>62</v>
      </c>
      <c r="B15">
        <v>13.672822</v>
      </c>
    </row>
    <row r="16" spans="1:2" x14ac:dyDescent="0.4">
      <c r="A16" t="s">
        <v>63</v>
      </c>
      <c r="B16">
        <v>3.1953260000000001</v>
      </c>
    </row>
    <row r="17" spans="1:2" x14ac:dyDescent="0.4">
      <c r="A17" t="s">
        <v>64</v>
      </c>
      <c r="B17">
        <v>2</v>
      </c>
    </row>
    <row r="18" spans="1:2" x14ac:dyDescent="0.4">
      <c r="A18" t="s">
        <v>65</v>
      </c>
      <c r="B18">
        <v>12.645776</v>
      </c>
    </row>
    <row r="19" spans="1:2" x14ac:dyDescent="0.4">
      <c r="A19" t="s">
        <v>66</v>
      </c>
      <c r="B19">
        <v>3.1012000000000001E-2</v>
      </c>
    </row>
    <row r="20" spans="1:2" x14ac:dyDescent="0.4">
      <c r="A20" t="s">
        <v>67</v>
      </c>
      <c r="B20">
        <v>7.0742459999999996</v>
      </c>
    </row>
    <row r="21" spans="1:2" x14ac:dyDescent="0.4">
      <c r="A21" t="s">
        <v>68</v>
      </c>
      <c r="B21">
        <v>3.0617779999999999</v>
      </c>
    </row>
    <row r="22" spans="1:2" x14ac:dyDescent="0.4">
      <c r="A22" t="s">
        <v>70</v>
      </c>
      <c r="B22">
        <v>35.769513000000003</v>
      </c>
    </row>
    <row r="23" spans="1:2" x14ac:dyDescent="0.4">
      <c r="A23" t="s">
        <v>71</v>
      </c>
      <c r="B23">
        <v>7.3963289999999997</v>
      </c>
    </row>
    <row r="24" spans="1:2" x14ac:dyDescent="0.4">
      <c r="A24" t="s">
        <v>77</v>
      </c>
      <c r="B24">
        <v>7.8453900000000001</v>
      </c>
    </row>
    <row r="25" spans="1:2" x14ac:dyDescent="0.4">
      <c r="A25" t="s">
        <v>79</v>
      </c>
      <c r="B25">
        <v>9.8088219999999993</v>
      </c>
    </row>
    <row r="26" spans="1:2" x14ac:dyDescent="0.4">
      <c r="A26" t="s">
        <v>80</v>
      </c>
      <c r="B26">
        <v>23.335913999999999</v>
      </c>
    </row>
    <row r="27" spans="1:2" x14ac:dyDescent="0.4">
      <c r="A27" t="s">
        <v>81</v>
      </c>
      <c r="B27">
        <v>4.7450890000000001</v>
      </c>
    </row>
    <row r="28" spans="1:2" x14ac:dyDescent="0.4">
      <c r="A28" t="s">
        <v>84</v>
      </c>
      <c r="B28">
        <v>2.6546509999999999</v>
      </c>
    </row>
    <row r="29" spans="1:2" x14ac:dyDescent="0.4">
      <c r="A29" t="s">
        <v>88</v>
      </c>
      <c r="B29">
        <v>4.7450890000000001</v>
      </c>
    </row>
    <row r="30" spans="1:2" x14ac:dyDescent="0.4">
      <c r="A30" t="s">
        <v>90</v>
      </c>
      <c r="B30">
        <v>1</v>
      </c>
    </row>
    <row r="31" spans="1:2" x14ac:dyDescent="0.4">
      <c r="A31" t="s">
        <v>92</v>
      </c>
      <c r="B31">
        <v>5.9801650000000004</v>
      </c>
    </row>
    <row r="32" spans="1:2" x14ac:dyDescent="0.4">
      <c r="A32" t="s">
        <v>93</v>
      </c>
      <c r="B32">
        <v>2</v>
      </c>
    </row>
    <row r="33" spans="1:2" x14ac:dyDescent="0.4">
      <c r="A33" t="s">
        <v>94</v>
      </c>
      <c r="B33">
        <v>3.7673109999999999</v>
      </c>
    </row>
    <row r="34" spans="1:2" x14ac:dyDescent="0.4">
      <c r="A34" t="s">
        <v>95</v>
      </c>
      <c r="B34">
        <v>3.0139399999999998</v>
      </c>
    </row>
    <row r="35" spans="1:2" x14ac:dyDescent="0.4">
      <c r="A35" t="s">
        <v>96</v>
      </c>
      <c r="B35">
        <v>5.8700279999999996</v>
      </c>
    </row>
    <row r="36" spans="1:2" x14ac:dyDescent="0.4">
      <c r="A36" t="s">
        <v>97</v>
      </c>
      <c r="B36">
        <v>7.4009340000000003</v>
      </c>
    </row>
    <row r="37" spans="1:2" x14ac:dyDescent="0.4">
      <c r="A37" t="s">
        <v>98</v>
      </c>
      <c r="B37">
        <v>3.901281</v>
      </c>
    </row>
    <row r="38" spans="1:2" x14ac:dyDescent="0.4">
      <c r="A38" t="s">
        <v>99</v>
      </c>
      <c r="B38">
        <v>9.4304129999999997</v>
      </c>
    </row>
    <row r="39" spans="1:2" x14ac:dyDescent="0.4">
      <c r="A39" t="s">
        <v>100</v>
      </c>
      <c r="B39">
        <v>5.5093930000000002</v>
      </c>
    </row>
    <row r="40" spans="1:2" x14ac:dyDescent="0.4">
      <c r="A40" t="s">
        <v>102</v>
      </c>
      <c r="B40">
        <v>1.848339</v>
      </c>
    </row>
    <row r="41" spans="1:2" x14ac:dyDescent="0.4">
      <c r="A41" t="s">
        <v>104</v>
      </c>
      <c r="B41">
        <v>6.3466880000000003</v>
      </c>
    </row>
    <row r="42" spans="1:2" x14ac:dyDescent="0.4">
      <c r="A42" t="s">
        <v>105</v>
      </c>
      <c r="B42">
        <v>26.241074999999999</v>
      </c>
    </row>
    <row r="43" spans="1:2" x14ac:dyDescent="0.4">
      <c r="A43" t="s">
        <v>107</v>
      </c>
      <c r="B43">
        <v>7.4782060000000001</v>
      </c>
    </row>
    <row r="44" spans="1:2" x14ac:dyDescent="0.4">
      <c r="A44" t="s">
        <v>108</v>
      </c>
      <c r="B44">
        <v>3.90652</v>
      </c>
    </row>
    <row r="45" spans="1:2" x14ac:dyDescent="0.4">
      <c r="A45" t="s">
        <v>109</v>
      </c>
      <c r="B45">
        <v>3.90652</v>
      </c>
    </row>
    <row r="46" spans="1:2" x14ac:dyDescent="0.4">
      <c r="A46" t="s">
        <v>110</v>
      </c>
      <c r="B46">
        <v>2</v>
      </c>
    </row>
    <row r="47" spans="1:2" x14ac:dyDescent="0.4">
      <c r="A47" t="s">
        <v>112</v>
      </c>
      <c r="B47">
        <v>4.0253259999999997</v>
      </c>
    </row>
    <row r="48" spans="1:2" x14ac:dyDescent="0.4">
      <c r="A48" t="s">
        <v>116</v>
      </c>
      <c r="B48">
        <v>2.4329100000000001</v>
      </c>
    </row>
    <row r="49" spans="1:2" x14ac:dyDescent="0.4">
      <c r="A49" t="s">
        <v>117</v>
      </c>
      <c r="B49">
        <v>2</v>
      </c>
    </row>
    <row r="50" spans="1:2" x14ac:dyDescent="0.4">
      <c r="A50" t="s">
        <v>118</v>
      </c>
      <c r="B50">
        <v>2</v>
      </c>
    </row>
    <row r="51" spans="1:2" x14ac:dyDescent="0.4">
      <c r="A51" t="s">
        <v>122</v>
      </c>
      <c r="B51">
        <v>4.4562920000000004</v>
      </c>
    </row>
    <row r="52" spans="1:2" x14ac:dyDescent="0.4">
      <c r="A52" t="s">
        <v>124</v>
      </c>
      <c r="B52">
        <v>0.52790800000000004</v>
      </c>
    </row>
    <row r="53" spans="1:2" x14ac:dyDescent="0.4">
      <c r="A53" t="s">
        <v>126</v>
      </c>
      <c r="B53">
        <v>7.9564719999999998</v>
      </c>
    </row>
    <row r="54" spans="1:2" x14ac:dyDescent="0.4">
      <c r="A54" t="s">
        <v>128</v>
      </c>
      <c r="B54">
        <v>4.5558110000000003</v>
      </c>
    </row>
    <row r="55" spans="1:2" x14ac:dyDescent="0.4">
      <c r="A55" t="s">
        <v>130</v>
      </c>
      <c r="B55">
        <v>4.687824</v>
      </c>
    </row>
    <row r="56" spans="1:2" x14ac:dyDescent="0.4">
      <c r="A56" t="s">
        <v>132</v>
      </c>
      <c r="B56">
        <v>4.7450890000000001</v>
      </c>
    </row>
    <row r="57" spans="1:2" x14ac:dyDescent="0.4">
      <c r="A57" t="s">
        <v>134</v>
      </c>
      <c r="B57">
        <v>2</v>
      </c>
    </row>
    <row r="58" spans="1:2" x14ac:dyDescent="0.4">
      <c r="A58" t="s">
        <v>135</v>
      </c>
      <c r="B58">
        <v>2.781304</v>
      </c>
    </row>
    <row r="59" spans="1:2" x14ac:dyDescent="0.4">
      <c r="A59" t="s">
        <v>138</v>
      </c>
      <c r="B59">
        <v>8.0710580000000007</v>
      </c>
    </row>
    <row r="60" spans="1:2" x14ac:dyDescent="0.4">
      <c r="A60" t="s">
        <v>139</v>
      </c>
      <c r="B60">
        <v>3.90652</v>
      </c>
    </row>
    <row r="61" spans="1:2" x14ac:dyDescent="0.4">
      <c r="A61" t="s">
        <v>142</v>
      </c>
      <c r="B61">
        <v>24.568843999999999</v>
      </c>
    </row>
    <row r="62" spans="1:2" x14ac:dyDescent="0.4">
      <c r="A62" t="s">
        <v>144</v>
      </c>
      <c r="B62">
        <v>9.6115159999999999</v>
      </c>
    </row>
    <row r="63" spans="1:2" x14ac:dyDescent="0.4">
      <c r="A63" t="s">
        <v>145</v>
      </c>
      <c r="B63">
        <v>24.139737</v>
      </c>
    </row>
    <row r="64" spans="1:2" x14ac:dyDescent="0.4">
      <c r="A64" t="s">
        <v>147</v>
      </c>
      <c r="B64">
        <v>10.859780000000001</v>
      </c>
    </row>
    <row r="65" spans="1:2" x14ac:dyDescent="0.4">
      <c r="A65" t="s">
        <v>148</v>
      </c>
      <c r="B65">
        <v>25.769513</v>
      </c>
    </row>
    <row r="66" spans="1:2" x14ac:dyDescent="0.4">
      <c r="A66" t="s">
        <v>150</v>
      </c>
      <c r="B66">
        <v>8.6292709999999992</v>
      </c>
    </row>
    <row r="67" spans="1:2" x14ac:dyDescent="0.4">
      <c r="A67" t="s">
        <v>151</v>
      </c>
      <c r="B67">
        <v>2</v>
      </c>
    </row>
    <row r="68" spans="1:2" x14ac:dyDescent="0.4">
      <c r="A68" t="s">
        <v>156</v>
      </c>
      <c r="B68">
        <v>15.980165</v>
      </c>
    </row>
    <row r="69" spans="1:2" x14ac:dyDescent="0.4">
      <c r="A69" t="s">
        <v>157</v>
      </c>
      <c r="B69">
        <v>3.125216</v>
      </c>
    </row>
    <row r="70" spans="1:2" x14ac:dyDescent="0.4">
      <c r="A70" t="s">
        <v>159</v>
      </c>
      <c r="B70">
        <v>2</v>
      </c>
    </row>
    <row r="71" spans="1:2" x14ac:dyDescent="0.4">
      <c r="A71" t="s">
        <v>163</v>
      </c>
      <c r="B71">
        <v>7.6204289999999997</v>
      </c>
    </row>
    <row r="72" spans="1:2" x14ac:dyDescent="0.4">
      <c r="A72" t="s">
        <v>164</v>
      </c>
      <c r="B72">
        <v>9.7663010000000003</v>
      </c>
    </row>
    <row r="73" spans="1:2" x14ac:dyDescent="0.4">
      <c r="A73" t="s">
        <v>165</v>
      </c>
      <c r="B73">
        <v>1.2244759999999999</v>
      </c>
    </row>
    <row r="74" spans="1:2" x14ac:dyDescent="0.4">
      <c r="A74" t="s">
        <v>167</v>
      </c>
      <c r="B74">
        <v>2.343912</v>
      </c>
    </row>
    <row r="75" spans="1:2" x14ac:dyDescent="0.4">
      <c r="A75" t="s">
        <v>168</v>
      </c>
      <c r="B75">
        <v>0.490763</v>
      </c>
    </row>
    <row r="76" spans="1:2" x14ac:dyDescent="0.4">
      <c r="A76" t="s">
        <v>170</v>
      </c>
      <c r="B76">
        <v>4.0337769999999997</v>
      </c>
    </row>
    <row r="77" spans="1:2" x14ac:dyDescent="0.4">
      <c r="A77" t="s">
        <v>174</v>
      </c>
      <c r="B77">
        <v>5.9801650000000004</v>
      </c>
    </row>
    <row r="78" spans="1:2" x14ac:dyDescent="0.4">
      <c r="A78" t="s">
        <v>177</v>
      </c>
      <c r="B78">
        <v>2.265034</v>
      </c>
    </row>
    <row r="79" spans="1:2" x14ac:dyDescent="0.4">
      <c r="A79" t="s">
        <v>178</v>
      </c>
      <c r="B79">
        <v>5</v>
      </c>
    </row>
    <row r="80" spans="1:2" x14ac:dyDescent="0.4">
      <c r="A80" t="s">
        <v>181</v>
      </c>
      <c r="B80">
        <v>5.2404080000000004</v>
      </c>
    </row>
    <row r="81" spans="1:2" x14ac:dyDescent="0.4">
      <c r="A81" t="s">
        <v>182</v>
      </c>
      <c r="B81">
        <v>2.5164949999999999</v>
      </c>
    </row>
    <row r="82" spans="1:2" x14ac:dyDescent="0.4">
      <c r="A82" t="s">
        <v>183</v>
      </c>
      <c r="B82">
        <v>2.7345640000000002</v>
      </c>
    </row>
    <row r="83" spans="1:2" x14ac:dyDescent="0.4">
      <c r="A83" t="s">
        <v>185</v>
      </c>
      <c r="B83">
        <v>25.624189000000001</v>
      </c>
    </row>
    <row r="84" spans="1:2" x14ac:dyDescent="0.4">
      <c r="A84" t="s">
        <v>186</v>
      </c>
      <c r="B84">
        <v>7.166976</v>
      </c>
    </row>
    <row r="85" spans="1:2" x14ac:dyDescent="0.4">
      <c r="A85" t="s">
        <v>188</v>
      </c>
      <c r="B85">
        <v>6.6463700000000001</v>
      </c>
    </row>
    <row r="86" spans="1:2" x14ac:dyDescent="0.4">
      <c r="A86" t="s">
        <v>189</v>
      </c>
      <c r="B86">
        <v>4.2971719999999998</v>
      </c>
    </row>
    <row r="87" spans="1:2" x14ac:dyDescent="0.4">
      <c r="A87" t="s">
        <v>190</v>
      </c>
      <c r="B87">
        <v>6.7725439999999999</v>
      </c>
    </row>
    <row r="88" spans="1:2" x14ac:dyDescent="0.4">
      <c r="A88" t="s">
        <v>193</v>
      </c>
      <c r="B88">
        <v>16.560254</v>
      </c>
    </row>
    <row r="89" spans="1:2" x14ac:dyDescent="0.4">
      <c r="A89" t="s">
        <v>194</v>
      </c>
      <c r="B89">
        <v>2</v>
      </c>
    </row>
    <row r="90" spans="1:2" x14ac:dyDescent="0.4">
      <c r="A90" t="s">
        <v>195</v>
      </c>
      <c r="B90">
        <v>3.7645230000000001</v>
      </c>
    </row>
    <row r="91" spans="1:2" x14ac:dyDescent="0.4">
      <c r="A91" t="s">
        <v>196</v>
      </c>
      <c r="B91">
        <v>2.109372</v>
      </c>
    </row>
    <row r="92" spans="1:2" x14ac:dyDescent="0.4">
      <c r="A92" t="s">
        <v>197</v>
      </c>
      <c r="B92">
        <v>2.1397110000000001</v>
      </c>
    </row>
    <row r="93" spans="1:2" x14ac:dyDescent="0.4">
      <c r="A93" t="s">
        <v>198</v>
      </c>
      <c r="B93">
        <v>0.770146</v>
      </c>
    </row>
    <row r="94" spans="1:2" x14ac:dyDescent="0.4">
      <c r="A94" t="s">
        <v>199</v>
      </c>
      <c r="B94">
        <v>7.8130410000000001</v>
      </c>
    </row>
    <row r="95" spans="1:2" x14ac:dyDescent="0.4">
      <c r="A95" t="s">
        <v>202</v>
      </c>
      <c r="B95">
        <v>2</v>
      </c>
    </row>
    <row r="96" spans="1:2" x14ac:dyDescent="0.4">
      <c r="A96" t="s">
        <v>203</v>
      </c>
      <c r="B96">
        <v>9</v>
      </c>
    </row>
    <row r="97" spans="1:2" x14ac:dyDescent="0.4">
      <c r="A97" t="s">
        <v>206</v>
      </c>
      <c r="B97">
        <v>5.9609649999999998</v>
      </c>
    </row>
    <row r="98" spans="1:2" x14ac:dyDescent="0.4">
      <c r="A98" t="s">
        <v>208</v>
      </c>
      <c r="B98">
        <v>9.1687010000000004</v>
      </c>
    </row>
    <row r="99" spans="1:2" x14ac:dyDescent="0.4">
      <c r="A99" t="s">
        <v>210</v>
      </c>
      <c r="B99">
        <v>25.769513</v>
      </c>
    </row>
    <row r="100" spans="1:2" x14ac:dyDescent="0.4">
      <c r="A100" t="s">
        <v>211</v>
      </c>
      <c r="B100">
        <v>30.725254</v>
      </c>
    </row>
    <row r="101" spans="1:2" x14ac:dyDescent="0.4">
      <c r="A101" t="s">
        <v>212</v>
      </c>
      <c r="B101">
        <v>12.626535000000001</v>
      </c>
    </row>
    <row r="102" spans="1:2" x14ac:dyDescent="0.4">
      <c r="A102" t="s">
        <v>213</v>
      </c>
      <c r="B102">
        <v>12.626535000000001</v>
      </c>
    </row>
    <row r="103" spans="1:2" x14ac:dyDescent="0.4">
      <c r="A103" t="s">
        <v>215</v>
      </c>
      <c r="B103">
        <v>16.288298000000001</v>
      </c>
    </row>
    <row r="104" spans="1:2" x14ac:dyDescent="0.4">
      <c r="A104" t="s">
        <v>217</v>
      </c>
      <c r="B104">
        <v>3.8798620000000001</v>
      </c>
    </row>
    <row r="105" spans="1:2" x14ac:dyDescent="0.4">
      <c r="A105" t="s">
        <v>219</v>
      </c>
      <c r="B105">
        <v>2</v>
      </c>
    </row>
    <row r="106" spans="1:2" x14ac:dyDescent="0.4">
      <c r="A106" t="s">
        <v>220</v>
      </c>
      <c r="B106">
        <v>0.78906699999999996</v>
      </c>
    </row>
    <row r="107" spans="1:2" x14ac:dyDescent="0.4">
      <c r="A107" t="s">
        <v>222</v>
      </c>
      <c r="B107">
        <v>9.7450890000000001</v>
      </c>
    </row>
    <row r="108" spans="1:2" x14ac:dyDescent="0.4">
      <c r="A108" t="s">
        <v>227</v>
      </c>
      <c r="B108">
        <v>13.5411</v>
      </c>
    </row>
    <row r="109" spans="1:2" x14ac:dyDescent="0.4">
      <c r="A109" t="s">
        <v>229</v>
      </c>
      <c r="B109">
        <v>4</v>
      </c>
    </row>
    <row r="110" spans="1:2" x14ac:dyDescent="0.4">
      <c r="A110" t="s">
        <v>230</v>
      </c>
      <c r="B110">
        <v>5.2006690000000004</v>
      </c>
    </row>
    <row r="111" spans="1:2" x14ac:dyDescent="0.4">
      <c r="A111" t="s">
        <v>233</v>
      </c>
      <c r="B111">
        <v>5.7831409999999996</v>
      </c>
    </row>
    <row r="112" spans="1:2" x14ac:dyDescent="0.4">
      <c r="A112" t="s">
        <v>234</v>
      </c>
      <c r="B112">
        <v>14.272978</v>
      </c>
    </row>
    <row r="113" spans="1:2" x14ac:dyDescent="0.4">
      <c r="A113" t="s">
        <v>235</v>
      </c>
      <c r="B113">
        <v>3.90652</v>
      </c>
    </row>
    <row r="114" spans="1:2" x14ac:dyDescent="0.4">
      <c r="A114" t="s">
        <v>236</v>
      </c>
      <c r="B114">
        <v>33.498792999999999</v>
      </c>
    </row>
    <row r="115" spans="1:2" x14ac:dyDescent="0.4">
      <c r="A115" t="s">
        <v>237</v>
      </c>
      <c r="B115">
        <v>2.9169520000000002</v>
      </c>
    </row>
    <row r="116" spans="1:2" x14ac:dyDescent="0.4">
      <c r="A116" t="s">
        <v>240</v>
      </c>
      <c r="B116">
        <v>9.1751679999999993</v>
      </c>
    </row>
    <row r="117" spans="1:2" x14ac:dyDescent="0.4">
      <c r="A117" t="s">
        <v>241</v>
      </c>
      <c r="B117">
        <v>23.631031</v>
      </c>
    </row>
    <row r="118" spans="1:2" x14ac:dyDescent="0.4">
      <c r="A118" t="s">
        <v>243</v>
      </c>
      <c r="B118">
        <v>9.784516</v>
      </c>
    </row>
    <row r="119" spans="1:2" x14ac:dyDescent="0.4">
      <c r="A119" t="s">
        <v>245</v>
      </c>
      <c r="B119">
        <v>1.1520109999999999</v>
      </c>
    </row>
    <row r="120" spans="1:2" x14ac:dyDescent="0.4">
      <c r="A120" t="s">
        <v>247</v>
      </c>
      <c r="B120">
        <v>2</v>
      </c>
    </row>
    <row r="121" spans="1:2" x14ac:dyDescent="0.4">
      <c r="A121" t="s">
        <v>248</v>
      </c>
      <c r="B121">
        <v>0.907551</v>
      </c>
    </row>
    <row r="122" spans="1:2" x14ac:dyDescent="0.4">
      <c r="A122" t="s">
        <v>249</v>
      </c>
      <c r="B122">
        <v>2</v>
      </c>
    </row>
    <row r="123" spans="1:2" x14ac:dyDescent="0.4">
      <c r="A123" t="s">
        <v>251</v>
      </c>
      <c r="B123">
        <v>2</v>
      </c>
    </row>
    <row r="124" spans="1:2" x14ac:dyDescent="0.4">
      <c r="A124" t="s">
        <v>253</v>
      </c>
      <c r="B124">
        <v>40.471952000000002</v>
      </c>
    </row>
    <row r="125" spans="1:2" x14ac:dyDescent="0.4">
      <c r="A125" t="s">
        <v>255</v>
      </c>
      <c r="B125">
        <v>13.883884999999999</v>
      </c>
    </row>
    <row r="126" spans="1:2" x14ac:dyDescent="0.4">
      <c r="A126" t="s">
        <v>256</v>
      </c>
      <c r="B126">
        <v>2</v>
      </c>
    </row>
    <row r="127" spans="1:2" x14ac:dyDescent="0.4">
      <c r="A127" t="s">
        <v>257</v>
      </c>
      <c r="B127">
        <v>39.065204999999999</v>
      </c>
    </row>
    <row r="128" spans="1:2" x14ac:dyDescent="0.4">
      <c r="A128" t="s">
        <v>258</v>
      </c>
      <c r="B128">
        <v>3.5628579999999999</v>
      </c>
    </row>
    <row r="129" spans="1:2" x14ac:dyDescent="0.4">
      <c r="A129" t="s">
        <v>262</v>
      </c>
      <c r="B129">
        <v>3.5284430000000002</v>
      </c>
    </row>
    <row r="130" spans="1:2" x14ac:dyDescent="0.4">
      <c r="A130" t="s">
        <v>263</v>
      </c>
      <c r="B130">
        <v>10</v>
      </c>
    </row>
    <row r="131" spans="1:2" x14ac:dyDescent="0.4">
      <c r="A131" t="s">
        <v>265</v>
      </c>
      <c r="B131">
        <v>2</v>
      </c>
    </row>
    <row r="132" spans="1:2" x14ac:dyDescent="0.4">
      <c r="A132" t="s">
        <v>268</v>
      </c>
      <c r="B132">
        <v>1.26034</v>
      </c>
    </row>
    <row r="133" spans="1:2" x14ac:dyDescent="0.4">
      <c r="A133" t="s">
        <v>269</v>
      </c>
      <c r="B133">
        <v>27.345644</v>
      </c>
    </row>
    <row r="134" spans="1:2" x14ac:dyDescent="0.4">
      <c r="A134" t="s">
        <v>270</v>
      </c>
      <c r="B134">
        <v>14.910278</v>
      </c>
    </row>
    <row r="135" spans="1:2" x14ac:dyDescent="0.4">
      <c r="A135" t="s">
        <v>272</v>
      </c>
      <c r="B135">
        <v>3.90652</v>
      </c>
    </row>
    <row r="136" spans="1:2" x14ac:dyDescent="0.4">
      <c r="A136" t="s">
        <v>273</v>
      </c>
      <c r="B136">
        <v>7.5505209999999998</v>
      </c>
    </row>
    <row r="137" spans="1:2" x14ac:dyDescent="0.4">
      <c r="A137" t="s">
        <v>274</v>
      </c>
      <c r="B137">
        <v>8.5336339999999993</v>
      </c>
    </row>
    <row r="138" spans="1:2" x14ac:dyDescent="0.4">
      <c r="A138" t="s">
        <v>275</v>
      </c>
      <c r="B138">
        <v>2</v>
      </c>
    </row>
    <row r="139" spans="1:2" x14ac:dyDescent="0.4">
      <c r="A139" t="s">
        <v>280</v>
      </c>
      <c r="B139">
        <v>2.2139999999999998E-3</v>
      </c>
    </row>
    <row r="140" spans="1:2" x14ac:dyDescent="0.4">
      <c r="A140" t="s">
        <v>281</v>
      </c>
      <c r="B140">
        <v>4</v>
      </c>
    </row>
    <row r="141" spans="1:2" x14ac:dyDescent="0.4">
      <c r="A141" t="s">
        <v>283</v>
      </c>
      <c r="B141">
        <v>7.9801650000000004</v>
      </c>
    </row>
    <row r="142" spans="1:2" x14ac:dyDescent="0.4">
      <c r="A142" t="s">
        <v>284</v>
      </c>
      <c r="B142">
        <v>5.8370350000000002</v>
      </c>
    </row>
    <row r="143" spans="1:2" x14ac:dyDescent="0.4">
      <c r="A143" t="s">
        <v>286</v>
      </c>
      <c r="B143">
        <v>2</v>
      </c>
    </row>
    <row r="144" spans="1:2" x14ac:dyDescent="0.4">
      <c r="A144" t="s">
        <v>287</v>
      </c>
      <c r="B144">
        <v>6.5181190000000004</v>
      </c>
    </row>
    <row r="145" spans="1:2" x14ac:dyDescent="0.4">
      <c r="A145" t="s">
        <v>288</v>
      </c>
      <c r="B145">
        <v>10.125835</v>
      </c>
    </row>
    <row r="146" spans="1:2" x14ac:dyDescent="0.4">
      <c r="A146" t="s">
        <v>289</v>
      </c>
      <c r="B146">
        <v>2.5748329999999999</v>
      </c>
    </row>
    <row r="147" spans="1:2" x14ac:dyDescent="0.4">
      <c r="A147" t="s">
        <v>290</v>
      </c>
      <c r="B147">
        <v>7.8130410000000001</v>
      </c>
    </row>
    <row r="148" spans="1:2" x14ac:dyDescent="0.4">
      <c r="A148" t="s">
        <v>291</v>
      </c>
      <c r="B148">
        <v>3</v>
      </c>
    </row>
    <row r="149" spans="1:2" x14ac:dyDescent="0.4">
      <c r="A149" t="s">
        <v>298</v>
      </c>
      <c r="B149">
        <v>2</v>
      </c>
    </row>
    <row r="150" spans="1:2" x14ac:dyDescent="0.4">
      <c r="A150" t="s">
        <v>300</v>
      </c>
      <c r="B150">
        <v>12.395192</v>
      </c>
    </row>
    <row r="151" spans="1:2" x14ac:dyDescent="0.4">
      <c r="A151" t="s">
        <v>301</v>
      </c>
      <c r="B151">
        <v>9.7948900000000005</v>
      </c>
    </row>
    <row r="152" spans="1:2" x14ac:dyDescent="0.4">
      <c r="A152" t="s">
        <v>302</v>
      </c>
      <c r="B152">
        <v>9.8288860000000007</v>
      </c>
    </row>
    <row r="153" spans="1:2" x14ac:dyDescent="0.4">
      <c r="A153" t="s">
        <v>303</v>
      </c>
      <c r="B153">
        <v>2</v>
      </c>
    </row>
    <row r="154" spans="1:2" x14ac:dyDescent="0.4">
      <c r="A154" t="s">
        <v>304</v>
      </c>
      <c r="B154">
        <v>4.901281</v>
      </c>
    </row>
    <row r="155" spans="1:2" x14ac:dyDescent="0.4">
      <c r="A155" t="s">
        <v>305</v>
      </c>
      <c r="B155">
        <v>3.483244</v>
      </c>
    </row>
    <row r="156" spans="1:2" x14ac:dyDescent="0.4">
      <c r="A156" t="s">
        <v>308</v>
      </c>
      <c r="B156">
        <v>1.858473</v>
      </c>
    </row>
    <row r="157" spans="1:2" x14ac:dyDescent="0.4">
      <c r="A157" t="s">
        <v>310</v>
      </c>
      <c r="B157">
        <v>1.901953</v>
      </c>
    </row>
    <row r="158" spans="1:2" x14ac:dyDescent="0.4">
      <c r="A158" t="s">
        <v>311</v>
      </c>
      <c r="B158">
        <v>24.725254</v>
      </c>
    </row>
    <row r="159" spans="1:2" x14ac:dyDescent="0.4">
      <c r="A159" t="s">
        <v>314</v>
      </c>
      <c r="B159">
        <v>6.0216890000000003</v>
      </c>
    </row>
    <row r="160" spans="1:2" x14ac:dyDescent="0.4">
      <c r="A160" t="s">
        <v>315</v>
      </c>
      <c r="B160">
        <v>5.7417189999999998</v>
      </c>
    </row>
    <row r="161" spans="1:2" x14ac:dyDescent="0.4">
      <c r="A161" t="s">
        <v>316</v>
      </c>
      <c r="B161">
        <v>8.994021</v>
      </c>
    </row>
    <row r="162" spans="1:2" x14ac:dyDescent="0.4">
      <c r="A162" t="s">
        <v>317</v>
      </c>
      <c r="B162">
        <v>7.8059419999999999</v>
      </c>
    </row>
    <row r="163" spans="1:2" x14ac:dyDescent="0.4">
      <c r="A163" t="s">
        <v>318</v>
      </c>
      <c r="B163">
        <v>3.125216</v>
      </c>
    </row>
    <row r="164" spans="1:2" x14ac:dyDescent="0.4">
      <c r="A164" t="s">
        <v>319</v>
      </c>
      <c r="B164">
        <v>5.8597799999999998</v>
      </c>
    </row>
    <row r="165" spans="1:2" x14ac:dyDescent="0.4">
      <c r="A165" t="s">
        <v>320</v>
      </c>
      <c r="B165">
        <v>7.1539109999999999</v>
      </c>
    </row>
    <row r="166" spans="1:2" x14ac:dyDescent="0.4">
      <c r="A166" t="s">
        <v>322</v>
      </c>
      <c r="B166">
        <v>1.8691880000000001</v>
      </c>
    </row>
    <row r="167" spans="1:2" x14ac:dyDescent="0.4">
      <c r="A167" t="s">
        <v>323</v>
      </c>
      <c r="B167">
        <v>7.8130410000000001</v>
      </c>
    </row>
    <row r="168" spans="1:2" x14ac:dyDescent="0.4">
      <c r="A168" t="s">
        <v>324</v>
      </c>
      <c r="B168">
        <v>10.735643</v>
      </c>
    </row>
    <row r="169" spans="1:2" x14ac:dyDescent="0.4">
      <c r="A169" t="s">
        <v>325</v>
      </c>
      <c r="B169">
        <v>42.788252</v>
      </c>
    </row>
    <row r="170" spans="1:2" x14ac:dyDescent="0.4">
      <c r="A170" t="s">
        <v>328</v>
      </c>
      <c r="B170">
        <v>7.8130410000000001</v>
      </c>
    </row>
    <row r="171" spans="1:2" x14ac:dyDescent="0.4">
      <c r="A171" t="s">
        <v>329</v>
      </c>
      <c r="B171">
        <v>3.235751</v>
      </c>
    </row>
    <row r="172" spans="1:2" x14ac:dyDescent="0.4">
      <c r="A172" t="s">
        <v>330</v>
      </c>
      <c r="B172">
        <v>1.117119</v>
      </c>
    </row>
    <row r="173" spans="1:2" x14ac:dyDescent="0.4">
      <c r="A173" t="s">
        <v>332</v>
      </c>
      <c r="B173">
        <v>3.90652</v>
      </c>
    </row>
    <row r="174" spans="1:2" x14ac:dyDescent="0.4">
      <c r="A174" t="s">
        <v>337</v>
      </c>
      <c r="B174">
        <v>2</v>
      </c>
    </row>
    <row r="175" spans="1:2" x14ac:dyDescent="0.4">
      <c r="A175" t="s">
        <v>338</v>
      </c>
      <c r="B175">
        <v>4.0670830000000002</v>
      </c>
    </row>
    <row r="176" spans="1:2" x14ac:dyDescent="0.4">
      <c r="A176" t="s">
        <v>339</v>
      </c>
      <c r="B176">
        <v>7.5505209999999998</v>
      </c>
    </row>
    <row r="177" spans="1:2" x14ac:dyDescent="0.4">
      <c r="A177" t="s">
        <v>340</v>
      </c>
      <c r="B177">
        <v>2</v>
      </c>
    </row>
    <row r="178" spans="1:2" x14ac:dyDescent="0.4">
      <c r="A178" t="s">
        <v>345</v>
      </c>
      <c r="B178">
        <v>7.8130410000000001</v>
      </c>
    </row>
    <row r="179" spans="1:2" x14ac:dyDescent="0.4">
      <c r="A179" t="s">
        <v>346</v>
      </c>
      <c r="B179">
        <v>66.291776999999996</v>
      </c>
    </row>
    <row r="180" spans="1:2" x14ac:dyDescent="0.4">
      <c r="A180" t="s">
        <v>347</v>
      </c>
      <c r="B180">
        <v>4.0086839999999997</v>
      </c>
    </row>
    <row r="181" spans="1:2" x14ac:dyDescent="0.4">
      <c r="A181" t="s">
        <v>349</v>
      </c>
      <c r="B181">
        <v>4.1403819999999998</v>
      </c>
    </row>
    <row r="182" spans="1:2" x14ac:dyDescent="0.4">
      <c r="A182" t="s">
        <v>353</v>
      </c>
      <c r="B182">
        <v>3.633718</v>
      </c>
    </row>
    <row r="183" spans="1:2" x14ac:dyDescent="0.4">
      <c r="A183" t="s">
        <v>223</v>
      </c>
      <c r="B183">
        <v>10.775636</v>
      </c>
    </row>
    <row r="184" spans="1:2" x14ac:dyDescent="0.4">
      <c r="A184" t="s">
        <v>51</v>
      </c>
      <c r="B184">
        <v>21.939070000000001</v>
      </c>
    </row>
    <row r="185" spans="1:2" x14ac:dyDescent="0.4">
      <c r="A185" t="s">
        <v>54</v>
      </c>
      <c r="B185">
        <v>7.8954760000000004</v>
      </c>
    </row>
    <row r="186" spans="1:2" x14ac:dyDescent="0.4">
      <c r="A186" t="s">
        <v>101</v>
      </c>
      <c r="B186">
        <v>2</v>
      </c>
    </row>
    <row r="187" spans="1:2" x14ac:dyDescent="0.4">
      <c r="A187" t="s">
        <v>218</v>
      </c>
      <c r="B187">
        <v>8.6156000000000006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61CB7-F226-411A-AAB2-86D28E77A3A5}">
  <sheetPr codeName="Sheet11"/>
  <dimension ref="A1:E331"/>
  <sheetViews>
    <sheetView workbookViewId="0">
      <selection activeCell="B2" sqref="B2"/>
    </sheetView>
  </sheetViews>
  <sheetFormatPr defaultRowHeight="14.6" x14ac:dyDescent="0.4"/>
  <cols>
    <col min="1" max="1" width="84.3046875" bestFit="1" customWidth="1"/>
    <col min="2" max="2" width="12.69140625" bestFit="1" customWidth="1"/>
    <col min="3" max="3" width="12" bestFit="1" customWidth="1"/>
    <col min="4" max="4" width="10" bestFit="1" customWidth="1"/>
    <col min="5" max="5" width="9" bestFit="1" customWidth="1"/>
  </cols>
  <sheetData>
    <row r="1" spans="1:5" x14ac:dyDescent="0.4">
      <c r="A1" t="s">
        <v>354</v>
      </c>
      <c r="B1" t="s">
        <v>1179</v>
      </c>
      <c r="C1" t="s">
        <v>1180</v>
      </c>
      <c r="D1" t="s">
        <v>1181</v>
      </c>
      <c r="E1" t="s">
        <v>1182</v>
      </c>
    </row>
    <row r="2" spans="1:5" x14ac:dyDescent="0.4">
      <c r="A2" t="s">
        <v>37</v>
      </c>
      <c r="B2">
        <v>15.8615709396</v>
      </c>
      <c r="C2" s="8">
        <f>ROUNDDOWN(B2+D2-E2,6)</f>
        <v>15.86157</v>
      </c>
      <c r="D2">
        <v>0</v>
      </c>
      <c r="E2">
        <v>0</v>
      </c>
    </row>
    <row r="3" spans="1:5" x14ac:dyDescent="0.4">
      <c r="A3" t="s">
        <v>38</v>
      </c>
      <c r="B3">
        <v>163.759106</v>
      </c>
      <c r="C3" s="8">
        <f t="shared" ref="C3:C66" si="0">ROUNDDOWN(B3+D3-E3,6)</f>
        <v>163.759106</v>
      </c>
      <c r="D3">
        <v>0</v>
      </c>
      <c r="E3">
        <v>0</v>
      </c>
    </row>
    <row r="4" spans="1:5" x14ac:dyDescent="0.4">
      <c r="A4" t="s">
        <v>40</v>
      </c>
      <c r="B4">
        <v>1.6259238701000001</v>
      </c>
      <c r="C4" s="8">
        <f t="shared" si="0"/>
        <v>1.625923</v>
      </c>
      <c r="D4">
        <v>0</v>
      </c>
      <c r="E4">
        <v>0</v>
      </c>
    </row>
    <row r="5" spans="1:5" x14ac:dyDescent="0.4">
      <c r="A5" t="s">
        <v>41</v>
      </c>
      <c r="B5">
        <v>4.3109999999999999E-7</v>
      </c>
      <c r="C5" s="8">
        <f t="shared" si="0"/>
        <v>0</v>
      </c>
      <c r="D5">
        <v>0</v>
      </c>
      <c r="E5">
        <v>0</v>
      </c>
    </row>
    <row r="6" spans="1:5" x14ac:dyDescent="0.4">
      <c r="A6" t="s">
        <v>43</v>
      </c>
      <c r="B6">
        <v>6.6106727760000004</v>
      </c>
      <c r="C6" s="8">
        <f t="shared" si="0"/>
        <v>6.6106720000000001</v>
      </c>
      <c r="D6">
        <v>0</v>
      </c>
      <c r="E6">
        <v>0</v>
      </c>
    </row>
    <row r="7" spans="1:5" x14ac:dyDescent="0.4">
      <c r="A7" t="s">
        <v>44</v>
      </c>
      <c r="B7">
        <v>31.809656727299998</v>
      </c>
      <c r="C7" s="8">
        <f t="shared" si="0"/>
        <v>31.858806000000001</v>
      </c>
      <c r="D7">
        <v>4.9149999999999999E-2</v>
      </c>
      <c r="E7">
        <v>0</v>
      </c>
    </row>
    <row r="8" spans="1:5" x14ac:dyDescent="0.4">
      <c r="A8" t="s">
        <v>45</v>
      </c>
      <c r="B8">
        <v>0</v>
      </c>
      <c r="C8" s="8">
        <f t="shared" si="0"/>
        <v>0</v>
      </c>
      <c r="D8">
        <v>0</v>
      </c>
      <c r="E8">
        <v>0</v>
      </c>
    </row>
    <row r="9" spans="1:5" x14ac:dyDescent="0.4">
      <c r="A9" t="s">
        <v>46</v>
      </c>
      <c r="B9">
        <v>1.6415558880000001</v>
      </c>
      <c r="C9" s="8">
        <f t="shared" si="0"/>
        <v>1.6415550000000001</v>
      </c>
      <c r="D9">
        <v>0</v>
      </c>
      <c r="E9">
        <v>0</v>
      </c>
    </row>
    <row r="10" spans="1:5" x14ac:dyDescent="0.4">
      <c r="A10" t="s">
        <v>47</v>
      </c>
      <c r="B10">
        <v>12.0871128659</v>
      </c>
      <c r="C10" s="8">
        <f t="shared" si="0"/>
        <v>12.087111999999999</v>
      </c>
      <c r="D10">
        <v>0</v>
      </c>
      <c r="E10">
        <v>0</v>
      </c>
    </row>
    <row r="11" spans="1:5" x14ac:dyDescent="0.4">
      <c r="A11" t="s">
        <v>48</v>
      </c>
      <c r="B11">
        <v>8.5000000000000001E-7</v>
      </c>
      <c r="C11" s="8">
        <f t="shared" si="0"/>
        <v>0</v>
      </c>
      <c r="D11">
        <v>0</v>
      </c>
      <c r="E11">
        <v>0</v>
      </c>
    </row>
    <row r="12" spans="1:5" x14ac:dyDescent="0.4">
      <c r="A12" t="s">
        <v>428</v>
      </c>
      <c r="B12">
        <v>11.993012865900001</v>
      </c>
      <c r="C12" s="8">
        <f t="shared" si="0"/>
        <v>11.993012</v>
      </c>
      <c r="D12">
        <v>0</v>
      </c>
      <c r="E12">
        <v>0</v>
      </c>
    </row>
    <row r="13" spans="1:5" x14ac:dyDescent="0.4">
      <c r="A13" t="s">
        <v>49</v>
      </c>
      <c r="B13">
        <v>9.5577326096000004</v>
      </c>
      <c r="C13" s="8">
        <f t="shared" si="0"/>
        <v>9.5577319999999997</v>
      </c>
      <c r="D13">
        <v>0</v>
      </c>
      <c r="E13">
        <v>0</v>
      </c>
    </row>
    <row r="14" spans="1:5" x14ac:dyDescent="0.4">
      <c r="A14" t="s">
        <v>50</v>
      </c>
      <c r="B14">
        <v>4.4985026000000001</v>
      </c>
      <c r="C14" s="8">
        <f t="shared" si="0"/>
        <v>4.4985020000000002</v>
      </c>
      <c r="D14">
        <v>0</v>
      </c>
      <c r="E14">
        <v>0</v>
      </c>
    </row>
    <row r="15" spans="1:5" x14ac:dyDescent="0.4">
      <c r="A15" t="s">
        <v>51</v>
      </c>
      <c r="B15">
        <v>34.221060000000001</v>
      </c>
      <c r="C15" s="8">
        <f t="shared" si="0"/>
        <v>34.221060000000001</v>
      </c>
      <c r="D15">
        <v>0</v>
      </c>
      <c r="E15">
        <v>0</v>
      </c>
    </row>
    <row r="16" spans="1:5" x14ac:dyDescent="0.4">
      <c r="A16" t="s">
        <v>52</v>
      </c>
      <c r="B16">
        <v>9.2200000000000005E-8</v>
      </c>
      <c r="C16" s="8">
        <f t="shared" si="0"/>
        <v>0</v>
      </c>
      <c r="D16">
        <v>0</v>
      </c>
      <c r="E16">
        <v>0</v>
      </c>
    </row>
    <row r="17" spans="1:5" x14ac:dyDescent="0.4">
      <c r="A17" t="s">
        <v>53</v>
      </c>
      <c r="B17">
        <v>0.12609000000000001</v>
      </c>
      <c r="C17" s="8">
        <f t="shared" si="0"/>
        <v>0.12609000000000001</v>
      </c>
      <c r="D17">
        <v>0</v>
      </c>
      <c r="E17">
        <v>0</v>
      </c>
    </row>
    <row r="18" spans="1:5" x14ac:dyDescent="0.4">
      <c r="A18" t="s">
        <v>54</v>
      </c>
      <c r="B18">
        <v>12.315543999999999</v>
      </c>
      <c r="C18" s="8">
        <f t="shared" si="0"/>
        <v>12.315543999999999</v>
      </c>
      <c r="D18">
        <v>0</v>
      </c>
      <c r="E18">
        <v>0</v>
      </c>
    </row>
    <row r="19" spans="1:5" x14ac:dyDescent="0.4">
      <c r="A19" t="s">
        <v>55</v>
      </c>
      <c r="B19">
        <v>37.597473999999998</v>
      </c>
      <c r="C19" s="8">
        <f t="shared" si="0"/>
        <v>37.597473999999998</v>
      </c>
      <c r="D19">
        <v>0</v>
      </c>
      <c r="E19">
        <v>0</v>
      </c>
    </row>
    <row r="20" spans="1:5" x14ac:dyDescent="0.4">
      <c r="A20" t="s">
        <v>56</v>
      </c>
      <c r="B20">
        <v>6.2005860000000004</v>
      </c>
      <c r="C20" s="8">
        <f t="shared" si="0"/>
        <v>6.2005860000000004</v>
      </c>
      <c r="D20">
        <v>0</v>
      </c>
      <c r="E20">
        <v>0</v>
      </c>
    </row>
    <row r="21" spans="1:5" x14ac:dyDescent="0.4">
      <c r="A21" t="s">
        <v>57</v>
      </c>
      <c r="B21">
        <v>278.56450851</v>
      </c>
      <c r="C21" s="8">
        <f t="shared" si="0"/>
        <v>278.56450799999999</v>
      </c>
      <c r="D21">
        <v>0</v>
      </c>
      <c r="E21">
        <v>0</v>
      </c>
    </row>
    <row r="22" spans="1:5" x14ac:dyDescent="0.4">
      <c r="A22" t="s">
        <v>58</v>
      </c>
      <c r="B22">
        <v>7.3428748658999998</v>
      </c>
      <c r="C22" s="8">
        <f t="shared" si="0"/>
        <v>7.3428740000000001</v>
      </c>
      <c r="D22">
        <v>0</v>
      </c>
      <c r="E22">
        <v>0</v>
      </c>
    </row>
    <row r="23" spans="1:5" x14ac:dyDescent="0.4">
      <c r="A23" t="s">
        <v>59</v>
      </c>
      <c r="B23">
        <v>8.2203432420000002</v>
      </c>
      <c r="C23" s="8">
        <f t="shared" si="0"/>
        <v>8.2203429999999997</v>
      </c>
      <c r="D23">
        <v>0</v>
      </c>
      <c r="E23">
        <v>0</v>
      </c>
    </row>
    <row r="24" spans="1:5" x14ac:dyDescent="0.4">
      <c r="A24" t="s">
        <v>60</v>
      </c>
      <c r="B24">
        <v>10.534117</v>
      </c>
      <c r="C24" s="8">
        <f t="shared" si="0"/>
        <v>10.534117</v>
      </c>
      <c r="D24">
        <v>0</v>
      </c>
      <c r="E24">
        <v>0</v>
      </c>
    </row>
    <row r="25" spans="1:5" x14ac:dyDescent="0.4">
      <c r="A25" t="s">
        <v>61</v>
      </c>
      <c r="B25">
        <v>15.420119589700001</v>
      </c>
      <c r="C25" s="8">
        <f t="shared" si="0"/>
        <v>15.420119</v>
      </c>
      <c r="D25">
        <v>0</v>
      </c>
      <c r="E25">
        <v>0</v>
      </c>
    </row>
    <row r="26" spans="1:5" x14ac:dyDescent="0.4">
      <c r="A26" t="s">
        <v>62</v>
      </c>
      <c r="B26">
        <v>27.783433631600001</v>
      </c>
      <c r="C26" s="8">
        <f t="shared" si="0"/>
        <v>66.531693000000004</v>
      </c>
      <c r="D26">
        <v>38.748260000000002</v>
      </c>
      <c r="E26">
        <v>0</v>
      </c>
    </row>
    <row r="27" spans="1:5" x14ac:dyDescent="0.4">
      <c r="A27" t="s">
        <v>463</v>
      </c>
      <c r="B27">
        <v>2.0964491500000002</v>
      </c>
      <c r="C27" s="8">
        <f t="shared" si="0"/>
        <v>2.0964489999999998</v>
      </c>
      <c r="D27">
        <v>0</v>
      </c>
      <c r="E27">
        <v>0</v>
      </c>
    </row>
    <row r="28" spans="1:5" x14ac:dyDescent="0.4">
      <c r="A28" t="s">
        <v>466</v>
      </c>
      <c r="B28">
        <v>1041.1012863610999</v>
      </c>
      <c r="C28" s="8">
        <f t="shared" si="0"/>
        <v>1041.1012860000001</v>
      </c>
      <c r="D28">
        <v>0</v>
      </c>
      <c r="E28">
        <v>0</v>
      </c>
    </row>
    <row r="29" spans="1:5" x14ac:dyDescent="0.4">
      <c r="A29" t="s">
        <v>63</v>
      </c>
      <c r="B29">
        <v>12.325216705300001</v>
      </c>
      <c r="C29" s="8">
        <f t="shared" si="0"/>
        <v>12.325215999999999</v>
      </c>
      <c r="D29">
        <v>0</v>
      </c>
      <c r="E29">
        <v>0</v>
      </c>
    </row>
    <row r="30" spans="1:5" x14ac:dyDescent="0.4">
      <c r="A30" t="s">
        <v>64</v>
      </c>
      <c r="B30">
        <v>0.25089299999999998</v>
      </c>
      <c r="C30" s="8">
        <f t="shared" si="0"/>
        <v>0.25089299999999998</v>
      </c>
      <c r="D30">
        <v>0</v>
      </c>
      <c r="E30">
        <v>0</v>
      </c>
    </row>
    <row r="31" spans="1:5" x14ac:dyDescent="0.4">
      <c r="A31" t="s">
        <v>65</v>
      </c>
      <c r="B31">
        <v>0</v>
      </c>
      <c r="C31" s="8">
        <f t="shared" si="0"/>
        <v>0</v>
      </c>
      <c r="D31">
        <v>0</v>
      </c>
      <c r="E31">
        <v>0</v>
      </c>
    </row>
    <row r="32" spans="1:5" x14ac:dyDescent="0.4">
      <c r="A32" t="s">
        <v>66</v>
      </c>
      <c r="B32">
        <v>0</v>
      </c>
      <c r="C32" s="8">
        <f t="shared" si="0"/>
        <v>0</v>
      </c>
      <c r="D32">
        <v>0</v>
      </c>
      <c r="E32">
        <v>0</v>
      </c>
    </row>
    <row r="33" spans="1:5" x14ac:dyDescent="0.4">
      <c r="A33" t="s">
        <v>67</v>
      </c>
      <c r="B33">
        <v>9.1891897</v>
      </c>
      <c r="C33" s="8">
        <f t="shared" si="0"/>
        <v>9.1891890000000007</v>
      </c>
      <c r="D33">
        <v>0</v>
      </c>
      <c r="E33">
        <v>0</v>
      </c>
    </row>
    <row r="34" spans="1:5" x14ac:dyDescent="0.4">
      <c r="A34" t="s">
        <v>68</v>
      </c>
      <c r="B34">
        <v>4.7543912095999996</v>
      </c>
      <c r="C34" s="8">
        <f t="shared" si="0"/>
        <v>4.754391</v>
      </c>
      <c r="D34">
        <v>0</v>
      </c>
      <c r="E34">
        <v>0</v>
      </c>
    </row>
    <row r="35" spans="1:5" x14ac:dyDescent="0.4">
      <c r="A35" t="s">
        <v>70</v>
      </c>
      <c r="B35">
        <v>34.491622294000003</v>
      </c>
      <c r="C35" s="8">
        <f t="shared" si="0"/>
        <v>34.491622</v>
      </c>
      <c r="D35">
        <v>0</v>
      </c>
      <c r="E35">
        <v>0</v>
      </c>
    </row>
    <row r="36" spans="1:5" x14ac:dyDescent="0.4">
      <c r="A36" t="s">
        <v>71</v>
      </c>
      <c r="B36">
        <v>13.398344312900001</v>
      </c>
      <c r="C36" s="8">
        <f t="shared" si="0"/>
        <v>13.398344</v>
      </c>
      <c r="D36">
        <v>0</v>
      </c>
      <c r="E36">
        <v>0</v>
      </c>
    </row>
    <row r="37" spans="1:5" x14ac:dyDescent="0.4">
      <c r="A37" t="s">
        <v>72</v>
      </c>
      <c r="B37">
        <v>1.6166309999999999</v>
      </c>
      <c r="C37" s="8">
        <f t="shared" si="0"/>
        <v>1.6166309999999999</v>
      </c>
      <c r="D37">
        <v>0</v>
      </c>
      <c r="E37">
        <v>0</v>
      </c>
    </row>
    <row r="38" spans="1:5" x14ac:dyDescent="0.4">
      <c r="A38" t="s">
        <v>73</v>
      </c>
      <c r="B38">
        <v>2.0105667999999999</v>
      </c>
      <c r="C38" s="8">
        <f t="shared" si="0"/>
        <v>2.0105659999999999</v>
      </c>
      <c r="D38">
        <v>0</v>
      </c>
      <c r="E38">
        <v>0</v>
      </c>
    </row>
    <row r="39" spans="1:5" x14ac:dyDescent="0.4">
      <c r="A39" t="s">
        <v>74</v>
      </c>
      <c r="B39">
        <v>60.7058638659</v>
      </c>
      <c r="C39" s="8">
        <f t="shared" si="0"/>
        <v>60.705863000000001</v>
      </c>
      <c r="D39">
        <v>0</v>
      </c>
      <c r="E39">
        <v>0</v>
      </c>
    </row>
    <row r="40" spans="1:5" x14ac:dyDescent="0.4">
      <c r="A40" t="s">
        <v>75</v>
      </c>
      <c r="B40">
        <v>3.7140947755</v>
      </c>
      <c r="C40" s="8">
        <f t="shared" si="0"/>
        <v>3.7140939999999998</v>
      </c>
      <c r="D40">
        <v>0</v>
      </c>
      <c r="E40">
        <v>0</v>
      </c>
    </row>
    <row r="41" spans="1:5" x14ac:dyDescent="0.4">
      <c r="A41" t="s">
        <v>76</v>
      </c>
      <c r="B41">
        <v>11.7535098878</v>
      </c>
      <c r="C41" s="8">
        <f t="shared" si="0"/>
        <v>11.753508999999999</v>
      </c>
      <c r="D41">
        <v>0</v>
      </c>
      <c r="E41">
        <v>0</v>
      </c>
    </row>
    <row r="42" spans="1:5" x14ac:dyDescent="0.4">
      <c r="A42" t="s">
        <v>77</v>
      </c>
      <c r="B42">
        <v>9.2078562264000006</v>
      </c>
      <c r="C42" s="8">
        <f t="shared" si="0"/>
        <v>9.2078559999999996</v>
      </c>
      <c r="D42">
        <v>0</v>
      </c>
      <c r="E42">
        <v>0</v>
      </c>
    </row>
    <row r="43" spans="1:5" x14ac:dyDescent="0.4">
      <c r="A43" t="s">
        <v>78</v>
      </c>
      <c r="B43">
        <v>36.047607999999997</v>
      </c>
      <c r="C43" s="8">
        <f t="shared" si="0"/>
        <v>36.047607999999997</v>
      </c>
      <c r="D43">
        <v>0</v>
      </c>
      <c r="E43">
        <v>0</v>
      </c>
    </row>
    <row r="44" spans="1:5" x14ac:dyDescent="0.4">
      <c r="A44" t="s">
        <v>79</v>
      </c>
      <c r="B44">
        <v>9.1728999357000003</v>
      </c>
      <c r="C44" s="8">
        <f t="shared" si="0"/>
        <v>9.1728989999999992</v>
      </c>
      <c r="D44">
        <v>0</v>
      </c>
      <c r="E44">
        <v>0</v>
      </c>
    </row>
    <row r="45" spans="1:5" x14ac:dyDescent="0.4">
      <c r="A45" t="s">
        <v>80</v>
      </c>
      <c r="B45">
        <v>19.179569184599998</v>
      </c>
      <c r="C45" s="8">
        <f t="shared" si="0"/>
        <v>19.179569000000001</v>
      </c>
      <c r="D45">
        <v>0</v>
      </c>
      <c r="E45">
        <v>0</v>
      </c>
    </row>
    <row r="46" spans="1:5" x14ac:dyDescent="0.4">
      <c r="A46" t="s">
        <v>81</v>
      </c>
      <c r="B46">
        <v>6.1387048563000004</v>
      </c>
      <c r="C46" s="8">
        <f t="shared" si="0"/>
        <v>6.1387039999999997</v>
      </c>
      <c r="D46">
        <v>0</v>
      </c>
      <c r="E46">
        <v>0</v>
      </c>
    </row>
    <row r="47" spans="1:5" x14ac:dyDescent="0.4">
      <c r="A47" t="s">
        <v>82</v>
      </c>
      <c r="B47">
        <v>9.1658000000000003E-2</v>
      </c>
      <c r="C47" s="8">
        <f t="shared" si="0"/>
        <v>9.1658000000000003E-2</v>
      </c>
      <c r="D47">
        <v>0</v>
      </c>
      <c r="E47">
        <v>0</v>
      </c>
    </row>
    <row r="48" spans="1:5" x14ac:dyDescent="0.4">
      <c r="A48" t="s">
        <v>83</v>
      </c>
      <c r="B48">
        <v>1.753563</v>
      </c>
      <c r="C48" s="8">
        <f t="shared" si="0"/>
        <v>1.753563</v>
      </c>
      <c r="D48">
        <v>0</v>
      </c>
      <c r="E48">
        <v>0</v>
      </c>
    </row>
    <row r="49" spans="1:5" x14ac:dyDescent="0.4">
      <c r="A49" t="s">
        <v>84</v>
      </c>
      <c r="B49">
        <v>3.9044476691000001</v>
      </c>
      <c r="C49" s="8">
        <f t="shared" si="0"/>
        <v>3.9044469999999998</v>
      </c>
      <c r="D49">
        <v>0</v>
      </c>
      <c r="E49">
        <v>0</v>
      </c>
    </row>
    <row r="50" spans="1:5" x14ac:dyDescent="0.4">
      <c r="A50" t="s">
        <v>85</v>
      </c>
      <c r="B50">
        <v>2.2633160000000001</v>
      </c>
      <c r="C50" s="8">
        <f t="shared" si="0"/>
        <v>2.2633160000000001</v>
      </c>
      <c r="D50">
        <v>0</v>
      </c>
      <c r="E50">
        <v>0</v>
      </c>
    </row>
    <row r="51" spans="1:5" x14ac:dyDescent="0.4">
      <c r="A51" t="s">
        <v>86</v>
      </c>
      <c r="B51">
        <v>5.7054150000000003</v>
      </c>
      <c r="C51" s="8">
        <f t="shared" si="0"/>
        <v>5.7054150000000003</v>
      </c>
      <c r="D51">
        <v>0</v>
      </c>
      <c r="E51">
        <v>0</v>
      </c>
    </row>
    <row r="52" spans="1:5" x14ac:dyDescent="0.4">
      <c r="A52" t="s">
        <v>87</v>
      </c>
      <c r="B52">
        <v>1.4196059445</v>
      </c>
      <c r="C52" s="8">
        <f t="shared" si="0"/>
        <v>1.419605</v>
      </c>
      <c r="D52">
        <v>0</v>
      </c>
      <c r="E52">
        <v>0</v>
      </c>
    </row>
    <row r="53" spans="1:5" x14ac:dyDescent="0.4">
      <c r="A53" t="s">
        <v>88</v>
      </c>
      <c r="B53">
        <v>143.50893526089999</v>
      </c>
      <c r="C53" s="8">
        <f t="shared" si="0"/>
        <v>143.50893500000001</v>
      </c>
      <c r="D53">
        <v>0</v>
      </c>
      <c r="E53">
        <v>0</v>
      </c>
    </row>
    <row r="54" spans="1:5" x14ac:dyDescent="0.4">
      <c r="A54" t="s">
        <v>89</v>
      </c>
      <c r="B54">
        <v>5.4868978717000001</v>
      </c>
      <c r="C54" s="8">
        <f t="shared" si="0"/>
        <v>5.4868969999999999</v>
      </c>
      <c r="D54">
        <v>0</v>
      </c>
      <c r="E54">
        <v>0</v>
      </c>
    </row>
    <row r="55" spans="1:5" x14ac:dyDescent="0.4">
      <c r="A55" t="s">
        <v>90</v>
      </c>
      <c r="B55">
        <v>-4.9100000000000004E-7</v>
      </c>
      <c r="C55" s="8">
        <f t="shared" si="0"/>
        <v>5.3242690000000001</v>
      </c>
      <c r="D55">
        <v>5.3242700000000003</v>
      </c>
      <c r="E55">
        <v>0</v>
      </c>
    </row>
    <row r="56" spans="1:5" x14ac:dyDescent="0.4">
      <c r="A56" t="s">
        <v>92</v>
      </c>
      <c r="B56">
        <v>332.74081348800001</v>
      </c>
      <c r="C56" s="8">
        <f t="shared" si="0"/>
        <v>332.740813</v>
      </c>
      <c r="D56">
        <v>0</v>
      </c>
      <c r="E56">
        <v>0</v>
      </c>
    </row>
    <row r="57" spans="1:5" x14ac:dyDescent="0.4">
      <c r="A57" t="s">
        <v>93</v>
      </c>
      <c r="B57">
        <v>0.41454075429999998</v>
      </c>
      <c r="C57" s="8">
        <f t="shared" si="0"/>
        <v>0.41454000000000002</v>
      </c>
      <c r="D57">
        <v>0</v>
      </c>
      <c r="E57">
        <v>0</v>
      </c>
    </row>
    <row r="58" spans="1:5" x14ac:dyDescent="0.4">
      <c r="A58" t="s">
        <v>94</v>
      </c>
      <c r="B58">
        <v>5.8545796020000003</v>
      </c>
      <c r="C58" s="8">
        <f t="shared" si="0"/>
        <v>5.8545790000000002</v>
      </c>
      <c r="D58">
        <v>0</v>
      </c>
      <c r="E58">
        <v>0</v>
      </c>
    </row>
    <row r="59" spans="1:5" x14ac:dyDescent="0.4">
      <c r="A59" t="s">
        <v>95</v>
      </c>
      <c r="B59">
        <v>4.7012140000000002</v>
      </c>
      <c r="C59" s="8">
        <f t="shared" si="0"/>
        <v>4.7012140000000002</v>
      </c>
      <c r="D59">
        <v>0</v>
      </c>
      <c r="E59">
        <v>0</v>
      </c>
    </row>
    <row r="60" spans="1:5" x14ac:dyDescent="0.4">
      <c r="A60" t="s">
        <v>96</v>
      </c>
      <c r="B60">
        <v>2.0770595813999999</v>
      </c>
      <c r="C60" s="8">
        <f t="shared" si="0"/>
        <v>2.0770590000000002</v>
      </c>
      <c r="D60">
        <v>0</v>
      </c>
      <c r="E60">
        <v>0</v>
      </c>
    </row>
    <row r="61" spans="1:5" x14ac:dyDescent="0.4">
      <c r="A61" t="s">
        <v>97</v>
      </c>
      <c r="B61">
        <v>1.0136675758</v>
      </c>
      <c r="C61" s="8">
        <f t="shared" si="0"/>
        <v>1.0136670000000001</v>
      </c>
      <c r="D61">
        <v>0</v>
      </c>
      <c r="E61">
        <v>0</v>
      </c>
    </row>
    <row r="62" spans="1:5" x14ac:dyDescent="0.4">
      <c r="A62" t="s">
        <v>98</v>
      </c>
      <c r="B62">
        <v>1.876749</v>
      </c>
      <c r="C62" s="8">
        <f t="shared" si="0"/>
        <v>1.876749</v>
      </c>
      <c r="D62">
        <v>0</v>
      </c>
      <c r="E62">
        <v>0</v>
      </c>
    </row>
    <row r="63" spans="1:5" x14ac:dyDescent="0.4">
      <c r="A63" t="s">
        <v>99</v>
      </c>
      <c r="B63">
        <v>0.56923787550000005</v>
      </c>
      <c r="C63" s="8">
        <f t="shared" si="0"/>
        <v>0.56923699999999999</v>
      </c>
      <c r="D63">
        <v>0</v>
      </c>
      <c r="E63">
        <v>0</v>
      </c>
    </row>
    <row r="64" spans="1:5" x14ac:dyDescent="0.4">
      <c r="A64" t="s">
        <v>100</v>
      </c>
      <c r="B64">
        <v>8.5936769999999996</v>
      </c>
      <c r="C64" s="8">
        <f t="shared" si="0"/>
        <v>8.5936769999999996</v>
      </c>
      <c r="D64">
        <v>0</v>
      </c>
      <c r="E64">
        <v>0</v>
      </c>
    </row>
    <row r="65" spans="1:5" x14ac:dyDescent="0.4">
      <c r="A65" t="s">
        <v>549</v>
      </c>
      <c r="B65">
        <v>11.22265</v>
      </c>
      <c r="C65" s="8">
        <f t="shared" si="0"/>
        <v>11.22265</v>
      </c>
      <c r="D65">
        <v>0</v>
      </c>
      <c r="E65">
        <v>0</v>
      </c>
    </row>
    <row r="66" spans="1:5" x14ac:dyDescent="0.4">
      <c r="A66" t="s">
        <v>101</v>
      </c>
      <c r="B66">
        <v>0</v>
      </c>
      <c r="C66" s="8">
        <f t="shared" si="0"/>
        <v>0</v>
      </c>
      <c r="D66">
        <v>0</v>
      </c>
      <c r="E66">
        <v>0</v>
      </c>
    </row>
    <row r="67" spans="1:5" x14ac:dyDescent="0.4">
      <c r="A67" t="s">
        <v>102</v>
      </c>
      <c r="B67">
        <v>0</v>
      </c>
      <c r="C67" s="8">
        <f t="shared" ref="C67:C130" si="1">ROUNDDOWN(B67+D67-E67,6)</f>
        <v>0</v>
      </c>
      <c r="D67">
        <v>0</v>
      </c>
      <c r="E67">
        <v>0</v>
      </c>
    </row>
    <row r="68" spans="1:5" x14ac:dyDescent="0.4">
      <c r="A68" t="s">
        <v>557</v>
      </c>
      <c r="B68">
        <v>55.1268961273</v>
      </c>
      <c r="C68" s="8">
        <f t="shared" si="1"/>
        <v>55.126896000000002</v>
      </c>
      <c r="D68">
        <v>0</v>
      </c>
      <c r="E68">
        <v>0</v>
      </c>
    </row>
    <row r="69" spans="1:5" x14ac:dyDescent="0.4">
      <c r="A69" t="s">
        <v>103</v>
      </c>
      <c r="B69">
        <v>6.7008095206</v>
      </c>
      <c r="C69" s="8">
        <f t="shared" si="1"/>
        <v>6.7008089999999996</v>
      </c>
      <c r="D69">
        <v>0</v>
      </c>
      <c r="E69">
        <v>0</v>
      </c>
    </row>
    <row r="70" spans="1:5" x14ac:dyDescent="0.4">
      <c r="A70" t="s">
        <v>104</v>
      </c>
      <c r="B70">
        <v>0.21103698509999999</v>
      </c>
      <c r="C70" s="8">
        <f t="shared" si="1"/>
        <v>2.0213860000000001</v>
      </c>
      <c r="D70">
        <v>1.8103499999999999</v>
      </c>
      <c r="E70">
        <v>0</v>
      </c>
    </row>
    <row r="71" spans="1:5" x14ac:dyDescent="0.4">
      <c r="A71" t="s">
        <v>105</v>
      </c>
      <c r="B71">
        <v>18.095886726300002</v>
      </c>
      <c r="C71" s="8">
        <f t="shared" si="1"/>
        <v>18.095886</v>
      </c>
      <c r="D71">
        <v>0</v>
      </c>
      <c r="E71">
        <v>0</v>
      </c>
    </row>
    <row r="72" spans="1:5" x14ac:dyDescent="0.4">
      <c r="A72" t="s">
        <v>107</v>
      </c>
      <c r="B72">
        <v>1.150525</v>
      </c>
      <c r="C72" s="8">
        <f t="shared" si="1"/>
        <v>1.150525</v>
      </c>
      <c r="D72">
        <v>0</v>
      </c>
      <c r="E72">
        <v>0</v>
      </c>
    </row>
    <row r="73" spans="1:5" x14ac:dyDescent="0.4">
      <c r="A73" t="s">
        <v>573</v>
      </c>
      <c r="B73">
        <v>10.033609999999999</v>
      </c>
      <c r="C73" s="8">
        <f t="shared" si="1"/>
        <v>10.033609999999999</v>
      </c>
      <c r="D73">
        <v>0</v>
      </c>
      <c r="E73">
        <v>0</v>
      </c>
    </row>
    <row r="74" spans="1:5" x14ac:dyDescent="0.4">
      <c r="A74" t="s">
        <v>108</v>
      </c>
      <c r="B74">
        <v>41.600540971100003</v>
      </c>
      <c r="C74" s="8">
        <f t="shared" si="1"/>
        <v>41.600540000000002</v>
      </c>
      <c r="D74">
        <v>0</v>
      </c>
      <c r="E74">
        <v>0</v>
      </c>
    </row>
    <row r="75" spans="1:5" x14ac:dyDescent="0.4">
      <c r="A75" t="s">
        <v>109</v>
      </c>
      <c r="B75">
        <v>56.6088966879</v>
      </c>
      <c r="C75" s="8">
        <f t="shared" si="1"/>
        <v>56.608896000000001</v>
      </c>
      <c r="D75">
        <v>0</v>
      </c>
      <c r="E75">
        <v>0</v>
      </c>
    </row>
    <row r="76" spans="1:5" x14ac:dyDescent="0.4">
      <c r="A76" t="s">
        <v>110</v>
      </c>
      <c r="B76">
        <v>2.9673158128999999</v>
      </c>
      <c r="C76" s="8">
        <f t="shared" si="1"/>
        <v>2.9673150000000001</v>
      </c>
      <c r="D76">
        <v>0</v>
      </c>
      <c r="E76">
        <v>0</v>
      </c>
    </row>
    <row r="77" spans="1:5" x14ac:dyDescent="0.4">
      <c r="A77" t="s">
        <v>111</v>
      </c>
      <c r="B77">
        <v>2.3618333732000001</v>
      </c>
      <c r="C77" s="8">
        <f t="shared" si="1"/>
        <v>2.3618329999999998</v>
      </c>
      <c r="D77">
        <v>0</v>
      </c>
      <c r="E77">
        <v>0</v>
      </c>
    </row>
    <row r="78" spans="1:5" x14ac:dyDescent="0.4">
      <c r="A78" t="s">
        <v>112</v>
      </c>
      <c r="B78">
        <v>3.3971399999999999E-2</v>
      </c>
      <c r="C78" s="8">
        <f t="shared" si="1"/>
        <v>3.3971000000000001E-2</v>
      </c>
      <c r="D78">
        <v>0</v>
      </c>
      <c r="E78">
        <v>0</v>
      </c>
    </row>
    <row r="79" spans="1:5" x14ac:dyDescent="0.4">
      <c r="A79" t="s">
        <v>113</v>
      </c>
      <c r="B79">
        <v>0.10405300000000001</v>
      </c>
      <c r="C79" s="8">
        <f t="shared" si="1"/>
        <v>0.10405300000000001</v>
      </c>
      <c r="D79">
        <v>0</v>
      </c>
      <c r="E79">
        <v>0</v>
      </c>
    </row>
    <row r="80" spans="1:5" x14ac:dyDescent="0.4">
      <c r="A80" t="s">
        <v>114</v>
      </c>
      <c r="B80">
        <v>31.166634592200001</v>
      </c>
      <c r="C80" s="8">
        <f t="shared" si="1"/>
        <v>31.166633999999998</v>
      </c>
      <c r="D80">
        <v>0</v>
      </c>
      <c r="E80">
        <v>0</v>
      </c>
    </row>
    <row r="81" spans="1:5" x14ac:dyDescent="0.4">
      <c r="A81" t="s">
        <v>115</v>
      </c>
      <c r="B81">
        <v>11.4211348725</v>
      </c>
      <c r="C81" s="8">
        <f t="shared" si="1"/>
        <v>11.421134</v>
      </c>
      <c r="D81">
        <v>0</v>
      </c>
      <c r="E81">
        <v>0</v>
      </c>
    </row>
    <row r="82" spans="1:5" x14ac:dyDescent="0.4">
      <c r="A82" t="s">
        <v>116</v>
      </c>
      <c r="B82">
        <v>0.81648200000000004</v>
      </c>
      <c r="C82" s="8">
        <f t="shared" si="1"/>
        <v>0.81648200000000004</v>
      </c>
      <c r="D82">
        <v>0</v>
      </c>
      <c r="E82">
        <v>0</v>
      </c>
    </row>
    <row r="83" spans="1:5" x14ac:dyDescent="0.4">
      <c r="A83" t="s">
        <v>117</v>
      </c>
      <c r="B83">
        <v>8.4350900000000006</v>
      </c>
      <c r="C83" s="8">
        <f t="shared" si="1"/>
        <v>8.4350900000000006</v>
      </c>
      <c r="D83">
        <v>0</v>
      </c>
      <c r="E83">
        <v>0</v>
      </c>
    </row>
    <row r="84" spans="1:5" x14ac:dyDescent="0.4">
      <c r="A84" t="s">
        <v>596</v>
      </c>
      <c r="B84">
        <v>50</v>
      </c>
      <c r="C84" s="8">
        <f t="shared" si="1"/>
        <v>50</v>
      </c>
      <c r="D84">
        <v>0</v>
      </c>
      <c r="E84">
        <v>0</v>
      </c>
    </row>
    <row r="85" spans="1:5" x14ac:dyDescent="0.4">
      <c r="A85" t="s">
        <v>118</v>
      </c>
      <c r="B85">
        <v>2.3351359999999999</v>
      </c>
      <c r="C85" s="8">
        <f t="shared" si="1"/>
        <v>2.3351359999999999</v>
      </c>
      <c r="D85">
        <v>0</v>
      </c>
      <c r="E85">
        <v>0</v>
      </c>
    </row>
    <row r="86" spans="1:5" x14ac:dyDescent="0.4">
      <c r="A86" t="s">
        <v>119</v>
      </c>
      <c r="B86">
        <v>2.1999999999999999E-5</v>
      </c>
      <c r="C86" s="8">
        <f t="shared" si="1"/>
        <v>2.1999999999999999E-5</v>
      </c>
      <c r="D86">
        <v>0</v>
      </c>
      <c r="E86">
        <v>0</v>
      </c>
    </row>
    <row r="87" spans="1:5" x14ac:dyDescent="0.4">
      <c r="A87" t="s">
        <v>121</v>
      </c>
      <c r="B87">
        <v>6.6251964659000002</v>
      </c>
      <c r="C87" s="8">
        <f t="shared" si="1"/>
        <v>6.6251959999999999</v>
      </c>
      <c r="D87">
        <v>0</v>
      </c>
      <c r="E87">
        <v>0</v>
      </c>
    </row>
    <row r="88" spans="1:5" x14ac:dyDescent="0.4">
      <c r="A88" t="s">
        <v>122</v>
      </c>
      <c r="B88">
        <v>41.779303179300001</v>
      </c>
      <c r="C88" s="8">
        <f t="shared" si="1"/>
        <v>41.779302999999999</v>
      </c>
      <c r="D88">
        <v>0</v>
      </c>
      <c r="E88">
        <v>0</v>
      </c>
    </row>
    <row r="89" spans="1:5" x14ac:dyDescent="0.4">
      <c r="A89" t="s">
        <v>123</v>
      </c>
      <c r="B89">
        <v>1.9999999999999999E-6</v>
      </c>
      <c r="C89" s="8">
        <f t="shared" si="1"/>
        <v>1.9999999999999999E-6</v>
      </c>
      <c r="D89">
        <v>0</v>
      </c>
      <c r="E89">
        <v>0</v>
      </c>
    </row>
    <row r="90" spans="1:5" x14ac:dyDescent="0.4">
      <c r="A90" t="s">
        <v>124</v>
      </c>
      <c r="B90">
        <v>1.5300347400000001E-2</v>
      </c>
      <c r="C90" s="8">
        <f t="shared" si="1"/>
        <v>1.5299999999999999E-2</v>
      </c>
      <c r="D90">
        <v>0</v>
      </c>
      <c r="E90">
        <v>0</v>
      </c>
    </row>
    <row r="91" spans="1:5" x14ac:dyDescent="0.4">
      <c r="A91" t="s">
        <v>125</v>
      </c>
      <c r="B91">
        <v>5.8659928273000004</v>
      </c>
      <c r="C91" s="8">
        <f t="shared" si="1"/>
        <v>5.8659920000000003</v>
      </c>
      <c r="D91">
        <v>0</v>
      </c>
      <c r="E91">
        <v>0</v>
      </c>
    </row>
    <row r="92" spans="1:5" x14ac:dyDescent="0.4">
      <c r="A92" t="s">
        <v>126</v>
      </c>
      <c r="B92">
        <v>14.0680844421</v>
      </c>
      <c r="C92" s="8">
        <f t="shared" si="1"/>
        <v>14.068084000000001</v>
      </c>
      <c r="D92">
        <v>0</v>
      </c>
      <c r="E92">
        <v>0</v>
      </c>
    </row>
    <row r="93" spans="1:5" x14ac:dyDescent="0.4">
      <c r="A93" t="s">
        <v>127</v>
      </c>
      <c r="B93">
        <v>5.0638629999999996</v>
      </c>
      <c r="C93" s="8">
        <f t="shared" si="1"/>
        <v>5.0638629999999996</v>
      </c>
      <c r="D93">
        <v>0</v>
      </c>
      <c r="E93">
        <v>0</v>
      </c>
    </row>
    <row r="94" spans="1:5" x14ac:dyDescent="0.4">
      <c r="A94" t="s">
        <v>128</v>
      </c>
      <c r="B94">
        <v>7.1062582952</v>
      </c>
      <c r="C94" s="8">
        <f t="shared" si="1"/>
        <v>7.1062580000000004</v>
      </c>
      <c r="D94">
        <v>0</v>
      </c>
      <c r="E94">
        <v>0</v>
      </c>
    </row>
    <row r="95" spans="1:5" x14ac:dyDescent="0.4">
      <c r="A95" t="s">
        <v>129</v>
      </c>
      <c r="B95">
        <v>0.23737811049999999</v>
      </c>
      <c r="C95" s="8">
        <f t="shared" si="1"/>
        <v>0.23737800000000001</v>
      </c>
      <c r="D95">
        <v>0</v>
      </c>
      <c r="E95">
        <v>0</v>
      </c>
    </row>
    <row r="96" spans="1:5" x14ac:dyDescent="0.4">
      <c r="A96" t="s">
        <v>130</v>
      </c>
      <c r="B96">
        <v>19.081565999999999</v>
      </c>
      <c r="C96" s="8">
        <f t="shared" si="1"/>
        <v>19.081565999999999</v>
      </c>
      <c r="D96">
        <v>0</v>
      </c>
      <c r="E96">
        <v>0</v>
      </c>
    </row>
    <row r="97" spans="1:5" x14ac:dyDescent="0.4">
      <c r="A97" t="s">
        <v>131</v>
      </c>
      <c r="B97">
        <v>0</v>
      </c>
      <c r="C97" s="8">
        <f t="shared" si="1"/>
        <v>0</v>
      </c>
      <c r="D97">
        <v>0</v>
      </c>
      <c r="E97">
        <v>0</v>
      </c>
    </row>
    <row r="98" spans="1:5" x14ac:dyDescent="0.4">
      <c r="A98" t="s">
        <v>132</v>
      </c>
      <c r="B98">
        <v>145.9238092075</v>
      </c>
      <c r="C98" s="8">
        <f t="shared" si="1"/>
        <v>145.92380900000001</v>
      </c>
      <c r="D98">
        <v>0</v>
      </c>
      <c r="E98">
        <v>0</v>
      </c>
    </row>
    <row r="99" spans="1:5" x14ac:dyDescent="0.4">
      <c r="A99" t="s">
        <v>133</v>
      </c>
      <c r="B99">
        <v>9.0023800000000005</v>
      </c>
      <c r="C99" s="8">
        <f t="shared" si="1"/>
        <v>9.0023800000000005</v>
      </c>
      <c r="D99">
        <v>0</v>
      </c>
      <c r="E99">
        <v>0</v>
      </c>
    </row>
    <row r="100" spans="1:5" x14ac:dyDescent="0.4">
      <c r="A100" t="s">
        <v>134</v>
      </c>
      <c r="B100">
        <v>0.37303524980000002</v>
      </c>
      <c r="C100" s="8">
        <f t="shared" si="1"/>
        <v>0.37303500000000001</v>
      </c>
      <c r="D100">
        <v>0</v>
      </c>
      <c r="E100">
        <v>0</v>
      </c>
    </row>
    <row r="101" spans="1:5" x14ac:dyDescent="0.4">
      <c r="A101" t="s">
        <v>135</v>
      </c>
      <c r="B101">
        <v>1.9608691283999999</v>
      </c>
      <c r="C101" s="8">
        <f t="shared" si="1"/>
        <v>1.960869</v>
      </c>
      <c r="D101">
        <v>0</v>
      </c>
      <c r="E101">
        <v>0</v>
      </c>
    </row>
    <row r="102" spans="1:5" x14ac:dyDescent="0.4">
      <c r="A102" t="s">
        <v>137</v>
      </c>
      <c r="B102">
        <v>37.824851549800002</v>
      </c>
      <c r="C102" s="8">
        <f t="shared" si="1"/>
        <v>37.824851000000002</v>
      </c>
      <c r="D102">
        <v>0</v>
      </c>
      <c r="E102">
        <v>0</v>
      </c>
    </row>
    <row r="103" spans="1:5" x14ac:dyDescent="0.4">
      <c r="A103" t="s">
        <v>362</v>
      </c>
      <c r="B103">
        <v>0</v>
      </c>
      <c r="C103" s="8">
        <f t="shared" si="1"/>
        <v>0</v>
      </c>
      <c r="D103">
        <v>0</v>
      </c>
      <c r="E103">
        <v>0</v>
      </c>
    </row>
    <row r="104" spans="1:5" x14ac:dyDescent="0.4">
      <c r="A104" t="s">
        <v>138</v>
      </c>
      <c r="B104">
        <v>3.5967280898</v>
      </c>
      <c r="C104" s="8">
        <f t="shared" si="1"/>
        <v>3.5967280000000001</v>
      </c>
      <c r="D104">
        <v>0</v>
      </c>
      <c r="E104">
        <v>0</v>
      </c>
    </row>
    <row r="105" spans="1:5" x14ac:dyDescent="0.4">
      <c r="A105" t="s">
        <v>139</v>
      </c>
      <c r="B105">
        <v>53.557209999999998</v>
      </c>
      <c r="C105" s="8">
        <f t="shared" si="1"/>
        <v>53.557209999999998</v>
      </c>
      <c r="D105">
        <v>0</v>
      </c>
      <c r="E105">
        <v>0</v>
      </c>
    </row>
    <row r="106" spans="1:5" x14ac:dyDescent="0.4">
      <c r="A106" t="s">
        <v>140</v>
      </c>
      <c r="B106">
        <v>3.4278801154999998</v>
      </c>
      <c r="C106" s="8">
        <f t="shared" si="1"/>
        <v>3.42788</v>
      </c>
      <c r="D106">
        <v>0</v>
      </c>
      <c r="E106">
        <v>0</v>
      </c>
    </row>
    <row r="107" spans="1:5" x14ac:dyDescent="0.4">
      <c r="A107" t="s">
        <v>142</v>
      </c>
      <c r="B107">
        <v>55.5622514533</v>
      </c>
      <c r="C107" s="8">
        <f t="shared" si="1"/>
        <v>55.562251000000003</v>
      </c>
      <c r="D107">
        <v>0</v>
      </c>
      <c r="E107">
        <v>0</v>
      </c>
    </row>
    <row r="108" spans="1:5" x14ac:dyDescent="0.4">
      <c r="A108" t="s">
        <v>143</v>
      </c>
      <c r="B108">
        <v>1.222675</v>
      </c>
      <c r="C108" s="8">
        <f t="shared" si="1"/>
        <v>1.222675</v>
      </c>
      <c r="D108">
        <v>0</v>
      </c>
      <c r="E108">
        <v>0</v>
      </c>
    </row>
    <row r="109" spans="1:5" x14ac:dyDescent="0.4">
      <c r="A109" t="s">
        <v>654</v>
      </c>
      <c r="B109">
        <v>95.654225178999994</v>
      </c>
      <c r="C109" s="8">
        <f t="shared" si="1"/>
        <v>95.654224999999997</v>
      </c>
      <c r="D109">
        <v>0</v>
      </c>
      <c r="E109">
        <v>0</v>
      </c>
    </row>
    <row r="110" spans="1:5" x14ac:dyDescent="0.4">
      <c r="A110" t="s">
        <v>144</v>
      </c>
      <c r="B110">
        <v>0.18499431599999999</v>
      </c>
      <c r="C110" s="8">
        <f t="shared" si="1"/>
        <v>0.18499399999999999</v>
      </c>
      <c r="D110">
        <v>0</v>
      </c>
      <c r="E110">
        <v>0</v>
      </c>
    </row>
    <row r="111" spans="1:5" x14ac:dyDescent="0.4">
      <c r="A111" t="s">
        <v>145</v>
      </c>
      <c r="B111">
        <v>134.09231049370001</v>
      </c>
      <c r="C111" s="8">
        <f t="shared" si="1"/>
        <v>134.09231</v>
      </c>
      <c r="D111">
        <v>0</v>
      </c>
      <c r="E111">
        <v>0</v>
      </c>
    </row>
    <row r="112" spans="1:5" x14ac:dyDescent="0.4">
      <c r="A112" t="s">
        <v>146</v>
      </c>
      <c r="B112">
        <v>45.781096286900002</v>
      </c>
      <c r="C112" s="8">
        <f t="shared" si="1"/>
        <v>45.781095999999998</v>
      </c>
      <c r="D112">
        <v>0</v>
      </c>
      <c r="E112">
        <v>0</v>
      </c>
    </row>
    <row r="113" spans="1:5" x14ac:dyDescent="0.4">
      <c r="A113" t="s">
        <v>147</v>
      </c>
      <c r="B113">
        <v>28.304487842</v>
      </c>
      <c r="C113" s="8">
        <f t="shared" si="1"/>
        <v>28.304487000000002</v>
      </c>
      <c r="D113">
        <v>0</v>
      </c>
      <c r="E113">
        <v>0</v>
      </c>
    </row>
    <row r="114" spans="1:5" x14ac:dyDescent="0.4">
      <c r="A114" t="s">
        <v>148</v>
      </c>
      <c r="B114">
        <v>38.6976553334</v>
      </c>
      <c r="C114" s="8">
        <f t="shared" si="1"/>
        <v>38.697654999999997</v>
      </c>
      <c r="D114">
        <v>0</v>
      </c>
      <c r="E114">
        <v>0</v>
      </c>
    </row>
    <row r="115" spans="1:5" x14ac:dyDescent="0.4">
      <c r="A115" t="s">
        <v>149</v>
      </c>
      <c r="B115">
        <v>11.988113</v>
      </c>
      <c r="C115" s="8">
        <f t="shared" si="1"/>
        <v>11.988113</v>
      </c>
      <c r="D115">
        <v>0</v>
      </c>
      <c r="E115">
        <v>0</v>
      </c>
    </row>
    <row r="116" spans="1:5" x14ac:dyDescent="0.4">
      <c r="A116" t="s">
        <v>150</v>
      </c>
      <c r="B116">
        <v>39.829335734700003</v>
      </c>
      <c r="C116" s="8">
        <f t="shared" si="1"/>
        <v>39.829335</v>
      </c>
      <c r="D116">
        <v>0</v>
      </c>
      <c r="E116">
        <v>0</v>
      </c>
    </row>
    <row r="117" spans="1:5" x14ac:dyDescent="0.4">
      <c r="A117" t="s">
        <v>151</v>
      </c>
      <c r="B117">
        <v>2.1136157875000001</v>
      </c>
      <c r="C117" s="8">
        <f t="shared" si="1"/>
        <v>2.1136149999999998</v>
      </c>
      <c r="D117">
        <v>0</v>
      </c>
      <c r="E117">
        <v>0</v>
      </c>
    </row>
    <row r="118" spans="1:5" x14ac:dyDescent="0.4">
      <c r="A118" t="s">
        <v>152</v>
      </c>
      <c r="B118">
        <v>0.18609800000000001</v>
      </c>
      <c r="C118" s="8">
        <f t="shared" si="1"/>
        <v>0.18609800000000001</v>
      </c>
      <c r="D118">
        <v>0</v>
      </c>
      <c r="E118">
        <v>0</v>
      </c>
    </row>
    <row r="119" spans="1:5" x14ac:dyDescent="0.4">
      <c r="A119" t="s">
        <v>153</v>
      </c>
      <c r="B119">
        <v>10.8643212503</v>
      </c>
      <c r="C119" s="8">
        <f t="shared" si="1"/>
        <v>10.864321</v>
      </c>
      <c r="D119">
        <v>0</v>
      </c>
      <c r="E119">
        <v>0</v>
      </c>
    </row>
    <row r="120" spans="1:5" x14ac:dyDescent="0.4">
      <c r="A120" t="s">
        <v>154</v>
      </c>
      <c r="B120">
        <v>0.3164324</v>
      </c>
      <c r="C120" s="8">
        <f t="shared" si="1"/>
        <v>0.31643199999999999</v>
      </c>
      <c r="D120">
        <v>0</v>
      </c>
      <c r="E120">
        <v>0</v>
      </c>
    </row>
    <row r="121" spans="1:5" x14ac:dyDescent="0.4">
      <c r="A121" t="s">
        <v>155</v>
      </c>
      <c r="B121">
        <v>0.124069</v>
      </c>
      <c r="C121" s="8">
        <f t="shared" si="1"/>
        <v>0.124069</v>
      </c>
      <c r="D121">
        <v>0</v>
      </c>
      <c r="E121">
        <v>0</v>
      </c>
    </row>
    <row r="122" spans="1:5" x14ac:dyDescent="0.4">
      <c r="A122" t="s">
        <v>156</v>
      </c>
      <c r="B122">
        <v>31.1142420153</v>
      </c>
      <c r="C122" s="8">
        <f t="shared" si="1"/>
        <v>31.114242000000001</v>
      </c>
      <c r="D122">
        <v>0</v>
      </c>
      <c r="E122">
        <v>0</v>
      </c>
    </row>
    <row r="123" spans="1:5" x14ac:dyDescent="0.4">
      <c r="A123" t="s">
        <v>157</v>
      </c>
      <c r="B123">
        <v>12.6553590766</v>
      </c>
      <c r="C123" s="8">
        <f t="shared" si="1"/>
        <v>21.405009</v>
      </c>
      <c r="D123">
        <v>8.7496500000000008</v>
      </c>
      <c r="E123">
        <v>0</v>
      </c>
    </row>
    <row r="124" spans="1:5" x14ac:dyDescent="0.4">
      <c r="A124" t="s">
        <v>158</v>
      </c>
      <c r="B124">
        <v>6.250741842</v>
      </c>
      <c r="C124" s="8">
        <f t="shared" si="1"/>
        <v>6.2507409999999997</v>
      </c>
      <c r="D124">
        <v>0</v>
      </c>
      <c r="E124">
        <v>0</v>
      </c>
    </row>
    <row r="125" spans="1:5" x14ac:dyDescent="0.4">
      <c r="A125" t="s">
        <v>159</v>
      </c>
      <c r="B125">
        <v>0.18512428710000001</v>
      </c>
      <c r="C125" s="8">
        <f t="shared" si="1"/>
        <v>0.18512400000000001</v>
      </c>
      <c r="D125">
        <v>0</v>
      </c>
      <c r="E125">
        <v>0</v>
      </c>
    </row>
    <row r="126" spans="1:5" x14ac:dyDescent="0.4">
      <c r="A126" t="s">
        <v>160</v>
      </c>
      <c r="B126">
        <v>0.16325400000000001</v>
      </c>
      <c r="C126" s="8">
        <f t="shared" si="1"/>
        <v>0.16325400000000001</v>
      </c>
      <c r="D126">
        <v>0</v>
      </c>
      <c r="E126">
        <v>0</v>
      </c>
    </row>
    <row r="127" spans="1:5" x14ac:dyDescent="0.4">
      <c r="A127" t="s">
        <v>161</v>
      </c>
      <c r="B127">
        <v>0</v>
      </c>
      <c r="C127" s="8">
        <f t="shared" si="1"/>
        <v>0</v>
      </c>
      <c r="D127">
        <v>0</v>
      </c>
      <c r="E127">
        <v>0</v>
      </c>
    </row>
    <row r="128" spans="1:5" x14ac:dyDescent="0.4">
      <c r="A128" t="s">
        <v>162</v>
      </c>
      <c r="B128">
        <v>0.24140670210000001</v>
      </c>
      <c r="C128" s="8">
        <f t="shared" si="1"/>
        <v>0.24140600000000001</v>
      </c>
      <c r="D128">
        <v>0</v>
      </c>
      <c r="E128">
        <v>0</v>
      </c>
    </row>
    <row r="129" spans="1:5" x14ac:dyDescent="0.4">
      <c r="A129" t="s">
        <v>163</v>
      </c>
      <c r="B129">
        <v>1.139469759</v>
      </c>
      <c r="C129" s="8">
        <f t="shared" si="1"/>
        <v>1.1394690000000001</v>
      </c>
      <c r="D129">
        <v>0</v>
      </c>
      <c r="E129">
        <v>0</v>
      </c>
    </row>
    <row r="130" spans="1:5" x14ac:dyDescent="0.4">
      <c r="A130" t="s">
        <v>164</v>
      </c>
      <c r="B130">
        <v>28.992739</v>
      </c>
      <c r="C130" s="8">
        <f t="shared" si="1"/>
        <v>28.992739</v>
      </c>
      <c r="D130">
        <v>0</v>
      </c>
      <c r="E130">
        <v>0</v>
      </c>
    </row>
    <row r="131" spans="1:5" x14ac:dyDescent="0.4">
      <c r="A131" t="s">
        <v>165</v>
      </c>
      <c r="B131">
        <v>4.2650000000000001E-7</v>
      </c>
      <c r="C131" s="8">
        <f t="shared" ref="C131:C194" si="2">ROUNDDOWN(B131+D131-E131,6)</f>
        <v>0</v>
      </c>
      <c r="D131">
        <v>0</v>
      </c>
      <c r="E131">
        <v>0</v>
      </c>
    </row>
    <row r="132" spans="1:5" x14ac:dyDescent="0.4">
      <c r="A132" t="s">
        <v>167</v>
      </c>
      <c r="B132">
        <v>8.2521590000000007</v>
      </c>
      <c r="C132" s="8">
        <f t="shared" si="2"/>
        <v>16.452708999999999</v>
      </c>
      <c r="D132">
        <v>8.2005499999999998</v>
      </c>
      <c r="E132">
        <v>0</v>
      </c>
    </row>
    <row r="133" spans="1:5" x14ac:dyDescent="0.4">
      <c r="A133" t="s">
        <v>168</v>
      </c>
      <c r="B133">
        <v>1.33803234E-2</v>
      </c>
      <c r="C133" s="8">
        <f t="shared" si="2"/>
        <v>1.338E-2</v>
      </c>
      <c r="D133">
        <v>0</v>
      </c>
      <c r="E133">
        <v>0</v>
      </c>
    </row>
    <row r="134" spans="1:5" x14ac:dyDescent="0.4">
      <c r="A134" t="s">
        <v>169</v>
      </c>
      <c r="B134">
        <v>1.0389548273</v>
      </c>
      <c r="C134" s="8">
        <f t="shared" si="2"/>
        <v>1.0389539999999999</v>
      </c>
      <c r="D134">
        <v>0</v>
      </c>
      <c r="E134">
        <v>0</v>
      </c>
    </row>
    <row r="135" spans="1:5" x14ac:dyDescent="0.4">
      <c r="A135" t="s">
        <v>710</v>
      </c>
      <c r="B135">
        <v>16.8217392952</v>
      </c>
      <c r="C135" s="8">
        <f t="shared" si="2"/>
        <v>16.821739000000001</v>
      </c>
      <c r="D135">
        <v>0</v>
      </c>
      <c r="E135">
        <v>0</v>
      </c>
    </row>
    <row r="136" spans="1:5" x14ac:dyDescent="0.4">
      <c r="A136" t="s">
        <v>170</v>
      </c>
      <c r="B136">
        <v>6.2919770000000002</v>
      </c>
      <c r="C136" s="8">
        <f t="shared" si="2"/>
        <v>6.2919770000000002</v>
      </c>
      <c r="D136">
        <v>0</v>
      </c>
      <c r="E136">
        <v>0</v>
      </c>
    </row>
    <row r="137" spans="1:5" x14ac:dyDescent="0.4">
      <c r="A137" t="s">
        <v>172</v>
      </c>
      <c r="B137">
        <v>1.1186E-2</v>
      </c>
      <c r="C137" s="8">
        <f t="shared" si="2"/>
        <v>1.1186E-2</v>
      </c>
      <c r="D137">
        <v>0</v>
      </c>
      <c r="E137">
        <v>0</v>
      </c>
    </row>
    <row r="138" spans="1:5" x14ac:dyDescent="0.4">
      <c r="A138" t="s">
        <v>173</v>
      </c>
      <c r="B138">
        <v>1.3000000000000001E-9</v>
      </c>
      <c r="C138" s="8">
        <f t="shared" si="2"/>
        <v>0</v>
      </c>
      <c r="D138">
        <v>0</v>
      </c>
      <c r="E138">
        <v>0</v>
      </c>
    </row>
    <row r="139" spans="1:5" x14ac:dyDescent="0.4">
      <c r="A139" t="s">
        <v>174</v>
      </c>
      <c r="B139">
        <v>69.415402999999998</v>
      </c>
      <c r="C139" s="8">
        <f t="shared" si="2"/>
        <v>69.415402999999998</v>
      </c>
      <c r="D139">
        <v>0</v>
      </c>
      <c r="E139">
        <v>0</v>
      </c>
    </row>
    <row r="140" spans="1:5" x14ac:dyDescent="0.4">
      <c r="A140" t="s">
        <v>175</v>
      </c>
      <c r="B140">
        <v>0</v>
      </c>
      <c r="C140" s="8">
        <f t="shared" si="2"/>
        <v>0</v>
      </c>
      <c r="D140">
        <v>0</v>
      </c>
      <c r="E140">
        <v>0</v>
      </c>
    </row>
    <row r="141" spans="1:5" x14ac:dyDescent="0.4">
      <c r="A141" t="s">
        <v>176</v>
      </c>
      <c r="B141">
        <v>1.3554790000000001</v>
      </c>
      <c r="C141" s="8">
        <f t="shared" si="2"/>
        <v>1.3554790000000001</v>
      </c>
      <c r="D141">
        <v>0</v>
      </c>
      <c r="E141">
        <v>0</v>
      </c>
    </row>
    <row r="142" spans="1:5" x14ac:dyDescent="0.4">
      <c r="A142" t="s">
        <v>177</v>
      </c>
      <c r="B142">
        <v>3.5886196597</v>
      </c>
      <c r="C142" s="8">
        <f t="shared" si="2"/>
        <v>3.588619</v>
      </c>
      <c r="D142">
        <v>0</v>
      </c>
      <c r="E142">
        <v>0</v>
      </c>
    </row>
    <row r="143" spans="1:5" x14ac:dyDescent="0.4">
      <c r="A143" t="s">
        <v>178</v>
      </c>
      <c r="B143">
        <v>0.88031636859999995</v>
      </c>
      <c r="C143" s="8">
        <f t="shared" si="2"/>
        <v>0.88031599999999999</v>
      </c>
      <c r="D143">
        <v>0</v>
      </c>
      <c r="E143">
        <v>0</v>
      </c>
    </row>
    <row r="144" spans="1:5" x14ac:dyDescent="0.4">
      <c r="A144" t="s">
        <v>370</v>
      </c>
      <c r="B144">
        <v>0</v>
      </c>
      <c r="C144" s="8">
        <f t="shared" si="2"/>
        <v>0</v>
      </c>
      <c r="D144">
        <v>0</v>
      </c>
      <c r="E144">
        <v>0</v>
      </c>
    </row>
    <row r="145" spans="1:5" x14ac:dyDescent="0.4">
      <c r="A145" t="s">
        <v>179</v>
      </c>
      <c r="B145">
        <v>1.268445</v>
      </c>
      <c r="C145" s="8">
        <f t="shared" si="2"/>
        <v>1.268445</v>
      </c>
      <c r="D145">
        <v>0</v>
      </c>
      <c r="E145">
        <v>0</v>
      </c>
    </row>
    <row r="146" spans="1:5" x14ac:dyDescent="0.4">
      <c r="A146" t="s">
        <v>180</v>
      </c>
      <c r="B146">
        <v>4.0547106033000002</v>
      </c>
      <c r="C146" s="8">
        <f t="shared" si="2"/>
        <v>4.05471</v>
      </c>
      <c r="D146">
        <v>0</v>
      </c>
      <c r="E146">
        <v>0</v>
      </c>
    </row>
    <row r="147" spans="1:5" x14ac:dyDescent="0.4">
      <c r="A147" t="s">
        <v>181</v>
      </c>
      <c r="B147">
        <v>0.59861964239999998</v>
      </c>
      <c r="C147" s="8">
        <f t="shared" si="2"/>
        <v>0.59861900000000001</v>
      </c>
      <c r="D147">
        <v>0</v>
      </c>
      <c r="E147">
        <v>0</v>
      </c>
    </row>
    <row r="148" spans="1:5" x14ac:dyDescent="0.4">
      <c r="A148" t="s">
        <v>182</v>
      </c>
      <c r="B148">
        <v>3.9157080451000001</v>
      </c>
      <c r="C148" s="8">
        <f t="shared" si="2"/>
        <v>3.915708</v>
      </c>
      <c r="D148">
        <v>0</v>
      </c>
      <c r="E148">
        <v>0</v>
      </c>
    </row>
    <row r="149" spans="1:5" x14ac:dyDescent="0.4">
      <c r="A149" t="s">
        <v>183</v>
      </c>
      <c r="B149">
        <v>7.4098280000000001</v>
      </c>
      <c r="C149" s="8">
        <f t="shared" si="2"/>
        <v>7.4098280000000001</v>
      </c>
      <c r="D149">
        <v>0</v>
      </c>
      <c r="E149">
        <v>0</v>
      </c>
    </row>
    <row r="150" spans="1:5" x14ac:dyDescent="0.4">
      <c r="A150" t="s">
        <v>184</v>
      </c>
      <c r="B150">
        <v>30.852812865899999</v>
      </c>
      <c r="C150" s="8">
        <f t="shared" si="2"/>
        <v>30.852812</v>
      </c>
      <c r="D150">
        <v>0</v>
      </c>
      <c r="E150">
        <v>0</v>
      </c>
    </row>
    <row r="151" spans="1:5" x14ac:dyDescent="0.4">
      <c r="A151" t="s">
        <v>185</v>
      </c>
      <c r="B151">
        <v>7.4082969316999998</v>
      </c>
      <c r="C151" s="8">
        <f t="shared" si="2"/>
        <v>7.408296</v>
      </c>
      <c r="D151">
        <v>0</v>
      </c>
      <c r="E151">
        <v>0</v>
      </c>
    </row>
    <row r="152" spans="1:5" x14ac:dyDescent="0.4">
      <c r="A152" t="s">
        <v>186</v>
      </c>
      <c r="B152">
        <v>11.179212</v>
      </c>
      <c r="C152" s="8">
        <f t="shared" si="2"/>
        <v>11.179212</v>
      </c>
      <c r="D152">
        <v>0</v>
      </c>
      <c r="E152">
        <v>0</v>
      </c>
    </row>
    <row r="153" spans="1:5" x14ac:dyDescent="0.4">
      <c r="A153" t="s">
        <v>747</v>
      </c>
      <c r="B153">
        <v>27.589960999999999</v>
      </c>
      <c r="C153" s="8">
        <f t="shared" si="2"/>
        <v>27.589960999999999</v>
      </c>
      <c r="D153">
        <v>0</v>
      </c>
      <c r="E153">
        <v>0</v>
      </c>
    </row>
    <row r="154" spans="1:5" x14ac:dyDescent="0.4">
      <c r="A154" t="s">
        <v>188</v>
      </c>
      <c r="B154">
        <v>1.4261373648</v>
      </c>
      <c r="C154" s="8">
        <f t="shared" si="2"/>
        <v>1.426137</v>
      </c>
      <c r="D154">
        <v>0</v>
      </c>
      <c r="E154">
        <v>0</v>
      </c>
    </row>
    <row r="155" spans="1:5" x14ac:dyDescent="0.4">
      <c r="A155" t="s">
        <v>189</v>
      </c>
      <c r="B155">
        <v>6.8283382670000004</v>
      </c>
      <c r="C155" s="8">
        <f t="shared" si="2"/>
        <v>6.8283379999999996</v>
      </c>
      <c r="D155">
        <v>0</v>
      </c>
      <c r="E155">
        <v>0</v>
      </c>
    </row>
    <row r="156" spans="1:5" x14ac:dyDescent="0.4">
      <c r="A156" t="s">
        <v>190</v>
      </c>
      <c r="B156">
        <v>10.563969999999999</v>
      </c>
      <c r="C156" s="8">
        <f t="shared" si="2"/>
        <v>10.563969999999999</v>
      </c>
      <c r="D156">
        <v>0</v>
      </c>
      <c r="E156">
        <v>0</v>
      </c>
    </row>
    <row r="157" spans="1:5" x14ac:dyDescent="0.4">
      <c r="A157" t="s">
        <v>191</v>
      </c>
      <c r="B157">
        <v>126.9570887923</v>
      </c>
      <c r="C157" s="8">
        <f t="shared" si="2"/>
        <v>126.957088</v>
      </c>
      <c r="D157">
        <v>0</v>
      </c>
      <c r="E157">
        <v>0</v>
      </c>
    </row>
    <row r="158" spans="1:5" x14ac:dyDescent="0.4">
      <c r="A158" t="s">
        <v>192</v>
      </c>
      <c r="B158">
        <v>2.9191425149999999</v>
      </c>
      <c r="C158" s="8">
        <f t="shared" si="2"/>
        <v>2.9191419999999999</v>
      </c>
      <c r="D158">
        <v>0</v>
      </c>
      <c r="E158">
        <v>0</v>
      </c>
    </row>
    <row r="159" spans="1:5" x14ac:dyDescent="0.4">
      <c r="A159" t="s">
        <v>193</v>
      </c>
      <c r="B159">
        <v>6.8884741713000004</v>
      </c>
      <c r="C159" s="8">
        <f t="shared" si="2"/>
        <v>6.8884740000000004</v>
      </c>
      <c r="D159">
        <v>0</v>
      </c>
      <c r="E159">
        <v>0</v>
      </c>
    </row>
    <row r="160" spans="1:5" x14ac:dyDescent="0.4">
      <c r="A160" t="s">
        <v>194</v>
      </c>
      <c r="B160">
        <v>0.43765510899999999</v>
      </c>
      <c r="C160" s="8">
        <f t="shared" si="2"/>
        <v>0.43765500000000002</v>
      </c>
      <c r="D160">
        <v>0</v>
      </c>
      <c r="E160">
        <v>0</v>
      </c>
    </row>
    <row r="161" spans="1:5" x14ac:dyDescent="0.4">
      <c r="A161" t="s">
        <v>195</v>
      </c>
      <c r="B161">
        <v>1.7381000000000001E-2</v>
      </c>
      <c r="C161" s="8">
        <f t="shared" si="2"/>
        <v>1.7381000000000001E-2</v>
      </c>
      <c r="D161">
        <v>0</v>
      </c>
      <c r="E161">
        <v>0</v>
      </c>
    </row>
    <row r="162" spans="1:5" x14ac:dyDescent="0.4">
      <c r="A162" t="s">
        <v>196</v>
      </c>
      <c r="B162">
        <v>2.878371199</v>
      </c>
      <c r="C162" s="8">
        <f t="shared" si="2"/>
        <v>2.878371</v>
      </c>
      <c r="D162">
        <v>0</v>
      </c>
      <c r="E162">
        <v>0</v>
      </c>
    </row>
    <row r="163" spans="1:5" x14ac:dyDescent="0.4">
      <c r="A163" t="s">
        <v>197</v>
      </c>
      <c r="B163">
        <v>3.3375710000000001</v>
      </c>
      <c r="C163" s="8">
        <f t="shared" si="2"/>
        <v>3.3375710000000001</v>
      </c>
      <c r="D163">
        <v>0</v>
      </c>
      <c r="E163">
        <v>0</v>
      </c>
    </row>
    <row r="164" spans="1:5" x14ac:dyDescent="0.4">
      <c r="A164" t="s">
        <v>198</v>
      </c>
      <c r="B164">
        <v>4.9500000000000004E-3</v>
      </c>
      <c r="C164" s="8">
        <f t="shared" si="2"/>
        <v>4.9500000000000004E-3</v>
      </c>
      <c r="D164">
        <v>0</v>
      </c>
      <c r="E164">
        <v>0</v>
      </c>
    </row>
    <row r="165" spans="1:5" x14ac:dyDescent="0.4">
      <c r="A165" t="s">
        <v>199</v>
      </c>
      <c r="B165">
        <v>73.135040115500004</v>
      </c>
      <c r="C165" s="8">
        <f t="shared" si="2"/>
        <v>73.135040000000004</v>
      </c>
      <c r="D165">
        <v>0</v>
      </c>
      <c r="E165">
        <v>0</v>
      </c>
    </row>
    <row r="166" spans="1:5" x14ac:dyDescent="0.4">
      <c r="A166" t="s">
        <v>200</v>
      </c>
      <c r="B166">
        <v>2.0969999999999999E-3</v>
      </c>
      <c r="C166" s="8">
        <f t="shared" si="2"/>
        <v>2.0969999999999999E-3</v>
      </c>
      <c r="D166">
        <v>0</v>
      </c>
      <c r="E166">
        <v>0</v>
      </c>
    </row>
    <row r="167" spans="1:5" x14ac:dyDescent="0.4">
      <c r="A167" t="s">
        <v>201</v>
      </c>
      <c r="B167">
        <v>27.151669999999999</v>
      </c>
      <c r="C167" s="8">
        <f t="shared" si="2"/>
        <v>27.151669999999999</v>
      </c>
      <c r="D167">
        <v>0</v>
      </c>
      <c r="E167">
        <v>0</v>
      </c>
    </row>
    <row r="168" spans="1:5" x14ac:dyDescent="0.4">
      <c r="A168" t="s">
        <v>202</v>
      </c>
      <c r="B168">
        <v>12.499881999999999</v>
      </c>
      <c r="C168" s="8">
        <f t="shared" si="2"/>
        <v>12.499881999999999</v>
      </c>
      <c r="D168">
        <v>0</v>
      </c>
      <c r="E168">
        <v>0</v>
      </c>
    </row>
    <row r="169" spans="1:5" x14ac:dyDescent="0.4">
      <c r="A169" t="s">
        <v>203</v>
      </c>
      <c r="B169">
        <v>0.97211403429999999</v>
      </c>
      <c r="C169" s="8">
        <f t="shared" si="2"/>
        <v>0.97211400000000003</v>
      </c>
      <c r="D169">
        <v>0</v>
      </c>
      <c r="E169">
        <v>0</v>
      </c>
    </row>
    <row r="170" spans="1:5" x14ac:dyDescent="0.4">
      <c r="A170" t="s">
        <v>205</v>
      </c>
      <c r="B170">
        <v>6.1118702311000002</v>
      </c>
      <c r="C170" s="8">
        <f t="shared" si="2"/>
        <v>6.1118699999999997</v>
      </c>
      <c r="D170">
        <v>0</v>
      </c>
      <c r="E170">
        <v>0</v>
      </c>
    </row>
    <row r="171" spans="1:5" x14ac:dyDescent="0.4">
      <c r="A171" t="s">
        <v>206</v>
      </c>
      <c r="B171">
        <v>1.5663341146</v>
      </c>
      <c r="C171" s="8">
        <f t="shared" si="2"/>
        <v>1.5663339999999999</v>
      </c>
      <c r="D171">
        <v>0</v>
      </c>
      <c r="E171">
        <v>0</v>
      </c>
    </row>
    <row r="172" spans="1:5" x14ac:dyDescent="0.4">
      <c r="A172" t="s">
        <v>207</v>
      </c>
      <c r="B172">
        <v>60.328209156100002</v>
      </c>
      <c r="C172" s="8">
        <f t="shared" si="2"/>
        <v>60.328209000000001</v>
      </c>
      <c r="D172">
        <v>0</v>
      </c>
      <c r="E172">
        <v>0</v>
      </c>
    </row>
    <row r="173" spans="1:5" x14ac:dyDescent="0.4">
      <c r="A173" t="s">
        <v>208</v>
      </c>
      <c r="B173">
        <v>3.1717620000000002</v>
      </c>
      <c r="C173" s="8">
        <f t="shared" si="2"/>
        <v>3.1717620000000002</v>
      </c>
      <c r="D173">
        <v>0</v>
      </c>
      <c r="E173">
        <v>0</v>
      </c>
    </row>
    <row r="174" spans="1:5" x14ac:dyDescent="0.4">
      <c r="A174" t="s">
        <v>209</v>
      </c>
      <c r="B174">
        <v>3.9999999999999998E-6</v>
      </c>
      <c r="C174" s="8">
        <f t="shared" si="2"/>
        <v>3.9999999999999998E-6</v>
      </c>
      <c r="D174">
        <v>0</v>
      </c>
      <c r="E174">
        <v>0</v>
      </c>
    </row>
    <row r="175" spans="1:5" x14ac:dyDescent="0.4">
      <c r="A175" t="s">
        <v>210</v>
      </c>
      <c r="B175">
        <v>86.394553267600003</v>
      </c>
      <c r="C175" s="8">
        <f t="shared" si="2"/>
        <v>86.394553000000002</v>
      </c>
      <c r="D175">
        <v>0</v>
      </c>
      <c r="E175">
        <v>0</v>
      </c>
    </row>
    <row r="176" spans="1:5" x14ac:dyDescent="0.4">
      <c r="A176" t="s">
        <v>211</v>
      </c>
      <c r="B176">
        <v>66.195276421399996</v>
      </c>
      <c r="C176" s="8">
        <f t="shared" si="2"/>
        <v>66.195276000000007</v>
      </c>
      <c r="D176">
        <v>0</v>
      </c>
      <c r="E176">
        <v>0</v>
      </c>
    </row>
    <row r="177" spans="1:5" x14ac:dyDescent="0.4">
      <c r="A177" t="s">
        <v>212</v>
      </c>
      <c r="B177">
        <v>73.336541875799995</v>
      </c>
      <c r="C177" s="8">
        <f t="shared" si="2"/>
        <v>73.336540999999997</v>
      </c>
      <c r="D177">
        <v>0</v>
      </c>
      <c r="E177">
        <v>0</v>
      </c>
    </row>
    <row r="178" spans="1:5" x14ac:dyDescent="0.4">
      <c r="A178" t="s">
        <v>213</v>
      </c>
      <c r="B178">
        <v>0.53520003679999995</v>
      </c>
      <c r="C178" s="8">
        <f t="shared" si="2"/>
        <v>0.53520000000000001</v>
      </c>
      <c r="D178">
        <v>0</v>
      </c>
      <c r="E178">
        <v>0</v>
      </c>
    </row>
    <row r="179" spans="1:5" x14ac:dyDescent="0.4">
      <c r="A179" t="s">
        <v>803</v>
      </c>
      <c r="B179">
        <v>0</v>
      </c>
      <c r="C179" s="8">
        <f t="shared" si="2"/>
        <v>0</v>
      </c>
      <c r="D179">
        <v>0</v>
      </c>
      <c r="E179">
        <v>0</v>
      </c>
    </row>
    <row r="180" spans="1:5" x14ac:dyDescent="0.4">
      <c r="A180" t="s">
        <v>214</v>
      </c>
      <c r="B180">
        <v>1.4165761308</v>
      </c>
      <c r="C180" s="8">
        <f t="shared" si="2"/>
        <v>1.4165760000000001</v>
      </c>
      <c r="D180">
        <v>0</v>
      </c>
      <c r="E180">
        <v>0</v>
      </c>
    </row>
    <row r="181" spans="1:5" x14ac:dyDescent="0.4">
      <c r="A181" t="s">
        <v>215</v>
      </c>
      <c r="B181">
        <v>201.02665136140001</v>
      </c>
      <c r="C181" s="8">
        <f t="shared" si="2"/>
        <v>201.02665099999999</v>
      </c>
      <c r="D181">
        <v>0</v>
      </c>
      <c r="E181">
        <v>0</v>
      </c>
    </row>
    <row r="182" spans="1:5" x14ac:dyDescent="0.4">
      <c r="A182" t="s">
        <v>216</v>
      </c>
      <c r="B182">
        <v>39.180207865900002</v>
      </c>
      <c r="C182" s="8">
        <f t="shared" si="2"/>
        <v>39.180207000000003</v>
      </c>
      <c r="D182">
        <v>0</v>
      </c>
      <c r="E182">
        <v>0</v>
      </c>
    </row>
    <row r="183" spans="1:5" x14ac:dyDescent="0.4">
      <c r="A183" t="s">
        <v>217</v>
      </c>
      <c r="B183">
        <v>5.5806326082000002</v>
      </c>
      <c r="C183" s="8">
        <f t="shared" si="2"/>
        <v>9.840052</v>
      </c>
      <c r="D183">
        <v>4.2594200000000004</v>
      </c>
      <c r="E183">
        <v>0</v>
      </c>
    </row>
    <row r="184" spans="1:5" x14ac:dyDescent="0.4">
      <c r="A184" t="s">
        <v>218</v>
      </c>
      <c r="B184">
        <v>13.43881</v>
      </c>
      <c r="C184" s="8">
        <f t="shared" si="2"/>
        <v>13.43881</v>
      </c>
      <c r="D184">
        <v>0</v>
      </c>
      <c r="E184">
        <v>0</v>
      </c>
    </row>
    <row r="185" spans="1:5" x14ac:dyDescent="0.4">
      <c r="A185" t="s">
        <v>219</v>
      </c>
      <c r="B185">
        <v>1.651321</v>
      </c>
      <c r="C185" s="8">
        <f t="shared" si="2"/>
        <v>1.651321</v>
      </c>
      <c r="D185">
        <v>0</v>
      </c>
      <c r="E185">
        <v>0</v>
      </c>
    </row>
    <row r="186" spans="1:5" x14ac:dyDescent="0.4">
      <c r="A186" t="s">
        <v>821</v>
      </c>
      <c r="B186">
        <v>9.5648</v>
      </c>
      <c r="C186" s="8">
        <f t="shared" si="2"/>
        <v>9.5648</v>
      </c>
      <c r="D186">
        <v>0</v>
      </c>
      <c r="E186">
        <v>0</v>
      </c>
    </row>
    <row r="187" spans="1:5" x14ac:dyDescent="0.4">
      <c r="A187" t="s">
        <v>220</v>
      </c>
      <c r="B187">
        <v>5.1357333099999999E-2</v>
      </c>
      <c r="C187" s="8">
        <f t="shared" si="2"/>
        <v>5.1357E-2</v>
      </c>
      <c r="D187">
        <v>0</v>
      </c>
      <c r="E187">
        <v>0</v>
      </c>
    </row>
    <row r="188" spans="1:5" x14ac:dyDescent="0.4">
      <c r="A188" t="s">
        <v>221</v>
      </c>
      <c r="B188">
        <v>0</v>
      </c>
      <c r="C188" s="8">
        <f t="shared" si="2"/>
        <v>0</v>
      </c>
      <c r="D188">
        <v>0</v>
      </c>
      <c r="E188">
        <v>0</v>
      </c>
    </row>
    <row r="189" spans="1:5" x14ac:dyDescent="0.4">
      <c r="A189" t="s">
        <v>222</v>
      </c>
      <c r="B189">
        <v>13.854961530000001</v>
      </c>
      <c r="C189" s="8">
        <f t="shared" si="2"/>
        <v>13.854960999999999</v>
      </c>
      <c r="D189">
        <v>0</v>
      </c>
      <c r="E189">
        <v>0</v>
      </c>
    </row>
    <row r="190" spans="1:5" x14ac:dyDescent="0.4">
      <c r="A190" t="s">
        <v>223</v>
      </c>
      <c r="B190">
        <v>16.808084000000001</v>
      </c>
      <c r="C190" s="8">
        <f t="shared" si="2"/>
        <v>16.808084000000001</v>
      </c>
      <c r="D190">
        <v>0</v>
      </c>
      <c r="E190">
        <v>0</v>
      </c>
    </row>
    <row r="191" spans="1:5" x14ac:dyDescent="0.4">
      <c r="A191" t="s">
        <v>224</v>
      </c>
      <c r="B191">
        <v>0.511741</v>
      </c>
      <c r="C191" s="8">
        <f t="shared" si="2"/>
        <v>0.511741</v>
      </c>
      <c r="D191">
        <v>0</v>
      </c>
      <c r="E191">
        <v>0</v>
      </c>
    </row>
    <row r="192" spans="1:5" x14ac:dyDescent="0.4">
      <c r="A192" t="s">
        <v>225</v>
      </c>
      <c r="B192">
        <v>0.12417400000000001</v>
      </c>
      <c r="C192" s="8">
        <f t="shared" si="2"/>
        <v>0.12417400000000001</v>
      </c>
      <c r="D192">
        <v>0</v>
      </c>
      <c r="E192">
        <v>0</v>
      </c>
    </row>
    <row r="193" spans="1:5" x14ac:dyDescent="0.4">
      <c r="A193" t="s">
        <v>226</v>
      </c>
      <c r="B193">
        <v>1.088546</v>
      </c>
      <c r="C193" s="8">
        <f t="shared" si="2"/>
        <v>1.088546</v>
      </c>
      <c r="D193">
        <v>0</v>
      </c>
      <c r="E193">
        <v>0</v>
      </c>
    </row>
    <row r="194" spans="1:5" x14ac:dyDescent="0.4">
      <c r="A194" t="s">
        <v>227</v>
      </c>
      <c r="B194">
        <v>22.5965182176</v>
      </c>
      <c r="C194" s="8">
        <f t="shared" si="2"/>
        <v>22.596518</v>
      </c>
      <c r="D194">
        <v>0</v>
      </c>
      <c r="E194">
        <v>0</v>
      </c>
    </row>
    <row r="195" spans="1:5" x14ac:dyDescent="0.4">
      <c r="A195" t="s">
        <v>229</v>
      </c>
      <c r="B195">
        <v>10.5188862358</v>
      </c>
      <c r="C195" s="8">
        <f t="shared" ref="C195:C258" si="3">ROUNDDOWN(B195+D195-E195,6)</f>
        <v>10.518886</v>
      </c>
      <c r="D195">
        <v>0</v>
      </c>
      <c r="E195">
        <v>0</v>
      </c>
    </row>
    <row r="196" spans="1:5" x14ac:dyDescent="0.4">
      <c r="A196" t="s">
        <v>230</v>
      </c>
      <c r="B196">
        <v>0.59169452150000001</v>
      </c>
      <c r="C196" s="8">
        <f t="shared" si="3"/>
        <v>0.59169400000000005</v>
      </c>
      <c r="D196">
        <v>0</v>
      </c>
      <c r="E196">
        <v>0</v>
      </c>
    </row>
    <row r="197" spans="1:5" x14ac:dyDescent="0.4">
      <c r="A197" t="s">
        <v>231</v>
      </c>
      <c r="B197">
        <v>3.1105858999999998</v>
      </c>
      <c r="C197" s="8">
        <f t="shared" si="3"/>
        <v>3.1105849999999999</v>
      </c>
      <c r="D197">
        <v>0</v>
      </c>
      <c r="E197">
        <v>0</v>
      </c>
    </row>
    <row r="198" spans="1:5" x14ac:dyDescent="0.4">
      <c r="A198" t="s">
        <v>232</v>
      </c>
      <c r="B198">
        <v>7.4083294000000001E-3</v>
      </c>
      <c r="C198" s="8">
        <f t="shared" si="3"/>
        <v>7.4079999999999997E-3</v>
      </c>
      <c r="D198">
        <v>0</v>
      </c>
      <c r="E198">
        <v>0</v>
      </c>
    </row>
    <row r="199" spans="1:5" x14ac:dyDescent="0.4">
      <c r="A199" t="s">
        <v>233</v>
      </c>
      <c r="B199">
        <v>3.5420877947</v>
      </c>
      <c r="C199" s="8">
        <f t="shared" si="3"/>
        <v>3.542087</v>
      </c>
      <c r="D199">
        <v>0</v>
      </c>
      <c r="E199">
        <v>0</v>
      </c>
    </row>
    <row r="200" spans="1:5" x14ac:dyDescent="0.4">
      <c r="A200" t="s">
        <v>234</v>
      </c>
      <c r="B200">
        <v>6.6911102909000002</v>
      </c>
      <c r="C200" s="8">
        <f t="shared" si="3"/>
        <v>6.6911100000000001</v>
      </c>
      <c r="D200">
        <v>0</v>
      </c>
      <c r="E200">
        <v>0</v>
      </c>
    </row>
    <row r="201" spans="1:5" x14ac:dyDescent="0.4">
      <c r="A201" t="s">
        <v>235</v>
      </c>
      <c r="B201">
        <v>17.869753819900001</v>
      </c>
      <c r="C201" s="8">
        <f t="shared" si="3"/>
        <v>17.869752999999999</v>
      </c>
      <c r="D201">
        <v>0</v>
      </c>
      <c r="E201">
        <v>0</v>
      </c>
    </row>
    <row r="202" spans="1:5" x14ac:dyDescent="0.4">
      <c r="A202" t="s">
        <v>236</v>
      </c>
      <c r="B202">
        <v>52.106678621199997</v>
      </c>
      <c r="C202" s="8">
        <f t="shared" si="3"/>
        <v>52.106678000000002</v>
      </c>
      <c r="D202">
        <v>0</v>
      </c>
      <c r="E202">
        <v>0</v>
      </c>
    </row>
    <row r="203" spans="1:5" x14ac:dyDescent="0.4">
      <c r="A203" t="s">
        <v>859</v>
      </c>
      <c r="B203">
        <v>20.196984</v>
      </c>
      <c r="C203" s="8">
        <f t="shared" si="3"/>
        <v>20.196984</v>
      </c>
      <c r="D203">
        <v>0</v>
      </c>
      <c r="E203">
        <v>0</v>
      </c>
    </row>
    <row r="204" spans="1:5" x14ac:dyDescent="0.4">
      <c r="A204" t="s">
        <v>237</v>
      </c>
      <c r="B204">
        <v>19.292628000000001</v>
      </c>
      <c r="C204" s="8">
        <f t="shared" si="3"/>
        <v>19.292628000000001</v>
      </c>
      <c r="D204">
        <v>0</v>
      </c>
      <c r="E204">
        <v>0</v>
      </c>
    </row>
    <row r="205" spans="1:5" x14ac:dyDescent="0.4">
      <c r="A205" t="s">
        <v>238</v>
      </c>
      <c r="B205">
        <v>3.7235881932999999</v>
      </c>
      <c r="C205" s="8">
        <f t="shared" si="3"/>
        <v>3.7235879999999999</v>
      </c>
      <c r="D205">
        <v>0</v>
      </c>
      <c r="E205">
        <v>0</v>
      </c>
    </row>
    <row r="206" spans="1:5" x14ac:dyDescent="0.4">
      <c r="A206" t="s">
        <v>239</v>
      </c>
      <c r="B206">
        <v>9.1673214210000005</v>
      </c>
      <c r="C206" s="8">
        <f t="shared" si="3"/>
        <v>9.1673209999999994</v>
      </c>
      <c r="D206">
        <v>0</v>
      </c>
      <c r="E206">
        <v>0</v>
      </c>
    </row>
    <row r="207" spans="1:5" x14ac:dyDescent="0.4">
      <c r="A207" t="s">
        <v>240</v>
      </c>
      <c r="B207">
        <v>37.267198611300003</v>
      </c>
      <c r="C207" s="8">
        <f t="shared" si="3"/>
        <v>37.267198</v>
      </c>
      <c r="D207">
        <v>0</v>
      </c>
      <c r="E207">
        <v>0</v>
      </c>
    </row>
    <row r="208" spans="1:5" x14ac:dyDescent="0.4">
      <c r="A208" t="s">
        <v>241</v>
      </c>
      <c r="B208">
        <v>34.846569964300002</v>
      </c>
      <c r="C208" s="8">
        <f t="shared" si="3"/>
        <v>34.846569000000002</v>
      </c>
      <c r="D208">
        <v>0</v>
      </c>
      <c r="E208">
        <v>0</v>
      </c>
    </row>
    <row r="209" spans="1:5" x14ac:dyDescent="0.4">
      <c r="A209" t="s">
        <v>242</v>
      </c>
      <c r="B209">
        <v>1.1342815821000001</v>
      </c>
      <c r="C209" s="8">
        <f t="shared" si="3"/>
        <v>1.1342810000000001</v>
      </c>
      <c r="D209">
        <v>0</v>
      </c>
      <c r="E209">
        <v>0</v>
      </c>
    </row>
    <row r="210" spans="1:5" x14ac:dyDescent="0.4">
      <c r="A210" t="s">
        <v>243</v>
      </c>
      <c r="B210">
        <v>29.079916000000001</v>
      </c>
      <c r="C210" s="8">
        <f t="shared" si="3"/>
        <v>29.079916000000001</v>
      </c>
      <c r="D210">
        <v>0</v>
      </c>
      <c r="E210">
        <v>0</v>
      </c>
    </row>
    <row r="211" spans="1:5" x14ac:dyDescent="0.4">
      <c r="A211" t="s">
        <v>244</v>
      </c>
      <c r="B211">
        <v>9.3894800000000007</v>
      </c>
      <c r="C211" s="8">
        <f t="shared" si="3"/>
        <v>9.3894800000000007</v>
      </c>
      <c r="D211">
        <v>0</v>
      </c>
      <c r="E211">
        <v>0</v>
      </c>
    </row>
    <row r="212" spans="1:5" x14ac:dyDescent="0.4">
      <c r="A212" t="s">
        <v>245</v>
      </c>
      <c r="B212">
        <v>0</v>
      </c>
      <c r="C212" s="8">
        <f t="shared" si="3"/>
        <v>0</v>
      </c>
      <c r="D212">
        <v>0</v>
      </c>
      <c r="E212">
        <v>0</v>
      </c>
    </row>
    <row r="213" spans="1:5" x14ac:dyDescent="0.4">
      <c r="A213" t="s">
        <v>246</v>
      </c>
      <c r="B213">
        <v>63.311875295199997</v>
      </c>
      <c r="C213" s="8">
        <f t="shared" si="3"/>
        <v>63.311875000000001</v>
      </c>
      <c r="D213">
        <v>0</v>
      </c>
      <c r="E213">
        <v>0</v>
      </c>
    </row>
    <row r="214" spans="1:5" x14ac:dyDescent="0.4">
      <c r="A214" t="s">
        <v>247</v>
      </c>
      <c r="B214">
        <v>2.2842330124000001</v>
      </c>
      <c r="C214" s="8">
        <f t="shared" si="3"/>
        <v>2.284233</v>
      </c>
      <c r="D214">
        <v>0</v>
      </c>
      <c r="E214">
        <v>0</v>
      </c>
    </row>
    <row r="215" spans="1:5" x14ac:dyDescent="0.4">
      <c r="A215" t="s">
        <v>248</v>
      </c>
      <c r="B215">
        <v>3.7539999999999999E-7</v>
      </c>
      <c r="C215" s="8">
        <f t="shared" si="3"/>
        <v>0</v>
      </c>
      <c r="D215">
        <v>0</v>
      </c>
      <c r="E215">
        <v>0</v>
      </c>
    </row>
    <row r="216" spans="1:5" x14ac:dyDescent="0.4">
      <c r="A216" t="s">
        <v>249</v>
      </c>
      <c r="B216">
        <v>9.4265186639999996</v>
      </c>
      <c r="C216" s="8">
        <f t="shared" si="3"/>
        <v>9.4265179999999997</v>
      </c>
      <c r="D216">
        <v>0</v>
      </c>
      <c r="E216">
        <v>0</v>
      </c>
    </row>
    <row r="217" spans="1:5" x14ac:dyDescent="0.4">
      <c r="A217" t="s">
        <v>250</v>
      </c>
      <c r="B217">
        <v>9.972E-3</v>
      </c>
      <c r="C217" s="8">
        <f t="shared" si="3"/>
        <v>9.972E-3</v>
      </c>
      <c r="D217">
        <v>0</v>
      </c>
      <c r="E217">
        <v>0</v>
      </c>
    </row>
    <row r="218" spans="1:5" x14ac:dyDescent="0.4">
      <c r="A218" t="s">
        <v>251</v>
      </c>
      <c r="B218">
        <v>2.1531718793999999</v>
      </c>
      <c r="C218" s="8">
        <f t="shared" si="3"/>
        <v>2.1531709999999999</v>
      </c>
      <c r="D218">
        <v>0</v>
      </c>
      <c r="E218">
        <v>0</v>
      </c>
    </row>
    <row r="219" spans="1:5" x14ac:dyDescent="0.4">
      <c r="A219" t="s">
        <v>252</v>
      </c>
      <c r="B219">
        <v>21.758649865900001</v>
      </c>
      <c r="C219" s="8">
        <f t="shared" si="3"/>
        <v>21.758648999999998</v>
      </c>
      <c r="D219">
        <v>0</v>
      </c>
      <c r="E219">
        <v>0</v>
      </c>
    </row>
    <row r="220" spans="1:5" x14ac:dyDescent="0.4">
      <c r="A220" t="s">
        <v>393</v>
      </c>
      <c r="B220">
        <v>193.18320017889999</v>
      </c>
      <c r="C220" s="8">
        <f t="shared" si="3"/>
        <v>193.1832</v>
      </c>
      <c r="D220">
        <v>0</v>
      </c>
      <c r="E220">
        <v>0</v>
      </c>
    </row>
    <row r="221" spans="1:5" x14ac:dyDescent="0.4">
      <c r="A221" t="s">
        <v>394</v>
      </c>
      <c r="B221">
        <v>549.23259155250003</v>
      </c>
      <c r="C221" s="8">
        <f t="shared" si="3"/>
        <v>549.23259099999996</v>
      </c>
      <c r="D221">
        <v>0</v>
      </c>
      <c r="E221">
        <v>0</v>
      </c>
    </row>
    <row r="222" spans="1:5" x14ac:dyDescent="0.4">
      <c r="A222" t="s">
        <v>253</v>
      </c>
      <c r="B222">
        <v>62.641031772399998</v>
      </c>
      <c r="C222" s="8">
        <f t="shared" si="3"/>
        <v>62.641030999999998</v>
      </c>
      <c r="D222">
        <v>0</v>
      </c>
      <c r="E222">
        <v>0</v>
      </c>
    </row>
    <row r="223" spans="1:5" x14ac:dyDescent="0.4">
      <c r="A223" t="s">
        <v>374</v>
      </c>
      <c r="B223">
        <v>0</v>
      </c>
      <c r="C223" s="8">
        <f t="shared" si="3"/>
        <v>0</v>
      </c>
      <c r="D223">
        <v>0</v>
      </c>
      <c r="E223">
        <v>0</v>
      </c>
    </row>
    <row r="224" spans="1:5" x14ac:dyDescent="0.4">
      <c r="A224" t="s">
        <v>254</v>
      </c>
      <c r="B224">
        <v>4.0579349587999998</v>
      </c>
      <c r="C224" s="8">
        <f t="shared" si="3"/>
        <v>4.0579340000000004</v>
      </c>
      <c r="D224">
        <v>0</v>
      </c>
      <c r="E224">
        <v>0</v>
      </c>
    </row>
    <row r="225" spans="1:5" x14ac:dyDescent="0.4">
      <c r="A225" t="s">
        <v>255</v>
      </c>
      <c r="B225">
        <v>0</v>
      </c>
      <c r="C225" s="8">
        <f t="shared" si="3"/>
        <v>0</v>
      </c>
      <c r="D225">
        <v>0</v>
      </c>
      <c r="E225">
        <v>0</v>
      </c>
    </row>
    <row r="226" spans="1:5" x14ac:dyDescent="0.4">
      <c r="A226" t="s">
        <v>256</v>
      </c>
      <c r="B226">
        <v>12.022800822300001</v>
      </c>
      <c r="C226" s="8">
        <f t="shared" si="3"/>
        <v>12.0228</v>
      </c>
      <c r="D226">
        <v>0</v>
      </c>
      <c r="E226">
        <v>0</v>
      </c>
    </row>
    <row r="227" spans="1:5" x14ac:dyDescent="0.4">
      <c r="A227" t="s">
        <v>257</v>
      </c>
      <c r="B227">
        <v>383.89898734820002</v>
      </c>
      <c r="C227" s="8">
        <f t="shared" si="3"/>
        <v>383.89898699999998</v>
      </c>
      <c r="D227">
        <v>0</v>
      </c>
      <c r="E227">
        <v>0</v>
      </c>
    </row>
    <row r="228" spans="1:5" x14ac:dyDescent="0.4">
      <c r="A228" t="s">
        <v>258</v>
      </c>
      <c r="B228">
        <v>14.6665788659</v>
      </c>
      <c r="C228" s="8">
        <f t="shared" si="3"/>
        <v>14.666577999999999</v>
      </c>
      <c r="D228">
        <v>0</v>
      </c>
      <c r="E228">
        <v>0</v>
      </c>
    </row>
    <row r="229" spans="1:5" x14ac:dyDescent="0.4">
      <c r="A229" t="s">
        <v>260</v>
      </c>
      <c r="B229">
        <v>2.8152875098000001</v>
      </c>
      <c r="C229" s="8">
        <f t="shared" si="3"/>
        <v>2.8152870000000001</v>
      </c>
      <c r="D229">
        <v>0</v>
      </c>
      <c r="E229">
        <v>0</v>
      </c>
    </row>
    <row r="230" spans="1:5" x14ac:dyDescent="0.4">
      <c r="A230" t="s">
        <v>261</v>
      </c>
      <c r="B230">
        <v>90.2196020242</v>
      </c>
      <c r="C230" s="8">
        <f t="shared" si="3"/>
        <v>90.219601999999995</v>
      </c>
      <c r="D230">
        <v>0</v>
      </c>
      <c r="E230">
        <v>0</v>
      </c>
    </row>
    <row r="231" spans="1:5" x14ac:dyDescent="0.4">
      <c r="A231" t="s">
        <v>925</v>
      </c>
      <c r="B231">
        <v>10.56617</v>
      </c>
      <c r="C231" s="8">
        <f t="shared" si="3"/>
        <v>10.56617</v>
      </c>
      <c r="D231">
        <v>0</v>
      </c>
      <c r="E231">
        <v>0</v>
      </c>
    </row>
    <row r="232" spans="1:5" x14ac:dyDescent="0.4">
      <c r="A232" t="s">
        <v>262</v>
      </c>
      <c r="B232">
        <v>1.1642898813</v>
      </c>
      <c r="C232" s="8">
        <f t="shared" si="3"/>
        <v>1.1642889999999999</v>
      </c>
      <c r="D232">
        <v>0</v>
      </c>
      <c r="E232">
        <v>0</v>
      </c>
    </row>
    <row r="233" spans="1:5" x14ac:dyDescent="0.4">
      <c r="A233" t="s">
        <v>263</v>
      </c>
      <c r="B233">
        <v>0.1750099343</v>
      </c>
      <c r="C233" s="8">
        <f t="shared" si="3"/>
        <v>0.175009</v>
      </c>
      <c r="D233">
        <v>0</v>
      </c>
      <c r="E233">
        <v>0</v>
      </c>
    </row>
    <row r="234" spans="1:5" x14ac:dyDescent="0.4">
      <c r="A234" t="s">
        <v>264</v>
      </c>
      <c r="B234">
        <v>12.375349</v>
      </c>
      <c r="C234" s="8">
        <f t="shared" si="3"/>
        <v>12.375349</v>
      </c>
      <c r="D234">
        <v>0</v>
      </c>
      <c r="E234">
        <v>0</v>
      </c>
    </row>
    <row r="235" spans="1:5" x14ac:dyDescent="0.4">
      <c r="A235" t="s">
        <v>265</v>
      </c>
      <c r="B235">
        <v>2.6616258273</v>
      </c>
      <c r="C235" s="8">
        <f t="shared" si="3"/>
        <v>2.6616249999999999</v>
      </c>
      <c r="D235">
        <v>0</v>
      </c>
      <c r="E235">
        <v>0</v>
      </c>
    </row>
    <row r="236" spans="1:5" x14ac:dyDescent="0.4">
      <c r="A236" t="s">
        <v>266</v>
      </c>
      <c r="B236">
        <v>6.4119999999999996E-2</v>
      </c>
      <c r="C236" s="8">
        <f t="shared" si="3"/>
        <v>6.4119999999999996E-2</v>
      </c>
      <c r="D236">
        <v>0</v>
      </c>
      <c r="E236">
        <v>0</v>
      </c>
    </row>
    <row r="237" spans="1:5" x14ac:dyDescent="0.4">
      <c r="A237" t="s">
        <v>268</v>
      </c>
      <c r="B237">
        <v>4.29E-8</v>
      </c>
      <c r="C237" s="8">
        <f t="shared" si="3"/>
        <v>0</v>
      </c>
      <c r="D237">
        <v>0</v>
      </c>
      <c r="E237">
        <v>0</v>
      </c>
    </row>
    <row r="238" spans="1:5" x14ac:dyDescent="0.4">
      <c r="A238" t="s">
        <v>269</v>
      </c>
      <c r="B238">
        <v>750.07665499999996</v>
      </c>
      <c r="C238" s="8">
        <f t="shared" si="3"/>
        <v>750.07665499999996</v>
      </c>
      <c r="D238">
        <v>0</v>
      </c>
      <c r="E238">
        <v>0</v>
      </c>
    </row>
    <row r="239" spans="1:5" x14ac:dyDescent="0.4">
      <c r="A239" t="s">
        <v>270</v>
      </c>
      <c r="B239">
        <v>8.5156341463</v>
      </c>
      <c r="C239" s="8">
        <f t="shared" si="3"/>
        <v>8.5156340000000004</v>
      </c>
      <c r="D239">
        <v>0</v>
      </c>
      <c r="E239">
        <v>0</v>
      </c>
    </row>
    <row r="240" spans="1:5" x14ac:dyDescent="0.4">
      <c r="A240" t="s">
        <v>271</v>
      </c>
      <c r="B240">
        <v>21.530794683900002</v>
      </c>
      <c r="C240" s="8">
        <f t="shared" si="3"/>
        <v>21.530794</v>
      </c>
      <c r="D240">
        <v>0</v>
      </c>
      <c r="E240">
        <v>0</v>
      </c>
    </row>
    <row r="241" spans="1:5" x14ac:dyDescent="0.4">
      <c r="A241" t="s">
        <v>272</v>
      </c>
      <c r="B241">
        <v>6.1424801154999997</v>
      </c>
      <c r="C241" s="8">
        <f t="shared" si="3"/>
        <v>6.1424799999999999</v>
      </c>
      <c r="D241">
        <v>0</v>
      </c>
      <c r="E241">
        <v>0</v>
      </c>
    </row>
    <row r="242" spans="1:5" x14ac:dyDescent="0.4">
      <c r="A242" t="s">
        <v>273</v>
      </c>
      <c r="B242">
        <v>58.791171803899999</v>
      </c>
      <c r="C242" s="8">
        <f t="shared" si="3"/>
        <v>58.791170999999999</v>
      </c>
      <c r="D242">
        <v>0</v>
      </c>
      <c r="E242">
        <v>0</v>
      </c>
    </row>
    <row r="243" spans="1:5" x14ac:dyDescent="0.4">
      <c r="A243" t="s">
        <v>274</v>
      </c>
      <c r="B243">
        <v>4.7813408358</v>
      </c>
      <c r="C243" s="8">
        <f t="shared" si="3"/>
        <v>4.7813400000000001</v>
      </c>
      <c r="D243">
        <v>0</v>
      </c>
      <c r="E243">
        <v>0</v>
      </c>
    </row>
    <row r="244" spans="1:5" x14ac:dyDescent="0.4">
      <c r="A244" t="s">
        <v>275</v>
      </c>
      <c r="B244">
        <v>2.6617829999999998</v>
      </c>
      <c r="C244" s="8">
        <f t="shared" si="3"/>
        <v>2.6617829999999998</v>
      </c>
      <c r="D244">
        <v>0</v>
      </c>
      <c r="E244">
        <v>0</v>
      </c>
    </row>
    <row r="245" spans="1:5" x14ac:dyDescent="0.4">
      <c r="A245" t="s">
        <v>276</v>
      </c>
      <c r="B245">
        <v>6.4663999999999999E-2</v>
      </c>
      <c r="C245" s="8">
        <f t="shared" si="3"/>
        <v>6.4663999999999999E-2</v>
      </c>
      <c r="D245">
        <v>0</v>
      </c>
      <c r="E245">
        <v>0</v>
      </c>
    </row>
    <row r="246" spans="1:5" x14ac:dyDescent="0.4">
      <c r="A246" t="s">
        <v>278</v>
      </c>
      <c r="B246">
        <v>2.0191441891999999</v>
      </c>
      <c r="C246" s="8">
        <f t="shared" si="3"/>
        <v>2.0191439999999998</v>
      </c>
      <c r="D246">
        <v>0</v>
      </c>
      <c r="E246">
        <v>0</v>
      </c>
    </row>
    <row r="247" spans="1:5" x14ac:dyDescent="0.4">
      <c r="A247" t="s">
        <v>279</v>
      </c>
      <c r="B247">
        <v>32.990602317700002</v>
      </c>
      <c r="C247" s="8">
        <f t="shared" si="3"/>
        <v>32.990602000000003</v>
      </c>
      <c r="D247">
        <v>0</v>
      </c>
      <c r="E247">
        <v>0</v>
      </c>
    </row>
    <row r="248" spans="1:5" x14ac:dyDescent="0.4">
      <c r="A248" t="s">
        <v>280</v>
      </c>
      <c r="B248">
        <v>0</v>
      </c>
      <c r="C248" s="8">
        <f t="shared" si="3"/>
        <v>0</v>
      </c>
      <c r="D248">
        <v>0</v>
      </c>
      <c r="E248">
        <v>0</v>
      </c>
    </row>
    <row r="249" spans="1:5" x14ac:dyDescent="0.4">
      <c r="A249" t="s">
        <v>281</v>
      </c>
      <c r="B249">
        <v>1.3010964669</v>
      </c>
      <c r="C249" s="8">
        <f t="shared" si="3"/>
        <v>1.301096</v>
      </c>
      <c r="D249">
        <v>0</v>
      </c>
      <c r="E249">
        <v>0</v>
      </c>
    </row>
    <row r="250" spans="1:5" x14ac:dyDescent="0.4">
      <c r="A250" t="s">
        <v>282</v>
      </c>
      <c r="B250">
        <v>39.363436</v>
      </c>
      <c r="C250" s="8">
        <f t="shared" si="3"/>
        <v>39.363436</v>
      </c>
      <c r="D250">
        <v>0</v>
      </c>
      <c r="E250">
        <v>0</v>
      </c>
    </row>
    <row r="251" spans="1:5" x14ac:dyDescent="0.4">
      <c r="A251" t="s">
        <v>283</v>
      </c>
      <c r="B251">
        <v>65.529860646399996</v>
      </c>
      <c r="C251" s="8">
        <f t="shared" si="3"/>
        <v>65.529859999999999</v>
      </c>
      <c r="D251">
        <v>0</v>
      </c>
      <c r="E251">
        <v>0</v>
      </c>
    </row>
    <row r="252" spans="1:5" x14ac:dyDescent="0.4">
      <c r="A252" t="s">
        <v>284</v>
      </c>
      <c r="B252">
        <v>0.81974922120000004</v>
      </c>
      <c r="C252" s="8">
        <f t="shared" si="3"/>
        <v>0.81974899999999995</v>
      </c>
      <c r="D252">
        <v>0</v>
      </c>
      <c r="E252">
        <v>0</v>
      </c>
    </row>
    <row r="253" spans="1:5" x14ac:dyDescent="0.4">
      <c r="A253" t="s">
        <v>285</v>
      </c>
      <c r="B253">
        <v>0</v>
      </c>
      <c r="C253" s="8">
        <f t="shared" si="3"/>
        <v>0</v>
      </c>
      <c r="D253">
        <v>0</v>
      </c>
      <c r="E253">
        <v>0</v>
      </c>
    </row>
    <row r="254" spans="1:5" x14ac:dyDescent="0.4">
      <c r="A254" t="s">
        <v>286</v>
      </c>
      <c r="B254">
        <v>6.1174104209999998</v>
      </c>
      <c r="C254" s="8">
        <f t="shared" si="3"/>
        <v>6.1174099999999996</v>
      </c>
      <c r="D254">
        <v>0</v>
      </c>
      <c r="E254">
        <v>0</v>
      </c>
    </row>
    <row r="255" spans="1:5" x14ac:dyDescent="0.4">
      <c r="A255" t="s">
        <v>287</v>
      </c>
      <c r="B255">
        <v>10.1671127605</v>
      </c>
      <c r="C255" s="8">
        <f t="shared" si="3"/>
        <v>10.167111999999999</v>
      </c>
      <c r="D255">
        <v>0</v>
      </c>
      <c r="E255">
        <v>0</v>
      </c>
    </row>
    <row r="256" spans="1:5" x14ac:dyDescent="0.4">
      <c r="A256" t="s">
        <v>288</v>
      </c>
      <c r="B256">
        <v>0.34630848130000003</v>
      </c>
      <c r="C256" s="8">
        <f t="shared" si="3"/>
        <v>0.346308</v>
      </c>
      <c r="D256">
        <v>0</v>
      </c>
      <c r="E256">
        <v>0</v>
      </c>
    </row>
    <row r="257" spans="1:5" x14ac:dyDescent="0.4">
      <c r="A257" t="s">
        <v>289</v>
      </c>
      <c r="B257">
        <v>0.94077699999999997</v>
      </c>
      <c r="C257" s="8">
        <f t="shared" si="3"/>
        <v>0.94077699999999997</v>
      </c>
      <c r="D257">
        <v>0</v>
      </c>
      <c r="E257">
        <v>0</v>
      </c>
    </row>
    <row r="258" spans="1:5" x14ac:dyDescent="0.4">
      <c r="A258" t="s">
        <v>290</v>
      </c>
      <c r="B258">
        <v>78.143476683900005</v>
      </c>
      <c r="C258" s="8">
        <f t="shared" si="3"/>
        <v>78.143476000000007</v>
      </c>
      <c r="D258">
        <v>0</v>
      </c>
      <c r="E258">
        <v>0</v>
      </c>
    </row>
    <row r="259" spans="1:5" x14ac:dyDescent="0.4">
      <c r="A259" t="s">
        <v>291</v>
      </c>
      <c r="B259">
        <v>0.7385735631</v>
      </c>
      <c r="C259" s="8">
        <f t="shared" ref="C259:C322" si="4">ROUNDDOWN(B259+D259-E259,6)</f>
        <v>0.73857300000000004</v>
      </c>
      <c r="D259">
        <v>0</v>
      </c>
      <c r="E259">
        <v>0</v>
      </c>
    </row>
    <row r="260" spans="1:5" x14ac:dyDescent="0.4">
      <c r="A260" t="s">
        <v>292</v>
      </c>
      <c r="B260">
        <v>3.726807</v>
      </c>
      <c r="C260" s="8">
        <f t="shared" si="4"/>
        <v>3.726807</v>
      </c>
      <c r="D260">
        <v>0</v>
      </c>
      <c r="E260">
        <v>0</v>
      </c>
    </row>
    <row r="261" spans="1:5" x14ac:dyDescent="0.4">
      <c r="A261" t="s">
        <v>293</v>
      </c>
      <c r="B261">
        <v>13.797165</v>
      </c>
      <c r="C261" s="8">
        <f t="shared" si="4"/>
        <v>13.797165</v>
      </c>
      <c r="D261">
        <v>0</v>
      </c>
      <c r="E261">
        <v>0</v>
      </c>
    </row>
    <row r="262" spans="1:5" x14ac:dyDescent="0.4">
      <c r="A262" t="s">
        <v>294</v>
      </c>
      <c r="B262">
        <v>7.7084640000000002</v>
      </c>
      <c r="C262" s="8">
        <f t="shared" si="4"/>
        <v>7.7084640000000002</v>
      </c>
      <c r="D262">
        <v>0</v>
      </c>
      <c r="E262">
        <v>0</v>
      </c>
    </row>
    <row r="263" spans="1:5" x14ac:dyDescent="0.4">
      <c r="A263" t="s">
        <v>295</v>
      </c>
      <c r="B263">
        <v>101.73365099999999</v>
      </c>
      <c r="C263" s="8">
        <f t="shared" si="4"/>
        <v>101.73365099999999</v>
      </c>
      <c r="D263">
        <v>0</v>
      </c>
      <c r="E263">
        <v>0</v>
      </c>
    </row>
    <row r="264" spans="1:5" x14ac:dyDescent="0.4">
      <c r="A264" t="s">
        <v>296</v>
      </c>
      <c r="B264">
        <v>78.735298999999998</v>
      </c>
      <c r="C264" s="8">
        <f t="shared" si="4"/>
        <v>78.735298999999998</v>
      </c>
      <c r="D264">
        <v>0</v>
      </c>
      <c r="E264">
        <v>0</v>
      </c>
    </row>
    <row r="265" spans="1:5" x14ac:dyDescent="0.4">
      <c r="A265" t="s">
        <v>297</v>
      </c>
      <c r="B265">
        <v>19.55349</v>
      </c>
      <c r="C265" s="8">
        <f t="shared" si="4"/>
        <v>19.55349</v>
      </c>
      <c r="D265">
        <v>0</v>
      </c>
      <c r="E265">
        <v>0</v>
      </c>
    </row>
    <row r="266" spans="1:5" x14ac:dyDescent="0.4">
      <c r="A266" t="s">
        <v>298</v>
      </c>
      <c r="B266">
        <v>0.64266619169999994</v>
      </c>
      <c r="C266" s="8">
        <f t="shared" si="4"/>
        <v>0.64266599999999996</v>
      </c>
      <c r="D266">
        <v>0</v>
      </c>
      <c r="E266">
        <v>0</v>
      </c>
    </row>
    <row r="267" spans="1:5" x14ac:dyDescent="0.4">
      <c r="A267" t="s">
        <v>299</v>
      </c>
      <c r="B267">
        <v>4.5617190000000001</v>
      </c>
      <c r="C267" s="8">
        <f t="shared" si="4"/>
        <v>4.5617190000000001</v>
      </c>
      <c r="D267">
        <v>0</v>
      </c>
      <c r="E267">
        <v>0</v>
      </c>
    </row>
    <row r="268" spans="1:5" x14ac:dyDescent="0.4">
      <c r="A268" t="s">
        <v>300</v>
      </c>
      <c r="B268">
        <v>31.334808241200001</v>
      </c>
      <c r="C268" s="8">
        <f t="shared" si="4"/>
        <v>31.334807999999999</v>
      </c>
      <c r="D268">
        <v>0</v>
      </c>
      <c r="E268">
        <v>0</v>
      </c>
    </row>
    <row r="269" spans="1:5" x14ac:dyDescent="0.4">
      <c r="A269" t="s">
        <v>301</v>
      </c>
      <c r="B269">
        <v>10.9769250208</v>
      </c>
      <c r="C269" s="8">
        <f t="shared" si="4"/>
        <v>10.976925</v>
      </c>
      <c r="D269">
        <v>0</v>
      </c>
      <c r="E269">
        <v>0</v>
      </c>
    </row>
    <row r="270" spans="1:5" x14ac:dyDescent="0.4">
      <c r="A270" t="s">
        <v>302</v>
      </c>
      <c r="B270">
        <v>8.9165805033000005</v>
      </c>
      <c r="C270" s="8">
        <f t="shared" si="4"/>
        <v>8.9165799999999997</v>
      </c>
      <c r="D270">
        <v>0</v>
      </c>
      <c r="E270">
        <v>0</v>
      </c>
    </row>
    <row r="271" spans="1:5" x14ac:dyDescent="0.4">
      <c r="A271" t="s">
        <v>303</v>
      </c>
      <c r="B271">
        <v>2.9633233379999999</v>
      </c>
      <c r="C271" s="8">
        <f t="shared" si="4"/>
        <v>2.9633229999999999</v>
      </c>
      <c r="D271">
        <v>0</v>
      </c>
      <c r="E271">
        <v>0</v>
      </c>
    </row>
    <row r="272" spans="1:5" x14ac:dyDescent="0.4">
      <c r="A272" t="s">
        <v>304</v>
      </c>
      <c r="B272">
        <v>4.9969999999999995E-7</v>
      </c>
      <c r="C272" s="8">
        <f t="shared" si="4"/>
        <v>0</v>
      </c>
      <c r="D272">
        <v>0</v>
      </c>
      <c r="E272">
        <v>0</v>
      </c>
    </row>
    <row r="273" spans="1:5" x14ac:dyDescent="0.4">
      <c r="A273" t="s">
        <v>305</v>
      </c>
      <c r="B273">
        <v>5.3236378056999998</v>
      </c>
      <c r="C273" s="8">
        <f t="shared" si="4"/>
        <v>5.3236369999999997</v>
      </c>
      <c r="D273">
        <v>0</v>
      </c>
      <c r="E273">
        <v>0</v>
      </c>
    </row>
    <row r="274" spans="1:5" x14ac:dyDescent="0.4">
      <c r="A274" t="s">
        <v>306</v>
      </c>
      <c r="B274">
        <v>0.16778699999999999</v>
      </c>
      <c r="C274" s="8">
        <f t="shared" si="4"/>
        <v>0.16778699999999999</v>
      </c>
      <c r="D274">
        <v>0</v>
      </c>
      <c r="E274">
        <v>0</v>
      </c>
    </row>
    <row r="275" spans="1:5" x14ac:dyDescent="0.4">
      <c r="A275" t="s">
        <v>308</v>
      </c>
      <c r="B275">
        <v>0</v>
      </c>
      <c r="C275" s="8">
        <f t="shared" si="4"/>
        <v>2.6672699999999998</v>
      </c>
      <c r="D275">
        <v>2.6672699999999998</v>
      </c>
      <c r="E275">
        <v>0</v>
      </c>
    </row>
    <row r="276" spans="1:5" x14ac:dyDescent="0.4">
      <c r="A276" t="s">
        <v>1030</v>
      </c>
      <c r="B276">
        <v>10.7461328659</v>
      </c>
      <c r="C276" s="8">
        <f t="shared" si="4"/>
        <v>10.746131999999999</v>
      </c>
      <c r="D276">
        <v>0</v>
      </c>
      <c r="E276">
        <v>0</v>
      </c>
    </row>
    <row r="277" spans="1:5" x14ac:dyDescent="0.4">
      <c r="A277" t="s">
        <v>309</v>
      </c>
      <c r="B277">
        <v>0.69099299999999997</v>
      </c>
      <c r="C277" s="8">
        <f t="shared" si="4"/>
        <v>0.69099299999999997</v>
      </c>
      <c r="D277">
        <v>0</v>
      </c>
      <c r="E277">
        <v>0</v>
      </c>
    </row>
    <row r="278" spans="1:5" x14ac:dyDescent="0.4">
      <c r="A278" t="s">
        <v>310</v>
      </c>
      <c r="B278">
        <v>0.58832021950000002</v>
      </c>
      <c r="C278" s="8">
        <f t="shared" si="4"/>
        <v>0.58831999999999995</v>
      </c>
      <c r="D278">
        <v>0</v>
      </c>
      <c r="E278">
        <v>0</v>
      </c>
    </row>
    <row r="279" spans="1:5" x14ac:dyDescent="0.4">
      <c r="A279" t="s">
        <v>311</v>
      </c>
      <c r="B279">
        <v>51.950251387400002</v>
      </c>
      <c r="C279" s="8">
        <f t="shared" si="4"/>
        <v>51.950251000000002</v>
      </c>
      <c r="D279">
        <v>0</v>
      </c>
      <c r="E279">
        <v>0</v>
      </c>
    </row>
    <row r="280" spans="1:5" x14ac:dyDescent="0.4">
      <c r="A280" t="s">
        <v>312</v>
      </c>
      <c r="B280">
        <v>6.6358309999999996</v>
      </c>
      <c r="C280" s="8">
        <f t="shared" si="4"/>
        <v>6.6358309999999996</v>
      </c>
      <c r="D280">
        <v>0</v>
      </c>
      <c r="E280">
        <v>0</v>
      </c>
    </row>
    <row r="281" spans="1:5" x14ac:dyDescent="0.4">
      <c r="A281" t="s">
        <v>313</v>
      </c>
      <c r="B281">
        <v>3.7917846013999998</v>
      </c>
      <c r="C281" s="8">
        <f t="shared" si="4"/>
        <v>3.7917839999999998</v>
      </c>
      <c r="D281">
        <v>0</v>
      </c>
      <c r="E281">
        <v>0</v>
      </c>
    </row>
    <row r="282" spans="1:5" x14ac:dyDescent="0.4">
      <c r="A282" t="s">
        <v>314</v>
      </c>
      <c r="B282">
        <v>1.4355121149000001</v>
      </c>
      <c r="C282" s="8">
        <f t="shared" si="4"/>
        <v>1.4355119999999999</v>
      </c>
      <c r="D282">
        <v>0</v>
      </c>
      <c r="E282">
        <v>0</v>
      </c>
    </row>
    <row r="283" spans="1:5" x14ac:dyDescent="0.4">
      <c r="A283" t="s">
        <v>315</v>
      </c>
      <c r="B283">
        <v>8.9560654980999992</v>
      </c>
      <c r="C283" s="8">
        <f t="shared" si="4"/>
        <v>8.9560650000000006</v>
      </c>
      <c r="D283">
        <v>0</v>
      </c>
      <c r="E283">
        <v>0</v>
      </c>
    </row>
    <row r="284" spans="1:5" x14ac:dyDescent="0.4">
      <c r="A284" t="s">
        <v>316</v>
      </c>
      <c r="B284">
        <v>3.9314470376999999</v>
      </c>
      <c r="C284" s="8">
        <f t="shared" si="4"/>
        <v>15.176487</v>
      </c>
      <c r="D284">
        <v>11.245039999999999</v>
      </c>
      <c r="E284">
        <v>0</v>
      </c>
    </row>
    <row r="285" spans="1:5" x14ac:dyDescent="0.4">
      <c r="A285" t="s">
        <v>1052</v>
      </c>
      <c r="B285">
        <v>20</v>
      </c>
      <c r="C285" s="8">
        <f t="shared" si="4"/>
        <v>20</v>
      </c>
      <c r="D285">
        <v>0</v>
      </c>
      <c r="E285">
        <v>0</v>
      </c>
    </row>
    <row r="286" spans="1:5" x14ac:dyDescent="0.4">
      <c r="A286" t="s">
        <v>317</v>
      </c>
      <c r="B286">
        <v>3.0527921322</v>
      </c>
      <c r="C286" s="8">
        <f t="shared" si="4"/>
        <v>3.0527920000000002</v>
      </c>
      <c r="D286">
        <v>0</v>
      </c>
      <c r="E286">
        <v>0</v>
      </c>
    </row>
    <row r="287" spans="1:5" x14ac:dyDescent="0.4">
      <c r="A287" t="s">
        <v>318</v>
      </c>
      <c r="B287">
        <v>26.528908402399999</v>
      </c>
      <c r="C287" s="8">
        <f t="shared" si="4"/>
        <v>26.528908000000001</v>
      </c>
      <c r="D287">
        <v>0</v>
      </c>
      <c r="E287">
        <v>0</v>
      </c>
    </row>
    <row r="288" spans="1:5" x14ac:dyDescent="0.4">
      <c r="A288" t="s">
        <v>319</v>
      </c>
      <c r="B288">
        <v>30.030097874599999</v>
      </c>
      <c r="C288" s="8">
        <f t="shared" si="4"/>
        <v>30.030097000000001</v>
      </c>
      <c r="D288">
        <v>0</v>
      </c>
      <c r="E288">
        <v>0</v>
      </c>
    </row>
    <row r="289" spans="1:5" x14ac:dyDescent="0.4">
      <c r="A289" t="s">
        <v>1061</v>
      </c>
      <c r="B289">
        <v>42.0075</v>
      </c>
      <c r="C289" s="8">
        <f t="shared" si="4"/>
        <v>42.0075</v>
      </c>
      <c r="D289">
        <v>0</v>
      </c>
      <c r="E289">
        <v>0</v>
      </c>
    </row>
    <row r="290" spans="1:5" x14ac:dyDescent="0.4">
      <c r="A290" t="s">
        <v>320</v>
      </c>
      <c r="B290">
        <v>2.2137199999999999</v>
      </c>
      <c r="C290" s="8">
        <f t="shared" si="4"/>
        <v>2.2137199999999999</v>
      </c>
      <c r="D290">
        <v>0</v>
      </c>
      <c r="E290">
        <v>0</v>
      </c>
    </row>
    <row r="291" spans="1:5" x14ac:dyDescent="0.4">
      <c r="A291" t="s">
        <v>322</v>
      </c>
      <c r="B291">
        <v>0</v>
      </c>
      <c r="C291" s="8">
        <f t="shared" si="4"/>
        <v>0</v>
      </c>
      <c r="D291">
        <v>0</v>
      </c>
      <c r="E291">
        <v>0</v>
      </c>
    </row>
    <row r="292" spans="1:5" x14ac:dyDescent="0.4">
      <c r="A292" t="s">
        <v>323</v>
      </c>
      <c r="B292">
        <v>34.146075095800001</v>
      </c>
      <c r="C292" s="8">
        <f t="shared" si="4"/>
        <v>34.146075000000003</v>
      </c>
      <c r="D292">
        <v>0</v>
      </c>
      <c r="E292">
        <v>0</v>
      </c>
    </row>
    <row r="293" spans="1:5" x14ac:dyDescent="0.4">
      <c r="A293" t="s">
        <v>324</v>
      </c>
      <c r="B293">
        <v>16.745700448400001</v>
      </c>
      <c r="C293" s="8">
        <f t="shared" si="4"/>
        <v>16.745699999999999</v>
      </c>
      <c r="D293">
        <v>0</v>
      </c>
      <c r="E293">
        <v>0</v>
      </c>
    </row>
    <row r="294" spans="1:5" x14ac:dyDescent="0.4">
      <c r="A294" t="s">
        <v>325</v>
      </c>
      <c r="B294">
        <v>66.742087999999995</v>
      </c>
      <c r="C294" s="8">
        <f t="shared" si="4"/>
        <v>66.742087999999995</v>
      </c>
      <c r="D294">
        <v>0</v>
      </c>
      <c r="E294">
        <v>0</v>
      </c>
    </row>
    <row r="295" spans="1:5" x14ac:dyDescent="0.4">
      <c r="A295" t="s">
        <v>1075</v>
      </c>
      <c r="B295">
        <v>147.85658802649999</v>
      </c>
      <c r="C295" s="8">
        <f t="shared" si="4"/>
        <v>147.85658799999999</v>
      </c>
      <c r="D295">
        <v>0</v>
      </c>
      <c r="E295">
        <v>0</v>
      </c>
    </row>
    <row r="296" spans="1:5" x14ac:dyDescent="0.4">
      <c r="A296" t="s">
        <v>1078</v>
      </c>
      <c r="B296">
        <v>10.396547429</v>
      </c>
      <c r="C296" s="8">
        <f t="shared" si="4"/>
        <v>10.396547</v>
      </c>
      <c r="D296">
        <v>0</v>
      </c>
      <c r="E296">
        <v>0</v>
      </c>
    </row>
    <row r="297" spans="1:5" x14ac:dyDescent="0.4">
      <c r="A297" t="s">
        <v>326</v>
      </c>
      <c r="B297">
        <v>38.776523842000003</v>
      </c>
      <c r="C297" s="8">
        <f t="shared" si="4"/>
        <v>38.776522999999997</v>
      </c>
      <c r="D297">
        <v>0</v>
      </c>
      <c r="E297">
        <v>0</v>
      </c>
    </row>
    <row r="298" spans="1:5" x14ac:dyDescent="0.4">
      <c r="A298" t="s">
        <v>327</v>
      </c>
      <c r="B298">
        <v>5.3366449999999999</v>
      </c>
      <c r="C298" s="8">
        <f t="shared" si="4"/>
        <v>5.3366449999999999</v>
      </c>
      <c r="D298">
        <v>0</v>
      </c>
      <c r="E298">
        <v>0</v>
      </c>
    </row>
    <row r="299" spans="1:5" x14ac:dyDescent="0.4">
      <c r="A299" t="s">
        <v>328</v>
      </c>
      <c r="B299">
        <v>126.3481142087</v>
      </c>
      <c r="C299" s="8">
        <f t="shared" si="4"/>
        <v>126.348114</v>
      </c>
      <c r="D299">
        <v>0</v>
      </c>
      <c r="E299">
        <v>0</v>
      </c>
    </row>
    <row r="300" spans="1:5" x14ac:dyDescent="0.4">
      <c r="A300" t="s">
        <v>329</v>
      </c>
      <c r="B300">
        <v>4.9889996839000004</v>
      </c>
      <c r="C300" s="8">
        <f t="shared" si="4"/>
        <v>36.938048999999999</v>
      </c>
      <c r="D300">
        <v>31.94905</v>
      </c>
      <c r="E300">
        <v>0</v>
      </c>
    </row>
    <row r="301" spans="1:5" x14ac:dyDescent="0.4">
      <c r="A301" t="s">
        <v>330</v>
      </c>
      <c r="B301">
        <v>0.38904919030000001</v>
      </c>
      <c r="C301" s="8">
        <f t="shared" si="4"/>
        <v>0.38904899999999998</v>
      </c>
      <c r="D301">
        <v>0</v>
      </c>
      <c r="E301">
        <v>0</v>
      </c>
    </row>
    <row r="302" spans="1:5" x14ac:dyDescent="0.4">
      <c r="A302" t="s">
        <v>331</v>
      </c>
      <c r="B302">
        <v>10.898396865900001</v>
      </c>
      <c r="C302" s="8">
        <f t="shared" si="4"/>
        <v>10.898396</v>
      </c>
      <c r="D302">
        <v>0</v>
      </c>
      <c r="E302">
        <v>0</v>
      </c>
    </row>
    <row r="303" spans="1:5" x14ac:dyDescent="0.4">
      <c r="A303" t="s">
        <v>332</v>
      </c>
      <c r="B303">
        <v>32.925556</v>
      </c>
      <c r="C303" s="8">
        <f t="shared" si="4"/>
        <v>32.925556</v>
      </c>
      <c r="D303">
        <v>0</v>
      </c>
      <c r="E303">
        <v>0</v>
      </c>
    </row>
    <row r="304" spans="1:5" x14ac:dyDescent="0.4">
      <c r="A304" t="s">
        <v>333</v>
      </c>
      <c r="B304">
        <v>8.0450999999999995E-2</v>
      </c>
      <c r="C304" s="8">
        <f t="shared" si="4"/>
        <v>8.0450999999999995E-2</v>
      </c>
      <c r="D304">
        <v>0</v>
      </c>
      <c r="E304">
        <v>0</v>
      </c>
    </row>
    <row r="305" spans="1:5" x14ac:dyDescent="0.4">
      <c r="A305" t="s">
        <v>334</v>
      </c>
      <c r="B305">
        <v>1.2675674771000001</v>
      </c>
      <c r="C305" s="8">
        <f t="shared" si="4"/>
        <v>1.2675670000000001</v>
      </c>
      <c r="D305">
        <v>0</v>
      </c>
      <c r="E305">
        <v>0</v>
      </c>
    </row>
    <row r="306" spans="1:5" x14ac:dyDescent="0.4">
      <c r="A306" t="s">
        <v>1102</v>
      </c>
      <c r="B306">
        <v>14.5613630399</v>
      </c>
      <c r="C306" s="8">
        <f t="shared" si="4"/>
        <v>14.561363</v>
      </c>
      <c r="D306">
        <v>0</v>
      </c>
      <c r="E306">
        <v>0</v>
      </c>
    </row>
    <row r="307" spans="1:5" x14ac:dyDescent="0.4">
      <c r="A307" t="s">
        <v>335</v>
      </c>
      <c r="B307">
        <v>1.011741</v>
      </c>
      <c r="C307" s="8">
        <f t="shared" si="4"/>
        <v>1.011741</v>
      </c>
      <c r="D307">
        <v>0</v>
      </c>
      <c r="E307">
        <v>0</v>
      </c>
    </row>
    <row r="308" spans="1:5" x14ac:dyDescent="0.4">
      <c r="A308" t="s">
        <v>336</v>
      </c>
      <c r="B308">
        <v>0</v>
      </c>
      <c r="C308" s="8">
        <f t="shared" si="4"/>
        <v>0</v>
      </c>
      <c r="D308">
        <v>0</v>
      </c>
      <c r="E308">
        <v>0</v>
      </c>
    </row>
    <row r="309" spans="1:5" x14ac:dyDescent="0.4">
      <c r="A309" t="s">
        <v>337</v>
      </c>
      <c r="B309">
        <v>0.77616742100000002</v>
      </c>
      <c r="C309" s="8">
        <f t="shared" si="4"/>
        <v>0.77616700000000005</v>
      </c>
      <c r="D309">
        <v>0</v>
      </c>
      <c r="E309">
        <v>0</v>
      </c>
    </row>
    <row r="310" spans="1:5" x14ac:dyDescent="0.4">
      <c r="A310" t="s">
        <v>338</v>
      </c>
      <c r="B310">
        <v>6.3439298658999999</v>
      </c>
      <c r="C310" s="8">
        <f t="shared" si="4"/>
        <v>6.3439290000000002</v>
      </c>
      <c r="D310">
        <v>0</v>
      </c>
      <c r="E310">
        <v>0</v>
      </c>
    </row>
    <row r="311" spans="1:5" x14ac:dyDescent="0.4">
      <c r="A311" t="s">
        <v>339</v>
      </c>
      <c r="B311">
        <v>8.9535449079999996</v>
      </c>
      <c r="C311" s="8">
        <f t="shared" si="4"/>
        <v>8.9535440000000008</v>
      </c>
      <c r="D311">
        <v>0</v>
      </c>
      <c r="E311">
        <v>0</v>
      </c>
    </row>
    <row r="312" spans="1:5" x14ac:dyDescent="0.4">
      <c r="A312" t="s">
        <v>340</v>
      </c>
      <c r="B312">
        <v>0.49599480000000001</v>
      </c>
      <c r="C312" s="8">
        <f t="shared" si="4"/>
        <v>0.49599399999999999</v>
      </c>
      <c r="D312">
        <v>0</v>
      </c>
      <c r="E312">
        <v>0</v>
      </c>
    </row>
    <row r="313" spans="1:5" x14ac:dyDescent="0.4">
      <c r="A313" t="s">
        <v>341</v>
      </c>
      <c r="B313">
        <v>50.556559429099998</v>
      </c>
      <c r="C313" s="8">
        <f t="shared" si="4"/>
        <v>50.556559</v>
      </c>
      <c r="D313">
        <v>0</v>
      </c>
      <c r="E313">
        <v>0</v>
      </c>
    </row>
    <row r="314" spans="1:5" x14ac:dyDescent="0.4">
      <c r="A314" t="s">
        <v>342</v>
      </c>
      <c r="B314">
        <v>4.5439550000000004</v>
      </c>
      <c r="C314" s="8">
        <f t="shared" si="4"/>
        <v>4.5439550000000004</v>
      </c>
      <c r="D314">
        <v>0</v>
      </c>
      <c r="E314">
        <v>0</v>
      </c>
    </row>
    <row r="315" spans="1:5" x14ac:dyDescent="0.4">
      <c r="A315" t="s">
        <v>344</v>
      </c>
      <c r="B315">
        <v>4.7172660000000004</v>
      </c>
      <c r="C315" s="8">
        <f t="shared" si="4"/>
        <v>4.7172660000000004</v>
      </c>
      <c r="D315">
        <v>0</v>
      </c>
      <c r="E315">
        <v>0</v>
      </c>
    </row>
    <row r="316" spans="1:5" x14ac:dyDescent="0.4">
      <c r="A316" t="s">
        <v>345</v>
      </c>
      <c r="B316">
        <v>39.414086263000002</v>
      </c>
      <c r="C316" s="8">
        <f t="shared" si="4"/>
        <v>39.414085999999998</v>
      </c>
      <c r="D316">
        <v>0</v>
      </c>
      <c r="E316">
        <v>0</v>
      </c>
    </row>
    <row r="317" spans="1:5" x14ac:dyDescent="0.4">
      <c r="A317" t="s">
        <v>346</v>
      </c>
      <c r="B317">
        <v>367.54979705369999</v>
      </c>
      <c r="C317" s="8">
        <f t="shared" si="4"/>
        <v>367.54979700000001</v>
      </c>
      <c r="D317">
        <v>0</v>
      </c>
      <c r="E317">
        <v>0</v>
      </c>
    </row>
    <row r="318" spans="1:5" x14ac:dyDescent="0.4">
      <c r="A318" t="s">
        <v>347</v>
      </c>
      <c r="B318">
        <v>1.6379000000000001E-2</v>
      </c>
      <c r="C318" s="8">
        <f t="shared" si="4"/>
        <v>1.6379000000000001E-2</v>
      </c>
      <c r="D318">
        <v>0</v>
      </c>
      <c r="E318">
        <v>0</v>
      </c>
    </row>
    <row r="319" spans="1:5" x14ac:dyDescent="0.4">
      <c r="A319" t="s">
        <v>348</v>
      </c>
      <c r="B319">
        <v>1.4865010000000001</v>
      </c>
      <c r="C319" s="8">
        <f t="shared" si="4"/>
        <v>1.4865010000000001</v>
      </c>
      <c r="D319">
        <v>0</v>
      </c>
      <c r="E319">
        <v>0</v>
      </c>
    </row>
    <row r="320" spans="1:5" x14ac:dyDescent="0.4">
      <c r="A320" t="s">
        <v>349</v>
      </c>
      <c r="B320">
        <v>6.2884728854</v>
      </c>
      <c r="C320" s="8">
        <f t="shared" si="4"/>
        <v>6.2884719999999996</v>
      </c>
      <c r="D320">
        <v>0</v>
      </c>
      <c r="E320">
        <v>0</v>
      </c>
    </row>
    <row r="321" spans="1:5" x14ac:dyDescent="0.4">
      <c r="A321" t="s">
        <v>387</v>
      </c>
      <c r="B321">
        <v>0</v>
      </c>
      <c r="C321" s="8">
        <f t="shared" si="4"/>
        <v>0</v>
      </c>
      <c r="D321">
        <v>0</v>
      </c>
      <c r="E321">
        <v>0</v>
      </c>
    </row>
    <row r="322" spans="1:5" x14ac:dyDescent="0.4">
      <c r="A322" t="s">
        <v>388</v>
      </c>
      <c r="B322">
        <v>0</v>
      </c>
      <c r="C322" s="8">
        <f t="shared" si="4"/>
        <v>0</v>
      </c>
      <c r="D322">
        <v>0</v>
      </c>
      <c r="E322">
        <v>0</v>
      </c>
    </row>
    <row r="323" spans="1:5" x14ac:dyDescent="0.4">
      <c r="A323" t="s">
        <v>352</v>
      </c>
      <c r="B323">
        <v>8.0806184210000005</v>
      </c>
      <c r="C323" s="8">
        <f t="shared" ref="C323:C331" si="5">ROUNDDOWN(B323+D323-E323,6)</f>
        <v>8.0806179999999994</v>
      </c>
      <c r="D323">
        <v>0</v>
      </c>
      <c r="E323">
        <v>0</v>
      </c>
    </row>
    <row r="324" spans="1:5" x14ac:dyDescent="0.4">
      <c r="A324" t="s">
        <v>353</v>
      </c>
      <c r="B324">
        <v>5.6356368004000004</v>
      </c>
      <c r="C324" s="8">
        <f t="shared" si="5"/>
        <v>10.973905999999999</v>
      </c>
      <c r="D324">
        <v>5.3382699999999996</v>
      </c>
      <c r="E324">
        <v>0</v>
      </c>
    </row>
    <row r="325" spans="1:5" x14ac:dyDescent="0.4">
      <c r="A325" t="s">
        <v>1144</v>
      </c>
      <c r="B325">
        <v>0</v>
      </c>
      <c r="C325" s="8">
        <f t="shared" si="5"/>
        <v>62.5</v>
      </c>
      <c r="D325">
        <v>62.5</v>
      </c>
      <c r="E325">
        <v>0</v>
      </c>
    </row>
    <row r="326" spans="1:5" x14ac:dyDescent="0.4">
      <c r="A326" t="s">
        <v>1147</v>
      </c>
      <c r="B326">
        <v>0</v>
      </c>
      <c r="C326" s="8">
        <f t="shared" si="5"/>
        <v>10.661659999999999</v>
      </c>
      <c r="D326">
        <v>10.661659999999999</v>
      </c>
      <c r="E326">
        <v>0</v>
      </c>
    </row>
    <row r="327" spans="1:5" x14ac:dyDescent="0.4">
      <c r="A327" t="s">
        <v>1150</v>
      </c>
      <c r="B327">
        <v>0</v>
      </c>
      <c r="C327" s="8">
        <f t="shared" si="5"/>
        <v>10.677680000000001</v>
      </c>
      <c r="D327">
        <v>10.677680000000001</v>
      </c>
      <c r="E327">
        <v>0</v>
      </c>
    </row>
    <row r="328" spans="1:5" x14ac:dyDescent="0.4">
      <c r="A328" t="s">
        <v>1152</v>
      </c>
      <c r="B328">
        <v>0</v>
      </c>
      <c r="C328" s="8">
        <f t="shared" si="5"/>
        <v>133.75368</v>
      </c>
      <c r="D328">
        <v>133.75368</v>
      </c>
      <c r="E328">
        <v>0</v>
      </c>
    </row>
    <row r="329" spans="1:5" x14ac:dyDescent="0.4">
      <c r="A329" t="s">
        <v>1155</v>
      </c>
      <c r="B329">
        <v>0</v>
      </c>
      <c r="C329" s="8">
        <f t="shared" si="5"/>
        <v>17.61251</v>
      </c>
      <c r="D329">
        <v>17.61251</v>
      </c>
      <c r="E329">
        <v>0</v>
      </c>
    </row>
    <row r="330" spans="1:5" x14ac:dyDescent="0.4">
      <c r="A330" t="s">
        <v>1158</v>
      </c>
      <c r="B330">
        <v>0</v>
      </c>
      <c r="C330" s="8">
        <f t="shared" si="5"/>
        <v>20.08257</v>
      </c>
      <c r="D330">
        <v>20.08257</v>
      </c>
      <c r="E330">
        <v>0</v>
      </c>
    </row>
    <row r="331" spans="1:5" x14ac:dyDescent="0.4">
      <c r="A331" t="s">
        <v>850</v>
      </c>
      <c r="B331">
        <v>0</v>
      </c>
      <c r="C331" s="8">
        <f t="shared" si="5"/>
        <v>10.876099999999999</v>
      </c>
      <c r="D331">
        <v>10.876099999999999</v>
      </c>
      <c r="E33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1445F-EC2E-414D-9312-B41F05D81C0C}">
  <sheetPr codeName="Sheet12"/>
  <dimension ref="A1:A362"/>
  <sheetViews>
    <sheetView workbookViewId="0">
      <selection activeCell="A339" sqref="A339"/>
    </sheetView>
  </sheetViews>
  <sheetFormatPr defaultRowHeight="14.6" x14ac:dyDescent="0.4"/>
  <cols>
    <col min="1" max="1" width="84.3046875" bestFit="1" customWidth="1"/>
    <col min="2" max="2" width="6.3046875" bestFit="1" customWidth="1"/>
    <col min="3" max="3" width="15.765625" bestFit="1" customWidth="1"/>
    <col min="4" max="4" width="105" bestFit="1" customWidth="1"/>
  </cols>
  <sheetData>
    <row r="1" spans="1:1" x14ac:dyDescent="0.4">
      <c r="A1" s="6" t="s">
        <v>402</v>
      </c>
    </row>
    <row r="3" spans="1:1" x14ac:dyDescent="0.4">
      <c r="A3" s="6" t="s">
        <v>0</v>
      </c>
    </row>
    <row r="4" spans="1:1" x14ac:dyDescent="0.4">
      <c r="A4" t="s">
        <v>37</v>
      </c>
    </row>
    <row r="5" spans="1:1" x14ac:dyDescent="0.4">
      <c r="A5" t="s">
        <v>38</v>
      </c>
    </row>
    <row r="6" spans="1:1" x14ac:dyDescent="0.4">
      <c r="A6" t="s">
        <v>39</v>
      </c>
    </row>
    <row r="7" spans="1:1" x14ac:dyDescent="0.4">
      <c r="A7" t="s">
        <v>40</v>
      </c>
    </row>
    <row r="8" spans="1:1" x14ac:dyDescent="0.4">
      <c r="A8" t="s">
        <v>41</v>
      </c>
    </row>
    <row r="9" spans="1:1" x14ac:dyDescent="0.4">
      <c r="A9" t="s">
        <v>42</v>
      </c>
    </row>
    <row r="10" spans="1:1" x14ac:dyDescent="0.4">
      <c r="A10" t="s">
        <v>43</v>
      </c>
    </row>
    <row r="11" spans="1:1" x14ac:dyDescent="0.4">
      <c r="A11" t="s">
        <v>44</v>
      </c>
    </row>
    <row r="12" spans="1:1" x14ac:dyDescent="0.4">
      <c r="A12" t="s">
        <v>45</v>
      </c>
    </row>
    <row r="13" spans="1:1" x14ac:dyDescent="0.4">
      <c r="A13" t="s">
        <v>46</v>
      </c>
    </row>
    <row r="14" spans="1:1" x14ac:dyDescent="0.4">
      <c r="A14" t="s">
        <v>47</v>
      </c>
    </row>
    <row r="15" spans="1:1" x14ac:dyDescent="0.4">
      <c r="A15" t="s">
        <v>48</v>
      </c>
    </row>
    <row r="16" spans="1:1" x14ac:dyDescent="0.4">
      <c r="A16" t="s">
        <v>428</v>
      </c>
    </row>
    <row r="17" spans="1:1" x14ac:dyDescent="0.4">
      <c r="A17" t="s">
        <v>1158</v>
      </c>
    </row>
    <row r="18" spans="1:1" x14ac:dyDescent="0.4">
      <c r="A18" t="s">
        <v>49</v>
      </c>
    </row>
    <row r="19" spans="1:1" x14ac:dyDescent="0.4">
      <c r="A19" t="s">
        <v>50</v>
      </c>
    </row>
    <row r="20" spans="1:1" x14ac:dyDescent="0.4">
      <c r="A20" t="s">
        <v>51</v>
      </c>
    </row>
    <row r="21" spans="1:1" x14ac:dyDescent="0.4">
      <c r="A21" t="s">
        <v>52</v>
      </c>
    </row>
    <row r="22" spans="1:1" x14ac:dyDescent="0.4">
      <c r="A22" t="s">
        <v>53</v>
      </c>
    </row>
    <row r="23" spans="1:1" x14ac:dyDescent="0.4">
      <c r="A23" t="s">
        <v>441</v>
      </c>
    </row>
    <row r="24" spans="1:1" x14ac:dyDescent="0.4">
      <c r="A24" t="s">
        <v>54</v>
      </c>
    </row>
    <row r="25" spans="1:1" x14ac:dyDescent="0.4">
      <c r="A25" t="s">
        <v>1147</v>
      </c>
    </row>
    <row r="26" spans="1:1" x14ac:dyDescent="0.4">
      <c r="A26" t="s">
        <v>55</v>
      </c>
    </row>
    <row r="27" spans="1:1" x14ac:dyDescent="0.4">
      <c r="A27" t="s">
        <v>56</v>
      </c>
    </row>
    <row r="28" spans="1:1" x14ac:dyDescent="0.4">
      <c r="A28" t="s">
        <v>57</v>
      </c>
    </row>
    <row r="29" spans="1:1" x14ac:dyDescent="0.4">
      <c r="A29" t="s">
        <v>58</v>
      </c>
    </row>
    <row r="30" spans="1:1" x14ac:dyDescent="0.4">
      <c r="A30" t="s">
        <v>59</v>
      </c>
    </row>
    <row r="31" spans="1:1" x14ac:dyDescent="0.4">
      <c r="A31" t="s">
        <v>60</v>
      </c>
    </row>
    <row r="32" spans="1:1" x14ac:dyDescent="0.4">
      <c r="A32" t="s">
        <v>61</v>
      </c>
    </row>
    <row r="33" spans="1:1" x14ac:dyDescent="0.4">
      <c r="A33" t="s">
        <v>62</v>
      </c>
    </row>
    <row r="34" spans="1:1" x14ac:dyDescent="0.4">
      <c r="A34" t="s">
        <v>463</v>
      </c>
    </row>
    <row r="35" spans="1:1" x14ac:dyDescent="0.4">
      <c r="A35" t="s">
        <v>466</v>
      </c>
    </row>
    <row r="36" spans="1:1" x14ac:dyDescent="0.4">
      <c r="A36" t="s">
        <v>63</v>
      </c>
    </row>
    <row r="37" spans="1:1" x14ac:dyDescent="0.4">
      <c r="A37" t="s">
        <v>64</v>
      </c>
    </row>
    <row r="38" spans="1:1" x14ac:dyDescent="0.4">
      <c r="A38" t="s">
        <v>65</v>
      </c>
    </row>
    <row r="39" spans="1:1" x14ac:dyDescent="0.4">
      <c r="A39" t="s">
        <v>66</v>
      </c>
    </row>
    <row r="40" spans="1:1" x14ac:dyDescent="0.4">
      <c r="A40" t="s">
        <v>67</v>
      </c>
    </row>
    <row r="41" spans="1:1" x14ac:dyDescent="0.4">
      <c r="A41" t="s">
        <v>68</v>
      </c>
    </row>
    <row r="42" spans="1:1" x14ac:dyDescent="0.4">
      <c r="A42" t="s">
        <v>69</v>
      </c>
    </row>
    <row r="43" spans="1:1" x14ac:dyDescent="0.4">
      <c r="A43" t="s">
        <v>70</v>
      </c>
    </row>
    <row r="44" spans="1:1" x14ac:dyDescent="0.4">
      <c r="A44" t="s">
        <v>71</v>
      </c>
    </row>
    <row r="45" spans="1:1" x14ac:dyDescent="0.4">
      <c r="A45" t="s">
        <v>72</v>
      </c>
    </row>
    <row r="46" spans="1:1" x14ac:dyDescent="0.4">
      <c r="A46" t="s">
        <v>73</v>
      </c>
    </row>
    <row r="47" spans="1:1" x14ac:dyDescent="0.4">
      <c r="A47" t="s">
        <v>74</v>
      </c>
    </row>
    <row r="48" spans="1:1" x14ac:dyDescent="0.4">
      <c r="A48" t="s">
        <v>75</v>
      </c>
    </row>
    <row r="49" spans="1:1" x14ac:dyDescent="0.4">
      <c r="A49" t="s">
        <v>76</v>
      </c>
    </row>
    <row r="50" spans="1:1" x14ac:dyDescent="0.4">
      <c r="A50" t="s">
        <v>77</v>
      </c>
    </row>
    <row r="51" spans="1:1" x14ac:dyDescent="0.4">
      <c r="A51" t="s">
        <v>78</v>
      </c>
    </row>
    <row r="52" spans="1:1" x14ac:dyDescent="0.4">
      <c r="A52" t="s">
        <v>79</v>
      </c>
    </row>
    <row r="53" spans="1:1" x14ac:dyDescent="0.4">
      <c r="A53" t="s">
        <v>80</v>
      </c>
    </row>
    <row r="54" spans="1:1" x14ac:dyDescent="0.4">
      <c r="A54" t="s">
        <v>81</v>
      </c>
    </row>
    <row r="55" spans="1:1" x14ac:dyDescent="0.4">
      <c r="A55" t="s">
        <v>82</v>
      </c>
    </row>
    <row r="56" spans="1:1" x14ac:dyDescent="0.4">
      <c r="A56" t="s">
        <v>83</v>
      </c>
    </row>
    <row r="57" spans="1:1" x14ac:dyDescent="0.4">
      <c r="A57" t="s">
        <v>84</v>
      </c>
    </row>
    <row r="58" spans="1:1" x14ac:dyDescent="0.4">
      <c r="A58" t="s">
        <v>1152</v>
      </c>
    </row>
    <row r="59" spans="1:1" x14ac:dyDescent="0.4">
      <c r="A59" t="s">
        <v>85</v>
      </c>
    </row>
    <row r="60" spans="1:1" x14ac:dyDescent="0.4">
      <c r="A60" t="s">
        <v>86</v>
      </c>
    </row>
    <row r="61" spans="1:1" x14ac:dyDescent="0.4">
      <c r="A61" t="s">
        <v>87</v>
      </c>
    </row>
    <row r="62" spans="1:1" x14ac:dyDescent="0.4">
      <c r="A62" t="s">
        <v>88</v>
      </c>
    </row>
    <row r="63" spans="1:1" x14ac:dyDescent="0.4">
      <c r="A63" t="s">
        <v>89</v>
      </c>
    </row>
    <row r="64" spans="1:1" x14ac:dyDescent="0.4">
      <c r="A64" t="s">
        <v>90</v>
      </c>
    </row>
    <row r="65" spans="1:1" x14ac:dyDescent="0.4">
      <c r="A65" t="s">
        <v>91</v>
      </c>
    </row>
    <row r="66" spans="1:1" x14ac:dyDescent="0.4">
      <c r="A66" t="s">
        <v>92</v>
      </c>
    </row>
    <row r="67" spans="1:1" x14ac:dyDescent="0.4">
      <c r="A67" t="s">
        <v>93</v>
      </c>
    </row>
    <row r="68" spans="1:1" x14ac:dyDescent="0.4">
      <c r="A68" t="s">
        <v>94</v>
      </c>
    </row>
    <row r="69" spans="1:1" x14ac:dyDescent="0.4">
      <c r="A69" t="s">
        <v>534</v>
      </c>
    </row>
    <row r="70" spans="1:1" x14ac:dyDescent="0.4">
      <c r="A70" t="s">
        <v>95</v>
      </c>
    </row>
    <row r="71" spans="1:1" x14ac:dyDescent="0.4">
      <c r="A71" t="s">
        <v>96</v>
      </c>
    </row>
    <row r="72" spans="1:1" x14ac:dyDescent="0.4">
      <c r="A72" t="s">
        <v>97</v>
      </c>
    </row>
    <row r="73" spans="1:1" x14ac:dyDescent="0.4">
      <c r="A73" t="s">
        <v>98</v>
      </c>
    </row>
    <row r="74" spans="1:1" x14ac:dyDescent="0.4">
      <c r="A74" t="s">
        <v>99</v>
      </c>
    </row>
    <row r="75" spans="1:1" x14ac:dyDescent="0.4">
      <c r="A75" t="s">
        <v>100</v>
      </c>
    </row>
    <row r="76" spans="1:1" x14ac:dyDescent="0.4">
      <c r="A76" t="s">
        <v>549</v>
      </c>
    </row>
    <row r="77" spans="1:1" x14ac:dyDescent="0.4">
      <c r="A77" t="s">
        <v>101</v>
      </c>
    </row>
    <row r="78" spans="1:1" x14ac:dyDescent="0.4">
      <c r="A78" t="s">
        <v>102</v>
      </c>
    </row>
    <row r="79" spans="1:1" x14ac:dyDescent="0.4">
      <c r="A79" t="s">
        <v>557</v>
      </c>
    </row>
    <row r="80" spans="1:1" x14ac:dyDescent="0.4">
      <c r="A80" t="s">
        <v>103</v>
      </c>
    </row>
    <row r="81" spans="1:1" x14ac:dyDescent="0.4">
      <c r="A81" t="s">
        <v>104</v>
      </c>
    </row>
    <row r="82" spans="1:1" x14ac:dyDescent="0.4">
      <c r="A82" t="s">
        <v>105</v>
      </c>
    </row>
    <row r="83" spans="1:1" x14ac:dyDescent="0.4">
      <c r="A83" t="s">
        <v>566</v>
      </c>
    </row>
    <row r="84" spans="1:1" x14ac:dyDescent="0.4">
      <c r="A84" t="s">
        <v>106</v>
      </c>
    </row>
    <row r="85" spans="1:1" x14ac:dyDescent="0.4">
      <c r="A85" t="s">
        <v>107</v>
      </c>
    </row>
    <row r="86" spans="1:1" x14ac:dyDescent="0.4">
      <c r="A86" t="s">
        <v>573</v>
      </c>
    </row>
    <row r="87" spans="1:1" x14ac:dyDescent="0.4">
      <c r="A87" t="s">
        <v>108</v>
      </c>
    </row>
    <row r="88" spans="1:1" x14ac:dyDescent="0.4">
      <c r="A88" t="s">
        <v>109</v>
      </c>
    </row>
    <row r="89" spans="1:1" x14ac:dyDescent="0.4">
      <c r="A89" t="s">
        <v>110</v>
      </c>
    </row>
    <row r="90" spans="1:1" x14ac:dyDescent="0.4">
      <c r="A90" t="s">
        <v>111</v>
      </c>
    </row>
    <row r="91" spans="1:1" x14ac:dyDescent="0.4">
      <c r="A91" t="s">
        <v>1155</v>
      </c>
    </row>
    <row r="92" spans="1:1" x14ac:dyDescent="0.4">
      <c r="A92" t="s">
        <v>112</v>
      </c>
    </row>
    <row r="93" spans="1:1" x14ac:dyDescent="0.4">
      <c r="A93" t="s">
        <v>113</v>
      </c>
    </row>
    <row r="94" spans="1:1" x14ac:dyDescent="0.4">
      <c r="A94" t="s">
        <v>114</v>
      </c>
    </row>
    <row r="95" spans="1:1" x14ac:dyDescent="0.4">
      <c r="A95" t="s">
        <v>115</v>
      </c>
    </row>
    <row r="96" spans="1:1" x14ac:dyDescent="0.4">
      <c r="A96" t="s">
        <v>116</v>
      </c>
    </row>
    <row r="97" spans="1:1" x14ac:dyDescent="0.4">
      <c r="A97" t="s">
        <v>117</v>
      </c>
    </row>
    <row r="98" spans="1:1" x14ac:dyDescent="0.4">
      <c r="A98" t="s">
        <v>596</v>
      </c>
    </row>
    <row r="99" spans="1:1" x14ac:dyDescent="0.4">
      <c r="A99" t="s">
        <v>118</v>
      </c>
    </row>
    <row r="100" spans="1:1" x14ac:dyDescent="0.4">
      <c r="A100" t="s">
        <v>120</v>
      </c>
    </row>
    <row r="101" spans="1:1" x14ac:dyDescent="0.4">
      <c r="A101" t="s">
        <v>121</v>
      </c>
    </row>
    <row r="102" spans="1:1" x14ac:dyDescent="0.4">
      <c r="A102" t="s">
        <v>122</v>
      </c>
    </row>
    <row r="103" spans="1:1" x14ac:dyDescent="0.4">
      <c r="A103" t="s">
        <v>123</v>
      </c>
    </row>
    <row r="104" spans="1:1" x14ac:dyDescent="0.4">
      <c r="A104" t="s">
        <v>124</v>
      </c>
    </row>
    <row r="105" spans="1:1" x14ac:dyDescent="0.4">
      <c r="A105" t="s">
        <v>125</v>
      </c>
    </row>
    <row r="106" spans="1:1" x14ac:dyDescent="0.4">
      <c r="A106" t="s">
        <v>126</v>
      </c>
    </row>
    <row r="107" spans="1:1" x14ac:dyDescent="0.4">
      <c r="A107" t="s">
        <v>127</v>
      </c>
    </row>
    <row r="108" spans="1:1" x14ac:dyDescent="0.4">
      <c r="A108" t="s">
        <v>128</v>
      </c>
    </row>
    <row r="109" spans="1:1" x14ac:dyDescent="0.4">
      <c r="A109" t="s">
        <v>129</v>
      </c>
    </row>
    <row r="110" spans="1:1" x14ac:dyDescent="0.4">
      <c r="A110" t="s">
        <v>130</v>
      </c>
    </row>
    <row r="111" spans="1:1" x14ac:dyDescent="0.4">
      <c r="A111" t="s">
        <v>131</v>
      </c>
    </row>
    <row r="112" spans="1:1" x14ac:dyDescent="0.4">
      <c r="A112" t="s">
        <v>132</v>
      </c>
    </row>
    <row r="113" spans="1:1" x14ac:dyDescent="0.4">
      <c r="A113" t="s">
        <v>133</v>
      </c>
    </row>
    <row r="114" spans="1:1" x14ac:dyDescent="0.4">
      <c r="A114" t="s">
        <v>134</v>
      </c>
    </row>
    <row r="115" spans="1:1" x14ac:dyDescent="0.4">
      <c r="A115" t="s">
        <v>135</v>
      </c>
    </row>
    <row r="116" spans="1:1" x14ac:dyDescent="0.4">
      <c r="A116" t="s">
        <v>136</v>
      </c>
    </row>
    <row r="117" spans="1:1" x14ac:dyDescent="0.4">
      <c r="A117" t="s">
        <v>137</v>
      </c>
    </row>
    <row r="118" spans="1:1" x14ac:dyDescent="0.4">
      <c r="A118" t="s">
        <v>1144</v>
      </c>
    </row>
    <row r="119" spans="1:1" x14ac:dyDescent="0.4">
      <c r="A119" t="s">
        <v>138</v>
      </c>
    </row>
    <row r="120" spans="1:1" x14ac:dyDescent="0.4">
      <c r="A120" t="s">
        <v>139</v>
      </c>
    </row>
    <row r="121" spans="1:1" x14ac:dyDescent="0.4">
      <c r="A121" t="s">
        <v>140</v>
      </c>
    </row>
    <row r="122" spans="1:1" x14ac:dyDescent="0.4">
      <c r="A122" t="s">
        <v>141</v>
      </c>
    </row>
    <row r="123" spans="1:1" x14ac:dyDescent="0.4">
      <c r="A123" t="s">
        <v>142</v>
      </c>
    </row>
    <row r="124" spans="1:1" x14ac:dyDescent="0.4">
      <c r="A124" t="s">
        <v>143</v>
      </c>
    </row>
    <row r="125" spans="1:1" x14ac:dyDescent="0.4">
      <c r="A125" t="s">
        <v>654</v>
      </c>
    </row>
    <row r="126" spans="1:1" x14ac:dyDescent="0.4">
      <c r="A126" t="s">
        <v>144</v>
      </c>
    </row>
    <row r="127" spans="1:1" x14ac:dyDescent="0.4">
      <c r="A127" t="s">
        <v>145</v>
      </c>
    </row>
    <row r="128" spans="1:1" x14ac:dyDescent="0.4">
      <c r="A128" t="s">
        <v>146</v>
      </c>
    </row>
    <row r="129" spans="1:1" x14ac:dyDescent="0.4">
      <c r="A129" t="s">
        <v>147</v>
      </c>
    </row>
    <row r="130" spans="1:1" x14ac:dyDescent="0.4">
      <c r="A130" t="s">
        <v>148</v>
      </c>
    </row>
    <row r="131" spans="1:1" x14ac:dyDescent="0.4">
      <c r="A131" t="s">
        <v>149</v>
      </c>
    </row>
    <row r="132" spans="1:1" x14ac:dyDescent="0.4">
      <c r="A132" t="s">
        <v>150</v>
      </c>
    </row>
    <row r="133" spans="1:1" x14ac:dyDescent="0.4">
      <c r="A133" t="s">
        <v>151</v>
      </c>
    </row>
    <row r="134" spans="1:1" x14ac:dyDescent="0.4">
      <c r="A134" t="s">
        <v>673</v>
      </c>
    </row>
    <row r="135" spans="1:1" x14ac:dyDescent="0.4">
      <c r="A135" t="s">
        <v>152</v>
      </c>
    </row>
    <row r="136" spans="1:1" x14ac:dyDescent="0.4">
      <c r="A136" t="s">
        <v>153</v>
      </c>
    </row>
    <row r="137" spans="1:1" x14ac:dyDescent="0.4">
      <c r="A137" t="s">
        <v>154</v>
      </c>
    </row>
    <row r="138" spans="1:1" x14ac:dyDescent="0.4">
      <c r="A138" t="s">
        <v>155</v>
      </c>
    </row>
    <row r="139" spans="1:1" x14ac:dyDescent="0.4">
      <c r="A139" t="s">
        <v>156</v>
      </c>
    </row>
    <row r="140" spans="1:1" x14ac:dyDescent="0.4">
      <c r="A140" t="s">
        <v>157</v>
      </c>
    </row>
    <row r="141" spans="1:1" x14ac:dyDescent="0.4">
      <c r="A141" t="s">
        <v>158</v>
      </c>
    </row>
    <row r="142" spans="1:1" x14ac:dyDescent="0.4">
      <c r="A142" t="s">
        <v>159</v>
      </c>
    </row>
    <row r="143" spans="1:1" x14ac:dyDescent="0.4">
      <c r="A143" t="s">
        <v>160</v>
      </c>
    </row>
    <row r="144" spans="1:1" x14ac:dyDescent="0.4">
      <c r="A144" t="s">
        <v>161</v>
      </c>
    </row>
    <row r="145" spans="1:1" x14ac:dyDescent="0.4">
      <c r="A145" t="s">
        <v>163</v>
      </c>
    </row>
    <row r="146" spans="1:1" x14ac:dyDescent="0.4">
      <c r="A146" t="s">
        <v>164</v>
      </c>
    </row>
    <row r="147" spans="1:1" x14ac:dyDescent="0.4">
      <c r="A147" t="s">
        <v>165</v>
      </c>
    </row>
    <row r="148" spans="1:1" x14ac:dyDescent="0.4">
      <c r="A148" t="s">
        <v>166</v>
      </c>
    </row>
    <row r="149" spans="1:1" x14ac:dyDescent="0.4">
      <c r="A149" t="s">
        <v>167</v>
      </c>
    </row>
    <row r="150" spans="1:1" x14ac:dyDescent="0.4">
      <c r="A150" t="s">
        <v>168</v>
      </c>
    </row>
    <row r="151" spans="1:1" x14ac:dyDescent="0.4">
      <c r="A151" t="s">
        <v>169</v>
      </c>
    </row>
    <row r="152" spans="1:1" x14ac:dyDescent="0.4">
      <c r="A152" t="s">
        <v>710</v>
      </c>
    </row>
    <row r="153" spans="1:1" x14ac:dyDescent="0.4">
      <c r="A153" t="s">
        <v>170</v>
      </c>
    </row>
    <row r="154" spans="1:1" x14ac:dyDescent="0.4">
      <c r="A154" t="s">
        <v>171</v>
      </c>
    </row>
    <row r="155" spans="1:1" x14ac:dyDescent="0.4">
      <c r="A155" t="s">
        <v>172</v>
      </c>
    </row>
    <row r="156" spans="1:1" x14ac:dyDescent="0.4">
      <c r="A156" t="s">
        <v>173</v>
      </c>
    </row>
    <row r="157" spans="1:1" x14ac:dyDescent="0.4">
      <c r="A157" t="s">
        <v>174</v>
      </c>
    </row>
    <row r="158" spans="1:1" x14ac:dyDescent="0.4">
      <c r="A158" t="s">
        <v>176</v>
      </c>
    </row>
    <row r="159" spans="1:1" x14ac:dyDescent="0.4">
      <c r="A159" t="s">
        <v>177</v>
      </c>
    </row>
    <row r="160" spans="1:1" x14ac:dyDescent="0.4">
      <c r="A160" t="s">
        <v>178</v>
      </c>
    </row>
    <row r="161" spans="1:1" x14ac:dyDescent="0.4">
      <c r="A161" t="s">
        <v>179</v>
      </c>
    </row>
    <row r="162" spans="1:1" x14ac:dyDescent="0.4">
      <c r="A162" t="s">
        <v>180</v>
      </c>
    </row>
    <row r="163" spans="1:1" x14ac:dyDescent="0.4">
      <c r="A163" t="s">
        <v>181</v>
      </c>
    </row>
    <row r="164" spans="1:1" x14ac:dyDescent="0.4">
      <c r="A164" t="s">
        <v>182</v>
      </c>
    </row>
    <row r="165" spans="1:1" x14ac:dyDescent="0.4">
      <c r="A165" t="s">
        <v>183</v>
      </c>
    </row>
    <row r="166" spans="1:1" x14ac:dyDescent="0.4">
      <c r="A166" t="s">
        <v>184</v>
      </c>
    </row>
    <row r="167" spans="1:1" x14ac:dyDescent="0.4">
      <c r="A167" t="s">
        <v>185</v>
      </c>
    </row>
    <row r="168" spans="1:1" x14ac:dyDescent="0.4">
      <c r="A168" t="s">
        <v>186</v>
      </c>
    </row>
    <row r="169" spans="1:1" x14ac:dyDescent="0.4">
      <c r="A169" t="s">
        <v>747</v>
      </c>
    </row>
    <row r="170" spans="1:1" x14ac:dyDescent="0.4">
      <c r="A170" t="s">
        <v>187</v>
      </c>
    </row>
    <row r="171" spans="1:1" x14ac:dyDescent="0.4">
      <c r="A171" t="s">
        <v>188</v>
      </c>
    </row>
    <row r="172" spans="1:1" x14ac:dyDescent="0.4">
      <c r="A172" t="s">
        <v>189</v>
      </c>
    </row>
    <row r="173" spans="1:1" x14ac:dyDescent="0.4">
      <c r="A173" t="s">
        <v>190</v>
      </c>
    </row>
    <row r="174" spans="1:1" x14ac:dyDescent="0.4">
      <c r="A174" t="s">
        <v>191</v>
      </c>
    </row>
    <row r="175" spans="1:1" x14ac:dyDescent="0.4">
      <c r="A175" t="s">
        <v>192</v>
      </c>
    </row>
    <row r="176" spans="1:1" x14ac:dyDescent="0.4">
      <c r="A176" t="s">
        <v>193</v>
      </c>
    </row>
    <row r="177" spans="1:1" x14ac:dyDescent="0.4">
      <c r="A177" t="s">
        <v>194</v>
      </c>
    </row>
    <row r="178" spans="1:1" x14ac:dyDescent="0.4">
      <c r="A178" t="s">
        <v>195</v>
      </c>
    </row>
    <row r="179" spans="1:1" x14ac:dyDescent="0.4">
      <c r="A179" t="s">
        <v>768</v>
      </c>
    </row>
    <row r="180" spans="1:1" x14ac:dyDescent="0.4">
      <c r="A180" t="s">
        <v>196</v>
      </c>
    </row>
    <row r="181" spans="1:1" x14ac:dyDescent="0.4">
      <c r="A181" t="s">
        <v>197</v>
      </c>
    </row>
    <row r="182" spans="1:1" x14ac:dyDescent="0.4">
      <c r="A182" t="s">
        <v>198</v>
      </c>
    </row>
    <row r="183" spans="1:1" x14ac:dyDescent="0.4">
      <c r="A183" t="s">
        <v>199</v>
      </c>
    </row>
    <row r="184" spans="1:1" x14ac:dyDescent="0.4">
      <c r="A184" t="s">
        <v>201</v>
      </c>
    </row>
    <row r="185" spans="1:1" x14ac:dyDescent="0.4">
      <c r="A185" t="s">
        <v>202</v>
      </c>
    </row>
    <row r="186" spans="1:1" x14ac:dyDescent="0.4">
      <c r="A186" t="s">
        <v>203</v>
      </c>
    </row>
    <row r="187" spans="1:1" x14ac:dyDescent="0.4">
      <c r="A187" t="s">
        <v>204</v>
      </c>
    </row>
    <row r="188" spans="1:1" x14ac:dyDescent="0.4">
      <c r="A188" t="s">
        <v>205</v>
      </c>
    </row>
    <row r="189" spans="1:1" x14ac:dyDescent="0.4">
      <c r="A189" t="s">
        <v>206</v>
      </c>
    </row>
    <row r="190" spans="1:1" x14ac:dyDescent="0.4">
      <c r="A190" t="s">
        <v>207</v>
      </c>
    </row>
    <row r="191" spans="1:1" x14ac:dyDescent="0.4">
      <c r="A191" t="s">
        <v>208</v>
      </c>
    </row>
    <row r="192" spans="1:1" x14ac:dyDescent="0.4">
      <c r="A192" t="s">
        <v>210</v>
      </c>
    </row>
    <row r="193" spans="1:1" x14ac:dyDescent="0.4">
      <c r="A193" t="s">
        <v>211</v>
      </c>
    </row>
    <row r="194" spans="1:1" x14ac:dyDescent="0.4">
      <c r="A194" t="s">
        <v>212</v>
      </c>
    </row>
    <row r="195" spans="1:1" x14ac:dyDescent="0.4">
      <c r="A195" t="s">
        <v>213</v>
      </c>
    </row>
    <row r="196" spans="1:1" x14ac:dyDescent="0.4">
      <c r="A196" t="s">
        <v>803</v>
      </c>
    </row>
    <row r="197" spans="1:1" x14ac:dyDescent="0.4">
      <c r="A197" t="s">
        <v>214</v>
      </c>
    </row>
    <row r="198" spans="1:1" x14ac:dyDescent="0.4">
      <c r="A198" t="s">
        <v>215</v>
      </c>
    </row>
    <row r="199" spans="1:1" x14ac:dyDescent="0.4">
      <c r="A199" t="s">
        <v>216</v>
      </c>
    </row>
    <row r="200" spans="1:1" x14ac:dyDescent="0.4">
      <c r="A200" t="s">
        <v>217</v>
      </c>
    </row>
    <row r="201" spans="1:1" x14ac:dyDescent="0.4">
      <c r="A201" t="s">
        <v>218</v>
      </c>
    </row>
    <row r="202" spans="1:1" x14ac:dyDescent="0.4">
      <c r="A202" t="s">
        <v>219</v>
      </c>
    </row>
    <row r="203" spans="1:1" x14ac:dyDescent="0.4">
      <c r="A203" t="s">
        <v>818</v>
      </c>
    </row>
    <row r="204" spans="1:1" x14ac:dyDescent="0.4">
      <c r="A204" t="s">
        <v>821</v>
      </c>
    </row>
    <row r="205" spans="1:1" x14ac:dyDescent="0.4">
      <c r="A205" t="s">
        <v>220</v>
      </c>
    </row>
    <row r="206" spans="1:1" x14ac:dyDescent="0.4">
      <c r="A206" t="s">
        <v>222</v>
      </c>
    </row>
    <row r="207" spans="1:1" x14ac:dyDescent="0.4">
      <c r="A207" t="s">
        <v>223</v>
      </c>
    </row>
    <row r="208" spans="1:1" x14ac:dyDescent="0.4">
      <c r="A208" t="s">
        <v>224</v>
      </c>
    </row>
    <row r="209" spans="1:1" x14ac:dyDescent="0.4">
      <c r="A209" t="s">
        <v>225</v>
      </c>
    </row>
    <row r="210" spans="1:1" x14ac:dyDescent="0.4">
      <c r="A210" t="s">
        <v>226</v>
      </c>
    </row>
    <row r="211" spans="1:1" x14ac:dyDescent="0.4">
      <c r="A211" t="s">
        <v>227</v>
      </c>
    </row>
    <row r="212" spans="1:1" x14ac:dyDescent="0.4">
      <c r="A212" t="s">
        <v>228</v>
      </c>
    </row>
    <row r="213" spans="1:1" x14ac:dyDescent="0.4">
      <c r="A213" t="s">
        <v>229</v>
      </c>
    </row>
    <row r="214" spans="1:1" x14ac:dyDescent="0.4">
      <c r="A214" t="s">
        <v>230</v>
      </c>
    </row>
    <row r="215" spans="1:1" x14ac:dyDescent="0.4">
      <c r="A215" t="s">
        <v>231</v>
      </c>
    </row>
    <row r="216" spans="1:1" x14ac:dyDescent="0.4">
      <c r="A216" t="s">
        <v>232</v>
      </c>
    </row>
    <row r="217" spans="1:1" x14ac:dyDescent="0.4">
      <c r="A217" t="s">
        <v>233</v>
      </c>
    </row>
    <row r="218" spans="1:1" x14ac:dyDescent="0.4">
      <c r="A218" t="s">
        <v>850</v>
      </c>
    </row>
    <row r="219" spans="1:1" x14ac:dyDescent="0.4">
      <c r="A219" t="s">
        <v>234</v>
      </c>
    </row>
    <row r="220" spans="1:1" x14ac:dyDescent="0.4">
      <c r="A220" t="s">
        <v>235</v>
      </c>
    </row>
    <row r="221" spans="1:1" x14ac:dyDescent="0.4">
      <c r="A221" t="s">
        <v>236</v>
      </c>
    </row>
    <row r="222" spans="1:1" x14ac:dyDescent="0.4">
      <c r="A222" t="s">
        <v>859</v>
      </c>
    </row>
    <row r="223" spans="1:1" x14ac:dyDescent="0.4">
      <c r="A223" t="s">
        <v>237</v>
      </c>
    </row>
    <row r="224" spans="1:1" x14ac:dyDescent="0.4">
      <c r="A224" t="s">
        <v>238</v>
      </c>
    </row>
    <row r="225" spans="1:1" x14ac:dyDescent="0.4">
      <c r="A225" t="s">
        <v>239</v>
      </c>
    </row>
    <row r="226" spans="1:1" x14ac:dyDescent="0.4">
      <c r="A226" t="s">
        <v>240</v>
      </c>
    </row>
    <row r="227" spans="1:1" x14ac:dyDescent="0.4">
      <c r="A227" t="s">
        <v>241</v>
      </c>
    </row>
    <row r="228" spans="1:1" x14ac:dyDescent="0.4">
      <c r="A228" t="s">
        <v>242</v>
      </c>
    </row>
    <row r="229" spans="1:1" x14ac:dyDescent="0.4">
      <c r="A229" t="s">
        <v>243</v>
      </c>
    </row>
    <row r="230" spans="1:1" x14ac:dyDescent="0.4">
      <c r="A230" t="s">
        <v>244</v>
      </c>
    </row>
    <row r="231" spans="1:1" x14ac:dyDescent="0.4">
      <c r="A231" t="s">
        <v>245</v>
      </c>
    </row>
    <row r="232" spans="1:1" x14ac:dyDescent="0.4">
      <c r="A232" t="s">
        <v>246</v>
      </c>
    </row>
    <row r="233" spans="1:1" x14ac:dyDescent="0.4">
      <c r="A233" t="s">
        <v>247</v>
      </c>
    </row>
    <row r="234" spans="1:1" x14ac:dyDescent="0.4">
      <c r="A234" t="s">
        <v>248</v>
      </c>
    </row>
    <row r="235" spans="1:1" x14ac:dyDescent="0.4">
      <c r="A235" t="s">
        <v>886</v>
      </c>
    </row>
    <row r="236" spans="1:1" x14ac:dyDescent="0.4">
      <c r="A236" t="s">
        <v>889</v>
      </c>
    </row>
    <row r="237" spans="1:1" x14ac:dyDescent="0.4">
      <c r="A237" t="s">
        <v>249</v>
      </c>
    </row>
    <row r="238" spans="1:1" x14ac:dyDescent="0.4">
      <c r="A238" t="s">
        <v>250</v>
      </c>
    </row>
    <row r="239" spans="1:1" x14ac:dyDescent="0.4">
      <c r="A239" t="s">
        <v>251</v>
      </c>
    </row>
    <row r="240" spans="1:1" x14ac:dyDescent="0.4">
      <c r="A240" t="s">
        <v>252</v>
      </c>
    </row>
    <row r="241" spans="1:1" x14ac:dyDescent="0.4">
      <c r="A241" t="s">
        <v>253</v>
      </c>
    </row>
    <row r="242" spans="1:1" x14ac:dyDescent="0.4">
      <c r="A242" t="s">
        <v>254</v>
      </c>
    </row>
    <row r="243" spans="1:1" x14ac:dyDescent="0.4">
      <c r="A243" t="s">
        <v>255</v>
      </c>
    </row>
    <row r="244" spans="1:1" x14ac:dyDescent="0.4">
      <c r="A244" t="s">
        <v>256</v>
      </c>
    </row>
    <row r="245" spans="1:1" x14ac:dyDescent="0.4">
      <c r="A245" t="s">
        <v>257</v>
      </c>
    </row>
    <row r="246" spans="1:1" x14ac:dyDescent="0.4">
      <c r="A246" t="s">
        <v>258</v>
      </c>
    </row>
    <row r="247" spans="1:1" x14ac:dyDescent="0.4">
      <c r="A247" t="s">
        <v>259</v>
      </c>
    </row>
    <row r="248" spans="1:1" x14ac:dyDescent="0.4">
      <c r="A248" t="s">
        <v>260</v>
      </c>
    </row>
    <row r="249" spans="1:1" x14ac:dyDescent="0.4">
      <c r="A249" t="s">
        <v>920</v>
      </c>
    </row>
    <row r="250" spans="1:1" x14ac:dyDescent="0.4">
      <c r="A250" t="s">
        <v>261</v>
      </c>
    </row>
    <row r="251" spans="1:1" x14ac:dyDescent="0.4">
      <c r="A251" t="s">
        <v>925</v>
      </c>
    </row>
    <row r="252" spans="1:1" x14ac:dyDescent="0.4">
      <c r="A252" t="s">
        <v>262</v>
      </c>
    </row>
    <row r="253" spans="1:1" x14ac:dyDescent="0.4">
      <c r="A253" t="s">
        <v>263</v>
      </c>
    </row>
    <row r="254" spans="1:1" x14ac:dyDescent="0.4">
      <c r="A254" t="s">
        <v>264</v>
      </c>
    </row>
    <row r="255" spans="1:1" x14ac:dyDescent="0.4">
      <c r="A255" t="s">
        <v>265</v>
      </c>
    </row>
    <row r="256" spans="1:1" x14ac:dyDescent="0.4">
      <c r="A256" t="s">
        <v>266</v>
      </c>
    </row>
    <row r="257" spans="1:1" x14ac:dyDescent="0.4">
      <c r="A257" t="s">
        <v>268</v>
      </c>
    </row>
    <row r="258" spans="1:1" x14ac:dyDescent="0.4">
      <c r="A258" t="s">
        <v>941</v>
      </c>
    </row>
    <row r="259" spans="1:1" x14ac:dyDescent="0.4">
      <c r="A259" t="s">
        <v>269</v>
      </c>
    </row>
    <row r="260" spans="1:1" x14ac:dyDescent="0.4">
      <c r="A260" t="s">
        <v>270</v>
      </c>
    </row>
    <row r="261" spans="1:1" x14ac:dyDescent="0.4">
      <c r="A261" t="s">
        <v>271</v>
      </c>
    </row>
    <row r="262" spans="1:1" x14ac:dyDescent="0.4">
      <c r="A262" t="s">
        <v>272</v>
      </c>
    </row>
    <row r="263" spans="1:1" x14ac:dyDescent="0.4">
      <c r="A263" t="s">
        <v>273</v>
      </c>
    </row>
    <row r="264" spans="1:1" x14ac:dyDescent="0.4">
      <c r="A264" t="s">
        <v>274</v>
      </c>
    </row>
    <row r="265" spans="1:1" x14ac:dyDescent="0.4">
      <c r="A265" t="s">
        <v>275</v>
      </c>
    </row>
    <row r="266" spans="1:1" x14ac:dyDescent="0.4">
      <c r="A266" t="s">
        <v>276</v>
      </c>
    </row>
    <row r="267" spans="1:1" x14ac:dyDescent="0.4">
      <c r="A267" t="s">
        <v>277</v>
      </c>
    </row>
    <row r="268" spans="1:1" x14ac:dyDescent="0.4">
      <c r="A268" t="s">
        <v>278</v>
      </c>
    </row>
    <row r="269" spans="1:1" x14ac:dyDescent="0.4">
      <c r="A269" t="s">
        <v>279</v>
      </c>
    </row>
    <row r="270" spans="1:1" x14ac:dyDescent="0.4">
      <c r="A270" t="s">
        <v>280</v>
      </c>
    </row>
    <row r="271" spans="1:1" x14ac:dyDescent="0.4">
      <c r="A271" t="s">
        <v>281</v>
      </c>
    </row>
    <row r="272" spans="1:1" x14ac:dyDescent="0.4">
      <c r="A272" t="s">
        <v>282</v>
      </c>
    </row>
    <row r="273" spans="1:1" x14ac:dyDescent="0.4">
      <c r="A273" t="s">
        <v>283</v>
      </c>
    </row>
    <row r="274" spans="1:1" x14ac:dyDescent="0.4">
      <c r="A274" t="s">
        <v>284</v>
      </c>
    </row>
    <row r="275" spans="1:1" x14ac:dyDescent="0.4">
      <c r="A275" t="s">
        <v>286</v>
      </c>
    </row>
    <row r="276" spans="1:1" x14ac:dyDescent="0.4">
      <c r="A276" t="s">
        <v>287</v>
      </c>
    </row>
    <row r="277" spans="1:1" x14ac:dyDescent="0.4">
      <c r="A277" t="s">
        <v>288</v>
      </c>
    </row>
    <row r="278" spans="1:1" x14ac:dyDescent="0.4">
      <c r="A278" t="s">
        <v>289</v>
      </c>
    </row>
    <row r="279" spans="1:1" x14ac:dyDescent="0.4">
      <c r="A279" t="s">
        <v>984</v>
      </c>
    </row>
    <row r="280" spans="1:1" x14ac:dyDescent="0.4">
      <c r="A280" t="s">
        <v>290</v>
      </c>
    </row>
    <row r="281" spans="1:1" x14ac:dyDescent="0.4">
      <c r="A281" t="s">
        <v>291</v>
      </c>
    </row>
    <row r="282" spans="1:1" x14ac:dyDescent="0.4">
      <c r="A282" t="s">
        <v>292</v>
      </c>
    </row>
    <row r="283" spans="1:1" x14ac:dyDescent="0.4">
      <c r="A283" t="s">
        <v>293</v>
      </c>
    </row>
    <row r="284" spans="1:1" x14ac:dyDescent="0.4">
      <c r="A284" t="s">
        <v>294</v>
      </c>
    </row>
    <row r="285" spans="1:1" x14ac:dyDescent="0.4">
      <c r="A285" t="s">
        <v>1150</v>
      </c>
    </row>
    <row r="286" spans="1:1" x14ac:dyDescent="0.4">
      <c r="A286" t="s">
        <v>295</v>
      </c>
    </row>
    <row r="287" spans="1:1" x14ac:dyDescent="0.4">
      <c r="A287" t="s">
        <v>296</v>
      </c>
    </row>
    <row r="288" spans="1:1" x14ac:dyDescent="0.4">
      <c r="A288" t="s">
        <v>297</v>
      </c>
    </row>
    <row r="289" spans="1:1" x14ac:dyDescent="0.4">
      <c r="A289" t="s">
        <v>298</v>
      </c>
    </row>
    <row r="290" spans="1:1" x14ac:dyDescent="0.4">
      <c r="A290" t="s">
        <v>299</v>
      </c>
    </row>
    <row r="291" spans="1:1" x14ac:dyDescent="0.4">
      <c r="A291" t="s">
        <v>1008</v>
      </c>
    </row>
    <row r="292" spans="1:1" x14ac:dyDescent="0.4">
      <c r="A292" t="s">
        <v>300</v>
      </c>
    </row>
    <row r="293" spans="1:1" x14ac:dyDescent="0.4">
      <c r="A293" t="s">
        <v>301</v>
      </c>
    </row>
    <row r="294" spans="1:1" x14ac:dyDescent="0.4">
      <c r="A294" t="s">
        <v>302</v>
      </c>
    </row>
    <row r="295" spans="1:1" x14ac:dyDescent="0.4">
      <c r="A295" t="s">
        <v>303</v>
      </c>
    </row>
    <row r="296" spans="1:1" x14ac:dyDescent="0.4">
      <c r="A296" t="s">
        <v>304</v>
      </c>
    </row>
    <row r="297" spans="1:1" x14ac:dyDescent="0.4">
      <c r="A297" t="s">
        <v>305</v>
      </c>
    </row>
    <row r="298" spans="1:1" x14ac:dyDescent="0.4">
      <c r="A298" t="s">
        <v>306</v>
      </c>
    </row>
    <row r="299" spans="1:1" x14ac:dyDescent="0.4">
      <c r="A299" t="s">
        <v>307</v>
      </c>
    </row>
    <row r="300" spans="1:1" x14ac:dyDescent="0.4">
      <c r="A300" t="s">
        <v>308</v>
      </c>
    </row>
    <row r="301" spans="1:1" x14ac:dyDescent="0.4">
      <c r="A301" t="s">
        <v>1030</v>
      </c>
    </row>
    <row r="302" spans="1:1" x14ac:dyDescent="0.4">
      <c r="A302" t="s">
        <v>309</v>
      </c>
    </row>
    <row r="303" spans="1:1" x14ac:dyDescent="0.4">
      <c r="A303" t="s">
        <v>310</v>
      </c>
    </row>
    <row r="304" spans="1:1" x14ac:dyDescent="0.4">
      <c r="A304" t="s">
        <v>311</v>
      </c>
    </row>
    <row r="305" spans="1:1" x14ac:dyDescent="0.4">
      <c r="A305" t="s">
        <v>312</v>
      </c>
    </row>
    <row r="306" spans="1:1" x14ac:dyDescent="0.4">
      <c r="A306" t="s">
        <v>313</v>
      </c>
    </row>
    <row r="307" spans="1:1" x14ac:dyDescent="0.4">
      <c r="A307" t="s">
        <v>314</v>
      </c>
    </row>
    <row r="308" spans="1:1" x14ac:dyDescent="0.4">
      <c r="A308" t="s">
        <v>1045</v>
      </c>
    </row>
    <row r="309" spans="1:1" x14ac:dyDescent="0.4">
      <c r="A309" t="s">
        <v>315</v>
      </c>
    </row>
    <row r="310" spans="1:1" x14ac:dyDescent="0.4">
      <c r="A310" t="s">
        <v>316</v>
      </c>
    </row>
    <row r="311" spans="1:1" x14ac:dyDescent="0.4">
      <c r="A311" t="s">
        <v>1052</v>
      </c>
    </row>
    <row r="312" spans="1:1" x14ac:dyDescent="0.4">
      <c r="A312" t="s">
        <v>317</v>
      </c>
    </row>
    <row r="313" spans="1:1" x14ac:dyDescent="0.4">
      <c r="A313" t="s">
        <v>318</v>
      </c>
    </row>
    <row r="314" spans="1:1" x14ac:dyDescent="0.4">
      <c r="A314" t="s">
        <v>319</v>
      </c>
    </row>
    <row r="315" spans="1:1" x14ac:dyDescent="0.4">
      <c r="A315" t="s">
        <v>1061</v>
      </c>
    </row>
    <row r="316" spans="1:1" x14ac:dyDescent="0.4">
      <c r="A316" t="s">
        <v>320</v>
      </c>
    </row>
    <row r="317" spans="1:1" x14ac:dyDescent="0.4">
      <c r="A317" t="s">
        <v>321</v>
      </c>
    </row>
    <row r="318" spans="1:1" x14ac:dyDescent="0.4">
      <c r="A318" t="s">
        <v>322</v>
      </c>
    </row>
    <row r="319" spans="1:1" x14ac:dyDescent="0.4">
      <c r="A319" t="s">
        <v>323</v>
      </c>
    </row>
    <row r="320" spans="1:1" x14ac:dyDescent="0.4">
      <c r="A320" t="s">
        <v>324</v>
      </c>
    </row>
    <row r="321" spans="1:1" x14ac:dyDescent="0.4">
      <c r="A321" t="s">
        <v>325</v>
      </c>
    </row>
    <row r="322" spans="1:1" x14ac:dyDescent="0.4">
      <c r="A322" t="s">
        <v>1075</v>
      </c>
    </row>
    <row r="323" spans="1:1" x14ac:dyDescent="0.4">
      <c r="A323" t="s">
        <v>1078</v>
      </c>
    </row>
    <row r="324" spans="1:1" x14ac:dyDescent="0.4">
      <c r="A324" t="s">
        <v>326</v>
      </c>
    </row>
    <row r="325" spans="1:1" x14ac:dyDescent="0.4">
      <c r="A325" t="s">
        <v>327</v>
      </c>
    </row>
    <row r="326" spans="1:1" x14ac:dyDescent="0.4">
      <c r="A326" t="s">
        <v>328</v>
      </c>
    </row>
    <row r="327" spans="1:1" x14ac:dyDescent="0.4">
      <c r="A327" t="s">
        <v>1087</v>
      </c>
    </row>
    <row r="328" spans="1:1" x14ac:dyDescent="0.4">
      <c r="A328" t="s">
        <v>329</v>
      </c>
    </row>
    <row r="329" spans="1:1" x14ac:dyDescent="0.4">
      <c r="A329" t="s">
        <v>330</v>
      </c>
    </row>
    <row r="330" spans="1:1" x14ac:dyDescent="0.4">
      <c r="A330" t="s">
        <v>331</v>
      </c>
    </row>
    <row r="331" spans="1:1" x14ac:dyDescent="0.4">
      <c r="A331" t="s">
        <v>332</v>
      </c>
    </row>
    <row r="332" spans="1:1" x14ac:dyDescent="0.4">
      <c r="A332" t="s">
        <v>333</v>
      </c>
    </row>
    <row r="333" spans="1:1" x14ac:dyDescent="0.4">
      <c r="A333" t="s">
        <v>334</v>
      </c>
    </row>
    <row r="334" spans="1:1" x14ac:dyDescent="0.4">
      <c r="A334" t="s">
        <v>1102</v>
      </c>
    </row>
    <row r="335" spans="1:1" x14ac:dyDescent="0.4">
      <c r="A335" t="s">
        <v>335</v>
      </c>
    </row>
    <row r="336" spans="1:1" x14ac:dyDescent="0.4">
      <c r="A336" t="s">
        <v>337</v>
      </c>
    </row>
    <row r="337" spans="1:1" x14ac:dyDescent="0.4">
      <c r="A337" t="s">
        <v>338</v>
      </c>
    </row>
    <row r="338" spans="1:1" x14ac:dyDescent="0.4">
      <c r="A338" t="s">
        <v>339</v>
      </c>
    </row>
    <row r="339" spans="1:1" x14ac:dyDescent="0.4">
      <c r="A339" t="s">
        <v>340</v>
      </c>
    </row>
    <row r="340" spans="1:1" x14ac:dyDescent="0.4">
      <c r="A340" t="s">
        <v>341</v>
      </c>
    </row>
    <row r="341" spans="1:1" x14ac:dyDescent="0.4">
      <c r="A341" t="s">
        <v>342</v>
      </c>
    </row>
    <row r="342" spans="1:1" x14ac:dyDescent="0.4">
      <c r="A342" t="s">
        <v>343</v>
      </c>
    </row>
    <row r="343" spans="1:1" x14ac:dyDescent="0.4">
      <c r="A343" t="s">
        <v>344</v>
      </c>
    </row>
    <row r="344" spans="1:1" x14ac:dyDescent="0.4">
      <c r="A344" t="s">
        <v>345</v>
      </c>
    </row>
    <row r="345" spans="1:1" x14ac:dyDescent="0.4">
      <c r="A345" t="s">
        <v>346</v>
      </c>
    </row>
    <row r="346" spans="1:1" x14ac:dyDescent="0.4">
      <c r="A346" t="s">
        <v>347</v>
      </c>
    </row>
    <row r="347" spans="1:1" x14ac:dyDescent="0.4">
      <c r="A347" t="s">
        <v>348</v>
      </c>
    </row>
    <row r="348" spans="1:1" x14ac:dyDescent="0.4">
      <c r="A348" t="s">
        <v>349</v>
      </c>
    </row>
    <row r="349" spans="1:1" x14ac:dyDescent="0.4">
      <c r="A349" t="s">
        <v>350</v>
      </c>
    </row>
    <row r="350" spans="1:1" x14ac:dyDescent="0.4">
      <c r="A350" t="s">
        <v>351</v>
      </c>
    </row>
    <row r="351" spans="1:1" x14ac:dyDescent="0.4">
      <c r="A351" t="s">
        <v>352</v>
      </c>
    </row>
    <row r="352" spans="1:1" x14ac:dyDescent="0.4">
      <c r="A352" t="s">
        <v>353</v>
      </c>
    </row>
    <row r="362" spans="1:1" x14ac:dyDescent="0.4">
      <c r="A362" s="4"/>
    </row>
  </sheetData>
  <conditionalFormatting sqref="A4:A362">
    <cfRule type="duplicateValues" dxfId="7" priority="1"/>
  </conditionalFormatting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33BD5-EA49-4238-99A6-0F176D3BC80E}">
  <sheetPr codeName="Sheet13"/>
  <dimension ref="A1:G382"/>
  <sheetViews>
    <sheetView topLeftCell="A343" workbookViewId="0">
      <selection activeCell="A24" sqref="A24"/>
    </sheetView>
  </sheetViews>
  <sheetFormatPr defaultRowHeight="14.6" x14ac:dyDescent="0.4"/>
  <cols>
    <col min="1" max="1" width="69.765625" customWidth="1"/>
    <col min="2" max="2" width="17.69140625" bestFit="1" customWidth="1"/>
    <col min="3" max="3" width="15.765625" bestFit="1" customWidth="1"/>
    <col min="4" max="4" width="17.4609375" bestFit="1" customWidth="1"/>
    <col min="5" max="5" width="105" bestFit="1" customWidth="1"/>
    <col min="6" max="6" width="11" bestFit="1" customWidth="1"/>
    <col min="7" max="7" width="84.3046875" style="1" bestFit="1" customWidth="1"/>
  </cols>
  <sheetData>
    <row r="1" spans="1:7" x14ac:dyDescent="0.4">
      <c r="A1" t="s">
        <v>0</v>
      </c>
      <c r="B1" t="s">
        <v>398</v>
      </c>
      <c r="C1" t="s">
        <v>399</v>
      </c>
      <c r="D1" t="s">
        <v>400</v>
      </c>
      <c r="E1" t="s">
        <v>401</v>
      </c>
      <c r="F1" s="1" t="s">
        <v>402</v>
      </c>
      <c r="G1" s="1" t="s">
        <v>403</v>
      </c>
    </row>
    <row r="2" spans="1:7" x14ac:dyDescent="0.4">
      <c r="A2" t="s">
        <v>37</v>
      </c>
      <c r="B2" t="s">
        <v>404</v>
      </c>
      <c r="C2" t="s">
        <v>44</v>
      </c>
      <c r="D2" s="2">
        <v>0</v>
      </c>
      <c r="E2" t="s">
        <v>405</v>
      </c>
      <c r="F2" s="1" t="s">
        <v>1213</v>
      </c>
      <c r="G2" s="1" t="str">
        <f t="shared" ref="G2:G65" si="0">_xlfn.IFNA(VLOOKUP(A2,accountlist,1,FALSE),
  IF(F2="",VLOOKUP(A2,accountlist,1,FALSE),""))</f>
        <v>2013 JOHN A. BENNETT AND LORI L. BENNETT REVOCABLE TRUST</v>
      </c>
    </row>
    <row r="3" spans="1:7" x14ac:dyDescent="0.4">
      <c r="A3" t="s">
        <v>38</v>
      </c>
      <c r="B3" t="s">
        <v>406</v>
      </c>
      <c r="C3" t="s">
        <v>407</v>
      </c>
      <c r="D3" s="2">
        <v>0</v>
      </c>
      <c r="E3" t="s">
        <v>408</v>
      </c>
      <c r="F3" s="1" t="s">
        <v>1213</v>
      </c>
      <c r="G3" s="1" t="str">
        <f t="shared" si="0"/>
        <v>4DDS Inc</v>
      </c>
    </row>
    <row r="4" spans="1:7" x14ac:dyDescent="0.4">
      <c r="A4" t="s">
        <v>39</v>
      </c>
      <c r="B4" t="s">
        <v>409</v>
      </c>
      <c r="C4" t="s">
        <v>44</v>
      </c>
      <c r="D4" s="2">
        <v>0.15</v>
      </c>
      <c r="E4" t="s">
        <v>410</v>
      </c>
      <c r="F4" s="1" t="s">
        <v>1213</v>
      </c>
      <c r="G4" s="1" t="str">
        <f t="shared" si="0"/>
        <v>9282181 Canada Inc.</v>
      </c>
    </row>
    <row r="5" spans="1:7" x14ac:dyDescent="0.4">
      <c r="A5" t="s">
        <v>40</v>
      </c>
      <c r="B5" t="s">
        <v>411</v>
      </c>
      <c r="C5" t="s">
        <v>407</v>
      </c>
      <c r="D5" s="2">
        <v>0</v>
      </c>
      <c r="E5" t="s">
        <v>412</v>
      </c>
      <c r="F5" s="1" t="s">
        <v>1213</v>
      </c>
      <c r="G5" s="1" t="str">
        <f t="shared" si="0"/>
        <v>Adam J. Barr</v>
      </c>
    </row>
    <row r="6" spans="1:7" x14ac:dyDescent="0.4">
      <c r="A6" t="s">
        <v>41</v>
      </c>
      <c r="B6" t="s">
        <v>413</v>
      </c>
      <c r="C6" t="s">
        <v>44</v>
      </c>
      <c r="D6" s="2">
        <v>0</v>
      </c>
      <c r="E6" t="s">
        <v>414</v>
      </c>
      <c r="F6" s="1" t="s">
        <v>1213</v>
      </c>
      <c r="G6" s="1" t="str">
        <f t="shared" si="0"/>
        <v>Adam Sowinski</v>
      </c>
    </row>
    <row r="7" spans="1:7" x14ac:dyDescent="0.4">
      <c r="A7" t="s">
        <v>42</v>
      </c>
      <c r="B7" t="s">
        <v>415</v>
      </c>
      <c r="C7" t="s">
        <v>44</v>
      </c>
      <c r="D7" s="2">
        <v>0</v>
      </c>
      <c r="E7" t="s">
        <v>416</v>
      </c>
      <c r="F7" s="1" t="s">
        <v>1213</v>
      </c>
      <c r="G7" s="1" t="str">
        <f t="shared" si="0"/>
        <v>Adams Family Trust</v>
      </c>
    </row>
    <row r="8" spans="1:7" x14ac:dyDescent="0.4">
      <c r="A8" t="s">
        <v>43</v>
      </c>
      <c r="B8" t="s">
        <v>417</v>
      </c>
      <c r="C8" t="s">
        <v>44</v>
      </c>
      <c r="D8" s="2">
        <v>0</v>
      </c>
      <c r="E8" t="s">
        <v>418</v>
      </c>
      <c r="F8" s="1" t="s">
        <v>1213</v>
      </c>
      <c r="G8" s="1" t="str">
        <f t="shared" si="0"/>
        <v>Addison and Nagila Quale</v>
      </c>
    </row>
    <row r="9" spans="1:7" x14ac:dyDescent="0.4">
      <c r="A9" t="s">
        <v>44</v>
      </c>
      <c r="B9" t="s">
        <v>419</v>
      </c>
      <c r="C9" t="s">
        <v>44</v>
      </c>
      <c r="D9" s="2">
        <v>0</v>
      </c>
      <c r="E9" t="s">
        <v>418</v>
      </c>
      <c r="F9" s="1" t="s">
        <v>1213</v>
      </c>
      <c r="G9" s="1" t="str">
        <f t="shared" si="0"/>
        <v>Addison Quale</v>
      </c>
    </row>
    <row r="10" spans="1:7" x14ac:dyDescent="0.4">
      <c r="A10" t="s">
        <v>45</v>
      </c>
      <c r="B10" t="s">
        <v>420</v>
      </c>
      <c r="C10" t="s">
        <v>44</v>
      </c>
      <c r="D10" s="2">
        <v>0</v>
      </c>
      <c r="E10" t="s">
        <v>421</v>
      </c>
      <c r="F10" s="1" t="s">
        <v>1213</v>
      </c>
      <c r="G10" s="1" t="str">
        <f t="shared" si="0"/>
        <v>Aditya Dynar</v>
      </c>
    </row>
    <row r="11" spans="1:7" x14ac:dyDescent="0.4">
      <c r="A11" t="s">
        <v>46</v>
      </c>
      <c r="B11" t="s">
        <v>422</v>
      </c>
      <c r="C11" t="s">
        <v>407</v>
      </c>
      <c r="D11" s="2">
        <v>0</v>
      </c>
      <c r="E11" t="s">
        <v>423</v>
      </c>
      <c r="F11" s="1" t="s">
        <v>1213</v>
      </c>
      <c r="G11" s="1" t="str">
        <f t="shared" si="0"/>
        <v>Alan and Stacy Lynch</v>
      </c>
    </row>
    <row r="12" spans="1:7" x14ac:dyDescent="0.4">
      <c r="A12" t="s">
        <v>47</v>
      </c>
      <c r="B12" t="s">
        <v>424</v>
      </c>
      <c r="C12" t="s">
        <v>44</v>
      </c>
      <c r="D12" s="2">
        <v>0</v>
      </c>
      <c r="E12" t="s">
        <v>425</v>
      </c>
      <c r="F12" s="1" t="s">
        <v>1213</v>
      </c>
      <c r="G12" s="1" t="str">
        <f t="shared" si="0"/>
        <v>Alan McKendree D/B/A 24K Enterprises</v>
      </c>
    </row>
    <row r="13" spans="1:7" x14ac:dyDescent="0.4">
      <c r="A13" t="s">
        <v>48</v>
      </c>
      <c r="B13" t="s">
        <v>426</v>
      </c>
      <c r="C13" t="s">
        <v>44</v>
      </c>
      <c r="D13" s="2">
        <v>0.15</v>
      </c>
      <c r="E13" t="s">
        <v>427</v>
      </c>
      <c r="F13" s="1" t="s">
        <v>1213</v>
      </c>
      <c r="G13" s="1" t="str">
        <f t="shared" si="0"/>
        <v>Alberto Salguero and Patricia Aguilar</v>
      </c>
    </row>
    <row r="14" spans="1:7" x14ac:dyDescent="0.4">
      <c r="A14" t="s">
        <v>428</v>
      </c>
      <c r="B14" t="s">
        <v>429</v>
      </c>
      <c r="C14" t="s">
        <v>44</v>
      </c>
      <c r="D14" s="2">
        <v>0</v>
      </c>
      <c r="E14" t="s">
        <v>430</v>
      </c>
      <c r="F14" s="1" t="s">
        <v>1213</v>
      </c>
      <c r="G14" s="1" t="str">
        <f t="shared" si="0"/>
        <v>Alexander Manzara</v>
      </c>
    </row>
    <row r="15" spans="1:7" x14ac:dyDescent="0.4">
      <c r="A15" t="s">
        <v>1158</v>
      </c>
      <c r="B15" t="s">
        <v>1159</v>
      </c>
      <c r="C15" t="s">
        <v>44</v>
      </c>
      <c r="D15" s="2">
        <v>0</v>
      </c>
      <c r="E15" t="s">
        <v>1160</v>
      </c>
      <c r="F15" s="1" t="s">
        <v>1213</v>
      </c>
      <c r="G15" s="1" t="str">
        <f t="shared" si="0"/>
        <v>Alexander Maslinksovsky</v>
      </c>
    </row>
    <row r="16" spans="1:7" x14ac:dyDescent="0.4">
      <c r="A16" t="s">
        <v>49</v>
      </c>
      <c r="B16" t="s">
        <v>431</v>
      </c>
      <c r="C16" t="s">
        <v>44</v>
      </c>
      <c r="D16" s="2">
        <v>0</v>
      </c>
      <c r="E16" t="s">
        <v>432</v>
      </c>
      <c r="F16" s="1" t="s">
        <v>1213</v>
      </c>
      <c r="G16" s="1" t="str">
        <f t="shared" si="0"/>
        <v>Alexander Schechter</v>
      </c>
    </row>
    <row r="17" spans="1:7" x14ac:dyDescent="0.4">
      <c r="A17" t="s">
        <v>50</v>
      </c>
      <c r="B17" t="s">
        <v>433</v>
      </c>
      <c r="C17" t="s">
        <v>44</v>
      </c>
      <c r="D17" s="2">
        <v>0.1</v>
      </c>
      <c r="E17" t="s">
        <v>434</v>
      </c>
      <c r="F17" s="1" t="s">
        <v>1213</v>
      </c>
      <c r="G17" s="1" t="str">
        <f t="shared" si="0"/>
        <v>Alexander Wilson</v>
      </c>
    </row>
    <row r="18" spans="1:7" x14ac:dyDescent="0.4">
      <c r="A18" t="s">
        <v>51</v>
      </c>
      <c r="B18" t="s">
        <v>435</v>
      </c>
      <c r="C18" t="s">
        <v>44</v>
      </c>
      <c r="D18" s="2">
        <v>0</v>
      </c>
      <c r="E18" t="s">
        <v>436</v>
      </c>
      <c r="F18" s="1" t="s">
        <v>1213</v>
      </c>
      <c r="G18" s="1" t="str">
        <f t="shared" si="0"/>
        <v>Alison &amp; Toby Boothman</v>
      </c>
    </row>
    <row r="19" spans="1:7" x14ac:dyDescent="0.4">
      <c r="A19" t="s">
        <v>52</v>
      </c>
      <c r="B19" t="s">
        <v>437</v>
      </c>
      <c r="C19" t="s">
        <v>44</v>
      </c>
      <c r="D19" s="2">
        <v>0</v>
      </c>
      <c r="E19" t="s">
        <v>438</v>
      </c>
      <c r="F19" s="1" t="s">
        <v>1213</v>
      </c>
      <c r="G19" s="1" t="str">
        <f t="shared" si="0"/>
        <v>ALJJ, LLC</v>
      </c>
    </row>
    <row r="20" spans="1:7" x14ac:dyDescent="0.4">
      <c r="A20" t="s">
        <v>53</v>
      </c>
      <c r="B20" t="s">
        <v>439</v>
      </c>
      <c r="C20" t="s">
        <v>44</v>
      </c>
      <c r="D20" s="2">
        <v>0</v>
      </c>
      <c r="E20" t="s">
        <v>440</v>
      </c>
      <c r="F20" s="1" t="s">
        <v>1213</v>
      </c>
      <c r="G20" s="1" t="str">
        <f t="shared" si="0"/>
        <v>Alpine Gold</v>
      </c>
    </row>
    <row r="21" spans="1:7" x14ac:dyDescent="0.4">
      <c r="A21" t="s">
        <v>441</v>
      </c>
      <c r="B21" t="s">
        <v>442</v>
      </c>
      <c r="C21" t="s">
        <v>44</v>
      </c>
      <c r="D21" s="2">
        <v>0</v>
      </c>
      <c r="E21" t="s">
        <v>443</v>
      </c>
      <c r="F21" s="1" t="s">
        <v>1213</v>
      </c>
      <c r="G21" s="1" t="str">
        <f t="shared" si="0"/>
        <v>Andrew C. Quale Jr.</v>
      </c>
    </row>
    <row r="22" spans="1:7" x14ac:dyDescent="0.4">
      <c r="A22" t="s">
        <v>54</v>
      </c>
      <c r="B22" t="s">
        <v>444</v>
      </c>
      <c r="C22" t="s">
        <v>44</v>
      </c>
      <c r="D22" s="2">
        <v>0</v>
      </c>
      <c r="E22" t="s">
        <v>445</v>
      </c>
      <c r="F22" s="1" t="s">
        <v>1213</v>
      </c>
      <c r="G22" s="1" t="str">
        <f t="shared" si="0"/>
        <v>Andrew Fately and Julie Fately</v>
      </c>
    </row>
    <row r="23" spans="1:7" x14ac:dyDescent="0.4">
      <c r="A23" t="s">
        <v>1147</v>
      </c>
      <c r="B23" t="s">
        <v>1148</v>
      </c>
      <c r="C23" t="s">
        <v>44</v>
      </c>
      <c r="D23" s="2">
        <v>0</v>
      </c>
      <c r="E23" t="s">
        <v>1149</v>
      </c>
      <c r="F23" s="1" t="s">
        <v>1213</v>
      </c>
      <c r="G23" s="1" t="str">
        <f t="shared" si="0"/>
        <v>Andrew Jonathan Sheffield</v>
      </c>
    </row>
    <row r="24" spans="1:7" x14ac:dyDescent="0.4">
      <c r="A24" t="s">
        <v>55</v>
      </c>
      <c r="B24" t="s">
        <v>446</v>
      </c>
      <c r="C24" t="s">
        <v>44</v>
      </c>
      <c r="D24" s="2">
        <v>0</v>
      </c>
      <c r="E24" t="s">
        <v>447</v>
      </c>
      <c r="F24" s="1" t="s">
        <v>1213</v>
      </c>
      <c r="G24" s="1" t="str">
        <f t="shared" si="0"/>
        <v>Andrew LaPlante Special Needs Trust</v>
      </c>
    </row>
    <row r="25" spans="1:7" x14ac:dyDescent="0.4">
      <c r="A25" t="s">
        <v>56</v>
      </c>
      <c r="B25" t="s">
        <v>448</v>
      </c>
      <c r="C25" t="s">
        <v>44</v>
      </c>
      <c r="D25" s="2">
        <v>0</v>
      </c>
      <c r="E25" t="s">
        <v>449</v>
      </c>
      <c r="F25" s="1" t="s">
        <v>1213</v>
      </c>
      <c r="G25" s="1" t="str">
        <f t="shared" si="0"/>
        <v>Andriy Samilyak</v>
      </c>
    </row>
    <row r="26" spans="1:7" x14ac:dyDescent="0.4">
      <c r="A26" t="s">
        <v>57</v>
      </c>
      <c r="B26" t="s">
        <v>450</v>
      </c>
      <c r="C26" t="s">
        <v>407</v>
      </c>
      <c r="D26" s="2">
        <v>0</v>
      </c>
      <c r="E26" t="s">
        <v>451</v>
      </c>
      <c r="F26" s="1" t="s">
        <v>1213</v>
      </c>
      <c r="G26" s="1" t="str">
        <f t="shared" si="0"/>
        <v>Antares LLC</v>
      </c>
    </row>
    <row r="27" spans="1:7" x14ac:dyDescent="0.4">
      <c r="A27" t="s">
        <v>58</v>
      </c>
      <c r="B27" t="s">
        <v>452</v>
      </c>
      <c r="C27" t="s">
        <v>407</v>
      </c>
      <c r="D27" s="2">
        <v>0</v>
      </c>
      <c r="E27" t="s">
        <v>453</v>
      </c>
      <c r="F27" s="1" t="s">
        <v>1213</v>
      </c>
      <c r="G27" s="1" t="str">
        <f t="shared" si="0"/>
        <v>Anthony and Heidi Lind</v>
      </c>
    </row>
    <row r="28" spans="1:7" x14ac:dyDescent="0.4">
      <c r="A28" t="s">
        <v>59</v>
      </c>
      <c r="B28" t="s">
        <v>454</v>
      </c>
      <c r="C28" t="s">
        <v>44</v>
      </c>
      <c r="D28" s="2">
        <v>0.1</v>
      </c>
      <c r="E28" t="s">
        <v>455</v>
      </c>
      <c r="F28" s="1" t="s">
        <v>1213</v>
      </c>
      <c r="G28" s="1" t="str">
        <f t="shared" si="0"/>
        <v>Anthony Craig Palmer</v>
      </c>
    </row>
    <row r="29" spans="1:7" x14ac:dyDescent="0.4">
      <c r="A29" t="s">
        <v>60</v>
      </c>
      <c r="B29" t="s">
        <v>456</v>
      </c>
      <c r="C29" t="s">
        <v>44</v>
      </c>
      <c r="D29" s="2">
        <v>0</v>
      </c>
      <c r="E29" t="s">
        <v>457</v>
      </c>
      <c r="F29" s="1" t="s">
        <v>1213</v>
      </c>
      <c r="G29" s="1" t="str">
        <f t="shared" si="0"/>
        <v>Anthony Guinn</v>
      </c>
    </row>
    <row r="30" spans="1:7" x14ac:dyDescent="0.4">
      <c r="A30" t="s">
        <v>61</v>
      </c>
      <c r="B30" t="s">
        <v>458</v>
      </c>
      <c r="C30" t="s">
        <v>44</v>
      </c>
      <c r="D30" s="2">
        <v>0</v>
      </c>
      <c r="E30" t="s">
        <v>459</v>
      </c>
      <c r="F30" s="1" t="s">
        <v>1213</v>
      </c>
      <c r="G30" s="1" t="str">
        <f t="shared" si="0"/>
        <v>Aram Fuchs</v>
      </c>
    </row>
    <row r="31" spans="1:7" x14ac:dyDescent="0.4">
      <c r="A31" t="s">
        <v>357</v>
      </c>
      <c r="B31" t="s">
        <v>460</v>
      </c>
      <c r="C31" t="s">
        <v>44</v>
      </c>
      <c r="D31" s="2">
        <v>0</v>
      </c>
      <c r="E31" t="s">
        <v>358</v>
      </c>
      <c r="F31" s="1" t="s">
        <v>1214</v>
      </c>
      <c r="G31" s="1" t="str">
        <f t="shared" si="0"/>
        <v/>
      </c>
    </row>
    <row r="32" spans="1:7" x14ac:dyDescent="0.4">
      <c r="A32" t="s">
        <v>62</v>
      </c>
      <c r="B32" t="s">
        <v>461</v>
      </c>
      <c r="C32" t="s">
        <v>407</v>
      </c>
      <c r="D32" s="2">
        <v>0.1</v>
      </c>
      <c r="E32" t="s">
        <v>462</v>
      </c>
      <c r="F32" s="1" t="s">
        <v>1213</v>
      </c>
      <c r="G32" s="1" t="str">
        <f t="shared" si="0"/>
        <v>Armin Roehrl</v>
      </c>
    </row>
    <row r="33" spans="1:7" x14ac:dyDescent="0.4">
      <c r="A33" t="s">
        <v>1161</v>
      </c>
      <c r="B33" t="s">
        <v>1162</v>
      </c>
      <c r="C33" t="s">
        <v>407</v>
      </c>
      <c r="D33" s="2">
        <v>0</v>
      </c>
      <c r="E33" t="s">
        <v>1163</v>
      </c>
      <c r="F33" s="1" t="s">
        <v>1213</v>
      </c>
      <c r="G33" s="1" t="e">
        <f t="shared" si="0"/>
        <v>#N/A</v>
      </c>
    </row>
    <row r="34" spans="1:7" x14ac:dyDescent="0.4">
      <c r="A34" t="s">
        <v>463</v>
      </c>
      <c r="B34" t="s">
        <v>464</v>
      </c>
      <c r="C34" t="s">
        <v>44</v>
      </c>
      <c r="D34" s="2">
        <v>0</v>
      </c>
      <c r="E34" t="s">
        <v>465</v>
      </c>
      <c r="F34" s="1" t="s">
        <v>1213</v>
      </c>
      <c r="G34" s="1" t="str">
        <f t="shared" si="0"/>
        <v>Ashton Stewart</v>
      </c>
    </row>
    <row r="35" spans="1:7" x14ac:dyDescent="0.4">
      <c r="A35" t="s">
        <v>466</v>
      </c>
      <c r="B35" t="s">
        <v>467</v>
      </c>
      <c r="C35" t="s">
        <v>407</v>
      </c>
      <c r="D35" s="2">
        <v>0</v>
      </c>
      <c r="E35" t="s">
        <v>468</v>
      </c>
      <c r="F35" s="1" t="s">
        <v>1213</v>
      </c>
      <c r="G35" s="1" t="str">
        <f t="shared" si="0"/>
        <v>Asian Investment Management Services Limited</v>
      </c>
    </row>
    <row r="36" spans="1:7" x14ac:dyDescent="0.4">
      <c r="A36" t="s">
        <v>63</v>
      </c>
      <c r="B36" t="s">
        <v>469</v>
      </c>
      <c r="C36" t="s">
        <v>44</v>
      </c>
      <c r="D36" s="2">
        <v>0</v>
      </c>
      <c r="E36" t="s">
        <v>470</v>
      </c>
      <c r="F36" s="1" t="s">
        <v>1213</v>
      </c>
      <c r="G36" s="1" t="str">
        <f t="shared" si="0"/>
        <v>Atul Kapur and Kritti Pathak</v>
      </c>
    </row>
    <row r="37" spans="1:7" x14ac:dyDescent="0.4">
      <c r="A37" t="s">
        <v>64</v>
      </c>
      <c r="B37" t="s">
        <v>471</v>
      </c>
      <c r="C37" t="s">
        <v>407</v>
      </c>
      <c r="D37" s="2">
        <v>0</v>
      </c>
      <c r="E37" t="s">
        <v>472</v>
      </c>
      <c r="F37" s="1" t="s">
        <v>1213</v>
      </c>
      <c r="G37" s="1" t="str">
        <f t="shared" si="0"/>
        <v>Barbara Agner</v>
      </c>
    </row>
    <row r="38" spans="1:7" x14ac:dyDescent="0.4">
      <c r="A38" t="s">
        <v>65</v>
      </c>
      <c r="B38" t="s">
        <v>473</v>
      </c>
      <c r="C38" t="s">
        <v>44</v>
      </c>
      <c r="D38" s="2">
        <v>0</v>
      </c>
      <c r="E38" t="s">
        <v>474</v>
      </c>
      <c r="F38" s="1" t="s">
        <v>1213</v>
      </c>
      <c r="G38" s="1" t="str">
        <f t="shared" si="0"/>
        <v>Barnett Revocable Living Trust, dated March 31, 2005</v>
      </c>
    </row>
    <row r="39" spans="1:7" x14ac:dyDescent="0.4">
      <c r="A39" t="s">
        <v>66</v>
      </c>
      <c r="B39" t="s">
        <v>475</v>
      </c>
      <c r="C39" t="s">
        <v>44</v>
      </c>
      <c r="D39" s="2">
        <v>0</v>
      </c>
      <c r="E39" t="s">
        <v>476</v>
      </c>
      <c r="F39" s="1" t="s">
        <v>1213</v>
      </c>
      <c r="G39" s="1" t="str">
        <f t="shared" si="0"/>
        <v>Barry Kelly</v>
      </c>
    </row>
    <row r="40" spans="1:7" x14ac:dyDescent="0.4">
      <c r="A40" t="s">
        <v>67</v>
      </c>
      <c r="B40" t="s">
        <v>477</v>
      </c>
      <c r="C40" t="s">
        <v>407</v>
      </c>
      <c r="D40" s="2">
        <v>0.1</v>
      </c>
      <c r="E40" t="s">
        <v>478</v>
      </c>
      <c r="F40" s="1" t="s">
        <v>1213</v>
      </c>
      <c r="G40" s="1" t="str">
        <f t="shared" si="0"/>
        <v>Beagle Superannuation Fund</v>
      </c>
    </row>
    <row r="41" spans="1:7" x14ac:dyDescent="0.4">
      <c r="A41" t="s">
        <v>68</v>
      </c>
      <c r="B41" t="s">
        <v>479</v>
      </c>
      <c r="C41" t="s">
        <v>44</v>
      </c>
      <c r="D41" s="2">
        <v>0</v>
      </c>
      <c r="E41" t="s">
        <v>480</v>
      </c>
      <c r="F41" s="1" t="s">
        <v>1213</v>
      </c>
      <c r="G41" s="1" t="str">
        <f t="shared" si="0"/>
        <v>Belrio Revocable Trust</v>
      </c>
    </row>
    <row r="42" spans="1:7" x14ac:dyDescent="0.4">
      <c r="A42" t="s">
        <v>69</v>
      </c>
      <c r="B42" t="s">
        <v>481</v>
      </c>
      <c r="C42" t="s">
        <v>44</v>
      </c>
      <c r="D42" s="2">
        <v>0</v>
      </c>
      <c r="E42" t="s">
        <v>482</v>
      </c>
      <c r="F42" s="1" t="s">
        <v>1213</v>
      </c>
      <c r="G42" s="1" t="str">
        <f t="shared" si="0"/>
        <v>Benjamin H Smith Jr and Samantha Smith</v>
      </c>
    </row>
    <row r="43" spans="1:7" x14ac:dyDescent="0.4">
      <c r="A43" t="s">
        <v>70</v>
      </c>
      <c r="B43" t="s">
        <v>483</v>
      </c>
      <c r="C43" t="s">
        <v>44</v>
      </c>
      <c r="D43" s="2">
        <v>0</v>
      </c>
      <c r="E43" t="s">
        <v>484</v>
      </c>
      <c r="F43" s="1" t="s">
        <v>1213</v>
      </c>
      <c r="G43" s="1" t="str">
        <f t="shared" si="0"/>
        <v>Bennett Family Trust</v>
      </c>
    </row>
    <row r="44" spans="1:7" x14ac:dyDescent="0.4">
      <c r="A44" t="s">
        <v>71</v>
      </c>
      <c r="B44" t="s">
        <v>485</v>
      </c>
      <c r="C44" t="s">
        <v>44</v>
      </c>
      <c r="D44" s="2">
        <v>0</v>
      </c>
      <c r="E44" t="s">
        <v>486</v>
      </c>
      <c r="F44" s="1" t="s">
        <v>1213</v>
      </c>
      <c r="G44" s="1" t="str">
        <f t="shared" si="0"/>
        <v>Best Premises LLC</v>
      </c>
    </row>
    <row r="45" spans="1:7" x14ac:dyDescent="0.4">
      <c r="A45" t="s">
        <v>72</v>
      </c>
      <c r="B45" t="s">
        <v>487</v>
      </c>
      <c r="C45" t="s">
        <v>44</v>
      </c>
      <c r="D45" s="2">
        <v>0</v>
      </c>
      <c r="E45" t="s">
        <v>488</v>
      </c>
      <c r="F45" s="1" t="s">
        <v>1213</v>
      </c>
      <c r="G45" s="1" t="str">
        <f t="shared" si="0"/>
        <v>Bettina P Smilo Revocable Trust</v>
      </c>
    </row>
    <row r="46" spans="1:7" x14ac:dyDescent="0.4">
      <c r="A46" t="s">
        <v>73</v>
      </c>
      <c r="B46" t="s">
        <v>489</v>
      </c>
      <c r="C46" t="s">
        <v>44</v>
      </c>
      <c r="D46" s="2">
        <v>0.1</v>
      </c>
      <c r="E46" t="s">
        <v>490</v>
      </c>
      <c r="F46" s="1" t="s">
        <v>1213</v>
      </c>
      <c r="G46" s="1" t="str">
        <f t="shared" si="0"/>
        <v>Big Daddys Superannuation Fund</v>
      </c>
    </row>
    <row r="47" spans="1:7" x14ac:dyDescent="0.4">
      <c r="A47" t="s">
        <v>74</v>
      </c>
      <c r="B47" t="s">
        <v>491</v>
      </c>
      <c r="C47" t="s">
        <v>44</v>
      </c>
      <c r="D47" s="2">
        <v>0</v>
      </c>
      <c r="E47" t="s">
        <v>492</v>
      </c>
      <c r="F47" s="1" t="s">
        <v>1213</v>
      </c>
      <c r="G47" s="1" t="str">
        <f t="shared" si="0"/>
        <v>Bob Zielinski</v>
      </c>
    </row>
    <row r="48" spans="1:7" x14ac:dyDescent="0.4">
      <c r="A48" t="s">
        <v>75</v>
      </c>
      <c r="B48" t="s">
        <v>493</v>
      </c>
      <c r="C48" t="s">
        <v>44</v>
      </c>
      <c r="D48" s="2">
        <v>0</v>
      </c>
      <c r="E48" t="s">
        <v>494</v>
      </c>
      <c r="F48" s="1" t="s">
        <v>1213</v>
      </c>
      <c r="G48" s="1" t="str">
        <f t="shared" si="0"/>
        <v>Bohm Kim</v>
      </c>
    </row>
    <row r="49" spans="1:7" x14ac:dyDescent="0.4">
      <c r="A49" t="s">
        <v>76</v>
      </c>
      <c r="B49" t="s">
        <v>495</v>
      </c>
      <c r="C49" t="s">
        <v>44</v>
      </c>
      <c r="D49" s="2">
        <v>0</v>
      </c>
      <c r="E49" t="s">
        <v>496</v>
      </c>
      <c r="F49" s="1" t="s">
        <v>1213</v>
      </c>
      <c r="G49" s="1" t="str">
        <f t="shared" si="0"/>
        <v>Brad Aisa</v>
      </c>
    </row>
    <row r="50" spans="1:7" x14ac:dyDescent="0.4">
      <c r="A50" t="s">
        <v>77</v>
      </c>
      <c r="B50" t="s">
        <v>497</v>
      </c>
      <c r="C50" t="s">
        <v>407</v>
      </c>
      <c r="D50" s="2">
        <v>0</v>
      </c>
      <c r="E50" t="s">
        <v>498</v>
      </c>
      <c r="F50" s="1" t="s">
        <v>1213</v>
      </c>
      <c r="G50" s="1" t="str">
        <f t="shared" si="0"/>
        <v>Bradley G. Williams as Trustee of the Bradley G. Williams Revocable Trust dated July 8, 2013</v>
      </c>
    </row>
    <row r="51" spans="1:7" x14ac:dyDescent="0.4">
      <c r="A51" t="s">
        <v>78</v>
      </c>
      <c r="B51" t="s">
        <v>499</v>
      </c>
      <c r="C51" t="s">
        <v>407</v>
      </c>
      <c r="D51" s="2">
        <v>0</v>
      </c>
      <c r="E51" t="s">
        <v>500</v>
      </c>
      <c r="F51" s="1" t="s">
        <v>1213</v>
      </c>
      <c r="G51" s="1" t="str">
        <f t="shared" si="0"/>
        <v>Bradley Hayes Buchanan 2005 Trust</v>
      </c>
    </row>
    <row r="52" spans="1:7" x14ac:dyDescent="0.4">
      <c r="A52" t="s">
        <v>79</v>
      </c>
      <c r="B52" t="s">
        <v>501</v>
      </c>
      <c r="C52" t="s">
        <v>407</v>
      </c>
      <c r="D52" s="2">
        <v>0</v>
      </c>
      <c r="E52" t="s">
        <v>502</v>
      </c>
      <c r="F52" s="1" t="s">
        <v>1213</v>
      </c>
      <c r="G52" s="1" t="str">
        <f t="shared" si="0"/>
        <v>Brendan Hoey</v>
      </c>
    </row>
    <row r="53" spans="1:7" x14ac:dyDescent="0.4">
      <c r="A53" t="s">
        <v>80</v>
      </c>
      <c r="B53" t="s">
        <v>503</v>
      </c>
      <c r="C53" t="s">
        <v>44</v>
      </c>
      <c r="D53" s="2">
        <v>0</v>
      </c>
      <c r="E53" t="s">
        <v>504</v>
      </c>
      <c r="F53" s="1" t="s">
        <v>1213</v>
      </c>
      <c r="G53" s="1" t="str">
        <f t="shared" si="0"/>
        <v>Brent D. McDermott and Helen C. McDermott</v>
      </c>
    </row>
    <row r="54" spans="1:7" x14ac:dyDescent="0.4">
      <c r="A54" t="s">
        <v>81</v>
      </c>
      <c r="B54" t="s">
        <v>505</v>
      </c>
      <c r="C54" t="s">
        <v>44</v>
      </c>
      <c r="D54" s="2">
        <v>0</v>
      </c>
      <c r="E54" t="s">
        <v>506</v>
      </c>
      <c r="F54" s="1" t="s">
        <v>1213</v>
      </c>
      <c r="G54" s="1" t="str">
        <f t="shared" si="0"/>
        <v>Brian and Melinda Wolfe</v>
      </c>
    </row>
    <row r="55" spans="1:7" x14ac:dyDescent="0.4">
      <c r="A55" t="s">
        <v>82</v>
      </c>
      <c r="B55" t="s">
        <v>507</v>
      </c>
      <c r="C55" t="s">
        <v>44</v>
      </c>
      <c r="D55" s="2">
        <v>0</v>
      </c>
      <c r="E55" t="s">
        <v>508</v>
      </c>
      <c r="F55" s="1" t="s">
        <v>1213</v>
      </c>
      <c r="G55" s="1" t="str">
        <f t="shared" si="0"/>
        <v>Brian P. Simpson and Annaliese Cassarino</v>
      </c>
    </row>
    <row r="56" spans="1:7" x14ac:dyDescent="0.4">
      <c r="A56" t="s">
        <v>360</v>
      </c>
      <c r="B56" t="s">
        <v>509</v>
      </c>
      <c r="C56" t="s">
        <v>44</v>
      </c>
      <c r="D56" s="2">
        <v>0</v>
      </c>
      <c r="E56" t="s">
        <v>361</v>
      </c>
      <c r="F56" s="1" t="s">
        <v>1214</v>
      </c>
      <c r="G56" s="1" t="str">
        <f t="shared" si="0"/>
        <v/>
      </c>
    </row>
    <row r="57" spans="1:7" x14ac:dyDescent="0.4">
      <c r="A57" t="s">
        <v>83</v>
      </c>
      <c r="B57" t="s">
        <v>510</v>
      </c>
      <c r="C57" t="s">
        <v>44</v>
      </c>
      <c r="D57" s="2">
        <v>0</v>
      </c>
      <c r="E57" t="s">
        <v>511</v>
      </c>
      <c r="F57" s="1" t="s">
        <v>1213</v>
      </c>
      <c r="G57" s="1" t="str">
        <f t="shared" si="0"/>
        <v>Bruce and Kathleen Clark</v>
      </c>
    </row>
    <row r="58" spans="1:7" x14ac:dyDescent="0.4">
      <c r="A58" t="s">
        <v>84</v>
      </c>
      <c r="B58" t="s">
        <v>512</v>
      </c>
      <c r="C58" t="s">
        <v>44</v>
      </c>
      <c r="D58" s="2">
        <v>0</v>
      </c>
      <c r="E58" t="s">
        <v>513</v>
      </c>
      <c r="F58" s="1" t="s">
        <v>1213</v>
      </c>
      <c r="G58" s="1" t="str">
        <f t="shared" si="0"/>
        <v>Calvin A. Byles and Patricia J. Wagner</v>
      </c>
    </row>
    <row r="59" spans="1:7" x14ac:dyDescent="0.4">
      <c r="A59" t="s">
        <v>1152</v>
      </c>
      <c r="B59" t="s">
        <v>1153</v>
      </c>
      <c r="C59" t="s">
        <v>129</v>
      </c>
      <c r="D59" s="2">
        <v>0</v>
      </c>
      <c r="E59" t="s">
        <v>1154</v>
      </c>
      <c r="F59" s="1" t="s">
        <v>1213</v>
      </c>
      <c r="G59" s="1" t="str">
        <f t="shared" si="0"/>
        <v>Carlos M Rossi &amp; Hebe M Garcia</v>
      </c>
    </row>
    <row r="60" spans="1:7" x14ac:dyDescent="0.4">
      <c r="A60" t="s">
        <v>85</v>
      </c>
      <c r="B60" t="s">
        <v>514</v>
      </c>
      <c r="C60" t="s">
        <v>44</v>
      </c>
      <c r="D60" s="2">
        <v>0</v>
      </c>
      <c r="E60" t="s">
        <v>515</v>
      </c>
      <c r="F60" s="1" t="s">
        <v>1213</v>
      </c>
      <c r="G60" s="1" t="str">
        <f t="shared" si="0"/>
        <v>Carrie-Ann Biondi and Robert Begley</v>
      </c>
    </row>
    <row r="61" spans="1:7" x14ac:dyDescent="0.4">
      <c r="A61" t="s">
        <v>86</v>
      </c>
      <c r="B61" t="s">
        <v>516</v>
      </c>
      <c r="C61" t="s">
        <v>44</v>
      </c>
      <c r="D61" s="2">
        <v>0</v>
      </c>
      <c r="E61" t="s">
        <v>517</v>
      </c>
      <c r="F61" s="1" t="s">
        <v>1213</v>
      </c>
      <c r="G61" s="1" t="str">
        <f t="shared" si="0"/>
        <v>Cayla Zielinski</v>
      </c>
    </row>
    <row r="62" spans="1:7" x14ac:dyDescent="0.4">
      <c r="A62" t="s">
        <v>87</v>
      </c>
      <c r="B62" t="s">
        <v>518</v>
      </c>
      <c r="C62" t="s">
        <v>44</v>
      </c>
      <c r="D62" s="2">
        <v>0</v>
      </c>
      <c r="E62" t="s">
        <v>519</v>
      </c>
      <c r="F62" s="1" t="s">
        <v>1213</v>
      </c>
      <c r="G62" s="1" t="str">
        <f t="shared" si="0"/>
        <v>Charles and Bonnie Dahlke</v>
      </c>
    </row>
    <row r="63" spans="1:7" x14ac:dyDescent="0.4">
      <c r="A63" t="s">
        <v>88</v>
      </c>
      <c r="B63" t="s">
        <v>520</v>
      </c>
      <c r="C63" t="s">
        <v>44</v>
      </c>
      <c r="D63" s="2">
        <v>0</v>
      </c>
      <c r="E63" t="s">
        <v>521</v>
      </c>
      <c r="F63" s="1" t="s">
        <v>1213</v>
      </c>
      <c r="G63" s="1" t="str">
        <f t="shared" si="0"/>
        <v>Charles Vollum</v>
      </c>
    </row>
    <row r="64" spans="1:7" x14ac:dyDescent="0.4">
      <c r="A64" t="s">
        <v>89</v>
      </c>
      <c r="B64" t="s">
        <v>522</v>
      </c>
      <c r="C64" t="s">
        <v>44</v>
      </c>
      <c r="D64" s="2">
        <v>0.15</v>
      </c>
      <c r="E64" t="s">
        <v>523</v>
      </c>
      <c r="F64" s="1" t="s">
        <v>1213</v>
      </c>
      <c r="G64" s="1" t="str">
        <f t="shared" si="0"/>
        <v>Chih Yang Chen</v>
      </c>
    </row>
    <row r="65" spans="1:7" x14ac:dyDescent="0.4">
      <c r="A65" t="s">
        <v>90</v>
      </c>
      <c r="B65" t="s">
        <v>524</v>
      </c>
      <c r="C65" t="s">
        <v>44</v>
      </c>
      <c r="D65" s="2">
        <v>0</v>
      </c>
      <c r="E65" t="s">
        <v>525</v>
      </c>
      <c r="F65" s="1" t="s">
        <v>1213</v>
      </c>
      <c r="G65" s="1" t="str">
        <f t="shared" si="0"/>
        <v>Chris and Rachel Karabats</v>
      </c>
    </row>
    <row r="66" spans="1:7" x14ac:dyDescent="0.4">
      <c r="A66" t="s">
        <v>91</v>
      </c>
      <c r="B66" t="s">
        <v>526</v>
      </c>
      <c r="C66" t="s">
        <v>129</v>
      </c>
      <c r="D66" s="2">
        <v>0</v>
      </c>
      <c r="E66" t="s">
        <v>527</v>
      </c>
      <c r="F66" s="1" t="s">
        <v>1213</v>
      </c>
      <c r="G66" s="1" t="str">
        <f t="shared" ref="G66:G129" si="1">_xlfn.IFNA(VLOOKUP(A66,accountlist,1,FALSE),
  IF(F66="",VLOOKUP(A66,accountlist,1,FALSE),""))</f>
        <v>Christian Liberty Trust</v>
      </c>
    </row>
    <row r="67" spans="1:7" x14ac:dyDescent="0.4">
      <c r="A67" t="s">
        <v>92</v>
      </c>
      <c r="B67" t="s">
        <v>528</v>
      </c>
      <c r="C67" t="s">
        <v>44</v>
      </c>
      <c r="D67" s="2">
        <v>0</v>
      </c>
      <c r="E67" t="s">
        <v>529</v>
      </c>
      <c r="F67" s="1" t="s">
        <v>1213</v>
      </c>
      <c r="G67" s="1" t="str">
        <f t="shared" si="1"/>
        <v>Christian Watjen</v>
      </c>
    </row>
    <row r="68" spans="1:7" x14ac:dyDescent="0.4">
      <c r="A68" t="s">
        <v>93</v>
      </c>
      <c r="B68" t="s">
        <v>530</v>
      </c>
      <c r="C68" t="s">
        <v>44</v>
      </c>
      <c r="D68" s="2">
        <v>0</v>
      </c>
      <c r="E68" t="s">
        <v>531</v>
      </c>
      <c r="F68" s="1" t="s">
        <v>1213</v>
      </c>
      <c r="G68" s="1" t="str">
        <f t="shared" si="1"/>
        <v>Christopher and Irene Larkworthy</v>
      </c>
    </row>
    <row r="69" spans="1:7" x14ac:dyDescent="0.4">
      <c r="A69" t="s">
        <v>94</v>
      </c>
      <c r="B69" t="s">
        <v>532</v>
      </c>
      <c r="C69" t="s">
        <v>44</v>
      </c>
      <c r="D69" s="2">
        <v>0</v>
      </c>
      <c r="E69" t="s">
        <v>533</v>
      </c>
      <c r="F69" s="1" t="s">
        <v>1213</v>
      </c>
      <c r="G69" s="1" t="str">
        <f t="shared" si="1"/>
        <v>Christopher and Julie Josephine Williams</v>
      </c>
    </row>
    <row r="70" spans="1:7" x14ac:dyDescent="0.4">
      <c r="A70" t="s">
        <v>534</v>
      </c>
      <c r="B70" t="s">
        <v>535</v>
      </c>
      <c r="C70" t="s">
        <v>44</v>
      </c>
      <c r="D70" s="2">
        <v>0</v>
      </c>
      <c r="E70" t="s">
        <v>536</v>
      </c>
      <c r="F70" s="1" t="s">
        <v>1213</v>
      </c>
      <c r="G70" s="1" t="str">
        <f t="shared" si="1"/>
        <v>Christopher Curreri</v>
      </c>
    </row>
    <row r="71" spans="1:7" x14ac:dyDescent="0.4">
      <c r="A71" t="s">
        <v>95</v>
      </c>
      <c r="B71" t="s">
        <v>537</v>
      </c>
      <c r="C71" t="s">
        <v>44</v>
      </c>
      <c r="D71" s="2">
        <v>0</v>
      </c>
      <c r="E71" t="s">
        <v>538</v>
      </c>
      <c r="F71" s="1" t="s">
        <v>1213</v>
      </c>
      <c r="G71" s="1" t="str">
        <f t="shared" si="1"/>
        <v>Christopher Frederick Holmer</v>
      </c>
    </row>
    <row r="72" spans="1:7" x14ac:dyDescent="0.4">
      <c r="A72" t="s">
        <v>96</v>
      </c>
      <c r="B72" t="s">
        <v>539</v>
      </c>
      <c r="C72" t="s">
        <v>44</v>
      </c>
      <c r="D72" s="2">
        <v>0</v>
      </c>
      <c r="E72" t="s">
        <v>540</v>
      </c>
      <c r="F72" s="1" t="s">
        <v>1213</v>
      </c>
      <c r="G72" s="1" t="str">
        <f t="shared" si="1"/>
        <v>Christopher Marc Guidi</v>
      </c>
    </row>
    <row r="73" spans="1:7" x14ac:dyDescent="0.4">
      <c r="A73" t="s">
        <v>97</v>
      </c>
      <c r="B73" t="s">
        <v>541</v>
      </c>
      <c r="C73" t="s">
        <v>44</v>
      </c>
      <c r="D73" s="2">
        <v>0</v>
      </c>
      <c r="E73" t="s">
        <v>542</v>
      </c>
      <c r="F73" s="1" t="s">
        <v>1213</v>
      </c>
      <c r="G73" s="1" t="str">
        <f t="shared" si="1"/>
        <v>Christopher Smith</v>
      </c>
    </row>
    <row r="74" spans="1:7" x14ac:dyDescent="0.4">
      <c r="A74" t="s">
        <v>98</v>
      </c>
      <c r="B74" t="s">
        <v>543</v>
      </c>
      <c r="C74" t="s">
        <v>44</v>
      </c>
      <c r="D74" s="2">
        <v>0</v>
      </c>
      <c r="E74" t="s">
        <v>544</v>
      </c>
      <c r="F74" s="1" t="s">
        <v>1213</v>
      </c>
      <c r="G74" s="1" t="str">
        <f t="shared" si="1"/>
        <v>Christopher Tormey</v>
      </c>
    </row>
    <row r="75" spans="1:7" x14ac:dyDescent="0.4">
      <c r="A75" t="s">
        <v>99</v>
      </c>
      <c r="B75" t="s">
        <v>545</v>
      </c>
      <c r="C75" t="s">
        <v>44</v>
      </c>
      <c r="D75" s="2">
        <v>0</v>
      </c>
      <c r="E75" t="s">
        <v>546</v>
      </c>
      <c r="F75" s="1" t="s">
        <v>1213</v>
      </c>
      <c r="G75" s="1" t="str">
        <f t="shared" si="1"/>
        <v>Craig Price</v>
      </c>
    </row>
    <row r="76" spans="1:7" x14ac:dyDescent="0.4">
      <c r="A76" t="s">
        <v>100</v>
      </c>
      <c r="B76" t="s">
        <v>547</v>
      </c>
      <c r="C76" t="s">
        <v>407</v>
      </c>
      <c r="D76" s="2">
        <v>0</v>
      </c>
      <c r="E76" t="s">
        <v>548</v>
      </c>
      <c r="F76" s="1" t="s">
        <v>1213</v>
      </c>
      <c r="G76" s="1" t="str">
        <f t="shared" si="1"/>
        <v>Cuddalore and Kamala Vasudevan</v>
      </c>
    </row>
    <row r="77" spans="1:7" x14ac:dyDescent="0.4">
      <c r="A77" t="s">
        <v>549</v>
      </c>
      <c r="B77" t="s">
        <v>550</v>
      </c>
      <c r="C77" t="s">
        <v>44</v>
      </c>
      <c r="D77" s="2">
        <v>0</v>
      </c>
      <c r="E77" t="s">
        <v>551</v>
      </c>
      <c r="F77" s="1" t="s">
        <v>1213</v>
      </c>
      <c r="G77" s="1" t="str">
        <f t="shared" si="1"/>
        <v>Dale Irving Scoggin Jr.</v>
      </c>
    </row>
    <row r="78" spans="1:7" x14ac:dyDescent="0.4">
      <c r="A78" t="s">
        <v>101</v>
      </c>
      <c r="B78" t="s">
        <v>552</v>
      </c>
      <c r="C78" t="s">
        <v>553</v>
      </c>
      <c r="D78" s="2">
        <v>0</v>
      </c>
      <c r="E78" t="s">
        <v>554</v>
      </c>
      <c r="F78" s="1" t="s">
        <v>1213</v>
      </c>
      <c r="G78" s="1" t="str">
        <f t="shared" si="1"/>
        <v>Dane and Hayley Flaherty</v>
      </c>
    </row>
    <row r="79" spans="1:7" x14ac:dyDescent="0.4">
      <c r="A79" t="s">
        <v>102</v>
      </c>
      <c r="B79" t="s">
        <v>555</v>
      </c>
      <c r="C79" t="s">
        <v>44</v>
      </c>
      <c r="D79" s="2">
        <v>0</v>
      </c>
      <c r="E79" t="s">
        <v>556</v>
      </c>
      <c r="F79" s="1" t="s">
        <v>1213</v>
      </c>
      <c r="G79" s="1" t="str">
        <f t="shared" si="1"/>
        <v>Daniel Cromwell</v>
      </c>
    </row>
    <row r="80" spans="1:7" x14ac:dyDescent="0.4">
      <c r="A80" t="s">
        <v>557</v>
      </c>
      <c r="B80" t="s">
        <v>558</v>
      </c>
      <c r="C80" t="s">
        <v>44</v>
      </c>
      <c r="D80" s="2">
        <v>0</v>
      </c>
      <c r="E80" t="s">
        <v>559</v>
      </c>
      <c r="F80" s="1" t="s">
        <v>1213</v>
      </c>
      <c r="G80" s="1" t="str">
        <f t="shared" si="1"/>
        <v>Dann Hall Trust dated September 7, 2018</v>
      </c>
    </row>
    <row r="81" spans="1:7" x14ac:dyDescent="0.4">
      <c r="A81" t="s">
        <v>103</v>
      </c>
      <c r="B81" t="s">
        <v>560</v>
      </c>
      <c r="C81" t="s">
        <v>44</v>
      </c>
      <c r="D81" s="2">
        <v>0.1</v>
      </c>
      <c r="E81" t="s">
        <v>561</v>
      </c>
      <c r="F81" s="1" t="s">
        <v>1213</v>
      </c>
      <c r="G81" s="1" t="str">
        <f t="shared" si="1"/>
        <v>Darren Sandford</v>
      </c>
    </row>
    <row r="82" spans="1:7" x14ac:dyDescent="0.4">
      <c r="A82" t="s">
        <v>104</v>
      </c>
      <c r="B82" t="s">
        <v>562</v>
      </c>
      <c r="C82" t="s">
        <v>44</v>
      </c>
      <c r="D82" s="2">
        <v>0</v>
      </c>
      <c r="E82" t="s">
        <v>563</v>
      </c>
      <c r="F82" s="1" t="s">
        <v>1213</v>
      </c>
      <c r="G82" s="1" t="str">
        <f t="shared" si="1"/>
        <v>David &amp; Amy Rosno</v>
      </c>
    </row>
    <row r="83" spans="1:7" x14ac:dyDescent="0.4">
      <c r="A83" t="s">
        <v>105</v>
      </c>
      <c r="B83" t="s">
        <v>564</v>
      </c>
      <c r="C83" t="s">
        <v>44</v>
      </c>
      <c r="D83" s="2">
        <v>0</v>
      </c>
      <c r="E83" t="s">
        <v>565</v>
      </c>
      <c r="F83" s="1" t="s">
        <v>1213</v>
      </c>
      <c r="G83" s="1" t="str">
        <f t="shared" si="1"/>
        <v>David and Patricia Linde</v>
      </c>
    </row>
    <row r="84" spans="1:7" x14ac:dyDescent="0.4">
      <c r="A84" t="s">
        <v>566</v>
      </c>
      <c r="B84" t="s">
        <v>567</v>
      </c>
      <c r="C84" t="s">
        <v>407</v>
      </c>
      <c r="D84" s="2">
        <v>0</v>
      </c>
      <c r="E84" t="s">
        <v>568</v>
      </c>
      <c r="F84" s="1" t="s">
        <v>1213</v>
      </c>
      <c r="G84" s="1" t="str">
        <f t="shared" si="1"/>
        <v>David Douglas Roossien</v>
      </c>
    </row>
    <row r="85" spans="1:7" x14ac:dyDescent="0.4">
      <c r="A85" t="s">
        <v>106</v>
      </c>
      <c r="B85" t="s">
        <v>569</v>
      </c>
      <c r="C85" t="s">
        <v>44</v>
      </c>
      <c r="D85" s="2">
        <v>0</v>
      </c>
      <c r="E85" t="s">
        <v>570</v>
      </c>
      <c r="F85" s="1" t="s">
        <v>1213</v>
      </c>
      <c r="G85" s="1" t="str">
        <f t="shared" si="1"/>
        <v>David Gilbertson</v>
      </c>
    </row>
    <row r="86" spans="1:7" x14ac:dyDescent="0.4">
      <c r="A86" t="s">
        <v>107</v>
      </c>
      <c r="B86" t="s">
        <v>571</v>
      </c>
      <c r="C86" t="s">
        <v>44</v>
      </c>
      <c r="D86" s="2">
        <v>0</v>
      </c>
      <c r="E86" t="s">
        <v>572</v>
      </c>
      <c r="F86" s="1" t="s">
        <v>1213</v>
      </c>
      <c r="G86" s="1" t="str">
        <f t="shared" si="1"/>
        <v>David Grayson</v>
      </c>
    </row>
    <row r="87" spans="1:7" x14ac:dyDescent="0.4">
      <c r="A87" t="s">
        <v>573</v>
      </c>
      <c r="B87" t="s">
        <v>574</v>
      </c>
      <c r="C87" t="s">
        <v>44</v>
      </c>
      <c r="D87" s="2">
        <v>0</v>
      </c>
      <c r="E87" t="s">
        <v>575</v>
      </c>
      <c r="F87" s="1" t="s">
        <v>1213</v>
      </c>
      <c r="G87" s="1" t="str">
        <f t="shared" si="1"/>
        <v>David Littel and Sara McCarter</v>
      </c>
    </row>
    <row r="88" spans="1:7" x14ac:dyDescent="0.4">
      <c r="A88" t="s">
        <v>108</v>
      </c>
      <c r="B88" t="s">
        <v>576</v>
      </c>
      <c r="C88" t="s">
        <v>407</v>
      </c>
      <c r="D88" s="2">
        <v>0</v>
      </c>
      <c r="E88" t="s">
        <v>577</v>
      </c>
      <c r="F88" s="1" t="s">
        <v>1213</v>
      </c>
      <c r="G88" s="1" t="str">
        <f t="shared" si="1"/>
        <v>David Neyer</v>
      </c>
    </row>
    <row r="89" spans="1:7" x14ac:dyDescent="0.4">
      <c r="A89" t="s">
        <v>109</v>
      </c>
      <c r="B89" t="s">
        <v>578</v>
      </c>
      <c r="C89" t="s">
        <v>407</v>
      </c>
      <c r="D89" s="2">
        <v>0</v>
      </c>
      <c r="E89" t="s">
        <v>579</v>
      </c>
      <c r="F89" s="1" t="s">
        <v>1213</v>
      </c>
      <c r="G89" s="1" t="str">
        <f t="shared" si="1"/>
        <v>David Stephens</v>
      </c>
    </row>
    <row r="90" spans="1:7" x14ac:dyDescent="0.4">
      <c r="A90" t="s">
        <v>110</v>
      </c>
      <c r="B90" t="s">
        <v>580</v>
      </c>
      <c r="C90" t="s">
        <v>44</v>
      </c>
      <c r="D90" s="2">
        <v>0</v>
      </c>
      <c r="E90" t="s">
        <v>581</v>
      </c>
      <c r="F90" s="1" t="s">
        <v>1213</v>
      </c>
      <c r="G90" s="1" t="str">
        <f t="shared" si="1"/>
        <v>David Stewart Maltby Jr. and Regula Elizabeth Egli</v>
      </c>
    </row>
    <row r="91" spans="1:7" x14ac:dyDescent="0.4">
      <c r="A91" t="s">
        <v>111</v>
      </c>
      <c r="B91" t="s">
        <v>582</v>
      </c>
      <c r="C91" t="s">
        <v>44</v>
      </c>
      <c r="D91" s="2">
        <v>0</v>
      </c>
      <c r="E91" t="s">
        <v>583</v>
      </c>
      <c r="F91" s="1" t="s">
        <v>1213</v>
      </c>
      <c r="G91" s="1" t="str">
        <f t="shared" si="1"/>
        <v>Debra Schoenau</v>
      </c>
    </row>
    <row r="92" spans="1:7" x14ac:dyDescent="0.4">
      <c r="A92" t="s">
        <v>1155</v>
      </c>
      <c r="B92" t="s">
        <v>1156</v>
      </c>
      <c r="C92" t="s">
        <v>129</v>
      </c>
      <c r="D92" s="2">
        <v>0</v>
      </c>
      <c r="E92" t="s">
        <v>1157</v>
      </c>
      <c r="F92" s="1" t="s">
        <v>1213</v>
      </c>
      <c r="G92" s="1" t="str">
        <f t="shared" si="1"/>
        <v>Dennis L. Briggs</v>
      </c>
    </row>
    <row r="93" spans="1:7" x14ac:dyDescent="0.4">
      <c r="A93" t="s">
        <v>112</v>
      </c>
      <c r="B93" t="s">
        <v>584</v>
      </c>
      <c r="C93" t="s">
        <v>44</v>
      </c>
      <c r="D93" s="2">
        <v>0.15</v>
      </c>
      <c r="E93" t="s">
        <v>585</v>
      </c>
      <c r="F93" s="1" t="s">
        <v>1213</v>
      </c>
      <c r="G93" s="1" t="str">
        <f t="shared" si="1"/>
        <v>Dennis Rice</v>
      </c>
    </row>
    <row r="94" spans="1:7" x14ac:dyDescent="0.4">
      <c r="A94" t="s">
        <v>113</v>
      </c>
      <c r="B94" t="s">
        <v>586</v>
      </c>
      <c r="C94" t="s">
        <v>44</v>
      </c>
      <c r="D94" s="2">
        <v>0</v>
      </c>
      <c r="E94" t="s">
        <v>587</v>
      </c>
      <c r="F94" s="1" t="s">
        <v>1213</v>
      </c>
      <c r="G94" s="1" t="str">
        <f t="shared" si="1"/>
        <v>Dennis Wilgoose</v>
      </c>
    </row>
    <row r="95" spans="1:7" x14ac:dyDescent="0.4">
      <c r="A95" t="s">
        <v>114</v>
      </c>
      <c r="B95" t="s">
        <v>588</v>
      </c>
      <c r="C95" t="s">
        <v>407</v>
      </c>
      <c r="D95" s="2">
        <v>0</v>
      </c>
      <c r="E95" t="s">
        <v>589</v>
      </c>
      <c r="F95" s="1" t="s">
        <v>1213</v>
      </c>
      <c r="G95" s="1" t="str">
        <f t="shared" si="1"/>
        <v>Dick and Tori Buchanan</v>
      </c>
    </row>
    <row r="96" spans="1:7" x14ac:dyDescent="0.4">
      <c r="A96" t="s">
        <v>115</v>
      </c>
      <c r="B96" t="s">
        <v>590</v>
      </c>
      <c r="C96" t="s">
        <v>407</v>
      </c>
      <c r="D96" s="2">
        <v>0</v>
      </c>
      <c r="E96" t="s">
        <v>591</v>
      </c>
      <c r="F96" s="1" t="s">
        <v>1213</v>
      </c>
      <c r="G96" s="1" t="str">
        <f t="shared" si="1"/>
        <v>Dickson Buchanan Jr.</v>
      </c>
    </row>
    <row r="97" spans="1:7" x14ac:dyDescent="0.4">
      <c r="A97" t="s">
        <v>116</v>
      </c>
      <c r="B97" t="s">
        <v>592</v>
      </c>
      <c r="C97" t="s">
        <v>44</v>
      </c>
      <c r="D97" s="2">
        <v>0</v>
      </c>
      <c r="E97" t="s">
        <v>593</v>
      </c>
      <c r="F97" s="1" t="s">
        <v>1213</v>
      </c>
      <c r="G97" s="1" t="str">
        <f t="shared" si="1"/>
        <v>Dimitar Georgievski and Mirjana Simundza</v>
      </c>
    </row>
    <row r="98" spans="1:7" x14ac:dyDescent="0.4">
      <c r="A98" t="s">
        <v>117</v>
      </c>
      <c r="B98" t="s">
        <v>594</v>
      </c>
      <c r="C98" t="s">
        <v>407</v>
      </c>
      <c r="D98" s="2">
        <v>0</v>
      </c>
      <c r="E98" t="s">
        <v>595</v>
      </c>
      <c r="F98" s="1" t="s">
        <v>1213</v>
      </c>
      <c r="G98" s="1" t="str">
        <f t="shared" si="1"/>
        <v>Dimitrios Dourmousis</v>
      </c>
    </row>
    <row r="99" spans="1:7" x14ac:dyDescent="0.4">
      <c r="A99" t="s">
        <v>596</v>
      </c>
      <c r="B99" t="s">
        <v>597</v>
      </c>
      <c r="C99" t="s">
        <v>407</v>
      </c>
      <c r="D99" s="2">
        <v>0</v>
      </c>
      <c r="E99" t="s">
        <v>598</v>
      </c>
      <c r="F99" s="1" t="s">
        <v>1213</v>
      </c>
      <c r="G99" s="1" t="str">
        <f t="shared" si="1"/>
        <v>DL and SJ Habner Family Trust</v>
      </c>
    </row>
    <row r="100" spans="1:7" x14ac:dyDescent="0.4">
      <c r="A100" t="s">
        <v>118</v>
      </c>
      <c r="B100" t="s">
        <v>599</v>
      </c>
      <c r="C100" t="s">
        <v>44</v>
      </c>
      <c r="D100" s="2">
        <v>0</v>
      </c>
      <c r="E100" t="s">
        <v>600</v>
      </c>
      <c r="F100" s="1" t="s">
        <v>1213</v>
      </c>
      <c r="G100" s="1" t="str">
        <f t="shared" si="1"/>
        <v>Domingo Alvarez</v>
      </c>
    </row>
    <row r="101" spans="1:7" x14ac:dyDescent="0.4">
      <c r="A101" t="s">
        <v>119</v>
      </c>
      <c r="B101" t="s">
        <v>601</v>
      </c>
      <c r="C101" t="s">
        <v>44</v>
      </c>
      <c r="D101" s="2">
        <v>0</v>
      </c>
      <c r="E101" t="s">
        <v>392</v>
      </c>
      <c r="F101" s="1" t="s">
        <v>1214</v>
      </c>
      <c r="G101" s="1" t="str">
        <f t="shared" si="1"/>
        <v/>
      </c>
    </row>
    <row r="102" spans="1:7" x14ac:dyDescent="0.4">
      <c r="A102" t="s">
        <v>120</v>
      </c>
      <c r="B102" t="s">
        <v>602</v>
      </c>
      <c r="C102" t="s">
        <v>44</v>
      </c>
      <c r="D102" s="2">
        <v>0</v>
      </c>
      <c r="E102" t="s">
        <v>603</v>
      </c>
      <c r="F102" s="1" t="s">
        <v>1213</v>
      </c>
      <c r="G102" s="1" t="str">
        <f t="shared" si="1"/>
        <v>Donald Robert Davis</v>
      </c>
    </row>
    <row r="103" spans="1:7" x14ac:dyDescent="0.4">
      <c r="A103" t="s">
        <v>121</v>
      </c>
      <c r="B103" t="s">
        <v>604</v>
      </c>
      <c r="C103" t="s">
        <v>407</v>
      </c>
      <c r="D103" s="2">
        <v>0</v>
      </c>
      <c r="E103" t="s">
        <v>605</v>
      </c>
      <c r="F103" s="1" t="s">
        <v>1213</v>
      </c>
      <c r="G103" s="1" t="str">
        <f t="shared" si="1"/>
        <v>Doug Russell</v>
      </c>
    </row>
    <row r="104" spans="1:7" x14ac:dyDescent="0.4">
      <c r="A104" t="s">
        <v>122</v>
      </c>
      <c r="B104" t="s">
        <v>606</v>
      </c>
      <c r="C104" t="s">
        <v>407</v>
      </c>
      <c r="D104" s="2">
        <v>0.1</v>
      </c>
      <c r="E104" t="s">
        <v>607</v>
      </c>
      <c r="F104" s="1" t="s">
        <v>1213</v>
      </c>
      <c r="G104" s="1" t="str">
        <f t="shared" si="1"/>
        <v>Dr Marcus Matthews and Dr Chunyan Liao</v>
      </c>
    </row>
    <row r="105" spans="1:7" x14ac:dyDescent="0.4">
      <c r="A105" t="s">
        <v>390</v>
      </c>
      <c r="B105" t="s">
        <v>608</v>
      </c>
      <c r="C105" t="s">
        <v>44</v>
      </c>
      <c r="D105" s="2">
        <v>0</v>
      </c>
      <c r="E105" t="s">
        <v>391</v>
      </c>
      <c r="F105" s="1" t="s">
        <v>1214</v>
      </c>
      <c r="G105" s="1" t="str">
        <f t="shared" si="1"/>
        <v/>
      </c>
    </row>
    <row r="106" spans="1:7" ht="29.15" x14ac:dyDescent="0.4">
      <c r="A106" t="s">
        <v>123</v>
      </c>
      <c r="B106" t="s">
        <v>609</v>
      </c>
      <c r="C106" t="s">
        <v>44</v>
      </c>
      <c r="D106" s="2">
        <v>0</v>
      </c>
      <c r="E106" s="3" t="s">
        <v>610</v>
      </c>
      <c r="F106" s="1" t="s">
        <v>1213</v>
      </c>
      <c r="G106" s="1" t="str">
        <f t="shared" si="1"/>
        <v>Edmond J. Daugherty and Akiko Daugherty</v>
      </c>
    </row>
    <row r="107" spans="1:7" x14ac:dyDescent="0.4">
      <c r="A107" t="s">
        <v>124</v>
      </c>
      <c r="B107" t="s">
        <v>611</v>
      </c>
      <c r="C107" t="s">
        <v>44</v>
      </c>
      <c r="D107" s="2">
        <v>0</v>
      </c>
      <c r="E107" t="s">
        <v>612</v>
      </c>
      <c r="F107" s="1" t="s">
        <v>1213</v>
      </c>
      <c r="G107" s="1" t="str">
        <f t="shared" si="1"/>
        <v>Edward Sablan</v>
      </c>
    </row>
    <row r="108" spans="1:7" x14ac:dyDescent="0.4">
      <c r="A108" t="s">
        <v>125</v>
      </c>
      <c r="B108" t="s">
        <v>613</v>
      </c>
      <c r="C108" t="s">
        <v>44</v>
      </c>
      <c r="D108" s="2">
        <v>0</v>
      </c>
      <c r="E108" t="s">
        <v>614</v>
      </c>
      <c r="F108" s="1" t="s">
        <v>1213</v>
      </c>
      <c r="G108" s="1" t="str">
        <f t="shared" si="1"/>
        <v>Eric Bendjouya</v>
      </c>
    </row>
    <row r="109" spans="1:7" x14ac:dyDescent="0.4">
      <c r="A109" t="s">
        <v>126</v>
      </c>
      <c r="B109" t="s">
        <v>615</v>
      </c>
      <c r="C109" t="s">
        <v>44</v>
      </c>
      <c r="D109" s="2">
        <v>0</v>
      </c>
      <c r="E109" t="s">
        <v>616</v>
      </c>
      <c r="F109" s="1" t="s">
        <v>1213</v>
      </c>
      <c r="G109" s="1" t="str">
        <f t="shared" si="1"/>
        <v>Eric Kachorek</v>
      </c>
    </row>
    <row r="110" spans="1:7" x14ac:dyDescent="0.4">
      <c r="A110" t="s">
        <v>127</v>
      </c>
      <c r="B110" t="s">
        <v>617</v>
      </c>
      <c r="C110" t="s">
        <v>44</v>
      </c>
      <c r="D110" s="2">
        <v>0</v>
      </c>
      <c r="E110" t="s">
        <v>618</v>
      </c>
      <c r="F110" s="1" t="s">
        <v>1213</v>
      </c>
      <c r="G110" s="1" t="str">
        <f t="shared" si="1"/>
        <v>Eric Martin</v>
      </c>
    </row>
    <row r="111" spans="1:7" x14ac:dyDescent="0.4">
      <c r="A111" t="s">
        <v>128</v>
      </c>
      <c r="B111" t="s">
        <v>619</v>
      </c>
      <c r="C111" t="s">
        <v>44</v>
      </c>
      <c r="D111" s="2">
        <v>0</v>
      </c>
      <c r="E111" t="s">
        <v>620</v>
      </c>
      <c r="F111" s="1" t="s">
        <v>1213</v>
      </c>
      <c r="G111" s="1" t="str">
        <f t="shared" si="1"/>
        <v>Eric Schechter Trust</v>
      </c>
    </row>
    <row r="112" spans="1:7" x14ac:dyDescent="0.4">
      <c r="A112" t="s">
        <v>129</v>
      </c>
      <c r="B112" t="s">
        <v>621</v>
      </c>
      <c r="C112" t="s">
        <v>129</v>
      </c>
      <c r="D112" s="2">
        <v>0</v>
      </c>
      <c r="E112" t="s">
        <v>622</v>
      </c>
      <c r="F112" s="1" t="s">
        <v>1213</v>
      </c>
      <c r="G112" s="1" t="str">
        <f t="shared" si="1"/>
        <v>Erik Oswald</v>
      </c>
    </row>
    <row r="113" spans="1:7" x14ac:dyDescent="0.4">
      <c r="A113" t="s">
        <v>130</v>
      </c>
      <c r="B113" t="s">
        <v>623</v>
      </c>
      <c r="C113" t="s">
        <v>44</v>
      </c>
      <c r="D113" s="2">
        <v>0</v>
      </c>
      <c r="E113" t="s">
        <v>624</v>
      </c>
      <c r="F113" s="1" t="s">
        <v>1213</v>
      </c>
      <c r="G113" s="1" t="str">
        <f t="shared" si="1"/>
        <v>Euan Anderson</v>
      </c>
    </row>
    <row r="114" spans="1:7" x14ac:dyDescent="0.4">
      <c r="A114" t="s">
        <v>131</v>
      </c>
      <c r="B114" t="s">
        <v>625</v>
      </c>
      <c r="C114" t="s">
        <v>44</v>
      </c>
      <c r="D114" s="2">
        <v>0</v>
      </c>
      <c r="E114" t="s">
        <v>626</v>
      </c>
      <c r="F114" s="1" t="s">
        <v>1213</v>
      </c>
      <c r="G114" s="1" t="str">
        <f t="shared" si="1"/>
        <v>Eugene and Carolyn Neyer</v>
      </c>
    </row>
    <row r="115" spans="1:7" x14ac:dyDescent="0.4">
      <c r="A115" t="s">
        <v>132</v>
      </c>
      <c r="B115" t="s">
        <v>627</v>
      </c>
      <c r="C115" t="s">
        <v>407</v>
      </c>
      <c r="D115" s="2">
        <v>0</v>
      </c>
      <c r="E115" t="s">
        <v>628</v>
      </c>
      <c r="F115" s="1" t="s">
        <v>1213</v>
      </c>
      <c r="G115" s="1" t="str">
        <f t="shared" si="1"/>
        <v>Eurymedon Holdings Ltd.</v>
      </c>
    </row>
    <row r="116" spans="1:7" x14ac:dyDescent="0.4">
      <c r="A116" t="s">
        <v>133</v>
      </c>
      <c r="B116" t="s">
        <v>629</v>
      </c>
      <c r="C116" t="s">
        <v>44</v>
      </c>
      <c r="D116" s="2">
        <v>0</v>
      </c>
      <c r="E116" t="s">
        <v>630</v>
      </c>
      <c r="F116" s="1" t="s">
        <v>1213</v>
      </c>
      <c r="G116" s="1" t="str">
        <f t="shared" si="1"/>
        <v>Ezekiel and Sachiko Baye</v>
      </c>
    </row>
    <row r="117" spans="1:7" x14ac:dyDescent="0.4">
      <c r="A117" t="s">
        <v>134</v>
      </c>
      <c r="B117" t="s">
        <v>631</v>
      </c>
      <c r="C117" t="s">
        <v>44</v>
      </c>
      <c r="D117" s="2">
        <v>0</v>
      </c>
      <c r="E117" t="s">
        <v>632</v>
      </c>
      <c r="F117" s="1" t="s">
        <v>1213</v>
      </c>
      <c r="G117" s="1" t="str">
        <f t="shared" si="1"/>
        <v>Farid Sayad</v>
      </c>
    </row>
    <row r="118" spans="1:7" x14ac:dyDescent="0.4">
      <c r="A118" t="s">
        <v>135</v>
      </c>
      <c r="B118" t="s">
        <v>633</v>
      </c>
      <c r="C118" t="s">
        <v>44</v>
      </c>
      <c r="D118" s="2">
        <v>0</v>
      </c>
      <c r="E118" t="s">
        <v>634</v>
      </c>
      <c r="F118" s="1" t="s">
        <v>1213</v>
      </c>
      <c r="G118" s="1" t="str">
        <f t="shared" si="1"/>
        <v>Focus 42 401K Trust</v>
      </c>
    </row>
    <row r="119" spans="1:7" x14ac:dyDescent="0.4">
      <c r="A119" t="s">
        <v>136</v>
      </c>
      <c r="B119" t="s">
        <v>635</v>
      </c>
      <c r="C119" t="s">
        <v>44</v>
      </c>
      <c r="D119" s="2">
        <v>0</v>
      </c>
      <c r="E119" t="s">
        <v>636</v>
      </c>
      <c r="F119" s="1" t="s">
        <v>1213</v>
      </c>
      <c r="G119" s="1" t="str">
        <f t="shared" si="1"/>
        <v>Francis Nelson Henderson</v>
      </c>
    </row>
    <row r="120" spans="1:7" x14ac:dyDescent="0.4">
      <c r="A120" t="s">
        <v>137</v>
      </c>
      <c r="B120" t="s">
        <v>637</v>
      </c>
      <c r="C120" t="s">
        <v>44</v>
      </c>
      <c r="D120" s="2">
        <v>0</v>
      </c>
      <c r="E120" t="s">
        <v>638</v>
      </c>
      <c r="F120" s="1" t="s">
        <v>1213</v>
      </c>
      <c r="G120" s="1" t="str">
        <f t="shared" si="1"/>
        <v>Frederick C. Gibson and Johanna Canaday</v>
      </c>
    </row>
    <row r="121" spans="1:7" x14ac:dyDescent="0.4">
      <c r="A121" t="s">
        <v>362</v>
      </c>
      <c r="B121" t="s">
        <v>639</v>
      </c>
      <c r="C121" t="s">
        <v>44</v>
      </c>
      <c r="D121" s="2">
        <v>0</v>
      </c>
      <c r="E121" t="s">
        <v>363</v>
      </c>
      <c r="F121" s="1" t="s">
        <v>1214</v>
      </c>
      <c r="G121" s="1" t="str">
        <f t="shared" si="1"/>
        <v/>
      </c>
    </row>
    <row r="122" spans="1:7" x14ac:dyDescent="0.4">
      <c r="A122" t="s">
        <v>364</v>
      </c>
      <c r="B122" t="s">
        <v>640</v>
      </c>
      <c r="C122" t="s">
        <v>407</v>
      </c>
      <c r="D122" s="2">
        <v>0.1</v>
      </c>
      <c r="E122" t="s">
        <v>365</v>
      </c>
      <c r="F122" s="1" t="s">
        <v>1214</v>
      </c>
      <c r="G122" s="1" t="str">
        <f t="shared" si="1"/>
        <v/>
      </c>
    </row>
    <row r="123" spans="1:7" x14ac:dyDescent="0.4">
      <c r="A123" t="s">
        <v>1144</v>
      </c>
      <c r="B123" t="s">
        <v>1145</v>
      </c>
      <c r="C123" t="s">
        <v>44</v>
      </c>
      <c r="D123" s="2">
        <v>0</v>
      </c>
      <c r="E123" t="s">
        <v>1146</v>
      </c>
      <c r="F123" s="1" t="s">
        <v>1213</v>
      </c>
      <c r="G123" s="1" t="str">
        <f t="shared" si="1"/>
        <v>George Ojdrovich</v>
      </c>
    </row>
    <row r="124" spans="1:7" x14ac:dyDescent="0.4">
      <c r="A124" t="s">
        <v>138</v>
      </c>
      <c r="B124" t="s">
        <v>641</v>
      </c>
      <c r="C124" t="s">
        <v>44</v>
      </c>
      <c r="D124" s="2">
        <v>0</v>
      </c>
      <c r="E124" t="s">
        <v>642</v>
      </c>
      <c r="F124" s="1" t="s">
        <v>1213</v>
      </c>
      <c r="G124" s="1" t="str">
        <f t="shared" si="1"/>
        <v>Georgia Balbin and Mary Ellen Hopkins</v>
      </c>
    </row>
    <row r="125" spans="1:7" x14ac:dyDescent="0.4">
      <c r="A125" t="s">
        <v>139</v>
      </c>
      <c r="B125" t="s">
        <v>643</v>
      </c>
      <c r="C125" t="s">
        <v>44</v>
      </c>
      <c r="D125" s="2">
        <v>0</v>
      </c>
      <c r="E125" t="s">
        <v>644</v>
      </c>
      <c r="F125" s="1" t="s">
        <v>1213</v>
      </c>
      <c r="G125" s="1" t="str">
        <f t="shared" si="1"/>
        <v>Gordon Marshall Garretson, Jr.</v>
      </c>
    </row>
    <row r="126" spans="1:7" x14ac:dyDescent="0.4">
      <c r="A126" t="s">
        <v>140</v>
      </c>
      <c r="B126" t="s">
        <v>645</v>
      </c>
      <c r="C126" t="s">
        <v>44</v>
      </c>
      <c r="D126" s="2">
        <v>0</v>
      </c>
      <c r="E126" t="s">
        <v>646</v>
      </c>
      <c r="F126" s="1" t="s">
        <v>1213</v>
      </c>
      <c r="G126" s="1" t="str">
        <f t="shared" si="1"/>
        <v>Greg and Lisa Rains</v>
      </c>
    </row>
    <row r="127" spans="1:7" x14ac:dyDescent="0.4">
      <c r="A127" t="s">
        <v>141</v>
      </c>
      <c r="B127" t="s">
        <v>647</v>
      </c>
      <c r="C127" t="s">
        <v>44</v>
      </c>
      <c r="D127" s="2">
        <v>0</v>
      </c>
      <c r="E127" t="s">
        <v>648</v>
      </c>
      <c r="F127" s="1" t="s">
        <v>1213</v>
      </c>
      <c r="G127" s="1" t="str">
        <f t="shared" si="1"/>
        <v>Greg Bilbro</v>
      </c>
    </row>
    <row r="128" spans="1:7" x14ac:dyDescent="0.4">
      <c r="A128" t="s">
        <v>366</v>
      </c>
      <c r="B128" t="s">
        <v>649</v>
      </c>
      <c r="C128" t="s">
        <v>44</v>
      </c>
      <c r="D128" s="2">
        <v>0</v>
      </c>
      <c r="E128" t="s">
        <v>367</v>
      </c>
      <c r="F128" s="1" t="s">
        <v>1214</v>
      </c>
      <c r="G128" s="1" t="str">
        <f t="shared" si="1"/>
        <v/>
      </c>
    </row>
    <row r="129" spans="1:7" x14ac:dyDescent="0.4">
      <c r="A129" t="s">
        <v>142</v>
      </c>
      <c r="B129" t="s">
        <v>650</v>
      </c>
      <c r="C129" t="s">
        <v>407</v>
      </c>
      <c r="D129" s="2">
        <v>0</v>
      </c>
      <c r="E129" t="s">
        <v>651</v>
      </c>
      <c r="F129" s="1" t="s">
        <v>1213</v>
      </c>
      <c r="G129" s="1" t="str">
        <f t="shared" si="1"/>
        <v>Greyson and Oksana Geiler</v>
      </c>
    </row>
    <row r="130" spans="1:7" x14ac:dyDescent="0.4">
      <c r="A130" t="s">
        <v>143</v>
      </c>
      <c r="B130" t="s">
        <v>652</v>
      </c>
      <c r="C130" t="s">
        <v>44</v>
      </c>
      <c r="D130" s="2">
        <v>0.1</v>
      </c>
      <c r="E130" t="s">
        <v>653</v>
      </c>
      <c r="F130" s="1" t="s">
        <v>1213</v>
      </c>
      <c r="G130" s="1" t="str">
        <f t="shared" ref="G130:G193" si="2">_xlfn.IFNA(VLOOKUP(A130,accountlist,1,FALSE),
  IF(F130="",VLOOKUP(A130,accountlist,1,FALSE),""))</f>
        <v>H and L Kinahan Super Fund</v>
      </c>
    </row>
    <row r="131" spans="1:7" x14ac:dyDescent="0.4">
      <c r="A131" t="s">
        <v>654</v>
      </c>
      <c r="B131" t="s">
        <v>655</v>
      </c>
      <c r="C131" t="s">
        <v>44</v>
      </c>
      <c r="D131" s="2">
        <v>0</v>
      </c>
      <c r="E131" t="s">
        <v>656</v>
      </c>
      <c r="F131" s="1" t="s">
        <v>1213</v>
      </c>
      <c r="G131" s="1" t="str">
        <f t="shared" si="2"/>
        <v>Harrison Schoenau</v>
      </c>
    </row>
    <row r="132" spans="1:7" x14ac:dyDescent="0.4">
      <c r="A132" t="s">
        <v>144</v>
      </c>
      <c r="B132" t="s">
        <v>657</v>
      </c>
      <c r="C132" t="s">
        <v>44</v>
      </c>
      <c r="D132" s="2">
        <v>0</v>
      </c>
      <c r="E132" t="s">
        <v>658</v>
      </c>
      <c r="F132" s="1" t="s">
        <v>1213</v>
      </c>
      <c r="G132" s="1" t="str">
        <f t="shared" si="2"/>
        <v>Heiko and Nicole Cochius</v>
      </c>
    </row>
    <row r="133" spans="1:7" x14ac:dyDescent="0.4">
      <c r="A133" t="s">
        <v>145</v>
      </c>
      <c r="B133" t="s">
        <v>659</v>
      </c>
      <c r="C133" t="s">
        <v>44</v>
      </c>
      <c r="D133" s="2">
        <v>0</v>
      </c>
      <c r="E133" t="s">
        <v>660</v>
      </c>
      <c r="F133" s="1" t="s">
        <v>1213</v>
      </c>
      <c r="G133" s="1" t="str">
        <f t="shared" si="2"/>
        <v>Helms Deep Trust</v>
      </c>
    </row>
    <row r="134" spans="1:7" x14ac:dyDescent="0.4">
      <c r="A134" t="s">
        <v>146</v>
      </c>
      <c r="B134" t="s">
        <v>661</v>
      </c>
      <c r="C134" t="s">
        <v>44</v>
      </c>
      <c r="D134" s="2">
        <v>0</v>
      </c>
      <c r="E134" t="s">
        <v>662</v>
      </c>
      <c r="F134" s="1" t="s">
        <v>1213</v>
      </c>
      <c r="G134" s="1" t="str">
        <f t="shared" si="2"/>
        <v>Henri Pellerin</v>
      </c>
    </row>
    <row r="135" spans="1:7" x14ac:dyDescent="0.4">
      <c r="A135" t="s">
        <v>147</v>
      </c>
      <c r="B135" t="s">
        <v>663</v>
      </c>
      <c r="C135" t="s">
        <v>44</v>
      </c>
      <c r="D135" s="2">
        <v>0</v>
      </c>
      <c r="E135" t="s">
        <v>664</v>
      </c>
      <c r="F135" s="1" t="s">
        <v>1213</v>
      </c>
      <c r="G135" s="1" t="str">
        <f t="shared" si="2"/>
        <v>Hirohata Survivor's Trust</v>
      </c>
    </row>
    <row r="136" spans="1:7" x14ac:dyDescent="0.4">
      <c r="A136" t="s">
        <v>148</v>
      </c>
      <c r="B136" t="s">
        <v>665</v>
      </c>
      <c r="C136" t="s">
        <v>44</v>
      </c>
      <c r="D136" s="2">
        <v>0</v>
      </c>
      <c r="E136" t="s">
        <v>666</v>
      </c>
      <c r="F136" s="1" t="s">
        <v>1213</v>
      </c>
      <c r="G136" s="1" t="str">
        <f t="shared" si="2"/>
        <v>Hirschman Living Trust, dated July 31, 2007</v>
      </c>
    </row>
    <row r="137" spans="1:7" x14ac:dyDescent="0.4">
      <c r="A137" t="s">
        <v>149</v>
      </c>
      <c r="B137" t="s">
        <v>667</v>
      </c>
      <c r="C137" t="s">
        <v>407</v>
      </c>
      <c r="D137" s="2">
        <v>0</v>
      </c>
      <c r="E137" t="s">
        <v>668</v>
      </c>
      <c r="F137" s="1" t="s">
        <v>1213</v>
      </c>
      <c r="G137" s="1" t="str">
        <f t="shared" si="2"/>
        <v>Holden Heinrich</v>
      </c>
    </row>
    <row r="138" spans="1:7" x14ac:dyDescent="0.4">
      <c r="A138" t="s">
        <v>150</v>
      </c>
      <c r="B138" t="s">
        <v>669</v>
      </c>
      <c r="C138" t="s">
        <v>44</v>
      </c>
      <c r="D138" s="2">
        <v>0</v>
      </c>
      <c r="E138" t="s">
        <v>670</v>
      </c>
      <c r="F138" s="1" t="s">
        <v>1213</v>
      </c>
      <c r="G138" s="1" t="str">
        <f t="shared" si="2"/>
        <v>Horst Moelders</v>
      </c>
    </row>
    <row r="139" spans="1:7" x14ac:dyDescent="0.4">
      <c r="A139" t="s">
        <v>151</v>
      </c>
      <c r="B139" t="s">
        <v>671</v>
      </c>
      <c r="C139" t="s">
        <v>407</v>
      </c>
      <c r="D139" s="2">
        <v>0</v>
      </c>
      <c r="E139" t="s">
        <v>672</v>
      </c>
      <c r="F139" s="1" t="s">
        <v>1213</v>
      </c>
      <c r="G139" s="1" t="str">
        <f t="shared" si="2"/>
        <v>Hoss Living Trust, Dated September 21, 2018</v>
      </c>
    </row>
    <row r="140" spans="1:7" x14ac:dyDescent="0.4">
      <c r="A140" t="s">
        <v>673</v>
      </c>
      <c r="B140" t="s">
        <v>674</v>
      </c>
      <c r="C140" t="s">
        <v>44</v>
      </c>
      <c r="D140" s="2">
        <v>0</v>
      </c>
      <c r="E140" t="s">
        <v>675</v>
      </c>
      <c r="F140" s="1" t="s">
        <v>1213</v>
      </c>
      <c r="G140" s="1" t="str">
        <f t="shared" si="2"/>
        <v>Howard Danielson Jr</v>
      </c>
    </row>
    <row r="141" spans="1:7" x14ac:dyDescent="0.4">
      <c r="A141" t="s">
        <v>152</v>
      </c>
      <c r="B141" t="s">
        <v>676</v>
      </c>
      <c r="C141" t="s">
        <v>44</v>
      </c>
      <c r="D141" s="2">
        <v>0</v>
      </c>
      <c r="E141" t="s">
        <v>677</v>
      </c>
      <c r="F141" s="1" t="s">
        <v>1213</v>
      </c>
      <c r="G141" s="1" t="str">
        <f t="shared" si="2"/>
        <v>Howard Taylor</v>
      </c>
    </row>
    <row r="142" spans="1:7" x14ac:dyDescent="0.4">
      <c r="A142" t="s">
        <v>153</v>
      </c>
      <c r="B142" t="s">
        <v>678</v>
      </c>
      <c r="C142" t="s">
        <v>44</v>
      </c>
      <c r="D142" s="2">
        <v>0.15</v>
      </c>
      <c r="E142" t="s">
        <v>679</v>
      </c>
      <c r="F142" s="1" t="s">
        <v>1213</v>
      </c>
      <c r="G142" s="1" t="str">
        <f t="shared" si="2"/>
        <v>Hung Jui Chen</v>
      </c>
    </row>
    <row r="143" spans="1:7" x14ac:dyDescent="0.4">
      <c r="A143" t="s">
        <v>154</v>
      </c>
      <c r="B143" t="s">
        <v>680</v>
      </c>
      <c r="C143" t="s">
        <v>407</v>
      </c>
      <c r="D143" s="2">
        <v>0.1</v>
      </c>
      <c r="E143" t="s">
        <v>681</v>
      </c>
      <c r="F143" s="1" t="s">
        <v>1213</v>
      </c>
      <c r="G143" s="1" t="str">
        <f t="shared" si="2"/>
        <v>Ian Bryce Hannay</v>
      </c>
    </row>
    <row r="144" spans="1:7" x14ac:dyDescent="0.4">
      <c r="A144" t="s">
        <v>155</v>
      </c>
      <c r="B144" t="s">
        <v>682</v>
      </c>
      <c r="C144" t="s">
        <v>44</v>
      </c>
      <c r="D144" s="2">
        <v>0</v>
      </c>
      <c r="E144" t="s">
        <v>683</v>
      </c>
      <c r="F144" s="1" t="s">
        <v>1213</v>
      </c>
      <c r="G144" s="1" t="str">
        <f t="shared" si="2"/>
        <v>Ivan and Caroline Williams</v>
      </c>
    </row>
    <row r="145" spans="1:7" x14ac:dyDescent="0.4">
      <c r="A145" t="s">
        <v>156</v>
      </c>
      <c r="B145" t="s">
        <v>684</v>
      </c>
      <c r="C145" t="s">
        <v>407</v>
      </c>
      <c r="D145" s="2">
        <v>0</v>
      </c>
      <c r="E145" t="s">
        <v>685</v>
      </c>
      <c r="F145" s="1" t="s">
        <v>1213</v>
      </c>
      <c r="G145" s="1" t="str">
        <f t="shared" si="2"/>
        <v>Jack Kui</v>
      </c>
    </row>
    <row r="146" spans="1:7" x14ac:dyDescent="0.4">
      <c r="A146" t="s">
        <v>157</v>
      </c>
      <c r="B146" t="s">
        <v>686</v>
      </c>
      <c r="C146" t="s">
        <v>44</v>
      </c>
      <c r="D146" s="2">
        <v>0</v>
      </c>
      <c r="E146" t="s">
        <v>687</v>
      </c>
      <c r="F146" s="1" t="s">
        <v>1213</v>
      </c>
      <c r="G146" s="1" t="str">
        <f t="shared" si="2"/>
        <v>James and Diane Pacini</v>
      </c>
    </row>
    <row r="147" spans="1:7" x14ac:dyDescent="0.4">
      <c r="A147" t="s">
        <v>158</v>
      </c>
      <c r="B147" t="s">
        <v>688</v>
      </c>
      <c r="C147" t="s">
        <v>44</v>
      </c>
      <c r="D147" s="2">
        <v>0</v>
      </c>
      <c r="E147" t="s">
        <v>689</v>
      </c>
      <c r="F147" s="1" t="s">
        <v>1213</v>
      </c>
      <c r="G147" s="1" t="str">
        <f t="shared" si="2"/>
        <v>James and Sandra Fitzgerald</v>
      </c>
    </row>
    <row r="148" spans="1:7" x14ac:dyDescent="0.4">
      <c r="A148" t="s">
        <v>159</v>
      </c>
      <c r="B148" t="s">
        <v>690</v>
      </c>
      <c r="C148" t="s">
        <v>44</v>
      </c>
      <c r="D148" s="2">
        <v>0</v>
      </c>
      <c r="E148" t="s">
        <v>691</v>
      </c>
      <c r="F148" s="1" t="s">
        <v>1213</v>
      </c>
      <c r="G148" s="1" t="str">
        <f t="shared" si="2"/>
        <v>James Flanigan</v>
      </c>
    </row>
    <row r="149" spans="1:7" x14ac:dyDescent="0.4">
      <c r="A149" t="s">
        <v>160</v>
      </c>
      <c r="B149" t="s">
        <v>692</v>
      </c>
      <c r="C149" t="s">
        <v>44</v>
      </c>
      <c r="D149" s="2">
        <v>0</v>
      </c>
      <c r="E149" t="s">
        <v>693</v>
      </c>
      <c r="F149" s="1" t="s">
        <v>1213</v>
      </c>
      <c r="G149" s="1" t="str">
        <f t="shared" si="2"/>
        <v>James Mazza</v>
      </c>
    </row>
    <row r="150" spans="1:7" x14ac:dyDescent="0.4">
      <c r="A150" t="s">
        <v>161</v>
      </c>
      <c r="B150" t="s">
        <v>694</v>
      </c>
      <c r="C150" t="s">
        <v>44</v>
      </c>
      <c r="D150" s="2">
        <v>0</v>
      </c>
      <c r="E150" t="s">
        <v>693</v>
      </c>
      <c r="F150" s="1" t="s">
        <v>1213</v>
      </c>
      <c r="G150" s="1" t="str">
        <f t="shared" si="2"/>
        <v>James Mazza and Zena Mandzych</v>
      </c>
    </row>
    <row r="151" spans="1:7" x14ac:dyDescent="0.4">
      <c r="A151" t="s">
        <v>162</v>
      </c>
      <c r="B151" t="s">
        <v>695</v>
      </c>
      <c r="C151" t="s">
        <v>44</v>
      </c>
      <c r="D151" s="2">
        <v>0</v>
      </c>
      <c r="E151" t="s">
        <v>368</v>
      </c>
      <c r="F151" s="1" t="s">
        <v>1214</v>
      </c>
      <c r="G151" s="1" t="str">
        <f t="shared" si="2"/>
        <v/>
      </c>
    </row>
    <row r="152" spans="1:7" x14ac:dyDescent="0.4">
      <c r="A152" t="s">
        <v>163</v>
      </c>
      <c r="B152" t="s">
        <v>696</v>
      </c>
      <c r="C152" t="s">
        <v>44</v>
      </c>
      <c r="D152" s="2">
        <v>0</v>
      </c>
      <c r="E152" t="s">
        <v>697</v>
      </c>
      <c r="F152" s="1" t="s">
        <v>1213</v>
      </c>
      <c r="G152" s="1" t="str">
        <f t="shared" si="2"/>
        <v>James Stevens</v>
      </c>
    </row>
    <row r="153" spans="1:7" x14ac:dyDescent="0.4">
      <c r="A153" t="s">
        <v>164</v>
      </c>
      <c r="B153" t="s">
        <v>698</v>
      </c>
      <c r="C153" t="s">
        <v>44</v>
      </c>
      <c r="D153" s="2">
        <v>0</v>
      </c>
      <c r="E153" t="s">
        <v>699</v>
      </c>
      <c r="F153" s="1" t="s">
        <v>1213</v>
      </c>
      <c r="G153" s="1" t="str">
        <f t="shared" si="2"/>
        <v>Jason Hooper</v>
      </c>
    </row>
    <row r="154" spans="1:7" x14ac:dyDescent="0.4">
      <c r="A154" t="s">
        <v>165</v>
      </c>
      <c r="B154" t="s">
        <v>700</v>
      </c>
      <c r="C154" t="s">
        <v>44</v>
      </c>
      <c r="D154" s="2">
        <v>0</v>
      </c>
      <c r="E154" t="s">
        <v>701</v>
      </c>
      <c r="F154" s="1" t="s">
        <v>1213</v>
      </c>
      <c r="G154" s="1" t="str">
        <f t="shared" si="2"/>
        <v>Jean-Denis Bertron</v>
      </c>
    </row>
    <row r="155" spans="1:7" x14ac:dyDescent="0.4">
      <c r="A155" t="s">
        <v>166</v>
      </c>
      <c r="B155" t="s">
        <v>702</v>
      </c>
      <c r="C155" t="s">
        <v>407</v>
      </c>
      <c r="D155" s="2">
        <v>0</v>
      </c>
      <c r="E155" t="s">
        <v>703</v>
      </c>
      <c r="F155" s="1" t="s">
        <v>1213</v>
      </c>
      <c r="G155" s="1" t="str">
        <f t="shared" si="2"/>
        <v>Jeanine Geiler</v>
      </c>
    </row>
    <row r="156" spans="1:7" x14ac:dyDescent="0.4">
      <c r="A156" t="s">
        <v>167</v>
      </c>
      <c r="B156" t="s">
        <v>704</v>
      </c>
      <c r="C156" t="s">
        <v>44</v>
      </c>
      <c r="D156" s="2">
        <v>0</v>
      </c>
      <c r="E156" t="s">
        <v>705</v>
      </c>
      <c r="F156" s="1" t="s">
        <v>1213</v>
      </c>
      <c r="G156" s="1" t="str">
        <f t="shared" si="2"/>
        <v>Jeffrey and Elizabeth Murray</v>
      </c>
    </row>
    <row r="157" spans="1:7" x14ac:dyDescent="0.4">
      <c r="A157" t="s">
        <v>168</v>
      </c>
      <c r="B157" t="s">
        <v>706</v>
      </c>
      <c r="C157" t="s">
        <v>44</v>
      </c>
      <c r="D157" s="2">
        <v>0</v>
      </c>
      <c r="E157" t="s">
        <v>707</v>
      </c>
      <c r="F157" s="1" t="s">
        <v>1213</v>
      </c>
      <c r="G157" s="1" t="str">
        <f t="shared" si="2"/>
        <v>Jeffrey and Maiko Thomas</v>
      </c>
    </row>
    <row r="158" spans="1:7" x14ac:dyDescent="0.4">
      <c r="A158" t="s">
        <v>169</v>
      </c>
      <c r="B158" t="s">
        <v>708</v>
      </c>
      <c r="C158" t="s">
        <v>44</v>
      </c>
      <c r="D158" s="2">
        <v>0</v>
      </c>
      <c r="E158" t="s">
        <v>709</v>
      </c>
      <c r="F158" s="1" t="s">
        <v>1213</v>
      </c>
      <c r="G158" s="1" t="str">
        <f t="shared" si="2"/>
        <v>Jeffrey Iiams</v>
      </c>
    </row>
    <row r="159" spans="1:7" x14ac:dyDescent="0.4">
      <c r="A159" t="s">
        <v>710</v>
      </c>
      <c r="B159" t="s">
        <v>711</v>
      </c>
      <c r="C159" t="s">
        <v>44</v>
      </c>
      <c r="D159" s="2">
        <v>0</v>
      </c>
      <c r="E159" t="s">
        <v>712</v>
      </c>
      <c r="F159" s="1" t="s">
        <v>1213</v>
      </c>
      <c r="G159" s="1" t="str">
        <f t="shared" si="2"/>
        <v>Jeffrey M. Tibbs and Diane M. Tibbs</v>
      </c>
    </row>
    <row r="160" spans="1:7" x14ac:dyDescent="0.4">
      <c r="A160" t="s">
        <v>170</v>
      </c>
      <c r="B160" t="s">
        <v>713</v>
      </c>
      <c r="C160" t="s">
        <v>44</v>
      </c>
      <c r="D160" s="2">
        <v>0</v>
      </c>
      <c r="E160" t="s">
        <v>714</v>
      </c>
      <c r="F160" s="1" t="s">
        <v>1213</v>
      </c>
      <c r="G160" s="1" t="str">
        <f t="shared" si="2"/>
        <v>Jeffrey Welsh &amp; Sheryl Wilder</v>
      </c>
    </row>
    <row r="161" spans="1:7" x14ac:dyDescent="0.4">
      <c r="A161" t="s">
        <v>171</v>
      </c>
      <c r="B161" t="s">
        <v>715</v>
      </c>
      <c r="C161" t="s">
        <v>44</v>
      </c>
      <c r="D161" s="2">
        <v>0</v>
      </c>
      <c r="E161" t="s">
        <v>716</v>
      </c>
      <c r="F161" s="1" t="s">
        <v>1213</v>
      </c>
      <c r="G161" s="1" t="str">
        <f t="shared" si="2"/>
        <v>Jerry Mathis II</v>
      </c>
    </row>
    <row r="162" spans="1:7" x14ac:dyDescent="0.4">
      <c r="A162" t="s">
        <v>172</v>
      </c>
      <c r="B162" t="s">
        <v>717</v>
      </c>
      <c r="C162" t="s">
        <v>44</v>
      </c>
      <c r="D162" s="2">
        <v>0</v>
      </c>
      <c r="E162" t="s">
        <v>718</v>
      </c>
      <c r="F162" s="1" t="s">
        <v>1213</v>
      </c>
      <c r="G162" s="1" t="str">
        <f t="shared" si="2"/>
        <v>Jesse Sharp</v>
      </c>
    </row>
    <row r="163" spans="1:7" x14ac:dyDescent="0.4">
      <c r="A163" t="s">
        <v>173</v>
      </c>
      <c r="B163" t="s">
        <v>719</v>
      </c>
      <c r="C163" t="s">
        <v>44</v>
      </c>
      <c r="D163" s="2">
        <v>0</v>
      </c>
      <c r="E163" t="s">
        <v>720</v>
      </c>
      <c r="F163" s="1" t="s">
        <v>1213</v>
      </c>
      <c r="G163" s="1" t="str">
        <f t="shared" si="2"/>
        <v>Joe Meuth</v>
      </c>
    </row>
    <row r="164" spans="1:7" x14ac:dyDescent="0.4">
      <c r="A164" t="s">
        <v>174</v>
      </c>
      <c r="B164" t="s">
        <v>721</v>
      </c>
      <c r="C164" t="s">
        <v>407</v>
      </c>
      <c r="D164" s="2">
        <v>0</v>
      </c>
      <c r="E164" t="s">
        <v>722</v>
      </c>
      <c r="F164" s="1" t="s">
        <v>1213</v>
      </c>
      <c r="G164" s="1" t="str">
        <f t="shared" si="2"/>
        <v>Joel Bauman</v>
      </c>
    </row>
    <row r="165" spans="1:7" ht="29.15" x14ac:dyDescent="0.4">
      <c r="A165" t="s">
        <v>175</v>
      </c>
      <c r="B165" t="s">
        <v>723</v>
      </c>
      <c r="C165" t="s">
        <v>44</v>
      </c>
      <c r="D165" s="2">
        <v>0</v>
      </c>
      <c r="E165" s="3" t="s">
        <v>369</v>
      </c>
      <c r="F165" s="1" t="s">
        <v>1214</v>
      </c>
      <c r="G165" s="1" t="str">
        <f t="shared" si="2"/>
        <v/>
      </c>
    </row>
    <row r="166" spans="1:7" x14ac:dyDescent="0.4">
      <c r="A166" t="s">
        <v>176</v>
      </c>
      <c r="B166" t="s">
        <v>724</v>
      </c>
      <c r="C166" t="s">
        <v>44</v>
      </c>
      <c r="D166" s="2">
        <v>0</v>
      </c>
      <c r="E166" t="s">
        <v>725</v>
      </c>
      <c r="F166" s="1" t="s">
        <v>1213</v>
      </c>
      <c r="G166" s="1" t="str">
        <f t="shared" si="2"/>
        <v>John and Maria Strong</v>
      </c>
    </row>
    <row r="167" spans="1:7" x14ac:dyDescent="0.4">
      <c r="A167" t="s">
        <v>177</v>
      </c>
      <c r="B167" t="s">
        <v>726</v>
      </c>
      <c r="C167" t="s">
        <v>44</v>
      </c>
      <c r="D167" s="2">
        <v>0</v>
      </c>
      <c r="E167" t="s">
        <v>727</v>
      </c>
      <c r="F167" s="1" t="s">
        <v>1213</v>
      </c>
      <c r="G167" s="1" t="str">
        <f t="shared" si="2"/>
        <v>John and Sue Rogers</v>
      </c>
    </row>
    <row r="168" spans="1:7" x14ac:dyDescent="0.4">
      <c r="A168" t="s">
        <v>178</v>
      </c>
      <c r="B168" t="s">
        <v>728</v>
      </c>
      <c r="C168" t="s">
        <v>407</v>
      </c>
      <c r="D168" s="2">
        <v>0</v>
      </c>
      <c r="E168" t="s">
        <v>729</v>
      </c>
      <c r="F168" s="1" t="s">
        <v>1213</v>
      </c>
      <c r="G168" s="1" t="str">
        <f t="shared" si="2"/>
        <v>John Barker</v>
      </c>
    </row>
    <row r="169" spans="1:7" x14ac:dyDescent="0.4">
      <c r="A169" t="s">
        <v>370</v>
      </c>
      <c r="B169" t="s">
        <v>730</v>
      </c>
      <c r="C169" t="s">
        <v>407</v>
      </c>
      <c r="D169" s="2">
        <v>0</v>
      </c>
      <c r="E169" t="s">
        <v>371</v>
      </c>
      <c r="F169" s="1" t="s">
        <v>1214</v>
      </c>
      <c r="G169" s="1" t="str">
        <f t="shared" si="2"/>
        <v/>
      </c>
    </row>
    <row r="170" spans="1:7" x14ac:dyDescent="0.4">
      <c r="A170" t="s">
        <v>179</v>
      </c>
      <c r="B170" t="s">
        <v>731</v>
      </c>
      <c r="C170" t="s">
        <v>407</v>
      </c>
      <c r="D170" s="2">
        <v>0</v>
      </c>
      <c r="E170" t="s">
        <v>732</v>
      </c>
      <c r="F170" s="1" t="s">
        <v>1213</v>
      </c>
      <c r="G170" s="1" t="str">
        <f t="shared" si="2"/>
        <v>John Crawford Freeman</v>
      </c>
    </row>
    <row r="171" spans="1:7" x14ac:dyDescent="0.4">
      <c r="A171" t="s">
        <v>180</v>
      </c>
      <c r="B171" t="s">
        <v>733</v>
      </c>
      <c r="C171" t="s">
        <v>44</v>
      </c>
      <c r="D171" s="2">
        <v>0</v>
      </c>
      <c r="E171" t="s">
        <v>734</v>
      </c>
      <c r="F171" s="1" t="s">
        <v>1213</v>
      </c>
      <c r="G171" s="1" t="str">
        <f t="shared" si="2"/>
        <v>John David Soriano and Mary Soriano</v>
      </c>
    </row>
    <row r="172" spans="1:7" x14ac:dyDescent="0.4">
      <c r="A172" t="s">
        <v>181</v>
      </c>
      <c r="B172" t="s">
        <v>735</v>
      </c>
      <c r="C172" t="s">
        <v>44</v>
      </c>
      <c r="D172" s="2">
        <v>0</v>
      </c>
      <c r="E172" t="s">
        <v>736</v>
      </c>
      <c r="F172" s="1" t="s">
        <v>1213</v>
      </c>
      <c r="G172" s="1" t="str">
        <f t="shared" si="2"/>
        <v>John Faux</v>
      </c>
    </row>
    <row r="173" spans="1:7" x14ac:dyDescent="0.4">
      <c r="A173" t="s">
        <v>182</v>
      </c>
      <c r="B173" t="s">
        <v>737</v>
      </c>
      <c r="C173" t="s">
        <v>44</v>
      </c>
      <c r="D173" s="2">
        <v>0</v>
      </c>
      <c r="E173" t="s">
        <v>738</v>
      </c>
      <c r="F173" s="1" t="s">
        <v>1213</v>
      </c>
      <c r="G173" s="1" t="str">
        <f t="shared" si="2"/>
        <v>John Maxted Anne Maxted</v>
      </c>
    </row>
    <row r="174" spans="1:7" x14ac:dyDescent="0.4">
      <c r="A174" t="s">
        <v>183</v>
      </c>
      <c r="B174" t="s">
        <v>739</v>
      </c>
      <c r="C174" t="s">
        <v>44</v>
      </c>
      <c r="D174" s="2">
        <v>0</v>
      </c>
      <c r="E174" t="s">
        <v>740</v>
      </c>
      <c r="F174" s="1" t="s">
        <v>1213</v>
      </c>
      <c r="G174" s="1" t="str">
        <f t="shared" si="2"/>
        <v>John Osback</v>
      </c>
    </row>
    <row r="175" spans="1:7" x14ac:dyDescent="0.4">
      <c r="A175" t="s">
        <v>184</v>
      </c>
      <c r="B175" t="s">
        <v>741</v>
      </c>
      <c r="C175" t="s">
        <v>44</v>
      </c>
      <c r="D175" s="2">
        <v>0</v>
      </c>
      <c r="E175" t="s">
        <v>742</v>
      </c>
      <c r="F175" s="1" t="s">
        <v>1213</v>
      </c>
      <c r="G175" s="1" t="str">
        <f t="shared" si="2"/>
        <v>John P. Wagner</v>
      </c>
    </row>
    <row r="176" spans="1:7" x14ac:dyDescent="0.4">
      <c r="A176" t="s">
        <v>185</v>
      </c>
      <c r="B176" t="s">
        <v>743</v>
      </c>
      <c r="C176" t="s">
        <v>44</v>
      </c>
      <c r="D176" s="2">
        <v>0</v>
      </c>
      <c r="E176" t="s">
        <v>744</v>
      </c>
      <c r="F176" s="1" t="s">
        <v>1213</v>
      </c>
      <c r="G176" s="1" t="str">
        <f t="shared" si="2"/>
        <v>John R. Skar</v>
      </c>
    </row>
    <row r="177" spans="1:7" x14ac:dyDescent="0.4">
      <c r="A177" t="s">
        <v>186</v>
      </c>
      <c r="B177" t="s">
        <v>745</v>
      </c>
      <c r="C177" t="s">
        <v>407</v>
      </c>
      <c r="D177" s="2">
        <v>0</v>
      </c>
      <c r="E177" t="s">
        <v>746</v>
      </c>
      <c r="F177" s="1" t="s">
        <v>1213</v>
      </c>
      <c r="G177" s="1" t="str">
        <f t="shared" si="2"/>
        <v>John Sebring Kaupp</v>
      </c>
    </row>
    <row r="178" spans="1:7" x14ac:dyDescent="0.4">
      <c r="A178" t="s">
        <v>747</v>
      </c>
      <c r="B178" t="s">
        <v>748</v>
      </c>
      <c r="C178" t="s">
        <v>44</v>
      </c>
      <c r="D178" s="2">
        <v>0</v>
      </c>
      <c r="E178" t="s">
        <v>749</v>
      </c>
      <c r="F178" s="1" t="s">
        <v>1213</v>
      </c>
      <c r="G178" s="1" t="str">
        <f t="shared" si="2"/>
        <v>John Warren Keel</v>
      </c>
    </row>
    <row r="179" spans="1:7" x14ac:dyDescent="0.4">
      <c r="A179" t="s">
        <v>187</v>
      </c>
      <c r="B179" t="s">
        <v>750</v>
      </c>
      <c r="C179" t="s">
        <v>44</v>
      </c>
      <c r="D179" s="2">
        <v>0</v>
      </c>
      <c r="E179" t="s">
        <v>751</v>
      </c>
      <c r="F179" s="1" t="s">
        <v>1213</v>
      </c>
      <c r="G179" s="1" t="str">
        <f t="shared" si="2"/>
        <v>Joli Divon Saraf and Vikas Saraf</v>
      </c>
    </row>
    <row r="180" spans="1:7" x14ac:dyDescent="0.4">
      <c r="A180" t="s">
        <v>188</v>
      </c>
      <c r="B180" t="s">
        <v>752</v>
      </c>
      <c r="C180" t="s">
        <v>44</v>
      </c>
      <c r="D180" s="2">
        <v>0</v>
      </c>
      <c r="E180" t="s">
        <v>753</v>
      </c>
      <c r="F180" s="1" t="s">
        <v>1213</v>
      </c>
      <c r="G180" s="1" t="str">
        <f t="shared" si="2"/>
        <v>Jon and Judith Merrill</v>
      </c>
    </row>
    <row r="181" spans="1:7" x14ac:dyDescent="0.4">
      <c r="A181" t="s">
        <v>189</v>
      </c>
      <c r="B181" t="s">
        <v>754</v>
      </c>
      <c r="C181" t="s">
        <v>407</v>
      </c>
      <c r="D181" s="2">
        <v>0</v>
      </c>
      <c r="E181" t="s">
        <v>755</v>
      </c>
      <c r="F181" s="1" t="s">
        <v>1213</v>
      </c>
      <c r="G181" s="1" t="str">
        <f t="shared" si="2"/>
        <v>Jonathan Francis Scherer</v>
      </c>
    </row>
    <row r="182" spans="1:7" x14ac:dyDescent="0.4">
      <c r="A182" t="s">
        <v>190</v>
      </c>
      <c r="B182" t="s">
        <v>756</v>
      </c>
      <c r="C182" t="s">
        <v>44</v>
      </c>
      <c r="D182" s="2">
        <v>0</v>
      </c>
      <c r="E182" t="s">
        <v>757</v>
      </c>
      <c r="F182" s="1" t="s">
        <v>1213</v>
      </c>
      <c r="G182" s="1" t="str">
        <f t="shared" si="2"/>
        <v>Jonker Family Trust</v>
      </c>
    </row>
    <row r="183" spans="1:7" x14ac:dyDescent="0.4">
      <c r="A183" t="s">
        <v>191</v>
      </c>
      <c r="B183" t="s">
        <v>758</v>
      </c>
      <c r="C183" t="s">
        <v>44</v>
      </c>
      <c r="D183" s="2">
        <v>0</v>
      </c>
      <c r="E183" t="s">
        <v>759</v>
      </c>
      <c r="F183" s="1" t="s">
        <v>1213</v>
      </c>
      <c r="G183" s="1" t="str">
        <f t="shared" si="2"/>
        <v>Jordan Weiner</v>
      </c>
    </row>
    <row r="184" spans="1:7" x14ac:dyDescent="0.4">
      <c r="A184" t="s">
        <v>192</v>
      </c>
      <c r="B184" t="s">
        <v>760</v>
      </c>
      <c r="C184" t="s">
        <v>44</v>
      </c>
      <c r="D184" s="2">
        <v>0</v>
      </c>
      <c r="E184" t="s">
        <v>761</v>
      </c>
      <c r="F184" s="1" t="s">
        <v>1213</v>
      </c>
      <c r="G184" s="1" t="str">
        <f t="shared" si="2"/>
        <v>Jose Machota</v>
      </c>
    </row>
    <row r="185" spans="1:7" x14ac:dyDescent="0.4">
      <c r="A185" t="s">
        <v>193</v>
      </c>
      <c r="B185" t="s">
        <v>762</v>
      </c>
      <c r="C185" t="s">
        <v>44</v>
      </c>
      <c r="D185" s="2">
        <v>0</v>
      </c>
      <c r="E185" t="s">
        <v>763</v>
      </c>
      <c r="F185" s="1" t="s">
        <v>1213</v>
      </c>
      <c r="G185" s="1" t="str">
        <f t="shared" si="2"/>
        <v>Jose R. Diaz</v>
      </c>
    </row>
    <row r="186" spans="1:7" x14ac:dyDescent="0.4">
      <c r="A186" t="s">
        <v>194</v>
      </c>
      <c r="B186" t="s">
        <v>764</v>
      </c>
      <c r="C186" t="s">
        <v>44</v>
      </c>
      <c r="D186" s="2">
        <v>0</v>
      </c>
      <c r="E186" t="s">
        <v>765</v>
      </c>
      <c r="F186" s="1" t="s">
        <v>1213</v>
      </c>
      <c r="G186" s="1" t="str">
        <f t="shared" si="2"/>
        <v>Josef Otto Gether</v>
      </c>
    </row>
    <row r="187" spans="1:7" x14ac:dyDescent="0.4">
      <c r="A187" t="s">
        <v>195</v>
      </c>
      <c r="B187" t="s">
        <v>766</v>
      </c>
      <c r="C187" t="s">
        <v>44</v>
      </c>
      <c r="D187" s="2">
        <v>0</v>
      </c>
      <c r="E187" t="s">
        <v>767</v>
      </c>
      <c r="F187" s="1" t="s">
        <v>1213</v>
      </c>
      <c r="G187" s="1" t="str">
        <f t="shared" si="2"/>
        <v>Joseph Von Lehman</v>
      </c>
    </row>
    <row r="188" spans="1:7" x14ac:dyDescent="0.4">
      <c r="A188" t="s">
        <v>768</v>
      </c>
      <c r="B188" t="s">
        <v>769</v>
      </c>
      <c r="C188" t="s">
        <v>407</v>
      </c>
      <c r="D188" s="2">
        <v>0</v>
      </c>
      <c r="E188" t="s">
        <v>770</v>
      </c>
      <c r="F188" s="1" t="s">
        <v>1213</v>
      </c>
      <c r="G188" s="1" t="str">
        <f t="shared" si="2"/>
        <v>Josh Gribbens Family Trust</v>
      </c>
    </row>
    <row r="189" spans="1:7" x14ac:dyDescent="0.4">
      <c r="A189" t="s">
        <v>1164</v>
      </c>
      <c r="B189" t="s">
        <v>1165</v>
      </c>
      <c r="C189" t="s">
        <v>44</v>
      </c>
      <c r="D189" s="2">
        <v>0</v>
      </c>
      <c r="E189" t="s">
        <v>1166</v>
      </c>
      <c r="F189" s="1" t="s">
        <v>1213</v>
      </c>
      <c r="G189" s="1" t="e">
        <f t="shared" si="2"/>
        <v>#N/A</v>
      </c>
    </row>
    <row r="190" spans="1:7" x14ac:dyDescent="0.4">
      <c r="A190" t="s">
        <v>196</v>
      </c>
      <c r="B190" t="s">
        <v>771</v>
      </c>
      <c r="C190" t="s">
        <v>44</v>
      </c>
      <c r="D190" s="2">
        <v>0</v>
      </c>
      <c r="E190" t="s">
        <v>772</v>
      </c>
      <c r="F190" s="1" t="s">
        <v>1213</v>
      </c>
      <c r="G190" s="1" t="str">
        <f t="shared" si="2"/>
        <v>Josiah Monroe Redding and Tiffany Rose Redding</v>
      </c>
    </row>
    <row r="191" spans="1:7" x14ac:dyDescent="0.4">
      <c r="A191" t="s">
        <v>197</v>
      </c>
      <c r="B191" t="s">
        <v>773</v>
      </c>
      <c r="C191" t="s">
        <v>407</v>
      </c>
      <c r="D191" s="2">
        <v>0</v>
      </c>
      <c r="E191" t="s">
        <v>774</v>
      </c>
      <c r="F191" s="1" t="s">
        <v>1213</v>
      </c>
      <c r="G191" s="1" t="str">
        <f t="shared" si="2"/>
        <v>Jovan Zaric</v>
      </c>
    </row>
    <row r="192" spans="1:7" x14ac:dyDescent="0.4">
      <c r="A192" t="s">
        <v>198</v>
      </c>
      <c r="B192" t="s">
        <v>775</v>
      </c>
      <c r="C192" t="s">
        <v>44</v>
      </c>
      <c r="D192" s="2">
        <v>0.1</v>
      </c>
      <c r="E192" t="s">
        <v>776</v>
      </c>
      <c r="F192" s="1" t="s">
        <v>1213</v>
      </c>
      <c r="G192" s="1" t="str">
        <f t="shared" si="2"/>
        <v>Juan Carlos Claramunt</v>
      </c>
    </row>
    <row r="193" spans="1:7" x14ac:dyDescent="0.4">
      <c r="A193" t="s">
        <v>199</v>
      </c>
      <c r="B193" t="s">
        <v>777</v>
      </c>
      <c r="C193" t="s">
        <v>44</v>
      </c>
      <c r="D193" s="2">
        <v>0</v>
      </c>
      <c r="E193" t="s">
        <v>778</v>
      </c>
      <c r="F193" s="1" t="s">
        <v>1213</v>
      </c>
      <c r="G193" s="1" t="str">
        <f t="shared" si="2"/>
        <v>Julian Webb</v>
      </c>
    </row>
    <row r="194" spans="1:7" x14ac:dyDescent="0.4">
      <c r="A194" t="s">
        <v>200</v>
      </c>
      <c r="B194" t="s">
        <v>779</v>
      </c>
      <c r="C194" t="s">
        <v>44</v>
      </c>
      <c r="D194" s="2">
        <v>0</v>
      </c>
      <c r="E194" t="s">
        <v>372</v>
      </c>
      <c r="F194" s="1" t="s">
        <v>1214</v>
      </c>
      <c r="G194" s="1" t="str">
        <f t="shared" ref="G194:G257" si="3">_xlfn.IFNA(VLOOKUP(A194,accountlist,1,FALSE),
  IF(F194="",VLOOKUP(A194,accountlist,1,FALSE),""))</f>
        <v/>
      </c>
    </row>
    <row r="195" spans="1:7" x14ac:dyDescent="0.4">
      <c r="A195" t="s">
        <v>201</v>
      </c>
      <c r="B195" t="s">
        <v>780</v>
      </c>
      <c r="C195" t="s">
        <v>44</v>
      </c>
      <c r="D195" s="2">
        <v>0</v>
      </c>
      <c r="E195" t="s">
        <v>781</v>
      </c>
      <c r="F195" s="1" t="s">
        <v>1213</v>
      </c>
      <c r="G195" s="1" t="str">
        <f t="shared" si="3"/>
        <v>Justin Haynes</v>
      </c>
    </row>
    <row r="196" spans="1:7" x14ac:dyDescent="0.4">
      <c r="A196" t="s">
        <v>202</v>
      </c>
      <c r="B196" t="s">
        <v>782</v>
      </c>
      <c r="C196" t="s">
        <v>44</v>
      </c>
      <c r="D196" s="2">
        <v>0</v>
      </c>
      <c r="E196" t="s">
        <v>783</v>
      </c>
      <c r="F196" s="1" t="s">
        <v>1213</v>
      </c>
      <c r="G196" s="1" t="str">
        <f t="shared" si="3"/>
        <v>Justin James Gannon</v>
      </c>
    </row>
    <row r="197" spans="1:7" x14ac:dyDescent="0.4">
      <c r="A197" t="s">
        <v>203</v>
      </c>
      <c r="B197" t="s">
        <v>784</v>
      </c>
      <c r="C197" t="s">
        <v>44</v>
      </c>
      <c r="D197" s="2">
        <v>0.1</v>
      </c>
      <c r="E197" t="s">
        <v>785</v>
      </c>
      <c r="F197" s="1" t="s">
        <v>1213</v>
      </c>
      <c r="G197" s="1" t="str">
        <f t="shared" si="3"/>
        <v>Justin Matthew Downie</v>
      </c>
    </row>
    <row r="198" spans="1:7" x14ac:dyDescent="0.4">
      <c r="A198" t="s">
        <v>204</v>
      </c>
      <c r="B198" t="s">
        <v>786</v>
      </c>
      <c r="C198" t="s">
        <v>44</v>
      </c>
      <c r="D198" s="2">
        <v>0</v>
      </c>
      <c r="E198" t="s">
        <v>787</v>
      </c>
      <c r="F198" s="1" t="s">
        <v>1213</v>
      </c>
      <c r="G198" s="1" t="str">
        <f t="shared" si="3"/>
        <v>Karl Honegger</v>
      </c>
    </row>
    <row r="199" spans="1:7" x14ac:dyDescent="0.4">
      <c r="A199" t="s">
        <v>205</v>
      </c>
      <c r="B199" t="s">
        <v>788</v>
      </c>
      <c r="C199" t="s">
        <v>44</v>
      </c>
      <c r="D199" s="2">
        <v>0.15</v>
      </c>
      <c r="E199" t="s">
        <v>789</v>
      </c>
      <c r="F199" s="1" t="s">
        <v>1213</v>
      </c>
      <c r="G199" s="1" t="str">
        <f t="shared" si="3"/>
        <v>Kate (Hsiao Yu) Liu</v>
      </c>
    </row>
    <row r="200" spans="1:7" x14ac:dyDescent="0.4">
      <c r="A200" t="s">
        <v>206</v>
      </c>
      <c r="B200" t="s">
        <v>790</v>
      </c>
      <c r="C200" t="s">
        <v>44</v>
      </c>
      <c r="D200" s="2">
        <v>0</v>
      </c>
      <c r="E200" t="s">
        <v>791</v>
      </c>
      <c r="F200" s="1" t="s">
        <v>1213</v>
      </c>
      <c r="G200" s="1" t="str">
        <f t="shared" si="3"/>
        <v>Keith J. Gray</v>
      </c>
    </row>
    <row r="201" spans="1:7" x14ac:dyDescent="0.4">
      <c r="A201" t="s">
        <v>207</v>
      </c>
      <c r="B201" t="s">
        <v>792</v>
      </c>
      <c r="C201" t="s">
        <v>207</v>
      </c>
      <c r="D201" s="2">
        <v>0</v>
      </c>
      <c r="E201" t="s">
        <v>793</v>
      </c>
      <c r="F201" s="1" t="s">
        <v>1213</v>
      </c>
      <c r="G201" s="1" t="str">
        <f t="shared" si="3"/>
        <v>Keith Weiner</v>
      </c>
    </row>
    <row r="202" spans="1:7" x14ac:dyDescent="0.4">
      <c r="A202" t="s">
        <v>208</v>
      </c>
      <c r="B202" t="s">
        <v>794</v>
      </c>
      <c r="C202" t="s">
        <v>407</v>
      </c>
      <c r="D202" s="2">
        <v>0</v>
      </c>
      <c r="E202" t="s">
        <v>605</v>
      </c>
      <c r="F202" s="1" t="s">
        <v>1213</v>
      </c>
      <c r="G202" s="1" t="str">
        <f t="shared" si="3"/>
        <v>Kenneth D. &amp; Diane L. Russell</v>
      </c>
    </row>
    <row r="203" spans="1:7" x14ac:dyDescent="0.4">
      <c r="A203" t="s">
        <v>209</v>
      </c>
      <c r="B203" t="s">
        <v>795</v>
      </c>
      <c r="C203" t="s">
        <v>407</v>
      </c>
      <c r="D203" s="2">
        <v>0</v>
      </c>
      <c r="E203" t="s">
        <v>396</v>
      </c>
      <c r="F203" s="1" t="s">
        <v>1214</v>
      </c>
      <c r="G203" s="1" t="str">
        <f t="shared" si="3"/>
        <v/>
      </c>
    </row>
    <row r="204" spans="1:7" x14ac:dyDescent="0.4">
      <c r="A204" t="s">
        <v>210</v>
      </c>
      <c r="B204" t="s">
        <v>796</v>
      </c>
      <c r="C204" t="s">
        <v>407</v>
      </c>
      <c r="D204" s="2">
        <v>0</v>
      </c>
      <c r="E204" t="s">
        <v>396</v>
      </c>
      <c r="F204" s="1" t="s">
        <v>1213</v>
      </c>
      <c r="G204" s="1" t="str">
        <f t="shared" si="3"/>
        <v>Kris Winer and Rebecca Springmeyer</v>
      </c>
    </row>
    <row r="205" spans="1:7" x14ac:dyDescent="0.4">
      <c r="A205" t="s">
        <v>211</v>
      </c>
      <c r="B205" t="s">
        <v>797</v>
      </c>
      <c r="C205" t="s">
        <v>44</v>
      </c>
      <c r="D205" s="2">
        <v>0</v>
      </c>
      <c r="E205" t="s">
        <v>798</v>
      </c>
      <c r="F205" s="1" t="s">
        <v>1213</v>
      </c>
      <c r="G205" s="1" t="str">
        <f t="shared" si="3"/>
        <v>Kulvinder Thethi</v>
      </c>
    </row>
    <row r="206" spans="1:7" x14ac:dyDescent="0.4">
      <c r="A206" t="s">
        <v>212</v>
      </c>
      <c r="B206" t="s">
        <v>799</v>
      </c>
      <c r="C206" t="s">
        <v>407</v>
      </c>
      <c r="D206" s="2">
        <v>0.15</v>
      </c>
      <c r="E206" t="s">
        <v>800</v>
      </c>
      <c r="F206" s="1" t="s">
        <v>1213</v>
      </c>
      <c r="G206" s="1" t="str">
        <f t="shared" si="3"/>
        <v>Kurtis and Crystal Hauber</v>
      </c>
    </row>
    <row r="207" spans="1:7" x14ac:dyDescent="0.4">
      <c r="A207" t="s">
        <v>213</v>
      </c>
      <c r="B207" t="s">
        <v>801</v>
      </c>
      <c r="C207" t="s">
        <v>44</v>
      </c>
      <c r="D207" s="2">
        <v>0</v>
      </c>
      <c r="E207" t="s">
        <v>802</v>
      </c>
      <c r="F207" s="1" t="s">
        <v>1213</v>
      </c>
      <c r="G207" s="1" t="str">
        <f t="shared" si="3"/>
        <v>Larry D Heidebrecht 1998 Trust</v>
      </c>
    </row>
    <row r="208" spans="1:7" x14ac:dyDescent="0.4">
      <c r="A208" t="s">
        <v>803</v>
      </c>
      <c r="B208" t="s">
        <v>804</v>
      </c>
      <c r="C208" t="s">
        <v>407</v>
      </c>
      <c r="D208" s="2">
        <v>0</v>
      </c>
      <c r="E208" t="s">
        <v>805</v>
      </c>
      <c r="F208" s="1" t="s">
        <v>1213</v>
      </c>
      <c r="G208" s="1" t="str">
        <f t="shared" si="3"/>
        <v>Laurence J. Zych</v>
      </c>
    </row>
    <row r="209" spans="1:7" x14ac:dyDescent="0.4">
      <c r="A209" t="s">
        <v>214</v>
      </c>
      <c r="B209" t="s">
        <v>806</v>
      </c>
      <c r="C209" t="s">
        <v>44</v>
      </c>
      <c r="D209" s="2">
        <v>0</v>
      </c>
      <c r="E209" t="s">
        <v>807</v>
      </c>
      <c r="F209" s="1" t="s">
        <v>1213</v>
      </c>
      <c r="G209" s="1" t="str">
        <f t="shared" si="3"/>
        <v>Lawrence Sullivan</v>
      </c>
    </row>
    <row r="210" spans="1:7" x14ac:dyDescent="0.4">
      <c r="A210" t="s">
        <v>215</v>
      </c>
      <c r="B210" t="s">
        <v>808</v>
      </c>
      <c r="C210" t="s">
        <v>44</v>
      </c>
      <c r="D210" s="2">
        <v>0</v>
      </c>
      <c r="E210" t="s">
        <v>809</v>
      </c>
      <c r="F210" s="1" t="s">
        <v>1213</v>
      </c>
      <c r="G210" s="1" t="str">
        <f t="shared" si="3"/>
        <v>Layman Mann Living Trust</v>
      </c>
    </row>
    <row r="211" spans="1:7" x14ac:dyDescent="0.4">
      <c r="A211" t="s">
        <v>216</v>
      </c>
      <c r="B211" t="s">
        <v>810</v>
      </c>
      <c r="C211" t="s">
        <v>44</v>
      </c>
      <c r="D211" s="2">
        <v>0</v>
      </c>
      <c r="E211" t="s">
        <v>811</v>
      </c>
      <c r="F211" s="1" t="s">
        <v>1213</v>
      </c>
      <c r="G211" s="1" t="str">
        <f t="shared" si="3"/>
        <v>Lee Family Trust dated September 14, 2012</v>
      </c>
    </row>
    <row r="212" spans="1:7" x14ac:dyDescent="0.4">
      <c r="A212" t="s">
        <v>217</v>
      </c>
      <c r="B212" t="s">
        <v>812</v>
      </c>
      <c r="C212" t="s">
        <v>407</v>
      </c>
      <c r="D212" s="2">
        <v>0</v>
      </c>
      <c r="E212" t="s">
        <v>813</v>
      </c>
      <c r="F212" s="1" t="s">
        <v>1213</v>
      </c>
      <c r="G212" s="1" t="str">
        <f t="shared" si="3"/>
        <v>Lee Sutterfield</v>
      </c>
    </row>
    <row r="213" spans="1:7" x14ac:dyDescent="0.4">
      <c r="A213" t="s">
        <v>218</v>
      </c>
      <c r="B213" t="s">
        <v>814</v>
      </c>
      <c r="C213" t="s">
        <v>44</v>
      </c>
      <c r="D213" s="2">
        <v>0</v>
      </c>
      <c r="E213" t="s">
        <v>815</v>
      </c>
      <c r="F213" s="1" t="s">
        <v>1213</v>
      </c>
      <c r="G213" s="1" t="str">
        <f t="shared" si="3"/>
        <v>Leili Soussan Huth</v>
      </c>
    </row>
    <row r="214" spans="1:7" x14ac:dyDescent="0.4">
      <c r="A214" t="s">
        <v>219</v>
      </c>
      <c r="B214" t="s">
        <v>816</v>
      </c>
      <c r="C214" t="s">
        <v>44</v>
      </c>
      <c r="D214" s="2">
        <v>0</v>
      </c>
      <c r="E214" t="s">
        <v>817</v>
      </c>
      <c r="F214" s="1" t="s">
        <v>1213</v>
      </c>
      <c r="G214" s="1" t="str">
        <f t="shared" si="3"/>
        <v>Leslie A. and Michael J. Webb</v>
      </c>
    </row>
    <row r="215" spans="1:7" x14ac:dyDescent="0.4">
      <c r="A215" t="s">
        <v>818</v>
      </c>
      <c r="B215" t="s">
        <v>819</v>
      </c>
      <c r="C215" t="s">
        <v>44</v>
      </c>
      <c r="D215" s="2">
        <v>0.1</v>
      </c>
      <c r="E215" t="s">
        <v>820</v>
      </c>
      <c r="F215" s="1" t="s">
        <v>1213</v>
      </c>
      <c r="G215" s="1" t="str">
        <f t="shared" si="3"/>
        <v>Little Noosa Family Trust</v>
      </c>
    </row>
    <row r="216" spans="1:7" x14ac:dyDescent="0.4">
      <c r="A216" t="s">
        <v>821</v>
      </c>
      <c r="B216" t="s">
        <v>822</v>
      </c>
      <c r="C216" t="s">
        <v>44</v>
      </c>
      <c r="D216" s="2">
        <v>0.1</v>
      </c>
      <c r="E216" t="s">
        <v>820</v>
      </c>
      <c r="F216" s="1" t="s">
        <v>1213</v>
      </c>
      <c r="G216" s="1" t="str">
        <f t="shared" si="3"/>
        <v>Little Noosa Super Fund</v>
      </c>
    </row>
    <row r="217" spans="1:7" x14ac:dyDescent="0.4">
      <c r="A217" t="s">
        <v>220</v>
      </c>
      <c r="B217" t="s">
        <v>823</v>
      </c>
      <c r="C217" t="s">
        <v>44</v>
      </c>
      <c r="D217" s="2">
        <v>0</v>
      </c>
      <c r="E217" t="s">
        <v>824</v>
      </c>
      <c r="F217" s="1" t="s">
        <v>1213</v>
      </c>
      <c r="G217" s="1" t="str">
        <f t="shared" si="3"/>
        <v>Lora L. Knorr</v>
      </c>
    </row>
    <row r="218" spans="1:7" x14ac:dyDescent="0.4">
      <c r="A218" t="s">
        <v>221</v>
      </c>
      <c r="B218" t="s">
        <v>825</v>
      </c>
      <c r="C218" t="s">
        <v>44</v>
      </c>
      <c r="D218" s="2">
        <v>0</v>
      </c>
      <c r="E218" t="s">
        <v>373</v>
      </c>
      <c r="F218" s="1" t="s">
        <v>1214</v>
      </c>
      <c r="G218" s="1" t="str">
        <f t="shared" si="3"/>
        <v/>
      </c>
    </row>
    <row r="219" spans="1:7" x14ac:dyDescent="0.4">
      <c r="A219" t="s">
        <v>222</v>
      </c>
      <c r="B219" t="s">
        <v>826</v>
      </c>
      <c r="C219" t="s">
        <v>44</v>
      </c>
      <c r="D219" s="2">
        <v>0</v>
      </c>
      <c r="E219" t="s">
        <v>827</v>
      </c>
      <c r="F219" s="1" t="s">
        <v>1213</v>
      </c>
      <c r="G219" s="1" t="str">
        <f t="shared" si="3"/>
        <v>Lorin Riutta</v>
      </c>
    </row>
    <row r="220" spans="1:7" x14ac:dyDescent="0.4">
      <c r="A220" t="s">
        <v>223</v>
      </c>
      <c r="B220" t="s">
        <v>828</v>
      </c>
      <c r="C220" t="s">
        <v>44</v>
      </c>
      <c r="D220" s="2">
        <v>0</v>
      </c>
      <c r="E220" t="s">
        <v>829</v>
      </c>
      <c r="F220" s="1" t="s">
        <v>1213</v>
      </c>
      <c r="G220" s="1" t="str">
        <f t="shared" si="3"/>
        <v>Lou Ellen S. and Bruce D. Runyan</v>
      </c>
    </row>
    <row r="221" spans="1:7" x14ac:dyDescent="0.4">
      <c r="A221" t="s">
        <v>224</v>
      </c>
      <c r="B221" t="s">
        <v>830</v>
      </c>
      <c r="C221" t="s">
        <v>44</v>
      </c>
      <c r="D221" s="2">
        <v>0</v>
      </c>
      <c r="E221" t="s">
        <v>831</v>
      </c>
      <c r="F221" s="1" t="s">
        <v>1213</v>
      </c>
      <c r="G221" s="1" t="str">
        <f t="shared" si="3"/>
        <v>Louis D. Ward Jr. and Adriane Y. Ward</v>
      </c>
    </row>
    <row r="222" spans="1:7" x14ac:dyDescent="0.4">
      <c r="A222" t="s">
        <v>225</v>
      </c>
      <c r="B222" t="s">
        <v>832</v>
      </c>
      <c r="C222" t="s">
        <v>44</v>
      </c>
      <c r="D222" s="2">
        <v>0</v>
      </c>
      <c r="E222" t="s">
        <v>833</v>
      </c>
      <c r="F222" s="1" t="s">
        <v>1213</v>
      </c>
      <c r="G222" s="1" t="str">
        <f t="shared" si="3"/>
        <v>Lowell Horning and Emelie Horning Revocable Living Trust Agreement</v>
      </c>
    </row>
    <row r="223" spans="1:7" x14ac:dyDescent="0.4">
      <c r="A223" t="s">
        <v>226</v>
      </c>
      <c r="B223" t="s">
        <v>834</v>
      </c>
      <c r="C223" t="s">
        <v>44</v>
      </c>
      <c r="D223" s="2">
        <v>0</v>
      </c>
      <c r="E223" t="s">
        <v>835</v>
      </c>
      <c r="F223" s="1" t="s">
        <v>1213</v>
      </c>
      <c r="G223" s="1" t="str">
        <f t="shared" si="3"/>
        <v>Lucas Derraugh</v>
      </c>
    </row>
    <row r="224" spans="1:7" x14ac:dyDescent="0.4">
      <c r="A224" t="s">
        <v>227</v>
      </c>
      <c r="B224" t="s">
        <v>836</v>
      </c>
      <c r="C224" t="s">
        <v>407</v>
      </c>
      <c r="D224" s="2">
        <v>0</v>
      </c>
      <c r="E224" t="s">
        <v>837</v>
      </c>
      <c r="F224" s="1" t="s">
        <v>1213</v>
      </c>
      <c r="G224" s="1" t="str">
        <f t="shared" si="3"/>
        <v>Ludwig Karl</v>
      </c>
    </row>
    <row r="225" spans="1:7" x14ac:dyDescent="0.4">
      <c r="A225" t="s">
        <v>228</v>
      </c>
      <c r="B225" t="s">
        <v>838</v>
      </c>
      <c r="C225" t="s">
        <v>44</v>
      </c>
      <c r="D225" s="2">
        <v>0</v>
      </c>
      <c r="E225" t="s">
        <v>839</v>
      </c>
      <c r="F225" s="1" t="s">
        <v>1213</v>
      </c>
      <c r="G225" s="1" t="str">
        <f t="shared" si="3"/>
        <v>Ludwig Von Mises Institute for Austrian Economics, Inc.</v>
      </c>
    </row>
    <row r="226" spans="1:7" x14ac:dyDescent="0.4">
      <c r="A226" t="s">
        <v>229</v>
      </c>
      <c r="B226" t="s">
        <v>840</v>
      </c>
      <c r="C226" t="s">
        <v>407</v>
      </c>
      <c r="D226" s="2">
        <v>0</v>
      </c>
      <c r="E226" t="s">
        <v>841</v>
      </c>
      <c r="F226" s="1" t="s">
        <v>1213</v>
      </c>
      <c r="G226" s="1" t="str">
        <f t="shared" si="3"/>
        <v>Luis Rodriguez &amp; Amy Grisser</v>
      </c>
    </row>
    <row r="227" spans="1:7" x14ac:dyDescent="0.4">
      <c r="A227" t="s">
        <v>230</v>
      </c>
      <c r="B227" t="s">
        <v>842</v>
      </c>
      <c r="C227" t="s">
        <v>44</v>
      </c>
      <c r="D227" s="2">
        <v>0</v>
      </c>
      <c r="E227" t="s">
        <v>843</v>
      </c>
      <c r="F227" s="1" t="s">
        <v>1213</v>
      </c>
      <c r="G227" s="1" t="str">
        <f t="shared" si="3"/>
        <v>M and K Investments</v>
      </c>
    </row>
    <row r="228" spans="1:7" x14ac:dyDescent="0.4">
      <c r="A228" t="s">
        <v>231</v>
      </c>
      <c r="B228" t="s">
        <v>844</v>
      </c>
      <c r="C228" t="s">
        <v>44</v>
      </c>
      <c r="D228" s="2">
        <v>0.1</v>
      </c>
      <c r="E228" t="s">
        <v>845</v>
      </c>
      <c r="F228" s="1" t="s">
        <v>1213</v>
      </c>
      <c r="G228" s="1" t="str">
        <f t="shared" si="3"/>
        <v>Manuel Polavieja</v>
      </c>
    </row>
    <row r="229" spans="1:7" x14ac:dyDescent="0.4">
      <c r="A229" t="s">
        <v>232</v>
      </c>
      <c r="B229" t="s">
        <v>846</v>
      </c>
      <c r="C229" t="s">
        <v>44</v>
      </c>
      <c r="D229" s="2">
        <v>0</v>
      </c>
      <c r="E229" t="s">
        <v>847</v>
      </c>
      <c r="F229" s="1" t="s">
        <v>1213</v>
      </c>
      <c r="G229" s="1" t="str">
        <f t="shared" si="3"/>
        <v>MarcAnthony and Sally Salvatini</v>
      </c>
    </row>
    <row r="230" spans="1:7" x14ac:dyDescent="0.4">
      <c r="A230" t="s">
        <v>233</v>
      </c>
      <c r="B230" t="s">
        <v>848</v>
      </c>
      <c r="C230" t="s">
        <v>44</v>
      </c>
      <c r="D230" s="2">
        <v>0</v>
      </c>
      <c r="E230" t="s">
        <v>849</v>
      </c>
      <c r="F230" s="1" t="s">
        <v>1213</v>
      </c>
      <c r="G230" s="1" t="str">
        <f t="shared" si="3"/>
        <v>Marcin Wieloch</v>
      </c>
    </row>
    <row r="231" spans="1:7" x14ac:dyDescent="0.4">
      <c r="A231" t="s">
        <v>850</v>
      </c>
      <c r="B231" t="s">
        <v>851</v>
      </c>
      <c r="C231" t="s">
        <v>44</v>
      </c>
      <c r="D231" s="2">
        <v>0</v>
      </c>
      <c r="E231" t="s">
        <v>852</v>
      </c>
      <c r="F231" s="1" t="s">
        <v>1213</v>
      </c>
      <c r="G231" s="1" t="str">
        <f t="shared" si="3"/>
        <v>Mark B. Andrews Revocable Trust Agreement Dated April 12, 2004</v>
      </c>
    </row>
    <row r="232" spans="1:7" x14ac:dyDescent="0.4">
      <c r="A232" t="s">
        <v>234</v>
      </c>
      <c r="B232" t="s">
        <v>853</v>
      </c>
      <c r="C232" t="s">
        <v>407</v>
      </c>
      <c r="D232" s="2">
        <v>0</v>
      </c>
      <c r="E232" t="s">
        <v>854</v>
      </c>
      <c r="F232" s="1" t="s">
        <v>1213</v>
      </c>
      <c r="G232" s="1" t="str">
        <f t="shared" si="3"/>
        <v>Mark Hauserman</v>
      </c>
    </row>
    <row r="233" spans="1:7" x14ac:dyDescent="0.4">
      <c r="A233" t="s">
        <v>235</v>
      </c>
      <c r="B233" t="s">
        <v>855</v>
      </c>
      <c r="C233" t="s">
        <v>207</v>
      </c>
      <c r="D233" s="2">
        <v>0</v>
      </c>
      <c r="E233" t="s">
        <v>856</v>
      </c>
      <c r="F233" s="1" t="s">
        <v>1213</v>
      </c>
      <c r="G233" s="1" t="str">
        <f t="shared" si="3"/>
        <v>Marsha Rotmistrovsky</v>
      </c>
    </row>
    <row r="234" spans="1:7" x14ac:dyDescent="0.4">
      <c r="A234" t="s">
        <v>236</v>
      </c>
      <c r="B234" t="s">
        <v>857</v>
      </c>
      <c r="C234" t="s">
        <v>44</v>
      </c>
      <c r="D234" s="2">
        <v>0</v>
      </c>
      <c r="E234" t="s">
        <v>858</v>
      </c>
      <c r="F234" s="1" t="s">
        <v>1213</v>
      </c>
      <c r="G234" s="1" t="str">
        <f t="shared" si="3"/>
        <v>Mary Carroll Sherrill-Thomas</v>
      </c>
    </row>
    <row r="235" spans="1:7" x14ac:dyDescent="0.4">
      <c r="A235" t="s">
        <v>859</v>
      </c>
      <c r="B235" t="s">
        <v>860</v>
      </c>
      <c r="C235" t="s">
        <v>44</v>
      </c>
      <c r="D235" s="2">
        <v>0</v>
      </c>
      <c r="E235" t="s">
        <v>861</v>
      </c>
      <c r="F235" s="1" t="s">
        <v>1213</v>
      </c>
      <c r="G235" s="1" t="str">
        <f t="shared" si="3"/>
        <v>Mary Kathryn Daley</v>
      </c>
    </row>
    <row r="236" spans="1:7" x14ac:dyDescent="0.4">
      <c r="A236" t="s">
        <v>237</v>
      </c>
      <c r="B236" t="s">
        <v>862</v>
      </c>
      <c r="C236" t="s">
        <v>44</v>
      </c>
      <c r="D236" s="2">
        <v>0</v>
      </c>
      <c r="E236" t="s">
        <v>863</v>
      </c>
      <c r="F236" s="1" t="s">
        <v>1213</v>
      </c>
      <c r="G236" s="1" t="str">
        <f t="shared" si="3"/>
        <v>Mary Wixted</v>
      </c>
    </row>
    <row r="237" spans="1:7" x14ac:dyDescent="0.4">
      <c r="A237" t="s">
        <v>238</v>
      </c>
      <c r="B237" t="s">
        <v>864</v>
      </c>
      <c r="C237" t="s">
        <v>44</v>
      </c>
      <c r="D237" s="2">
        <v>0</v>
      </c>
      <c r="E237" t="s">
        <v>865</v>
      </c>
      <c r="F237" s="1" t="s">
        <v>1213</v>
      </c>
      <c r="G237" s="1" t="str">
        <f t="shared" si="3"/>
        <v>Mason Davis</v>
      </c>
    </row>
    <row r="238" spans="1:7" x14ac:dyDescent="0.4">
      <c r="A238" t="s">
        <v>239</v>
      </c>
      <c r="B238" t="s">
        <v>866</v>
      </c>
      <c r="C238" t="s">
        <v>44</v>
      </c>
      <c r="D238" s="2">
        <v>0</v>
      </c>
      <c r="E238" t="s">
        <v>867</v>
      </c>
      <c r="F238" s="1" t="s">
        <v>1213</v>
      </c>
      <c r="G238" s="1" t="str">
        <f t="shared" si="3"/>
        <v>Matthew Emerick</v>
      </c>
    </row>
    <row r="239" spans="1:7" x14ac:dyDescent="0.4">
      <c r="A239" t="s">
        <v>240</v>
      </c>
      <c r="B239" t="s">
        <v>868</v>
      </c>
      <c r="C239" t="s">
        <v>407</v>
      </c>
      <c r="D239" s="2">
        <v>0</v>
      </c>
      <c r="E239" t="s">
        <v>869</v>
      </c>
      <c r="F239" s="1" t="s">
        <v>1213</v>
      </c>
      <c r="G239" s="1" t="str">
        <f t="shared" si="3"/>
        <v>Matthew Thomas Bogosian and Melissa Dawn Taylor</v>
      </c>
    </row>
    <row r="240" spans="1:7" x14ac:dyDescent="0.4">
      <c r="A240" t="s">
        <v>241</v>
      </c>
      <c r="B240" t="s">
        <v>870</v>
      </c>
      <c r="C240" t="s">
        <v>44</v>
      </c>
      <c r="D240" s="2">
        <v>0.1</v>
      </c>
      <c r="E240" t="s">
        <v>871</v>
      </c>
      <c r="F240" s="1" t="s">
        <v>1213</v>
      </c>
      <c r="G240" s="1" t="str">
        <f t="shared" si="3"/>
        <v>MDF Group Pty Ltd</v>
      </c>
    </row>
    <row r="241" spans="1:7" x14ac:dyDescent="0.4">
      <c r="A241" t="s">
        <v>1167</v>
      </c>
      <c r="B241" t="s">
        <v>1168</v>
      </c>
      <c r="C241" t="s">
        <v>44</v>
      </c>
      <c r="D241" s="2">
        <v>0</v>
      </c>
      <c r="E241" t="s">
        <v>873</v>
      </c>
      <c r="F241" s="1" t="s">
        <v>1213</v>
      </c>
      <c r="G241" s="1" t="e">
        <f t="shared" si="3"/>
        <v>#N/A</v>
      </c>
    </row>
    <row r="242" spans="1:7" x14ac:dyDescent="0.4">
      <c r="A242" t="s">
        <v>242</v>
      </c>
      <c r="B242" t="s">
        <v>872</v>
      </c>
      <c r="C242" t="s">
        <v>44</v>
      </c>
      <c r="D242" s="2">
        <v>0</v>
      </c>
      <c r="E242" t="s">
        <v>873</v>
      </c>
      <c r="F242" s="1" t="s">
        <v>1213</v>
      </c>
      <c r="G242" s="1" t="str">
        <f t="shared" si="3"/>
        <v>Melanie Spigelmyre</v>
      </c>
    </row>
    <row r="243" spans="1:7" x14ac:dyDescent="0.4">
      <c r="A243" t="s">
        <v>243</v>
      </c>
      <c r="B243" t="s">
        <v>874</v>
      </c>
      <c r="C243" t="s">
        <v>407</v>
      </c>
      <c r="D243" s="2">
        <v>0</v>
      </c>
      <c r="E243" t="s">
        <v>875</v>
      </c>
      <c r="F243" s="1" t="s">
        <v>1213</v>
      </c>
      <c r="G243" s="1" t="str">
        <f t="shared" si="3"/>
        <v>Melinda L. Odom Living Trust</v>
      </c>
    </row>
    <row r="244" spans="1:7" x14ac:dyDescent="0.4">
      <c r="A244" t="s">
        <v>244</v>
      </c>
      <c r="B244" t="s">
        <v>876</v>
      </c>
      <c r="C244" t="s">
        <v>407</v>
      </c>
      <c r="D244" s="2">
        <v>0</v>
      </c>
      <c r="E244" t="s">
        <v>877</v>
      </c>
      <c r="F244" s="1" t="s">
        <v>1213</v>
      </c>
      <c r="G244" s="1" t="str">
        <f t="shared" si="3"/>
        <v>Michael &amp; Christina Locandro</v>
      </c>
    </row>
    <row r="245" spans="1:7" x14ac:dyDescent="0.4">
      <c r="A245" t="s">
        <v>245</v>
      </c>
      <c r="B245" t="s">
        <v>878</v>
      </c>
      <c r="C245" t="s">
        <v>44</v>
      </c>
      <c r="D245" s="2">
        <v>0</v>
      </c>
      <c r="E245" t="s">
        <v>879</v>
      </c>
      <c r="F245" s="1" t="s">
        <v>1213</v>
      </c>
      <c r="G245" s="1" t="str">
        <f t="shared" si="3"/>
        <v>Michael and Jhyana Koob</v>
      </c>
    </row>
    <row r="246" spans="1:7" x14ac:dyDescent="0.4">
      <c r="A246" t="s">
        <v>246</v>
      </c>
      <c r="B246" t="s">
        <v>880</v>
      </c>
      <c r="C246" t="s">
        <v>407</v>
      </c>
      <c r="D246" s="2">
        <v>0</v>
      </c>
      <c r="E246" t="s">
        <v>881</v>
      </c>
      <c r="F246" s="1" t="s">
        <v>1213</v>
      </c>
      <c r="G246" s="1" t="str">
        <f t="shared" si="3"/>
        <v>Michael Buchanan</v>
      </c>
    </row>
    <row r="247" spans="1:7" x14ac:dyDescent="0.4">
      <c r="A247" t="s">
        <v>247</v>
      </c>
      <c r="B247" t="s">
        <v>882</v>
      </c>
      <c r="C247" t="s">
        <v>44</v>
      </c>
      <c r="D247" s="2">
        <v>0</v>
      </c>
      <c r="E247" t="s">
        <v>883</v>
      </c>
      <c r="F247" s="1" t="s">
        <v>1213</v>
      </c>
      <c r="G247" s="1" t="str">
        <f t="shared" si="3"/>
        <v>Michael Garrett</v>
      </c>
    </row>
    <row r="248" spans="1:7" x14ac:dyDescent="0.4">
      <c r="A248" t="s">
        <v>248</v>
      </c>
      <c r="B248" t="s">
        <v>884</v>
      </c>
      <c r="C248" t="s">
        <v>44</v>
      </c>
      <c r="D248" s="2">
        <v>0.3</v>
      </c>
      <c r="E248" t="s">
        <v>885</v>
      </c>
      <c r="F248" s="1" t="s">
        <v>1213</v>
      </c>
      <c r="G248" s="1" t="str">
        <f t="shared" si="3"/>
        <v>Michael L Habner</v>
      </c>
    </row>
    <row r="249" spans="1:7" x14ac:dyDescent="0.4">
      <c r="A249" t="s">
        <v>886</v>
      </c>
      <c r="B249" t="s">
        <v>887</v>
      </c>
      <c r="C249" t="s">
        <v>44</v>
      </c>
      <c r="D249" s="2">
        <v>0</v>
      </c>
      <c r="E249" t="s">
        <v>888</v>
      </c>
      <c r="F249" s="1" t="s">
        <v>1213</v>
      </c>
      <c r="G249" s="1" t="str">
        <f t="shared" si="3"/>
        <v>Michael Lord</v>
      </c>
    </row>
    <row r="250" spans="1:7" x14ac:dyDescent="0.4">
      <c r="A250" t="s">
        <v>889</v>
      </c>
      <c r="B250" t="s">
        <v>890</v>
      </c>
      <c r="C250" t="s">
        <v>407</v>
      </c>
      <c r="D250" s="2">
        <v>0</v>
      </c>
      <c r="E250" t="s">
        <v>891</v>
      </c>
      <c r="F250" s="1" t="s">
        <v>1213</v>
      </c>
      <c r="G250" s="1" t="str">
        <f t="shared" si="3"/>
        <v>Michael McHugh</v>
      </c>
    </row>
    <row r="251" spans="1:7" x14ac:dyDescent="0.4">
      <c r="A251" t="s">
        <v>249</v>
      </c>
      <c r="B251" t="s">
        <v>892</v>
      </c>
      <c r="C251" t="s">
        <v>44</v>
      </c>
      <c r="D251" s="2">
        <v>0</v>
      </c>
      <c r="E251" t="s">
        <v>893</v>
      </c>
      <c r="F251" s="1" t="s">
        <v>1213</v>
      </c>
      <c r="G251" s="1" t="str">
        <f t="shared" si="3"/>
        <v>Michael Nardick Beneficiary Trust</v>
      </c>
    </row>
    <row r="252" spans="1:7" x14ac:dyDescent="0.4">
      <c r="A252" t="s">
        <v>250</v>
      </c>
      <c r="B252" t="s">
        <v>894</v>
      </c>
      <c r="C252" t="s">
        <v>44</v>
      </c>
      <c r="D252" s="2">
        <v>0</v>
      </c>
      <c r="E252" t="s">
        <v>895</v>
      </c>
      <c r="F252" s="1" t="s">
        <v>1213</v>
      </c>
      <c r="G252" s="1" t="str">
        <f t="shared" si="3"/>
        <v>Michael Pokrass</v>
      </c>
    </row>
    <row r="253" spans="1:7" x14ac:dyDescent="0.4">
      <c r="A253" t="s">
        <v>251</v>
      </c>
      <c r="B253" t="s">
        <v>896</v>
      </c>
      <c r="C253" t="s">
        <v>44</v>
      </c>
      <c r="D253" s="2">
        <v>0</v>
      </c>
      <c r="E253" t="s">
        <v>897</v>
      </c>
      <c r="F253" s="1" t="s">
        <v>1213</v>
      </c>
      <c r="G253" s="1" t="str">
        <f t="shared" si="3"/>
        <v>Milan Prsa</v>
      </c>
    </row>
    <row r="254" spans="1:7" x14ac:dyDescent="0.4">
      <c r="A254" t="s">
        <v>252</v>
      </c>
      <c r="B254" t="s">
        <v>898</v>
      </c>
      <c r="C254" t="s">
        <v>407</v>
      </c>
      <c r="D254" s="2">
        <v>0</v>
      </c>
      <c r="E254" t="s">
        <v>899</v>
      </c>
      <c r="F254" s="1" t="s">
        <v>1213</v>
      </c>
      <c r="G254" s="1" t="str">
        <f t="shared" si="3"/>
        <v>Miles and Melanie Beckler</v>
      </c>
    </row>
    <row r="255" spans="1:7" x14ac:dyDescent="0.4">
      <c r="A255" t="s">
        <v>393</v>
      </c>
      <c r="B255" t="s">
        <v>902</v>
      </c>
      <c r="D255" s="2">
        <v>0</v>
      </c>
      <c r="F255" s="1" t="s">
        <v>1214</v>
      </c>
      <c r="G255" s="1" t="str">
        <f t="shared" si="3"/>
        <v/>
      </c>
    </row>
    <row r="256" spans="1:7" x14ac:dyDescent="0.4">
      <c r="A256" t="s">
        <v>394</v>
      </c>
      <c r="B256" t="s">
        <v>900</v>
      </c>
      <c r="D256" s="2">
        <v>0</v>
      </c>
      <c r="F256" s="1" t="s">
        <v>1214</v>
      </c>
      <c r="G256" s="1" t="str">
        <f t="shared" si="3"/>
        <v/>
      </c>
    </row>
    <row r="257" spans="1:7" x14ac:dyDescent="0.4">
      <c r="A257" t="s">
        <v>395</v>
      </c>
      <c r="B257" t="s">
        <v>901</v>
      </c>
      <c r="D257" s="2">
        <v>0</v>
      </c>
      <c r="F257" s="1" t="s">
        <v>1214</v>
      </c>
      <c r="G257" s="1" t="str">
        <f t="shared" si="3"/>
        <v/>
      </c>
    </row>
    <row r="258" spans="1:7" x14ac:dyDescent="0.4">
      <c r="A258" t="s">
        <v>253</v>
      </c>
      <c r="B258" t="s">
        <v>903</v>
      </c>
      <c r="C258" t="s">
        <v>44</v>
      </c>
      <c r="D258" s="2">
        <v>0.3</v>
      </c>
      <c r="E258" t="s">
        <v>904</v>
      </c>
      <c r="F258" s="1" t="s">
        <v>1213</v>
      </c>
      <c r="G258" s="1" t="str">
        <f t="shared" ref="G258:G321" si="4">_xlfn.IFNA(VLOOKUP(A258,accountlist,1,FALSE),
  IF(F258="",VLOOKUP(A258,accountlist,1,FALSE),""))</f>
        <v>MULGOA S.A.</v>
      </c>
    </row>
    <row r="259" spans="1:7" x14ac:dyDescent="0.4">
      <c r="A259" t="s">
        <v>374</v>
      </c>
      <c r="B259" t="s">
        <v>905</v>
      </c>
      <c r="C259" t="s">
        <v>407</v>
      </c>
      <c r="D259" s="2">
        <v>0</v>
      </c>
      <c r="E259" t="s">
        <v>375</v>
      </c>
      <c r="F259" s="1" t="s">
        <v>1214</v>
      </c>
      <c r="G259" s="1" t="str">
        <f t="shared" si="4"/>
        <v/>
      </c>
    </row>
    <row r="260" spans="1:7" x14ac:dyDescent="0.4">
      <c r="A260" t="s">
        <v>254</v>
      </c>
      <c r="B260" t="s">
        <v>906</v>
      </c>
      <c r="C260" t="s">
        <v>44</v>
      </c>
      <c r="D260" s="2">
        <v>0</v>
      </c>
      <c r="E260" t="s">
        <v>907</v>
      </c>
      <c r="F260" s="1" t="s">
        <v>1213</v>
      </c>
      <c r="G260" s="1" t="str">
        <f t="shared" si="4"/>
        <v>Neil Dyer</v>
      </c>
    </row>
    <row r="261" spans="1:7" x14ac:dyDescent="0.4">
      <c r="A261" t="s">
        <v>255</v>
      </c>
      <c r="B261" t="s">
        <v>908</v>
      </c>
      <c r="C261" t="s">
        <v>44</v>
      </c>
      <c r="D261" s="2">
        <v>0</v>
      </c>
      <c r="E261" t="s">
        <v>909</v>
      </c>
      <c r="F261" s="1" t="s">
        <v>1213</v>
      </c>
      <c r="G261" s="1" t="str">
        <f t="shared" si="4"/>
        <v>Neil Sherriff Thomas</v>
      </c>
    </row>
    <row r="262" spans="1:7" x14ac:dyDescent="0.4">
      <c r="A262" t="s">
        <v>256</v>
      </c>
      <c r="B262" t="s">
        <v>910</v>
      </c>
      <c r="C262" t="s">
        <v>407</v>
      </c>
      <c r="D262" s="2">
        <v>0</v>
      </c>
      <c r="E262" t="s">
        <v>911</v>
      </c>
      <c r="F262" s="1" t="s">
        <v>1213</v>
      </c>
      <c r="G262" s="1" t="str">
        <f t="shared" si="4"/>
        <v>Nicola Frame Denniston</v>
      </c>
    </row>
    <row r="263" spans="1:7" x14ac:dyDescent="0.4">
      <c r="A263" t="s">
        <v>257</v>
      </c>
      <c r="B263" t="s">
        <v>912</v>
      </c>
      <c r="C263" t="s">
        <v>44</v>
      </c>
      <c r="D263" s="2">
        <v>0</v>
      </c>
      <c r="E263" t="s">
        <v>913</v>
      </c>
      <c r="F263" s="1" t="s">
        <v>1213</v>
      </c>
      <c r="G263" s="1" t="str">
        <f t="shared" si="4"/>
        <v>Nicolas Fierro</v>
      </c>
    </row>
    <row r="264" spans="1:7" x14ac:dyDescent="0.4">
      <c r="A264" t="s">
        <v>258</v>
      </c>
      <c r="B264" t="s">
        <v>914</v>
      </c>
      <c r="C264" t="s">
        <v>44</v>
      </c>
      <c r="D264" s="2">
        <v>0</v>
      </c>
      <c r="E264" t="s">
        <v>915</v>
      </c>
      <c r="F264" s="1" t="s">
        <v>1213</v>
      </c>
      <c r="G264" s="1" t="str">
        <f t="shared" si="4"/>
        <v>Olivier and Elizabeth Gindraux</v>
      </c>
    </row>
    <row r="265" spans="1:7" x14ac:dyDescent="0.4">
      <c r="A265" t="s">
        <v>259</v>
      </c>
      <c r="B265" t="s">
        <v>916</v>
      </c>
      <c r="C265" t="s">
        <v>44</v>
      </c>
      <c r="D265" s="2">
        <v>0.3</v>
      </c>
      <c r="E265" t="s">
        <v>917</v>
      </c>
      <c r="F265" s="1" t="s">
        <v>1213</v>
      </c>
      <c r="G265" s="1" t="str">
        <f t="shared" si="4"/>
        <v>Pablo Pardo Santayana</v>
      </c>
    </row>
    <row r="266" spans="1:7" x14ac:dyDescent="0.4">
      <c r="A266" t="s">
        <v>260</v>
      </c>
      <c r="B266" t="s">
        <v>918</v>
      </c>
      <c r="C266" t="s">
        <v>44</v>
      </c>
      <c r="D266" s="2">
        <v>0</v>
      </c>
      <c r="E266" t="s">
        <v>919</v>
      </c>
      <c r="F266" s="1" t="s">
        <v>1213</v>
      </c>
      <c r="G266" s="1" t="str">
        <f t="shared" si="4"/>
        <v>Palmer George Sjoberg</v>
      </c>
    </row>
    <row r="267" spans="1:7" x14ac:dyDescent="0.4">
      <c r="A267" t="s">
        <v>920</v>
      </c>
      <c r="B267" t="s">
        <v>921</v>
      </c>
      <c r="C267" t="s">
        <v>407</v>
      </c>
      <c r="D267" s="2">
        <v>0</v>
      </c>
      <c r="E267" t="s">
        <v>922</v>
      </c>
      <c r="F267" s="1" t="s">
        <v>1213</v>
      </c>
      <c r="G267" s="1" t="str">
        <f t="shared" si="4"/>
        <v>Palmer Living Trust</v>
      </c>
    </row>
    <row r="268" spans="1:7" x14ac:dyDescent="0.4">
      <c r="A268" t="s">
        <v>261</v>
      </c>
      <c r="B268" t="s">
        <v>923</v>
      </c>
      <c r="C268" t="s">
        <v>407</v>
      </c>
      <c r="D268" s="2">
        <v>0</v>
      </c>
      <c r="E268" t="s">
        <v>924</v>
      </c>
      <c r="F268" s="1" t="s">
        <v>1213</v>
      </c>
      <c r="G268" s="1" t="str">
        <f t="shared" si="4"/>
        <v>Pamela K. Porter and Marinda Heinrich</v>
      </c>
    </row>
    <row r="269" spans="1:7" x14ac:dyDescent="0.4">
      <c r="A269" t="s">
        <v>925</v>
      </c>
      <c r="B269" t="s">
        <v>926</v>
      </c>
      <c r="C269" t="s">
        <v>44</v>
      </c>
      <c r="D269" s="2">
        <v>0</v>
      </c>
      <c r="E269" t="s">
        <v>927</v>
      </c>
      <c r="F269" s="1" t="s">
        <v>1213</v>
      </c>
      <c r="G269" s="1" t="str">
        <f t="shared" si="4"/>
        <v>Paolo Giose Tosiani</v>
      </c>
    </row>
    <row r="270" spans="1:7" x14ac:dyDescent="0.4">
      <c r="A270" t="s">
        <v>262</v>
      </c>
      <c r="B270" t="s">
        <v>928</v>
      </c>
      <c r="C270" t="s">
        <v>44</v>
      </c>
      <c r="D270" s="2">
        <v>0</v>
      </c>
      <c r="E270" t="s">
        <v>929</v>
      </c>
      <c r="F270" s="1" t="s">
        <v>1213</v>
      </c>
      <c r="G270" s="1" t="str">
        <f t="shared" si="4"/>
        <v>Patricia Ellen Fister and Robert J. Irwin Jr.</v>
      </c>
    </row>
    <row r="271" spans="1:7" x14ac:dyDescent="0.4">
      <c r="A271" t="s">
        <v>263</v>
      </c>
      <c r="B271" t="s">
        <v>930</v>
      </c>
      <c r="C271" t="s">
        <v>44</v>
      </c>
      <c r="D271" s="2">
        <v>0</v>
      </c>
      <c r="E271" t="s">
        <v>931</v>
      </c>
      <c r="F271" s="1" t="s">
        <v>1213</v>
      </c>
      <c r="G271" s="1" t="str">
        <f t="shared" si="4"/>
        <v>Patrick and Mary Peterson</v>
      </c>
    </row>
    <row r="272" spans="1:7" x14ac:dyDescent="0.4">
      <c r="A272" t="s">
        <v>264</v>
      </c>
      <c r="B272" t="s">
        <v>932</v>
      </c>
      <c r="C272" t="s">
        <v>407</v>
      </c>
      <c r="D272" s="2">
        <v>0</v>
      </c>
      <c r="E272" t="s">
        <v>933</v>
      </c>
      <c r="F272" s="1" t="s">
        <v>1213</v>
      </c>
      <c r="G272" s="1" t="str">
        <f t="shared" si="4"/>
        <v>Patrick Dillon</v>
      </c>
    </row>
    <row r="273" spans="1:7" x14ac:dyDescent="0.4">
      <c r="A273" t="s">
        <v>265</v>
      </c>
      <c r="B273" t="s">
        <v>934</v>
      </c>
      <c r="C273" t="s">
        <v>44</v>
      </c>
      <c r="D273" s="2">
        <v>0</v>
      </c>
      <c r="E273" t="s">
        <v>935</v>
      </c>
      <c r="F273" s="1" t="s">
        <v>1213</v>
      </c>
      <c r="G273" s="1" t="str">
        <f t="shared" si="4"/>
        <v>Patrick Frnka</v>
      </c>
    </row>
    <row r="274" spans="1:7" x14ac:dyDescent="0.4">
      <c r="A274" t="s">
        <v>266</v>
      </c>
      <c r="B274" t="s">
        <v>936</v>
      </c>
      <c r="C274" t="s">
        <v>44</v>
      </c>
      <c r="D274" s="2">
        <v>0</v>
      </c>
      <c r="E274" t="s">
        <v>937</v>
      </c>
      <c r="F274" s="1" t="s">
        <v>1213</v>
      </c>
      <c r="G274" s="1" t="str">
        <f t="shared" si="4"/>
        <v>Patrick Hebert</v>
      </c>
    </row>
    <row r="275" spans="1:7" x14ac:dyDescent="0.4">
      <c r="A275" t="s">
        <v>267</v>
      </c>
      <c r="B275" t="s">
        <v>938</v>
      </c>
      <c r="C275" t="s">
        <v>44</v>
      </c>
      <c r="D275" s="2">
        <v>0</v>
      </c>
      <c r="E275" t="s">
        <v>376</v>
      </c>
      <c r="F275" s="1" t="s">
        <v>1214</v>
      </c>
      <c r="G275" s="1" t="str">
        <f t="shared" si="4"/>
        <v/>
      </c>
    </row>
    <row r="276" spans="1:7" x14ac:dyDescent="0.4">
      <c r="A276" t="s">
        <v>268</v>
      </c>
      <c r="B276" t="s">
        <v>939</v>
      </c>
      <c r="C276" t="s">
        <v>44</v>
      </c>
      <c r="D276" s="2">
        <v>0</v>
      </c>
      <c r="E276" t="s">
        <v>940</v>
      </c>
      <c r="F276" s="1" t="s">
        <v>1213</v>
      </c>
      <c r="G276" s="1" t="str">
        <f t="shared" si="4"/>
        <v>Paul and Michelle Cohen</v>
      </c>
    </row>
    <row r="277" spans="1:7" x14ac:dyDescent="0.4">
      <c r="A277" t="s">
        <v>941</v>
      </c>
      <c r="B277" t="s">
        <v>942</v>
      </c>
      <c r="C277" t="s">
        <v>44</v>
      </c>
      <c r="D277" s="2">
        <v>0</v>
      </c>
      <c r="E277" t="s">
        <v>943</v>
      </c>
      <c r="F277" s="1" t="s">
        <v>1213</v>
      </c>
      <c r="G277" s="1" t="str">
        <f t="shared" si="4"/>
        <v>Paul D. Kiernan</v>
      </c>
    </row>
    <row r="278" spans="1:7" x14ac:dyDescent="0.4">
      <c r="A278" t="s">
        <v>269</v>
      </c>
      <c r="B278" t="s">
        <v>944</v>
      </c>
      <c r="C278" t="s">
        <v>44</v>
      </c>
      <c r="D278" s="2">
        <v>0</v>
      </c>
      <c r="E278" t="s">
        <v>945</v>
      </c>
      <c r="F278" s="1" t="s">
        <v>1213</v>
      </c>
      <c r="G278" s="1" t="str">
        <f t="shared" si="4"/>
        <v>Paul O'Hagan</v>
      </c>
    </row>
    <row r="279" spans="1:7" x14ac:dyDescent="0.4">
      <c r="A279" t="s">
        <v>270</v>
      </c>
      <c r="B279" t="s">
        <v>946</v>
      </c>
      <c r="C279" t="s">
        <v>44</v>
      </c>
      <c r="D279" s="2">
        <v>0</v>
      </c>
      <c r="E279" t="s">
        <v>947</v>
      </c>
      <c r="F279" s="1" t="s">
        <v>1213</v>
      </c>
      <c r="G279" s="1" t="str">
        <f t="shared" si="4"/>
        <v>Paul Sizelove</v>
      </c>
    </row>
    <row r="280" spans="1:7" x14ac:dyDescent="0.4">
      <c r="A280" t="s">
        <v>271</v>
      </c>
      <c r="B280" t="s">
        <v>948</v>
      </c>
      <c r="C280" t="s">
        <v>44</v>
      </c>
      <c r="D280" s="2">
        <v>0</v>
      </c>
      <c r="E280" t="s">
        <v>949</v>
      </c>
      <c r="F280" s="1" t="s">
        <v>1213</v>
      </c>
      <c r="G280" s="1" t="str">
        <f t="shared" si="4"/>
        <v>Paul Smith and Poulami Samai</v>
      </c>
    </row>
    <row r="281" spans="1:7" x14ac:dyDescent="0.4">
      <c r="A281" t="s">
        <v>272</v>
      </c>
      <c r="B281" t="s">
        <v>950</v>
      </c>
      <c r="C281" t="s">
        <v>44</v>
      </c>
      <c r="D281" s="2">
        <v>0</v>
      </c>
      <c r="E281" t="s">
        <v>951</v>
      </c>
      <c r="F281" s="1" t="s">
        <v>1213</v>
      </c>
      <c r="G281" s="1" t="str">
        <f t="shared" si="4"/>
        <v>Percy Soon Ann Wee and Elaine Wee</v>
      </c>
    </row>
    <row r="282" spans="1:7" x14ac:dyDescent="0.4">
      <c r="A282" t="s">
        <v>273</v>
      </c>
      <c r="B282" t="s">
        <v>952</v>
      </c>
      <c r="C282" t="s">
        <v>44</v>
      </c>
      <c r="D282" s="2">
        <v>0</v>
      </c>
      <c r="E282" t="s">
        <v>953</v>
      </c>
      <c r="F282" s="1" t="s">
        <v>1213</v>
      </c>
      <c r="G282" s="1" t="str">
        <f t="shared" si="4"/>
        <v>Peter and Elizabeth Aherne</v>
      </c>
    </row>
    <row r="283" spans="1:7" x14ac:dyDescent="0.4">
      <c r="A283" t="s">
        <v>274</v>
      </c>
      <c r="B283" t="s">
        <v>954</v>
      </c>
      <c r="C283" t="s">
        <v>44</v>
      </c>
      <c r="D283" s="2">
        <v>0</v>
      </c>
      <c r="E283" t="s">
        <v>955</v>
      </c>
      <c r="F283" s="1" t="s">
        <v>1213</v>
      </c>
      <c r="G283" s="1" t="str">
        <f t="shared" si="4"/>
        <v>Peter Curka</v>
      </c>
    </row>
    <row r="284" spans="1:7" x14ac:dyDescent="0.4">
      <c r="A284" t="s">
        <v>275</v>
      </c>
      <c r="B284" t="s">
        <v>956</v>
      </c>
      <c r="C284" t="s">
        <v>44</v>
      </c>
      <c r="D284" s="2">
        <v>0</v>
      </c>
      <c r="E284" t="s">
        <v>957</v>
      </c>
      <c r="F284" s="1" t="s">
        <v>1213</v>
      </c>
      <c r="G284" s="1" t="str">
        <f t="shared" si="4"/>
        <v>Peter Guder</v>
      </c>
    </row>
    <row r="285" spans="1:7" x14ac:dyDescent="0.4">
      <c r="A285" t="s">
        <v>276</v>
      </c>
      <c r="B285" t="s">
        <v>958</v>
      </c>
      <c r="C285" t="s">
        <v>44</v>
      </c>
      <c r="D285" s="2">
        <v>0</v>
      </c>
      <c r="E285" t="s">
        <v>959</v>
      </c>
      <c r="F285" s="1" t="s">
        <v>1213</v>
      </c>
      <c r="G285" s="1" t="str">
        <f t="shared" si="4"/>
        <v>Peter Thomas Lambert and Elvira de la Cruz Lambert</v>
      </c>
    </row>
    <row r="286" spans="1:7" x14ac:dyDescent="0.4">
      <c r="A286" t="s">
        <v>277</v>
      </c>
      <c r="B286" t="s">
        <v>960</v>
      </c>
      <c r="C286" t="s">
        <v>44</v>
      </c>
      <c r="D286" s="2">
        <v>0</v>
      </c>
      <c r="E286" t="s">
        <v>961</v>
      </c>
      <c r="F286" s="1" t="s">
        <v>1213</v>
      </c>
      <c r="G286" s="1" t="str">
        <f t="shared" si="4"/>
        <v>Petter Wildhagen</v>
      </c>
    </row>
    <row r="287" spans="1:7" x14ac:dyDescent="0.4">
      <c r="A287" t="s">
        <v>278</v>
      </c>
      <c r="B287" t="s">
        <v>962</v>
      </c>
      <c r="C287" t="s">
        <v>44</v>
      </c>
      <c r="D287" s="2">
        <v>0</v>
      </c>
      <c r="E287" t="s">
        <v>963</v>
      </c>
      <c r="F287" s="1" t="s">
        <v>1213</v>
      </c>
      <c r="G287" s="1" t="str">
        <f t="shared" si="4"/>
        <v>Philip Charles Ambrose Morgan</v>
      </c>
    </row>
    <row r="288" spans="1:7" x14ac:dyDescent="0.4">
      <c r="A288" t="s">
        <v>279</v>
      </c>
      <c r="B288" t="s">
        <v>964</v>
      </c>
      <c r="C288" t="s">
        <v>407</v>
      </c>
      <c r="D288" s="2">
        <v>0.1</v>
      </c>
      <c r="E288" t="s">
        <v>965</v>
      </c>
      <c r="F288" s="1" t="s">
        <v>1213</v>
      </c>
      <c r="G288" s="1" t="str">
        <f t="shared" si="4"/>
        <v>Philip John Barton</v>
      </c>
    </row>
    <row r="289" spans="1:7" x14ac:dyDescent="0.4">
      <c r="A289" t="s">
        <v>280</v>
      </c>
      <c r="B289" t="s">
        <v>966</v>
      </c>
      <c r="C289" t="s">
        <v>44</v>
      </c>
      <c r="D289" s="2">
        <v>0</v>
      </c>
      <c r="E289" t="s">
        <v>967</v>
      </c>
      <c r="F289" s="1" t="s">
        <v>1213</v>
      </c>
      <c r="G289" s="1" t="str">
        <f t="shared" si="4"/>
        <v>Philip Kempler</v>
      </c>
    </row>
    <row r="290" spans="1:7" x14ac:dyDescent="0.4">
      <c r="A290" t="s">
        <v>281</v>
      </c>
      <c r="B290" t="s">
        <v>968</v>
      </c>
      <c r="C290" t="s">
        <v>44</v>
      </c>
      <c r="D290" s="2">
        <v>0</v>
      </c>
      <c r="E290" t="s">
        <v>969</v>
      </c>
      <c r="F290" s="1" t="s">
        <v>1213</v>
      </c>
      <c r="G290" s="1" t="str">
        <f t="shared" si="4"/>
        <v>Pierre Chapuis</v>
      </c>
    </row>
    <row r="291" spans="1:7" x14ac:dyDescent="0.4">
      <c r="A291" t="s">
        <v>282</v>
      </c>
      <c r="B291" t="s">
        <v>970</v>
      </c>
      <c r="C291" t="s">
        <v>407</v>
      </c>
      <c r="D291" s="2">
        <v>0</v>
      </c>
      <c r="E291" t="s">
        <v>924</v>
      </c>
      <c r="F291" s="1" t="s">
        <v>1213</v>
      </c>
      <c r="G291" s="1" t="str">
        <f t="shared" si="4"/>
        <v>PKP, INC.</v>
      </c>
    </row>
    <row r="292" spans="1:7" x14ac:dyDescent="0.4">
      <c r="A292" t="s">
        <v>283</v>
      </c>
      <c r="B292" t="s">
        <v>971</v>
      </c>
      <c r="C292" t="s">
        <v>407</v>
      </c>
      <c r="D292" s="2">
        <v>0</v>
      </c>
      <c r="E292" t="s">
        <v>972</v>
      </c>
      <c r="F292" s="1" t="s">
        <v>1213</v>
      </c>
      <c r="G292" s="1" t="str">
        <f t="shared" si="4"/>
        <v>Poornima Wagh</v>
      </c>
    </row>
    <row r="293" spans="1:7" x14ac:dyDescent="0.4">
      <c r="A293" t="s">
        <v>284</v>
      </c>
      <c r="B293" t="s">
        <v>973</v>
      </c>
      <c r="C293" t="s">
        <v>44</v>
      </c>
      <c r="D293" s="2">
        <v>0</v>
      </c>
      <c r="E293" t="s">
        <v>974</v>
      </c>
      <c r="F293" s="1" t="s">
        <v>1213</v>
      </c>
      <c r="G293" s="1" t="str">
        <f t="shared" si="4"/>
        <v>Pradeep &amp; Priti Jangbari</v>
      </c>
    </row>
    <row r="294" spans="1:7" x14ac:dyDescent="0.4">
      <c r="A294" t="s">
        <v>285</v>
      </c>
      <c r="B294" t="s">
        <v>975</v>
      </c>
      <c r="C294" t="s">
        <v>407</v>
      </c>
      <c r="D294" s="2">
        <v>0</v>
      </c>
      <c r="E294" t="s">
        <v>377</v>
      </c>
      <c r="F294" s="1" t="s">
        <v>1214</v>
      </c>
      <c r="G294" s="1" t="str">
        <f t="shared" si="4"/>
        <v/>
      </c>
    </row>
    <row r="295" spans="1:7" x14ac:dyDescent="0.4">
      <c r="A295" t="s">
        <v>286</v>
      </c>
      <c r="B295" t="s">
        <v>976</v>
      </c>
      <c r="C295" t="s">
        <v>44</v>
      </c>
      <c r="D295" s="2">
        <v>0</v>
      </c>
      <c r="E295" t="s">
        <v>977</v>
      </c>
      <c r="F295" s="1" t="s">
        <v>1213</v>
      </c>
      <c r="G295" s="1" t="str">
        <f t="shared" si="4"/>
        <v>Ralph B. Marx</v>
      </c>
    </row>
    <row r="296" spans="1:7" x14ac:dyDescent="0.4">
      <c r="A296" t="s">
        <v>287</v>
      </c>
      <c r="B296" t="s">
        <v>978</v>
      </c>
      <c r="C296" t="s">
        <v>44</v>
      </c>
      <c r="D296" s="2">
        <v>0</v>
      </c>
      <c r="E296" t="s">
        <v>979</v>
      </c>
      <c r="F296" s="1" t="s">
        <v>1213</v>
      </c>
      <c r="G296" s="1" t="str">
        <f t="shared" si="4"/>
        <v>Randall Garber</v>
      </c>
    </row>
    <row r="297" spans="1:7" x14ac:dyDescent="0.4">
      <c r="A297" t="s">
        <v>288</v>
      </c>
      <c r="B297" t="s">
        <v>980</v>
      </c>
      <c r="C297" t="s">
        <v>44</v>
      </c>
      <c r="D297" s="2">
        <v>0</v>
      </c>
      <c r="E297" t="s">
        <v>981</v>
      </c>
      <c r="F297" s="1" t="s">
        <v>1213</v>
      </c>
      <c r="G297" s="1" t="str">
        <f t="shared" si="4"/>
        <v>Raymond Zenkich</v>
      </c>
    </row>
    <row r="298" spans="1:7" x14ac:dyDescent="0.4">
      <c r="A298" t="s">
        <v>289</v>
      </c>
      <c r="B298" t="s">
        <v>982</v>
      </c>
      <c r="C298" t="s">
        <v>44</v>
      </c>
      <c r="D298" s="2">
        <v>0</v>
      </c>
      <c r="E298" t="s">
        <v>983</v>
      </c>
      <c r="F298" s="1" t="s">
        <v>1213</v>
      </c>
      <c r="G298" s="1" t="str">
        <f t="shared" si="4"/>
        <v>Reuven and Kathrin Schwarz</v>
      </c>
    </row>
    <row r="299" spans="1:7" x14ac:dyDescent="0.4">
      <c r="A299" t="s">
        <v>984</v>
      </c>
      <c r="B299" t="s">
        <v>985</v>
      </c>
      <c r="C299" t="s">
        <v>407</v>
      </c>
      <c r="D299" s="2">
        <v>0</v>
      </c>
      <c r="E299" t="s">
        <v>986</v>
      </c>
      <c r="F299" s="1" t="s">
        <v>1213</v>
      </c>
      <c r="G299" s="1" t="str">
        <f t="shared" si="4"/>
        <v>Richard and Mary Matthews</v>
      </c>
    </row>
    <row r="300" spans="1:7" x14ac:dyDescent="0.4">
      <c r="A300" t="s">
        <v>290</v>
      </c>
      <c r="B300" t="s">
        <v>987</v>
      </c>
      <c r="C300" t="s">
        <v>407</v>
      </c>
      <c r="D300" s="2">
        <v>0</v>
      </c>
      <c r="E300" t="s">
        <v>988</v>
      </c>
      <c r="F300" s="1" t="s">
        <v>1213</v>
      </c>
      <c r="G300" s="1" t="str">
        <f t="shared" si="4"/>
        <v>Richard and Treva Cerbasi</v>
      </c>
    </row>
    <row r="301" spans="1:7" x14ac:dyDescent="0.4">
      <c r="A301" t="s">
        <v>291</v>
      </c>
      <c r="B301" t="s">
        <v>989</v>
      </c>
      <c r="C301" t="s">
        <v>44</v>
      </c>
      <c r="D301" s="2">
        <v>0</v>
      </c>
      <c r="E301" t="s">
        <v>990</v>
      </c>
      <c r="F301" s="1" t="s">
        <v>1213</v>
      </c>
      <c r="G301" s="1" t="str">
        <f t="shared" si="4"/>
        <v>Richard Earl Ross</v>
      </c>
    </row>
    <row r="302" spans="1:7" x14ac:dyDescent="0.4">
      <c r="A302" t="s">
        <v>292</v>
      </c>
      <c r="B302" t="s">
        <v>991</v>
      </c>
      <c r="C302" t="s">
        <v>44</v>
      </c>
      <c r="D302" s="2">
        <v>0</v>
      </c>
      <c r="E302" t="s">
        <v>992</v>
      </c>
      <c r="F302" s="1" t="s">
        <v>1213</v>
      </c>
      <c r="G302" s="1" t="str">
        <f t="shared" si="4"/>
        <v>Richard John Dewhirst and Kimberley Louise Dewhirst</v>
      </c>
    </row>
    <row r="303" spans="1:7" x14ac:dyDescent="0.4">
      <c r="A303" t="s">
        <v>293</v>
      </c>
      <c r="B303" t="s">
        <v>993</v>
      </c>
      <c r="C303" t="s">
        <v>407</v>
      </c>
      <c r="D303" s="2">
        <v>0</v>
      </c>
      <c r="E303" t="s">
        <v>994</v>
      </c>
      <c r="F303" s="1" t="s">
        <v>1213</v>
      </c>
      <c r="G303" s="1" t="str">
        <f t="shared" si="4"/>
        <v>Richard Kwon</v>
      </c>
    </row>
    <row r="304" spans="1:7" x14ac:dyDescent="0.4">
      <c r="A304" t="s">
        <v>294</v>
      </c>
      <c r="B304" t="s">
        <v>995</v>
      </c>
      <c r="C304" t="s">
        <v>44</v>
      </c>
      <c r="D304" s="2">
        <v>0</v>
      </c>
      <c r="E304" t="s">
        <v>996</v>
      </c>
      <c r="F304" s="1" t="s">
        <v>1213</v>
      </c>
      <c r="G304" s="1" t="str">
        <f t="shared" si="4"/>
        <v>Richard Sementilli</v>
      </c>
    </row>
    <row r="305" spans="1:7" x14ac:dyDescent="0.4">
      <c r="A305" t="s">
        <v>378</v>
      </c>
      <c r="B305" t="s">
        <v>997</v>
      </c>
      <c r="C305" t="s">
        <v>407</v>
      </c>
      <c r="D305" s="2">
        <v>0.1</v>
      </c>
      <c r="E305" t="s">
        <v>379</v>
      </c>
      <c r="F305" s="1" t="s">
        <v>1214</v>
      </c>
      <c r="G305" s="1" t="str">
        <f t="shared" si="4"/>
        <v/>
      </c>
    </row>
    <row r="306" spans="1:7" x14ac:dyDescent="0.4">
      <c r="A306" t="s">
        <v>1150</v>
      </c>
      <c r="B306" t="s">
        <v>1151</v>
      </c>
      <c r="C306" t="s">
        <v>44</v>
      </c>
      <c r="D306" s="2">
        <v>0</v>
      </c>
      <c r="E306" t="s">
        <v>1169</v>
      </c>
      <c r="F306" s="1" t="s">
        <v>1213</v>
      </c>
      <c r="G306" s="1" t="str">
        <f t="shared" si="4"/>
        <v>Richard Wayne Arneson and Alice Louise Arneson</v>
      </c>
    </row>
    <row r="307" spans="1:7" x14ac:dyDescent="0.4">
      <c r="A307" t="s">
        <v>295</v>
      </c>
      <c r="B307" t="s">
        <v>998</v>
      </c>
      <c r="C307" t="s">
        <v>407</v>
      </c>
      <c r="D307" s="2">
        <v>0</v>
      </c>
      <c r="E307" t="s">
        <v>999</v>
      </c>
      <c r="F307" s="1" t="s">
        <v>1213</v>
      </c>
      <c r="G307" s="1" t="str">
        <f t="shared" si="4"/>
        <v>Rigel Asset Holdings Family LP</v>
      </c>
    </row>
    <row r="308" spans="1:7" x14ac:dyDescent="0.4">
      <c r="A308" t="s">
        <v>296</v>
      </c>
      <c r="B308" t="s">
        <v>1000</v>
      </c>
      <c r="C308" t="s">
        <v>44</v>
      </c>
      <c r="D308" s="2">
        <v>0</v>
      </c>
      <c r="E308" t="s">
        <v>492</v>
      </c>
      <c r="F308" s="1" t="s">
        <v>1213</v>
      </c>
      <c r="G308" s="1" t="str">
        <f t="shared" si="4"/>
        <v>RJZ Sales LLC</v>
      </c>
    </row>
    <row r="309" spans="1:7" x14ac:dyDescent="0.4">
      <c r="A309" t="s">
        <v>297</v>
      </c>
      <c r="B309" t="s">
        <v>1001</v>
      </c>
      <c r="C309" t="s">
        <v>44</v>
      </c>
      <c r="D309" s="2">
        <v>0</v>
      </c>
      <c r="E309" t="s">
        <v>1002</v>
      </c>
      <c r="F309" s="1" t="s">
        <v>1213</v>
      </c>
      <c r="G309" s="1" t="str">
        <f t="shared" si="4"/>
        <v>Robert and Joanne P. Lamb</v>
      </c>
    </row>
    <row r="310" spans="1:7" x14ac:dyDescent="0.4">
      <c r="A310" t="s">
        <v>380</v>
      </c>
      <c r="B310" t="s">
        <v>1003</v>
      </c>
      <c r="C310" t="s">
        <v>44</v>
      </c>
      <c r="D310" s="2">
        <v>0</v>
      </c>
      <c r="E310" t="s">
        <v>381</v>
      </c>
      <c r="F310" s="1" t="s">
        <v>1214</v>
      </c>
      <c r="G310" s="1" t="str">
        <f t="shared" si="4"/>
        <v/>
      </c>
    </row>
    <row r="311" spans="1:7" x14ac:dyDescent="0.4">
      <c r="A311" t="s">
        <v>298</v>
      </c>
      <c r="B311" t="s">
        <v>1004</v>
      </c>
      <c r="C311" t="s">
        <v>44</v>
      </c>
      <c r="D311" s="2">
        <v>0</v>
      </c>
      <c r="E311" t="s">
        <v>1005</v>
      </c>
      <c r="F311" s="1" t="s">
        <v>1213</v>
      </c>
      <c r="G311" s="1" t="str">
        <f t="shared" si="4"/>
        <v>Robert Grossman</v>
      </c>
    </row>
    <row r="312" spans="1:7" x14ac:dyDescent="0.4">
      <c r="A312" t="s">
        <v>299</v>
      </c>
      <c r="B312" t="s">
        <v>1006</v>
      </c>
      <c r="C312" t="s">
        <v>44</v>
      </c>
      <c r="D312" s="2">
        <v>0</v>
      </c>
      <c r="E312" t="s">
        <v>1007</v>
      </c>
      <c r="F312" s="1" t="s">
        <v>1213</v>
      </c>
      <c r="G312" s="1" t="str">
        <f t="shared" si="4"/>
        <v>Robert M. Zielinski</v>
      </c>
    </row>
    <row r="313" spans="1:7" x14ac:dyDescent="0.4">
      <c r="A313" t="s">
        <v>1008</v>
      </c>
      <c r="B313" t="s">
        <v>1009</v>
      </c>
      <c r="C313" t="s">
        <v>44</v>
      </c>
      <c r="D313" s="2">
        <v>0.15</v>
      </c>
      <c r="E313" t="s">
        <v>1010</v>
      </c>
      <c r="F313" s="1" t="s">
        <v>1213</v>
      </c>
      <c r="G313" s="1" t="str">
        <f t="shared" si="4"/>
        <v>Roland Michael Bachand</v>
      </c>
    </row>
    <row r="314" spans="1:7" x14ac:dyDescent="0.4">
      <c r="A314" t="s">
        <v>300</v>
      </c>
      <c r="B314" t="s">
        <v>1011</v>
      </c>
      <c r="C314" t="s">
        <v>44</v>
      </c>
      <c r="D314" s="2">
        <v>0</v>
      </c>
      <c r="E314" t="s">
        <v>1012</v>
      </c>
      <c r="F314" s="1" t="s">
        <v>1213</v>
      </c>
      <c r="G314" s="1" t="str">
        <f t="shared" si="4"/>
        <v>Russ and Claire Bishop</v>
      </c>
    </row>
    <row r="315" spans="1:7" x14ac:dyDescent="0.4">
      <c r="A315" t="s">
        <v>301</v>
      </c>
      <c r="B315" t="s">
        <v>1013</v>
      </c>
      <c r="C315" t="s">
        <v>44</v>
      </c>
      <c r="D315" s="2">
        <v>0</v>
      </c>
      <c r="E315" t="s">
        <v>1014</v>
      </c>
      <c r="F315" s="1" t="s">
        <v>1213</v>
      </c>
      <c r="G315" s="1" t="str">
        <f t="shared" si="4"/>
        <v>Russell A. Hirschman</v>
      </c>
    </row>
    <row r="316" spans="1:7" x14ac:dyDescent="0.4">
      <c r="A316" t="s">
        <v>302</v>
      </c>
      <c r="B316" t="s">
        <v>1015</v>
      </c>
      <c r="C316" t="s">
        <v>44</v>
      </c>
      <c r="D316" s="2">
        <v>0</v>
      </c>
      <c r="E316" t="s">
        <v>1016</v>
      </c>
      <c r="F316" s="1" t="s">
        <v>1213</v>
      </c>
      <c r="G316" s="1" t="str">
        <f t="shared" si="4"/>
        <v>Ryan and Stephanie Healy</v>
      </c>
    </row>
    <row r="317" spans="1:7" x14ac:dyDescent="0.4">
      <c r="A317" t="s">
        <v>303</v>
      </c>
      <c r="B317" t="s">
        <v>1017</v>
      </c>
      <c r="C317" t="s">
        <v>44</v>
      </c>
      <c r="D317" s="2">
        <v>0.15</v>
      </c>
      <c r="E317" t="s">
        <v>1018</v>
      </c>
      <c r="F317" s="1" t="s">
        <v>1213</v>
      </c>
      <c r="G317" s="1" t="str">
        <f t="shared" si="4"/>
        <v>Ryan Hux</v>
      </c>
    </row>
    <row r="318" spans="1:7" x14ac:dyDescent="0.4">
      <c r="A318" t="s">
        <v>304</v>
      </c>
      <c r="B318" t="s">
        <v>1019</v>
      </c>
      <c r="C318" t="s">
        <v>44</v>
      </c>
      <c r="D318" s="2">
        <v>0</v>
      </c>
      <c r="E318" t="s">
        <v>1020</v>
      </c>
      <c r="F318" s="1" t="s">
        <v>1213</v>
      </c>
      <c r="G318" s="1" t="str">
        <f t="shared" si="4"/>
        <v>Ryan Scanlan</v>
      </c>
    </row>
    <row r="319" spans="1:7" x14ac:dyDescent="0.4">
      <c r="A319" t="s">
        <v>305</v>
      </c>
      <c r="B319" t="s">
        <v>1021</v>
      </c>
      <c r="C319" t="s">
        <v>44</v>
      </c>
      <c r="D319" s="2">
        <v>0.1</v>
      </c>
      <c r="E319" t="s">
        <v>1022</v>
      </c>
      <c r="F319" s="1" t="s">
        <v>1213</v>
      </c>
      <c r="G319" s="1" t="str">
        <f t="shared" si="4"/>
        <v>S M Fan and Ben Karpin SMSF</v>
      </c>
    </row>
    <row r="320" spans="1:7" x14ac:dyDescent="0.4">
      <c r="A320" t="s">
        <v>306</v>
      </c>
      <c r="B320" t="s">
        <v>1023</v>
      </c>
      <c r="C320" t="s">
        <v>44</v>
      </c>
      <c r="D320" s="2">
        <v>0</v>
      </c>
      <c r="E320" t="s">
        <v>1024</v>
      </c>
      <c r="F320" s="1" t="s">
        <v>1213</v>
      </c>
      <c r="G320" s="1" t="str">
        <f t="shared" si="4"/>
        <v>Sam Loprete</v>
      </c>
    </row>
    <row r="321" spans="1:7" ht="29.15" x14ac:dyDescent="0.4">
      <c r="A321" t="s">
        <v>307</v>
      </c>
      <c r="B321" t="s">
        <v>1025</v>
      </c>
      <c r="C321" t="s">
        <v>44</v>
      </c>
      <c r="D321" s="2">
        <v>0</v>
      </c>
      <c r="E321" s="3" t="s">
        <v>1026</v>
      </c>
      <c r="F321" s="1" t="s">
        <v>1213</v>
      </c>
      <c r="G321" s="1" t="str">
        <f t="shared" si="4"/>
        <v>Schwartz Trust</v>
      </c>
    </row>
    <row r="322" spans="1:7" x14ac:dyDescent="0.4">
      <c r="A322" t="s">
        <v>382</v>
      </c>
      <c r="B322" t="s">
        <v>1027</v>
      </c>
      <c r="C322" t="s">
        <v>207</v>
      </c>
      <c r="D322" s="2">
        <v>0</v>
      </c>
      <c r="E322" t="s">
        <v>383</v>
      </c>
      <c r="F322" s="1" t="s">
        <v>1214</v>
      </c>
      <c r="G322" s="1" t="str">
        <f t="shared" ref="G322:G369" si="5">_xlfn.IFNA(VLOOKUP(A322,accountlist,1,FALSE),
  IF(F322="",VLOOKUP(A322,accountlist,1,FALSE),""))</f>
        <v/>
      </c>
    </row>
    <row r="323" spans="1:7" x14ac:dyDescent="0.4">
      <c r="A323" t="s">
        <v>1170</v>
      </c>
      <c r="B323" t="s">
        <v>1171</v>
      </c>
      <c r="C323" t="s">
        <v>44</v>
      </c>
      <c r="D323" s="2">
        <v>0</v>
      </c>
      <c r="E323" t="s">
        <v>1172</v>
      </c>
      <c r="F323" s="1" t="s">
        <v>1213</v>
      </c>
      <c r="G323" s="1" t="e">
        <f t="shared" si="5"/>
        <v>#N/A</v>
      </c>
    </row>
    <row r="324" spans="1:7" x14ac:dyDescent="0.4">
      <c r="A324" t="s">
        <v>308</v>
      </c>
      <c r="B324" t="s">
        <v>1028</v>
      </c>
      <c r="C324" t="s">
        <v>44</v>
      </c>
      <c r="D324" s="2">
        <v>0</v>
      </c>
      <c r="E324" t="s">
        <v>1029</v>
      </c>
      <c r="F324" s="1" t="s">
        <v>1213</v>
      </c>
      <c r="G324" s="1" t="str">
        <f t="shared" si="5"/>
        <v>Sean Richard Ormsby Lindsay</v>
      </c>
    </row>
    <row r="325" spans="1:7" x14ac:dyDescent="0.4">
      <c r="A325" t="s">
        <v>1030</v>
      </c>
      <c r="B325" t="s">
        <v>1031</v>
      </c>
      <c r="C325" t="s">
        <v>44</v>
      </c>
      <c r="D325" s="2">
        <v>0</v>
      </c>
      <c r="E325" t="s">
        <v>1032</v>
      </c>
      <c r="F325" s="1" t="s">
        <v>1213</v>
      </c>
      <c r="G325" s="1" t="str">
        <f t="shared" si="5"/>
        <v>Sean T. Brady</v>
      </c>
    </row>
    <row r="326" spans="1:7" x14ac:dyDescent="0.4">
      <c r="A326" t="s">
        <v>384</v>
      </c>
      <c r="B326" t="s">
        <v>1033</v>
      </c>
      <c r="C326" t="s">
        <v>44</v>
      </c>
      <c r="D326" s="2">
        <v>0</v>
      </c>
      <c r="E326" t="s">
        <v>385</v>
      </c>
      <c r="F326" s="1" t="s">
        <v>1214</v>
      </c>
      <c r="G326" s="1" t="str">
        <f t="shared" si="5"/>
        <v/>
      </c>
    </row>
    <row r="327" spans="1:7" x14ac:dyDescent="0.4">
      <c r="A327" t="s">
        <v>309</v>
      </c>
      <c r="B327" t="s">
        <v>1034</v>
      </c>
      <c r="C327" t="s">
        <v>44</v>
      </c>
      <c r="D327" s="2">
        <v>0</v>
      </c>
      <c r="E327" t="s">
        <v>1035</v>
      </c>
      <c r="F327" s="1" t="s">
        <v>1213</v>
      </c>
      <c r="G327" s="1" t="str">
        <f t="shared" si="5"/>
        <v>Shivank and Disha Dua</v>
      </c>
    </row>
    <row r="328" spans="1:7" x14ac:dyDescent="0.4">
      <c r="A328" t="s">
        <v>310</v>
      </c>
      <c r="B328" t="s">
        <v>1036</v>
      </c>
      <c r="C328" t="s">
        <v>44</v>
      </c>
      <c r="D328" s="2">
        <v>0</v>
      </c>
      <c r="E328" t="s">
        <v>1037</v>
      </c>
      <c r="F328" s="1" t="s">
        <v>1213</v>
      </c>
      <c r="G328" s="1" t="str">
        <f t="shared" si="5"/>
        <v>Sierra Metal Extraction and Mining</v>
      </c>
    </row>
    <row r="329" spans="1:7" x14ac:dyDescent="0.4">
      <c r="A329" t="s">
        <v>311</v>
      </c>
      <c r="B329" t="s">
        <v>1038</v>
      </c>
      <c r="C329" t="s">
        <v>44</v>
      </c>
      <c r="D329" s="2">
        <v>0</v>
      </c>
      <c r="E329" t="s">
        <v>1039</v>
      </c>
      <c r="F329" s="1" t="s">
        <v>1213</v>
      </c>
      <c r="G329" s="1" t="str">
        <f t="shared" si="5"/>
        <v>Simon Guenzl</v>
      </c>
    </row>
    <row r="330" spans="1:7" x14ac:dyDescent="0.4">
      <c r="A330" t="s">
        <v>312</v>
      </c>
      <c r="B330" t="s">
        <v>1040</v>
      </c>
      <c r="C330" t="s">
        <v>44</v>
      </c>
      <c r="D330" s="2">
        <v>0</v>
      </c>
      <c r="E330" t="s">
        <v>1041</v>
      </c>
      <c r="F330" s="1" t="s">
        <v>1213</v>
      </c>
      <c r="G330" s="1" t="str">
        <f t="shared" si="5"/>
        <v>Simon Royce Kitchener</v>
      </c>
    </row>
    <row r="331" spans="1:7" x14ac:dyDescent="0.4">
      <c r="A331" t="s">
        <v>313</v>
      </c>
      <c r="B331" t="s">
        <v>1042</v>
      </c>
      <c r="C331" t="s">
        <v>44</v>
      </c>
      <c r="D331" s="2">
        <v>0</v>
      </c>
      <c r="E331" t="s">
        <v>1043</v>
      </c>
      <c r="F331" s="1" t="s">
        <v>1213</v>
      </c>
      <c r="G331" s="1" t="str">
        <f t="shared" si="5"/>
        <v>Stephen and Cheryl Bauman</v>
      </c>
    </row>
    <row r="332" spans="1:7" x14ac:dyDescent="0.4">
      <c r="A332" t="s">
        <v>314</v>
      </c>
      <c r="B332" t="s">
        <v>1044</v>
      </c>
      <c r="C332" t="s">
        <v>44</v>
      </c>
      <c r="D332" s="2">
        <v>0</v>
      </c>
      <c r="E332" t="s">
        <v>486</v>
      </c>
      <c r="F332" s="1" t="s">
        <v>1213</v>
      </c>
      <c r="G332" s="1" t="str">
        <f t="shared" si="5"/>
        <v>Stephen and Reiko Bailey</v>
      </c>
    </row>
    <row r="333" spans="1:7" x14ac:dyDescent="0.4">
      <c r="A333" t="s">
        <v>1045</v>
      </c>
      <c r="B333" t="s">
        <v>1046</v>
      </c>
      <c r="C333" t="s">
        <v>44</v>
      </c>
      <c r="D333" s="2">
        <v>0</v>
      </c>
      <c r="E333" t="s">
        <v>1047</v>
      </c>
      <c r="F333" s="1" t="s">
        <v>1213</v>
      </c>
      <c r="G333" s="1" t="str">
        <f t="shared" si="5"/>
        <v>Stephen John Taylor</v>
      </c>
    </row>
    <row r="334" spans="1:7" x14ac:dyDescent="0.4">
      <c r="A334" t="s">
        <v>315</v>
      </c>
      <c r="B334" t="s">
        <v>1048</v>
      </c>
      <c r="C334" t="s">
        <v>44</v>
      </c>
      <c r="D334" s="2">
        <v>0</v>
      </c>
      <c r="E334" t="s">
        <v>1049</v>
      </c>
      <c r="F334" s="1" t="s">
        <v>1213</v>
      </c>
      <c r="G334" s="1" t="str">
        <f t="shared" si="5"/>
        <v>Stephen Lamb</v>
      </c>
    </row>
    <row r="335" spans="1:7" x14ac:dyDescent="0.4">
      <c r="A335" t="s">
        <v>316</v>
      </c>
      <c r="B335" t="s">
        <v>1050</v>
      </c>
      <c r="C335" t="s">
        <v>44</v>
      </c>
      <c r="D335" s="2">
        <v>0.15</v>
      </c>
      <c r="E335" t="s">
        <v>1051</v>
      </c>
      <c r="F335" s="1" t="s">
        <v>1213</v>
      </c>
      <c r="G335" s="1" t="str">
        <f t="shared" si="5"/>
        <v>Stephen Saban</v>
      </c>
    </row>
    <row r="336" spans="1:7" x14ac:dyDescent="0.4">
      <c r="A336" t="s">
        <v>1052</v>
      </c>
      <c r="B336" t="s">
        <v>1053</v>
      </c>
      <c r="C336" t="s">
        <v>44</v>
      </c>
      <c r="D336" s="2">
        <v>0</v>
      </c>
      <c r="E336" t="s">
        <v>1054</v>
      </c>
      <c r="F336" s="1" t="s">
        <v>1213</v>
      </c>
      <c r="G336" s="1" t="str">
        <f t="shared" si="5"/>
        <v>Steven Dow</v>
      </c>
    </row>
    <row r="337" spans="1:7" x14ac:dyDescent="0.4">
      <c r="A337" t="s">
        <v>317</v>
      </c>
      <c r="B337" t="s">
        <v>1055</v>
      </c>
      <c r="C337" t="s">
        <v>44</v>
      </c>
      <c r="D337" s="2">
        <v>0</v>
      </c>
      <c r="E337" t="s">
        <v>1056</v>
      </c>
      <c r="F337" s="1" t="s">
        <v>1213</v>
      </c>
      <c r="G337" s="1" t="str">
        <f t="shared" si="5"/>
        <v>Steven Schukow</v>
      </c>
    </row>
    <row r="338" spans="1:7" x14ac:dyDescent="0.4">
      <c r="A338" t="s">
        <v>318</v>
      </c>
      <c r="B338" t="s">
        <v>1057</v>
      </c>
      <c r="C338" t="s">
        <v>44</v>
      </c>
      <c r="D338" s="2">
        <v>0</v>
      </c>
      <c r="E338" t="s">
        <v>1058</v>
      </c>
      <c r="F338" s="1" t="s">
        <v>1213</v>
      </c>
      <c r="G338" s="1" t="str">
        <f t="shared" si="5"/>
        <v>Steven Sohm and Kathleen M. Sohm, Trustees of the Steven Sohm and Kathleen M. Sohm Living Trust</v>
      </c>
    </row>
    <row r="339" spans="1:7" x14ac:dyDescent="0.4">
      <c r="A339" t="s">
        <v>319</v>
      </c>
      <c r="B339" t="s">
        <v>1059</v>
      </c>
      <c r="C339" t="s">
        <v>407</v>
      </c>
      <c r="D339" s="2">
        <v>0.15</v>
      </c>
      <c r="E339" t="s">
        <v>1060</v>
      </c>
      <c r="F339" s="1" t="s">
        <v>1213</v>
      </c>
      <c r="G339" s="1" t="str">
        <f t="shared" si="5"/>
        <v>Stevens Orbital Satellite Research Inc</v>
      </c>
    </row>
    <row r="340" spans="1:7" x14ac:dyDescent="0.4">
      <c r="A340" t="s">
        <v>1061</v>
      </c>
      <c r="B340" t="s">
        <v>1062</v>
      </c>
      <c r="C340" t="s">
        <v>44</v>
      </c>
      <c r="D340" s="2">
        <v>0</v>
      </c>
      <c r="E340" t="s">
        <v>504</v>
      </c>
      <c r="F340" s="1" t="s">
        <v>1213</v>
      </c>
      <c r="G340" s="1" t="str">
        <f t="shared" si="5"/>
        <v>Swope Medical Group Inc. Profit Sharing 401K Plan FBO Brent McDermott MD</v>
      </c>
    </row>
    <row r="341" spans="1:7" x14ac:dyDescent="0.4">
      <c r="A341" t="s">
        <v>320</v>
      </c>
      <c r="B341" t="s">
        <v>1063</v>
      </c>
      <c r="C341" t="s">
        <v>44</v>
      </c>
      <c r="D341" s="2">
        <v>0</v>
      </c>
      <c r="E341" t="s">
        <v>1064</v>
      </c>
      <c r="F341" s="1" t="s">
        <v>1213</v>
      </c>
      <c r="G341" s="1" t="str">
        <f t="shared" si="5"/>
        <v>Taylor Hard Money Advisors</v>
      </c>
    </row>
    <row r="342" spans="1:7" x14ac:dyDescent="0.4">
      <c r="A342" t="s">
        <v>321</v>
      </c>
      <c r="B342" t="s">
        <v>1065</v>
      </c>
      <c r="C342" t="s">
        <v>44</v>
      </c>
      <c r="D342" s="2">
        <v>0</v>
      </c>
      <c r="E342" t="s">
        <v>1066</v>
      </c>
      <c r="F342" s="1" t="s">
        <v>1213</v>
      </c>
      <c r="G342" s="1" t="str">
        <f t="shared" si="5"/>
        <v>Taylor J. Whitten</v>
      </c>
    </row>
    <row r="343" spans="1:7" x14ac:dyDescent="0.4">
      <c r="A343" t="s">
        <v>322</v>
      </c>
      <c r="B343" t="s">
        <v>1067</v>
      </c>
      <c r="C343" t="s">
        <v>44</v>
      </c>
      <c r="D343" s="2">
        <v>0</v>
      </c>
      <c r="E343" t="s">
        <v>1068</v>
      </c>
      <c r="F343" s="1" t="s">
        <v>1213</v>
      </c>
      <c r="G343" s="1" t="str">
        <f t="shared" si="5"/>
        <v>Terry and Samli Frostik</v>
      </c>
    </row>
    <row r="344" spans="1:7" x14ac:dyDescent="0.4">
      <c r="A344" t="s">
        <v>323</v>
      </c>
      <c r="B344" t="s">
        <v>1069</v>
      </c>
      <c r="C344" t="s">
        <v>407</v>
      </c>
      <c r="D344" s="2">
        <v>0</v>
      </c>
      <c r="E344" t="s">
        <v>1070</v>
      </c>
      <c r="F344" s="1" t="s">
        <v>1213</v>
      </c>
      <c r="G344" s="1" t="str">
        <f t="shared" si="5"/>
        <v>The Agner Family Trust</v>
      </c>
    </row>
    <row r="345" spans="1:7" x14ac:dyDescent="0.4">
      <c r="A345" t="s">
        <v>324</v>
      </c>
      <c r="B345" t="s">
        <v>1071</v>
      </c>
      <c r="C345" t="s">
        <v>44</v>
      </c>
      <c r="D345" s="2">
        <v>0</v>
      </c>
      <c r="E345" t="s">
        <v>1072</v>
      </c>
      <c r="F345" s="1" t="s">
        <v>1213</v>
      </c>
      <c r="G345" s="1" t="str">
        <f t="shared" si="5"/>
        <v>The April Jaxon Trust</v>
      </c>
    </row>
    <row r="346" spans="1:7" x14ac:dyDescent="0.4">
      <c r="A346" t="s">
        <v>325</v>
      </c>
      <c r="B346" t="s">
        <v>1073</v>
      </c>
      <c r="C346" t="s">
        <v>407</v>
      </c>
      <c r="D346" s="2">
        <v>0</v>
      </c>
      <c r="E346" t="s">
        <v>1074</v>
      </c>
      <c r="F346" s="1" t="s">
        <v>1213</v>
      </c>
      <c r="G346" s="1" t="str">
        <f t="shared" si="5"/>
        <v>The JFK Revocable Trust of 2018</v>
      </c>
    </row>
    <row r="347" spans="1:7" x14ac:dyDescent="0.4">
      <c r="A347" t="s">
        <v>1075</v>
      </c>
      <c r="B347" t="s">
        <v>1076</v>
      </c>
      <c r="C347" t="s">
        <v>407</v>
      </c>
      <c r="D347" s="2">
        <v>0</v>
      </c>
      <c r="E347" t="s">
        <v>1077</v>
      </c>
      <c r="F347" s="1" t="s">
        <v>1213</v>
      </c>
      <c r="G347" s="1" t="str">
        <f t="shared" si="5"/>
        <v>The Kingdom Trust Company FBO Jack Kui Account Number: 9509910121</v>
      </c>
    </row>
    <row r="348" spans="1:7" x14ac:dyDescent="0.4">
      <c r="A348" t="s">
        <v>1078</v>
      </c>
      <c r="B348" t="s">
        <v>1079</v>
      </c>
      <c r="C348" t="s">
        <v>44</v>
      </c>
      <c r="D348" s="2">
        <v>0</v>
      </c>
      <c r="E348" t="s">
        <v>1080</v>
      </c>
      <c r="F348" s="1" t="s">
        <v>1213</v>
      </c>
      <c r="G348" s="1" t="str">
        <f t="shared" si="5"/>
        <v>The Kingdom Trust Company, FBO, Paul Eisenkramer, Account #MME020980</v>
      </c>
    </row>
    <row r="349" spans="1:7" x14ac:dyDescent="0.4">
      <c r="A349" t="s">
        <v>326</v>
      </c>
      <c r="B349" t="s">
        <v>1081</v>
      </c>
      <c r="C349" t="s">
        <v>407</v>
      </c>
      <c r="D349" s="2">
        <v>0</v>
      </c>
      <c r="E349" t="s">
        <v>1082</v>
      </c>
      <c r="F349" s="1" t="s">
        <v>1213</v>
      </c>
      <c r="G349" s="1" t="str">
        <f t="shared" si="5"/>
        <v>The Lyons Living Trust Dated January 9, 2017</v>
      </c>
    </row>
    <row r="350" spans="1:7" x14ac:dyDescent="0.4">
      <c r="A350" t="s">
        <v>327</v>
      </c>
      <c r="B350" t="s">
        <v>1083</v>
      </c>
      <c r="C350" t="s">
        <v>44</v>
      </c>
      <c r="D350" s="2">
        <v>0</v>
      </c>
      <c r="E350" t="s">
        <v>1084</v>
      </c>
      <c r="F350" s="1" t="s">
        <v>1213</v>
      </c>
      <c r="G350" s="1" t="str">
        <f t="shared" si="5"/>
        <v>The Meitz Living Trust</v>
      </c>
    </row>
    <row r="351" spans="1:7" x14ac:dyDescent="0.4">
      <c r="A351" t="s">
        <v>328</v>
      </c>
      <c r="B351" t="s">
        <v>1085</v>
      </c>
      <c r="C351" t="s">
        <v>44</v>
      </c>
      <c r="D351" s="2">
        <v>0</v>
      </c>
      <c r="E351" t="s">
        <v>1086</v>
      </c>
      <c r="F351" s="1" t="s">
        <v>1213</v>
      </c>
      <c r="G351" s="1" t="str">
        <f t="shared" si="5"/>
        <v>The Smithe Revocable Trust</v>
      </c>
    </row>
    <row r="352" spans="1:7" x14ac:dyDescent="0.4">
      <c r="A352" t="s">
        <v>1087</v>
      </c>
      <c r="B352" t="s">
        <v>1088</v>
      </c>
      <c r="C352" t="s">
        <v>44</v>
      </c>
      <c r="D352" s="2">
        <v>0</v>
      </c>
      <c r="E352" t="s">
        <v>1089</v>
      </c>
      <c r="F352" s="1" t="s">
        <v>1213</v>
      </c>
      <c r="G352" s="1" t="str">
        <f t="shared" si="5"/>
        <v>The Thomas and Rebecca Daniel Revocable Trust</v>
      </c>
    </row>
    <row r="353" spans="1:7" x14ac:dyDescent="0.4">
      <c r="A353" t="s">
        <v>329</v>
      </c>
      <c r="B353" t="s">
        <v>1090</v>
      </c>
      <c r="C353" t="s">
        <v>44</v>
      </c>
      <c r="D353" s="2">
        <v>0</v>
      </c>
      <c r="E353" t="s">
        <v>1091</v>
      </c>
      <c r="F353" s="1" t="s">
        <v>1213</v>
      </c>
      <c r="G353" s="1" t="str">
        <f t="shared" si="5"/>
        <v>Theodore Spychalla</v>
      </c>
    </row>
    <row r="354" spans="1:7" x14ac:dyDescent="0.4">
      <c r="A354" t="s">
        <v>330</v>
      </c>
      <c r="B354" t="s">
        <v>1092</v>
      </c>
      <c r="C354" t="s">
        <v>44</v>
      </c>
      <c r="D354" s="2">
        <v>0</v>
      </c>
      <c r="E354" t="s">
        <v>1093</v>
      </c>
      <c r="F354" s="1" t="s">
        <v>1213</v>
      </c>
      <c r="G354" s="1" t="str">
        <f t="shared" si="5"/>
        <v>Thomas Caruso</v>
      </c>
    </row>
    <row r="355" spans="1:7" x14ac:dyDescent="0.4">
      <c r="A355" t="s">
        <v>331</v>
      </c>
      <c r="B355" t="s">
        <v>1094</v>
      </c>
      <c r="C355" t="s">
        <v>44</v>
      </c>
      <c r="D355" s="2">
        <v>0</v>
      </c>
      <c r="E355" t="s">
        <v>1095</v>
      </c>
      <c r="F355" s="1" t="s">
        <v>1213</v>
      </c>
      <c r="G355" s="1" t="str">
        <f t="shared" si="5"/>
        <v>Thomas M. Livingston</v>
      </c>
    </row>
    <row r="356" spans="1:7" x14ac:dyDescent="0.4">
      <c r="A356" t="s">
        <v>332</v>
      </c>
      <c r="B356" t="s">
        <v>1096</v>
      </c>
      <c r="C356" t="s">
        <v>407</v>
      </c>
      <c r="D356" s="2">
        <v>0</v>
      </c>
      <c r="E356" t="s">
        <v>1097</v>
      </c>
      <c r="F356" s="1" t="s">
        <v>1213</v>
      </c>
      <c r="G356" s="1" t="str">
        <f t="shared" si="5"/>
        <v>Thomas Patrick Dalton Jr and Sheila Ann Dalton Living Trust</v>
      </c>
    </row>
    <row r="357" spans="1:7" x14ac:dyDescent="0.4">
      <c r="A357" t="s">
        <v>333</v>
      </c>
      <c r="B357" t="s">
        <v>1098</v>
      </c>
      <c r="C357" t="s">
        <v>44</v>
      </c>
      <c r="D357" s="2">
        <v>0</v>
      </c>
      <c r="E357" t="s">
        <v>1099</v>
      </c>
      <c r="F357" s="1" t="s">
        <v>1213</v>
      </c>
      <c r="G357" s="1" t="str">
        <f t="shared" si="5"/>
        <v>Timothy C. Ransom</v>
      </c>
    </row>
    <row r="358" spans="1:7" x14ac:dyDescent="0.4">
      <c r="A358" t="s">
        <v>334</v>
      </c>
      <c r="B358" t="s">
        <v>1100</v>
      </c>
      <c r="C358" t="s">
        <v>44</v>
      </c>
      <c r="D358" s="2">
        <v>0</v>
      </c>
      <c r="E358" t="s">
        <v>1101</v>
      </c>
      <c r="F358" s="1" t="s">
        <v>1213</v>
      </c>
      <c r="G358" s="1" t="str">
        <f t="shared" si="5"/>
        <v>Timothy Gordon and Alicia Lynn Williamson</v>
      </c>
    </row>
    <row r="359" spans="1:7" x14ac:dyDescent="0.4">
      <c r="A359" t="s">
        <v>1102</v>
      </c>
      <c r="B359" t="s">
        <v>1103</v>
      </c>
      <c r="C359" t="s">
        <v>44</v>
      </c>
      <c r="D359" s="2">
        <v>0</v>
      </c>
      <c r="E359" t="s">
        <v>1104</v>
      </c>
      <c r="F359" s="1" t="s">
        <v>1213</v>
      </c>
      <c r="G359" s="1" t="str">
        <f t="shared" si="5"/>
        <v>Tina LLC</v>
      </c>
    </row>
    <row r="360" spans="1:7" x14ac:dyDescent="0.4">
      <c r="A360" t="s">
        <v>335</v>
      </c>
      <c r="B360" t="s">
        <v>1105</v>
      </c>
      <c r="C360" t="s">
        <v>44</v>
      </c>
      <c r="D360" s="2">
        <v>0</v>
      </c>
      <c r="E360" t="s">
        <v>1106</v>
      </c>
      <c r="F360" s="1" t="s">
        <v>1213</v>
      </c>
      <c r="G360" s="1" t="str">
        <f t="shared" si="5"/>
        <v>Ting Xiao and Christine Xiao</v>
      </c>
    </row>
    <row r="361" spans="1:7" x14ac:dyDescent="0.4">
      <c r="A361" t="s">
        <v>336</v>
      </c>
      <c r="B361" t="s">
        <v>1107</v>
      </c>
      <c r="C361" t="s">
        <v>407</v>
      </c>
      <c r="D361" s="2">
        <v>0</v>
      </c>
      <c r="E361" t="s">
        <v>386</v>
      </c>
      <c r="F361" s="1" t="s">
        <v>1214</v>
      </c>
      <c r="G361" s="1" t="str">
        <f t="shared" si="5"/>
        <v/>
      </c>
    </row>
    <row r="362" spans="1:7" x14ac:dyDescent="0.4">
      <c r="A362" t="s">
        <v>337</v>
      </c>
      <c r="B362" t="s">
        <v>1108</v>
      </c>
      <c r="C362" t="s">
        <v>44</v>
      </c>
      <c r="D362" s="2">
        <v>0</v>
      </c>
      <c r="E362" t="s">
        <v>1109</v>
      </c>
      <c r="F362" s="1" t="s">
        <v>1213</v>
      </c>
      <c r="G362" s="1" t="str">
        <f t="shared" si="5"/>
        <v>Tristan Schuijtvlot</v>
      </c>
    </row>
    <row r="363" spans="1:7" x14ac:dyDescent="0.4">
      <c r="A363" t="s">
        <v>338</v>
      </c>
      <c r="B363" t="s">
        <v>1110</v>
      </c>
      <c r="C363" t="s">
        <v>44</v>
      </c>
      <c r="D363" s="2">
        <v>0</v>
      </c>
      <c r="E363" t="s">
        <v>1111</v>
      </c>
      <c r="F363" s="1" t="s">
        <v>1213</v>
      </c>
      <c r="G363" s="1" t="str">
        <f t="shared" si="5"/>
        <v>Trusted Causes, LLC</v>
      </c>
    </row>
    <row r="364" spans="1:7" x14ac:dyDescent="0.4">
      <c r="A364" t="s">
        <v>339</v>
      </c>
      <c r="B364" t="s">
        <v>1112</v>
      </c>
      <c r="C364" t="s">
        <v>407</v>
      </c>
      <c r="D364" s="2">
        <v>0.1</v>
      </c>
      <c r="E364" t="s">
        <v>1113</v>
      </c>
      <c r="F364" s="1" t="s">
        <v>1213</v>
      </c>
      <c r="G364" s="1" t="str">
        <f t="shared" si="5"/>
        <v>Tufeti Pty Ltd</v>
      </c>
    </row>
    <row r="365" spans="1:7" x14ac:dyDescent="0.4">
      <c r="A365" t="s">
        <v>340</v>
      </c>
      <c r="B365" t="s">
        <v>1114</v>
      </c>
      <c r="C365" t="s">
        <v>44</v>
      </c>
      <c r="D365" s="2">
        <v>0.1</v>
      </c>
      <c r="E365" t="s">
        <v>911</v>
      </c>
      <c r="F365" s="1" t="s">
        <v>1213</v>
      </c>
      <c r="G365" s="1" t="str">
        <f t="shared" si="5"/>
        <v>Two Suns Super Fund</v>
      </c>
    </row>
    <row r="366" spans="1:7" x14ac:dyDescent="0.4">
      <c r="A366" t="s">
        <v>341</v>
      </c>
      <c r="B366" t="s">
        <v>1115</v>
      </c>
      <c r="C366" t="s">
        <v>44</v>
      </c>
      <c r="D366" s="2">
        <v>0</v>
      </c>
      <c r="E366" t="s">
        <v>1116</v>
      </c>
      <c r="F366" s="1" t="s">
        <v>1213</v>
      </c>
      <c r="G366" s="1" t="str">
        <f t="shared" si="5"/>
        <v>Tyler Smith and Jinghong Li-Smith</v>
      </c>
    </row>
    <row r="367" spans="1:7" x14ac:dyDescent="0.4">
      <c r="A367" t="s">
        <v>342</v>
      </c>
      <c r="B367" t="s">
        <v>1117</v>
      </c>
      <c r="C367" t="s">
        <v>44</v>
      </c>
      <c r="D367" s="2">
        <v>0</v>
      </c>
      <c r="E367" t="s">
        <v>1118</v>
      </c>
      <c r="F367" s="1" t="s">
        <v>1213</v>
      </c>
      <c r="G367" s="1" t="str">
        <f t="shared" si="5"/>
        <v>UAB OPSUS</v>
      </c>
    </row>
    <row r="368" spans="1:7" x14ac:dyDescent="0.4">
      <c r="A368" t="s">
        <v>397</v>
      </c>
      <c r="B368" t="s">
        <v>1119</v>
      </c>
      <c r="C368" t="s">
        <v>207</v>
      </c>
      <c r="D368" s="2">
        <v>0</v>
      </c>
      <c r="F368" s="1" t="s">
        <v>1214</v>
      </c>
      <c r="G368" s="1" t="str">
        <f t="shared" si="5"/>
        <v/>
      </c>
    </row>
    <row r="369" spans="1:7" x14ac:dyDescent="0.4">
      <c r="A369" t="s">
        <v>343</v>
      </c>
      <c r="B369" t="s">
        <v>1120</v>
      </c>
      <c r="C369" t="s">
        <v>44</v>
      </c>
      <c r="D369" s="2">
        <v>0</v>
      </c>
      <c r="E369" t="s">
        <v>1121</v>
      </c>
      <c r="F369" s="1" t="s">
        <v>1213</v>
      </c>
      <c r="G369" s="1" t="str">
        <f t="shared" si="5"/>
        <v>VarX, LLC</v>
      </c>
    </row>
    <row r="370" spans="1:7" x14ac:dyDescent="0.4">
      <c r="A370" t="s">
        <v>344</v>
      </c>
      <c r="B370" t="s">
        <v>1122</v>
      </c>
      <c r="C370" t="s">
        <v>44</v>
      </c>
      <c r="D370" s="2">
        <v>0</v>
      </c>
      <c r="E370" t="s">
        <v>1123</v>
      </c>
      <c r="F370" s="1" t="s">
        <v>1213</v>
      </c>
      <c r="G370" s="1" t="str">
        <f t="shared" ref="G370:G377" si="6">_xlfn.IFNA(VLOOKUP(A370,accountlist,1,FALSE),
  IF(F370="",VLOOKUP(A370,accountlist,1,FALSE),""))</f>
        <v>Vibishan Vellore</v>
      </c>
    </row>
    <row r="371" spans="1:7" x14ac:dyDescent="0.4">
      <c r="A371" t="s">
        <v>345</v>
      </c>
      <c r="B371" t="s">
        <v>1124</v>
      </c>
      <c r="C371" t="s">
        <v>44</v>
      </c>
      <c r="D371" s="2">
        <v>0</v>
      </c>
      <c r="E371" t="s">
        <v>1125</v>
      </c>
      <c r="F371" s="1" t="s">
        <v>1213</v>
      </c>
      <c r="G371" s="1" t="str">
        <f t="shared" si="6"/>
        <v>Vijay and Pamela Saraf</v>
      </c>
    </row>
    <row r="372" spans="1:7" x14ac:dyDescent="0.4">
      <c r="A372" t="s">
        <v>346</v>
      </c>
      <c r="B372" t="s">
        <v>1126</v>
      </c>
      <c r="C372" t="s">
        <v>44</v>
      </c>
      <c r="D372" s="2">
        <v>0</v>
      </c>
      <c r="E372" t="s">
        <v>1127</v>
      </c>
      <c r="F372" s="1" t="s">
        <v>1213</v>
      </c>
      <c r="G372" s="1" t="str">
        <f t="shared" si="6"/>
        <v>Walter J Brown and Kathryn S Justice Fam Trust u/a 05/07/2002</v>
      </c>
    </row>
    <row r="373" spans="1:7" x14ac:dyDescent="0.4">
      <c r="A373" t="s">
        <v>1173</v>
      </c>
      <c r="B373" t="s">
        <v>1174</v>
      </c>
      <c r="C373" t="s">
        <v>407</v>
      </c>
      <c r="D373" s="2">
        <v>0</v>
      </c>
      <c r="E373" t="s">
        <v>1175</v>
      </c>
      <c r="F373" s="1" t="s">
        <v>1213</v>
      </c>
      <c r="G373" s="1" t="e">
        <f t="shared" si="6"/>
        <v>#N/A</v>
      </c>
    </row>
    <row r="374" spans="1:7" x14ac:dyDescent="0.4">
      <c r="A374" t="s">
        <v>347</v>
      </c>
      <c r="B374" t="s">
        <v>1128</v>
      </c>
      <c r="C374" t="s">
        <v>44</v>
      </c>
      <c r="D374" s="2">
        <v>0</v>
      </c>
      <c r="E374" t="s">
        <v>1129</v>
      </c>
      <c r="F374" s="1" t="s">
        <v>1213</v>
      </c>
      <c r="G374" s="1" t="str">
        <f t="shared" si="6"/>
        <v>Werner Bullin</v>
      </c>
    </row>
    <row r="375" spans="1:7" x14ac:dyDescent="0.4">
      <c r="A375" t="s">
        <v>348</v>
      </c>
      <c r="B375" t="s">
        <v>1130</v>
      </c>
      <c r="C375" t="s">
        <v>44</v>
      </c>
      <c r="D375" s="2">
        <v>0</v>
      </c>
      <c r="E375" t="s">
        <v>1131</v>
      </c>
      <c r="F375" s="1" t="s">
        <v>1213</v>
      </c>
      <c r="G375" s="1" t="str">
        <f t="shared" si="6"/>
        <v>Weston Carvalho</v>
      </c>
    </row>
    <row r="376" spans="1:7" x14ac:dyDescent="0.4">
      <c r="A376" t="s">
        <v>349</v>
      </c>
      <c r="B376" t="s">
        <v>1132</v>
      </c>
      <c r="C376" t="s">
        <v>44</v>
      </c>
      <c r="D376" s="2">
        <v>0</v>
      </c>
      <c r="E376" t="s">
        <v>1133</v>
      </c>
      <c r="F376" s="1" t="s">
        <v>1213</v>
      </c>
      <c r="G376" s="1" t="str">
        <f t="shared" si="6"/>
        <v>William and Rachel DiPaolo</v>
      </c>
    </row>
    <row r="377" spans="1:7" x14ac:dyDescent="0.4">
      <c r="A377" t="s">
        <v>387</v>
      </c>
      <c r="B377" t="s">
        <v>1134</v>
      </c>
      <c r="C377" t="s">
        <v>44</v>
      </c>
      <c r="D377" s="2">
        <v>0</v>
      </c>
      <c r="E377" t="s">
        <v>385</v>
      </c>
      <c r="F377" s="1" t="s">
        <v>1214</v>
      </c>
      <c r="G377" s="1" t="str">
        <f t="shared" si="6"/>
        <v/>
      </c>
    </row>
    <row r="378" spans="1:7" x14ac:dyDescent="0.4">
      <c r="A378" t="s">
        <v>350</v>
      </c>
      <c r="B378" t="s">
        <v>1135</v>
      </c>
      <c r="C378" t="s">
        <v>44</v>
      </c>
      <c r="D378" s="2">
        <v>0</v>
      </c>
      <c r="E378" t="s">
        <v>1136</v>
      </c>
      <c r="F378" s="5" t="s">
        <v>1213</v>
      </c>
      <c r="G378" s="5" t="str">
        <f>_xlfn.IFNA(VLOOKUP(A378,accountlist,1,FALSE),
  IF(F378="",VLOOKUP(A378,accountlist,1,FALSE),""))</f>
        <v>Yoga Gudivada and Vaishnavi Raghupathi</v>
      </c>
    </row>
    <row r="379" spans="1:7" x14ac:dyDescent="0.4">
      <c r="A379" t="s">
        <v>388</v>
      </c>
      <c r="B379" t="s">
        <v>1137</v>
      </c>
      <c r="C379" t="s">
        <v>407</v>
      </c>
      <c r="D379" s="2">
        <v>0.15</v>
      </c>
      <c r="E379" t="s">
        <v>389</v>
      </c>
      <c r="F379" s="5" t="s">
        <v>1214</v>
      </c>
      <c r="G379" s="5" t="str">
        <f>_xlfn.IFNA(VLOOKUP(A379,accountlist,1,FALSE),
  IF(F379="",VLOOKUP(A379,accountlist,1,FALSE),""))</f>
        <v/>
      </c>
    </row>
    <row r="380" spans="1:7" x14ac:dyDescent="0.4">
      <c r="A380" t="s">
        <v>351</v>
      </c>
      <c r="B380" t="s">
        <v>1138</v>
      </c>
      <c r="C380" t="s">
        <v>44</v>
      </c>
      <c r="D380" s="2">
        <v>0</v>
      </c>
      <c r="E380" t="s">
        <v>1139</v>
      </c>
      <c r="F380" s="5" t="s">
        <v>1213</v>
      </c>
      <c r="G380" s="5" t="str">
        <f>_xlfn.IFNA(VLOOKUP(A380,accountlist,1,FALSE),
  IF(F380="",VLOOKUP(A380,accountlist,1,FALSE),""))</f>
        <v>Zena Mandzych</v>
      </c>
    </row>
    <row r="381" spans="1:7" x14ac:dyDescent="0.4">
      <c r="A381" t="s">
        <v>352</v>
      </c>
      <c r="B381" t="s">
        <v>1140</v>
      </c>
      <c r="C381" t="s">
        <v>44</v>
      </c>
      <c r="D381" s="2">
        <v>0</v>
      </c>
      <c r="E381" t="s">
        <v>1141</v>
      </c>
      <c r="F381" s="5" t="s">
        <v>1213</v>
      </c>
      <c r="G381" s="5" t="str">
        <f>_xlfn.IFNA(VLOOKUP(A381,accountlist,1,FALSE),
  IF(F381="",VLOOKUP(A381,accountlist,1,FALSE),""))</f>
        <v>Zsolt Grigore and Kata Grigore-Farkas</v>
      </c>
    </row>
    <row r="382" spans="1:7" x14ac:dyDescent="0.4">
      <c r="A382" t="s">
        <v>353</v>
      </c>
      <c r="B382" t="s">
        <v>1142</v>
      </c>
      <c r="C382" t="s">
        <v>44</v>
      </c>
      <c r="D382" s="2">
        <v>0</v>
      </c>
      <c r="E382" t="s">
        <v>1143</v>
      </c>
      <c r="F382" s="5" t="s">
        <v>1213</v>
      </c>
      <c r="G382" s="5" t="str">
        <f>_xlfn.IFNA(VLOOKUP(A382,accountlist,1,FALSE),
  IF(F382="",VLOOKUP(A382,accountlist,1,FALSE),""))</f>
        <v>ZTM Holdings, LLC</v>
      </c>
    </row>
  </sheetData>
  <conditionalFormatting sqref="B362:B1048576 B1">
    <cfRule type="duplicateValues" dxfId="6" priority="4"/>
  </conditionalFormatting>
  <conditionalFormatting sqref="A375">
    <cfRule type="duplicateValues" dxfId="5" priority="3"/>
  </conditionalFormatting>
  <conditionalFormatting sqref="A376">
    <cfRule type="duplicateValues" dxfId="4" priority="2"/>
  </conditionalFormatting>
  <conditionalFormatting sqref="A377:A382">
    <cfRule type="duplicateValues" dxfId="3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5FD95-A8E0-4E26-A8F4-07EB47F0CF4E}">
  <sheetPr codeName="Sheet14"/>
  <dimension ref="A1:C28"/>
  <sheetViews>
    <sheetView workbookViewId="0">
      <selection activeCell="A2" sqref="A2:XFD2"/>
    </sheetView>
  </sheetViews>
  <sheetFormatPr defaultRowHeight="14.6" x14ac:dyDescent="0.4"/>
  <cols>
    <col min="1" max="1" width="65.3046875" bestFit="1" customWidth="1"/>
    <col min="2" max="2" width="40.4609375" bestFit="1" customWidth="1"/>
    <col min="3" max="3" width="6.765625" customWidth="1"/>
  </cols>
  <sheetData>
    <row r="1" spans="1:3" x14ac:dyDescent="0.4">
      <c r="A1" t="s">
        <v>354</v>
      </c>
      <c r="B1" t="s">
        <v>355</v>
      </c>
      <c r="C1" t="s">
        <v>356</v>
      </c>
    </row>
    <row r="2" spans="1:3" x14ac:dyDescent="0.4">
      <c r="A2" t="s">
        <v>357</v>
      </c>
      <c r="B2" t="s">
        <v>358</v>
      </c>
      <c r="C2" t="s">
        <v>359</v>
      </c>
    </row>
    <row r="3" spans="1:3" x14ac:dyDescent="0.4">
      <c r="A3" t="s">
        <v>360</v>
      </c>
      <c r="B3" t="s">
        <v>361</v>
      </c>
      <c r="C3" t="s">
        <v>359</v>
      </c>
    </row>
    <row r="4" spans="1:3" x14ac:dyDescent="0.4">
      <c r="A4" t="s">
        <v>362</v>
      </c>
      <c r="B4" t="s">
        <v>363</v>
      </c>
      <c r="C4" t="s">
        <v>359</v>
      </c>
    </row>
    <row r="5" spans="1:3" x14ac:dyDescent="0.4">
      <c r="A5" t="s">
        <v>364</v>
      </c>
      <c r="B5" t="s">
        <v>365</v>
      </c>
      <c r="C5" t="s">
        <v>359</v>
      </c>
    </row>
    <row r="6" spans="1:3" x14ac:dyDescent="0.4">
      <c r="A6" t="s">
        <v>366</v>
      </c>
      <c r="B6" t="s">
        <v>367</v>
      </c>
      <c r="C6" t="s">
        <v>359</v>
      </c>
    </row>
    <row r="7" spans="1:3" x14ac:dyDescent="0.4">
      <c r="A7" t="s">
        <v>162</v>
      </c>
      <c r="B7" t="s">
        <v>368</v>
      </c>
      <c r="C7" t="s">
        <v>359</v>
      </c>
    </row>
    <row r="8" spans="1:3" x14ac:dyDescent="0.4">
      <c r="A8" t="s">
        <v>175</v>
      </c>
      <c r="B8" t="s">
        <v>369</v>
      </c>
      <c r="C8" t="s">
        <v>359</v>
      </c>
    </row>
    <row r="9" spans="1:3" x14ac:dyDescent="0.4">
      <c r="A9" t="s">
        <v>370</v>
      </c>
      <c r="B9" t="s">
        <v>371</v>
      </c>
      <c r="C9" t="s">
        <v>359</v>
      </c>
    </row>
    <row r="10" spans="1:3" x14ac:dyDescent="0.4">
      <c r="A10" t="s">
        <v>200</v>
      </c>
      <c r="B10" t="s">
        <v>372</v>
      </c>
      <c r="C10" t="s">
        <v>359</v>
      </c>
    </row>
    <row r="11" spans="1:3" x14ac:dyDescent="0.4">
      <c r="A11" t="s">
        <v>221</v>
      </c>
      <c r="B11" t="s">
        <v>373</v>
      </c>
      <c r="C11" t="s">
        <v>359</v>
      </c>
    </row>
    <row r="12" spans="1:3" x14ac:dyDescent="0.4">
      <c r="A12" t="s">
        <v>374</v>
      </c>
      <c r="B12" t="s">
        <v>375</v>
      </c>
      <c r="C12" t="s">
        <v>359</v>
      </c>
    </row>
    <row r="13" spans="1:3" x14ac:dyDescent="0.4">
      <c r="A13" t="s">
        <v>267</v>
      </c>
      <c r="B13" t="s">
        <v>376</v>
      </c>
      <c r="C13" t="s">
        <v>359</v>
      </c>
    </row>
    <row r="14" spans="1:3" x14ac:dyDescent="0.4">
      <c r="A14" t="s">
        <v>285</v>
      </c>
      <c r="B14" t="s">
        <v>377</v>
      </c>
      <c r="C14" t="s">
        <v>359</v>
      </c>
    </row>
    <row r="15" spans="1:3" x14ac:dyDescent="0.4">
      <c r="A15" t="s">
        <v>378</v>
      </c>
      <c r="B15" t="s">
        <v>379</v>
      </c>
      <c r="C15" t="s">
        <v>359</v>
      </c>
    </row>
    <row r="16" spans="1:3" x14ac:dyDescent="0.4">
      <c r="A16" t="s">
        <v>380</v>
      </c>
      <c r="B16" t="s">
        <v>381</v>
      </c>
      <c r="C16" t="s">
        <v>359</v>
      </c>
    </row>
    <row r="17" spans="1:3" x14ac:dyDescent="0.4">
      <c r="A17" t="s">
        <v>382</v>
      </c>
      <c r="B17" t="s">
        <v>383</v>
      </c>
      <c r="C17" t="s">
        <v>359</v>
      </c>
    </row>
    <row r="18" spans="1:3" x14ac:dyDescent="0.4">
      <c r="A18" t="s">
        <v>384</v>
      </c>
      <c r="B18" t="s">
        <v>385</v>
      </c>
      <c r="C18" t="s">
        <v>359</v>
      </c>
    </row>
    <row r="19" spans="1:3" x14ac:dyDescent="0.4">
      <c r="A19" t="s">
        <v>336</v>
      </c>
      <c r="B19" t="s">
        <v>386</v>
      </c>
      <c r="C19" t="s">
        <v>359</v>
      </c>
    </row>
    <row r="20" spans="1:3" x14ac:dyDescent="0.4">
      <c r="A20" t="s">
        <v>387</v>
      </c>
      <c r="B20" t="s">
        <v>385</v>
      </c>
      <c r="C20" t="s">
        <v>359</v>
      </c>
    </row>
    <row r="21" spans="1:3" x14ac:dyDescent="0.4">
      <c r="A21" t="s">
        <v>388</v>
      </c>
      <c r="B21" t="s">
        <v>389</v>
      </c>
      <c r="C21" t="s">
        <v>359</v>
      </c>
    </row>
    <row r="22" spans="1:3" x14ac:dyDescent="0.4">
      <c r="A22" t="s">
        <v>390</v>
      </c>
      <c r="B22" t="s">
        <v>391</v>
      </c>
      <c r="C22" t="s">
        <v>359</v>
      </c>
    </row>
    <row r="23" spans="1:3" x14ac:dyDescent="0.4">
      <c r="A23" t="s">
        <v>119</v>
      </c>
      <c r="B23" t="s">
        <v>392</v>
      </c>
      <c r="C23" t="s">
        <v>359</v>
      </c>
    </row>
    <row r="24" spans="1:3" x14ac:dyDescent="0.4">
      <c r="A24" t="s">
        <v>393</v>
      </c>
      <c r="C24" t="s">
        <v>359</v>
      </c>
    </row>
    <row r="25" spans="1:3" x14ac:dyDescent="0.4">
      <c r="A25" t="s">
        <v>394</v>
      </c>
      <c r="C25" t="s">
        <v>359</v>
      </c>
    </row>
    <row r="26" spans="1:3" x14ac:dyDescent="0.4">
      <c r="A26" t="s">
        <v>395</v>
      </c>
      <c r="C26" t="s">
        <v>359</v>
      </c>
    </row>
    <row r="27" spans="1:3" x14ac:dyDescent="0.4">
      <c r="A27" t="s">
        <v>209</v>
      </c>
      <c r="B27" t="s">
        <v>396</v>
      </c>
      <c r="C27" t="s">
        <v>359</v>
      </c>
    </row>
    <row r="28" spans="1:3" x14ac:dyDescent="0.4">
      <c r="A28" t="s">
        <v>397</v>
      </c>
      <c r="C28" t="s">
        <v>359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2 7 a e 3 d 0 - 9 c 3 1 - 4 b 9 e - a 3 e d - c 5 b a a e 5 b 3 9 5 1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 - 0 . 0 8 7 2 5 1 6 7 0 1 5 2 4 7 0 8 8 7 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A U U A A A F F A Z 9 L V 7 g A A F d 3 S U R B V H h e 3 b 1 X l x x H m i V 4 Q + u I j N R a Q B G C I A j q Y n W x W F X s 7 u m d 7 p 0 z c + Z p 5 m H P 2 X P m f + z / 2 O d 5 6 9 1 9 2 O 7 e a V G K o q h A A R I A o V P r S B V a x 3 7 X z C 3 c I z I y k U h d c w F L F 6 H c z b 9 r n 7 D P z F z / 7 y d f N f B n h o G L b 2 N n B 6 h U a q j V a m g 0 G n h v o o D 5 T Q + u 9 F f U s Y F z v x 3 7 v X Z U / L D k x 1 r W r f Y / u l J U W y c + f h b A 2 + N l b O X d W J X 3 b e Q 8 1 i t A f 7 S O 7 a I L 5 a o L b 4 y W 0 R 2 u 4 9 8 e B 6 1 X W / H + V A l h X w P P U l 5 M b 3 q t s x p j X T U E v A 1 M d l e t M x o L 2 1 7 M b H l Q r L i s M y 9 G S H 7 j 5 / J b X 8 w G p K 5 L 1 t n d y J X d 6 j 1 7 w e W y f 9 P s c 8 v i d r v h 8 X j g 9 X r w 7 h W p o 8 + / V q / / O c H z X / 7 3 / / Z / W P t / F u i d f B v p N F C t a j L V 6 3 V F j K I I 3 / V B m 0 w v Q 6 S F h U X E 4 3 H r y E a x W J C H 6 7 O O b D x a 8 4 k w u h E P 1 q 0 z u z E Q q 2 G i u 4 Y Z E f K e S B 3 3 l 3 1 K 2 L 5 b 9 C v B f 2 + i j K / m A q j U X X i l r y Z C 7 s G o E C A R q u O G 3 M d E s o Y 5 E f r F H X 6 + h l T W o w i 4 I M f v T 5 Y w L 6 Q g u B 1 J 1 N A n J A z 7 G 0 J i m 5 j p o h u b Q t i 6 3 O 7 M p g 9 D 8 Z o 6 z + s e l + + / 0 F N V v x + V z 7 H + 6 o 2 9 C V a V 9 / F a R u W 3 u B + S z 3 R 6 t 9 / T k O + u q v t 2 k q c d T j K 1 g 8 9 n e d u N d 6 6 P Y G F 5 y T r 7 5 4 E / K w 3 V P f 4 2 c j l q p q o i k i E T C 7 W A I U o 7 Y Z x o f + 3 + / Q e 4 c e O 6 d d S K Q j 6 P U D h s H d m g 8 A W l 5 X 8 R / v A 0 K M K n 9 y k 3 / O m B q J A j 7 8 G v L h X x 9 b w f O w W t x Z y g i D m / / d W h C g a F o A Q 1 F e + V Z P l q z o 9 x 0 T 5 X e r U G + n Y h I A R q F d C f X y g j 5 N U X w c / + 5 n J R X U s n P F n 3 Y V Z I 3 C W k 3 u 5 w X Q a v i B V A 8 u / x N Q o 1 + c n f y / 2 / D K m 4 Z a G m Y v H 5 v I h F g N T c n 4 + m E k J 9 / W L J O A d I j r 2 l y F S t 7 i b T b y 4 X p P V 3 I S K t 5 l 5 k 6 n R + a 2 s b y W S X d d S K e r 0 m D 9 V u 7 Z 3 4 w 9 O A a q V d D d G I L h 9 e G 6 m g X 7 S I Y s w + A v S n 6 Q A K Q k Y K t R P f L P h E g D 2 i q a p 4 u O Y V j V H H e 5 N l / P 5 J E L 9 q e 6 / B b + U 1 / l y 7 O W m u z W B M N N E r f Z U W k 7 G T C W p Q E 3 V W r L r x + c z e Z p v B B x d K e J T y 4 e Z g 2 T r T i t Y G p X O 9 O M 8 b Q j l J 5 f W K h k 4 A y 9 N 3 r H e d b 7 j + 4 d P z T 6 i u 0 b 3 J 5 H Y 1 V G t P q H O y 5 S N K 5 d z Y k l b 2 s r T e n c h U q V S k B d x t z h 0 U J M Z 3 o m H y D j / E a M m 9 h I c m 1 b d C n r f G O g t g O y j U P x P z b i / 8 U Q T 2 l 9 a 9 O 7 G X v 0 V M i h l 6 q b e C 3 8 p 7 W C s 0 H + f E b K T J S Y L w v l i n 3 y 3 4 U a 5 1 v g 8 n 6 N / R l D T m p B M / r f r E T L Q b p b 3 q x X n e E I r F q a m G e 8 R s f X L + S X X u C W U 0 E 8 0 8 E 4 B w F o K C / N s n A f x a h M u Y R M S y P M z B e K t D T n Q S e h K w V 3 y d g 4 C / w U / / x v o d C u R 4 l / 0 7 n b 5 / L / z x m Z D i 4 t 4 a 4 6 B Y T n t U M O P 3 o q H 2 w 1 7 a a V 1 8 r 7 t L u o G h O U e C H R T 8 3 Z v D 5 T 1 N Q C f B 9 6 o X 5 3 n u O 4 s O V I j 5 F w U 2 5 8 8 3 q c 4 1 o X o m 3 r I C E H u T i e Y e Y R 7 a r 8 V E y o v 5 R 4 K s Z j x 4 Z 3 z v F v 4 4 Q I f f 3 S Y j m Z J b W m e v / H Y Z n z w P 4 B f S 8 h 8 E 3 4 p W Y F T v Z c F 7 j w Y a y J Y O R u K 9 S E X z 7 G M h O O / p M K C f R 3 + v H d 8 v + t X z c M J J I A P n O S e h n J o q K e b f 6 j k 2 / 4 R Q d 8 4 l o e I D F z A U i + P x a m O X m c f y 4 S U K a Q M e M U + c L S D R J / 4 M Q 9 Z T 4 r B f t B z 2 4 4 C J x D l R E b O I / h s d e S c 2 8 i I A 0 s j 7 a t m O g Y 2 j 4 P G a T w S s I a Z b F Z + J X x Y R M l X E V N s p 7 k 0 o k o g B E E Y R D R 6 I S c Z 2 i V F F J 7 a L b t y Z 8 1 t H L w 9 G + a 6 I P + j E x 8 + D K L c 9 i s O S K h I u Y W v h n v W u 8 w X X P 3 5 2 P g n l 7 3 4 T 9 W o N V d F M 1 V o d F 3 v K C P o a 4 v x X V a v P P p q g r y 4 C T U e a I V / 9 O a O 5 C I 8 0 i s a / M u D L 9 G U 8 I p B H B S N t k U B d S K 2 / l 7 J A 7 R S T c 8 T j d S 8 S w Y b 4 I r p P 6 K B Y E c 3 K 1 p 7 X S X 9 m P 7 A x c W o c E 6 x w 4 o I Q 7 4 L V F 8 W w + g 9 i 2 r 0 2 X B F T b f 9 r I u F o N h + m p m L B O t 4 R X 5 G R P v q M 6 9 L A t f e T E Z 1 I R Z j z 7 a S i + e e T l q q R u 4 9 K 6 e i m 8 n F j 7 9 j o G S L Q 8 6 b q t K 0 3 N J l I k i c i n D 8 s e p U A l Y R M d T n H 0 D U 1 R C c y E Q z d 8 v 0 0 F z / 5 5 D N 1 j s + J Z G J 4 u B P W 1 1 a s v R f j u 0 W f I h N h P f 8 m m S h I a 0 K M f i H G v P w W g x d f z t q t P q + p H X f F N C I Y M W S f 1 Y v I 1 A m M I L a b d M 9 T u t 5 Y S C a C W x 5 / O d f q c / E c T T S C g Y b D k I n I S G N D c v P Z M L z f i U x E + z N r B 1 8 3 h V Y K 6 4 2 y 4 Y n d s N 5 x v n D u N F S o 7 0 2 U S v V m R M 9 Z o Q b O f Y N O 5 w w Y i b o 1 V F C t 2 7 M N r 2 i 7 4 z M D 6 a / t i P C Y K B e v w r S 5 R t N k R W s t S E t P g r S b Q g Y U Z B J h V g R v w t I m D J v X 5 A s N Q T b F Z O s W k 4 1 E p p l G f 4 d g c M T 8 J r + H 4 G c o z L + T 7 z D 4 l Z j J n Y I W 9 D u d f q A Y B v i D 9 d 3 s Y N 6 r 8 T k M + D O d n l Q n T e U 8 1 6 6 p G K T w + 9 0 o p r 6 x 3 n E + 4 P r H P 3 2 z t y S e M i L 9 b 6 B Y b H Q M j 7 N u y Z m X J R N h B L J U K q n v L D Q i i m T t Y P + N 9 w C m I N / h f P w F 0 T 5 M z X G C W Q 7 M R i A e i u n k 9 T R U G l C 7 6 f d H K w W J 6 U P t m N 7 0 i B 9 o v z 9 X c i l i m i w J J 3 i P 1 N b 8 v k 4 w 9 f c i D C d q u D 5 Q U U S m 9 j U E P Q 0 c l F T G n 2 I D G Q q 5 k V v 7 1 n r H 2 U M 1 T O e h J I b f E I H X p p C T T A a H J R O x v L y M x a V l + P w B B I K h J p m y 2 Y z a G p B M m c w O s p n 0 v t / L 6 3 W C g Q F G F I n 1 H D M Y A q q j 1 g Q J r o q A 0 r d q J x O 1 E f 0 / k o n + i g E z M Q i m E 3 0 q 3 2 3 A 4 A P 7 1 T q B g m / I R D P z L 6 Z a I 4 v m d p w Z H j 3 h G n x C d C e W h L D 8 L m p H Q 6 b 2 j u i T w k G e L 4 + N f F B W K D P x o T d 2 y d O Z l X 8 6 B x o q 0 j W I E o Z b + p p Y Y Y S p 0 I N U 9 l 4 w G o r g J 3 j j 7 c j s b C O W 6 J w 1 s R / a W 3 D + F v t 0 + h w O v 2 n t D R i e 9 o r 3 O r u S R S i a w F a B + X y a K P w + 5 / U a P N / w S X m x 6 c V G g R F Q 5 3 X x + / b 6 X o N Z 0 X p P 1 j r 7 O a e N / T S V 2 V J D c V 8 H K b w I + 9 N I r z 1 V r 5 0 l 5 L H y A s + 2 V D 3 D Y u b Z i a 7 t J D o K m Q w Y k e P 3 8 x c 7 w U m m n e 1 N a 0 8 T s B P m t 3 V L b k B h N Q J L M t 1 b 1 h p n M 7 + b B C R T S c y z i c G o i r Q Z M h H O M D 9 9 M I L X f h A y E T R b 2 0 l u q o r n q R G d M J k M E 1 1 V F f l j w u y 7 E 3 v 1 h b 1 c n R 8 W + z 1 v 5 5 a F z 5 S y U 6 w y u b l V r s 6 i C M 0 7 n j + 1 E u 6 / L Z q p c 1 8 T Y b Z O d D q 3 F 5 j p z Y g Z 8 + M + / f R P 1 t n 9 k e j q t v b 0 Z e a Z q t E G m m + G R O 0 t / 9 M N b 7 O D s 1 v M K q d 2 M p f u v A U G S g z W 0 j Z x A p Y 5 x i j Z U c B o m 4 H p L s h Y n c B x K y p J k N w k l I l U v j b c S q w P J v P W 3 t n A K R O m G L m p V O o I 9 d 3 e J V + n X c 4 0 b J 4 c v d 3 i N z k r 6 r h w e 6 S M i J C J I v L + + + / p k y + J c C S i + r 0 M G n K t u V z W O t o N D q P Y C 9 Q g G + J n 0 Z c x I W x n 1 P F d R + 5 e s k P g 5 K g w 5 I q J P 0 Y 8 T v l U V k c n c E y X E 9 8 u h / H O w E r H g M 5 x 4 0 U y 4 J Q V y g 5 l q C z 8 j 5 B U Z 4 g z D U q w 4 W 8 n k x P t x 0 S n c / v B m D + N W k W F W g 8 L v 8 O Z d 4 n 9 H o l E r S M b v D Y m 3 Q 5 F d w c O G I o m G A S I B x t 4 v K 4 7 V w l m V e y F d v P t q G D 1 s X / O 4 M 3 R M q 4 N 2 N d b t R J i 2 7 U u Q W G J i 2 l 8 K b 6 G D 4 8 h / / B F O O j z 5 7 k m q a R K n T J 2 2 u X M f K h g L 0 0 9 X Q m G U E T 7 1 o l O 5 1 4 E D u n 4 Z s G P m e k Z 6 8 z J g U 5 y r U r h 5 D 2 2 w i u W n O n Y d a O C 3 N p j 1 T 1 A P F i x I 3 w n B Z q + B h z d 6 w Q T a z + x + p 2 + c J i X T N p l H 5 W B y Y u M x 7 v U / T B z 5 a S x n x x w 6 y y U p W q 1 D n + S W m q 3 z J 1 G O R M f q m v 0 d a W e W Q H t l U K Y r R O d z h 0 E N 4 f K y l y 7 e O m i d e b 4 Y Y Y 5 U J t 8 t d y l z C p 2 q D K Y 4 L x s 4 + x 7 P F 7 c v j G F L + c j 6 p i k 7 w S j L Y 4 D N D M N T M c x w a w T d k r / w t I 4 Q y r l S e 2 q X E R q J W q r n j Y z j 8 + D o X m + x i D L S W I / e e D W W S h T l W o D w Z 7 X O 8 r e S R f X / / f F d 5 2 f 5 g n C 1 0 V C 2 U P Y W Q h n J b W j 0 7 k X I e Q T D S i f e / 3 C M 8 Q x r j p 2 A 4 H O H Z 9 H A a + M / U 7 J U G s / k w E z K R L 7 D J c n G P U z Q Q g D h t c 5 S O + 4 4 T T n C m U X c h X X g Y e u O L E 4 N 4 u R 8 Q m 1 z 2 k B G P k 8 K b x M K J 2 m P e e l q K W / V + d P E 9 I A n e 6 / c N / r p 2 L q E b W G / E 7 d h W + f X c Q n n 3 + B g P / g Z K r V d v t B e 4 G P k 2 T q F A 0 k j P / E A Y 8 U P M K Z z U 2 N w D k j 2 n F S L T 8 1 K T M 5 i L 3 m h j g I D J m Y s 7 h f p v t x Y D + 5 c G 5 Z K F s 1 c R S 9 8 V u W 1 J 3 i v / / x x f e H k 9 Z D w p O 4 J d p J d + A a Q r V X j B O d z h 0 U p W J B P l 9 D d + N b 3 L z 6 X j M c 3 I Q l A 8 x Y p 3 l z k v h i J o C k a A F q B I a j V T S o A / a 6 l u M O T h g 4 t d W L Z j R i a l N 7 Z o U T N B / v i T / I m Z x O C i / S V C w m L c k j W + T v i x C 9 v P Y 9 L E 7 V h / J 3 3 1 J O o 1 M z 7 Y e j k O k j c a a Z Z h Q M R X H 9 x n A L m S i 0 C v x 6 K e 0 C v L O 9 Z e 0 d H O 3 X y u x q J w n e m y y p 8 V n s n / r d k 1 b t 5 M R J E 7 s d p g O a 2 f y d B g c 6 0 Y l M 7 B g 2 9 8 5 c R U Y N 2 V g w r Y k 4 S G 7 k y + C g c k M Z q 9 G V C F / v K I s n V U 7 Y n b S R G L g g p t 7 L B S I O C w 5 / + P 1 T L b S c g s v l a r 3 N r + b 9 K g N c g R V h I Z W f V t t E V 1 J t X w Z l d q h Z Y D 4 c y d M e e u Y U W 5 + J p n p r x D Y N j a Z 6 k a / U / l 3 H B Z O N c b m v q j q / m Z G R N n X T h n S H m Z A 4 h V m 7 1 m B k 8 P Z o R V 2 z H g h 6 s n D K U H u p S 4 v l i 1 x W r 5 8 G T s 2 H K p R j u 8 i 0 H 1 7 0 + n 7 o 7 v 5 U / C f 9 8 J l M u p 0 e U / s G P 5 8 s I 2 p p r E J l R 2 2 J 3 v C U + D u 2 7 8 R L M J f x S F r w / R A I a k I 8 2 / C p j G 0 D D u 8 w U A M b R S V 2 R b R W 4 E h f g k P f P + w w 2 U o 7 O O 8 g h Z T l O P 2 r r y 1 / j n N K 1 O Q a S 1 Y V M C j i R N w a 7 c u 5 / D Y 3 N 9 S + Q b G g p y J o x 3 P R 1 L x e E v Z C z / 4 a 8 K D o J B v O c 0 a + V J F / p Z r X I Y k n + + 9 U T L 6 u 0 d e U d t r L Z z L b 4 8 L q x p v W H v C N a C O O 6 W H F f r 2 Y V u c 2 C u t Y 4 0 y t c m 0 h X 0 K d W 0 j f V V u v x y Z O K V 2 X 1 l f v T x x g x C 2 z z r v a o n n O r I m F b T f + w j G / B C e h J N j K O 8 H k 2 k 4 Y d s w s R A J S U N t n h X 0 R e D v t Q 0 0 4 f I S 4 N V x R D V D G 0 k T t p D U z z f r E j I s n E l i X O s z n t b Z t e M N q a H 4 7 O O K X m E i S U D W 1 P U k 4 Z U r L G + V O / o S v t s j k S Z V j b O f 2 R j Z 7 O n 1 O B t t 5 O 4 u B W Q D b 1 X k x Y 1 Y Q D 2 5 h d s u L 7 l C f M g u d / s t o / J Z 6 A E 7 4 G z a 5 2 I n J D A M 6 5 u x f I r h P m A 7 a 1 8 V / W M 3 o 1 + 6 I 1 m n 3 j 8 z 4 K A P O T 8 G x V J x l 1 o n 7 j q E c e 0 F 3 I E P N K 0 F i H R S 8 J P 6 m E y n H N N A E h 8 z z E b A / z T k T L Y e S P D W d w n J z K 2 k 3 H m 0 l c U c a r Y d C p t W 2 7 y E 4 f b M T 1 F T 7 p W Y d F P v J D b c t + 7 K t t K v b E 8 K J E 6 p r 5 D U R O K 2 d j I b a D y 9 6 / S B w f s N W 3 o W E d w y J w C A G o l 7 V Q i p x k j + c 6 8 G J 5 d x 9 a 0 / D 3 d X 6 E D h H B R 8 P p z L m m C X j p G 8 V N Q E + F 4 E b i G m z 5 o 0 R 7 Z w v Z O 7 K e 4 U A 8 l X T 4 p 9 w y / D 5 Z 8 / p x 7 U O T M w U X e q 9 b 4 / t 7 3 e w c f K 0 p V G R V F e H v k R / f M 4 6 c z D w c 7 3 S u K S s e d h X 0 x 7 V 6 F A z c x x U + 7 w T 5 n o z 0 k r e H K r g d b l P 9 m E x Z / I X U w c j N u c C N C b 3 U X A Q W W q x i o K v W K + c H F z / 8 t U P + 1 / V E e H t u o l i s b U T 1 1 R E p w r p d O 4 o Y O I p M 6 w j w a f o C U 4 h V 9 9 A x N 2 j V b S i n g s r u Y c Y j F z F T n E J m f K 6 0 l Y M A T N q R e F P t s 1 o 5 A S n U 3 7 b M X E l z b 7 3 J w v N Q E i 6 u C E E l N 8 T c F z U s 4 0 i l r c T + O B i q W l O E m k h E / u o r g 1 U 1 J R g 1 G 6 d Q u t Z E e R o d H c e I U H y E p W a T 8 j e 6 q 8 8 X H 7 X 2 t M I + + u I i a a 4 a e U T d g I f B W v I X A c 7 b p k Y y 2 m a a a Z S M 7 9 M f m R V 7 H 6 v N b k o o 6 D t K V A E 6 + R l R O B F Y X T V 2 a u O 2 N 9 W R 6 D 2 X B 2 d F E 7 U h 0 q O 3 e z o O + 2 F 4 y b T b 8 T P Y F L r O E 2 r q v a f S K Z G c / I T X q g 0 X H 6 d A m T I R C k i m Y g u n z Q C b Z e 1 a a X x M J p 3 o 2 d b 7 R P U M M x 3 I 5 m o j Q h D J j W H e a O C o U A F 7 0 y s o F h L 4 6 4 j m 5 v h c s 4 O R D I R m V y l J V 2 I K F f k 9 T 3 I R I x E 5 d o F k 1 3 X M B q 7 p c p e 4 A I F T v + L c 6 J / v 2 i b m k 9 E 2 G n S O k n N I S t M k 2 I D 8 y d O 1 e z 2 o V Q q Y j r l V t q W P q E x f 5 0 w n e Q k E z X 0 v z 0 K q C h o J 7 y s C B x E p v g O F j 7 H R v D y L j k 9 z t L 6 x I 4 Z n X w n g x d V x L F A b n D E c u R H L W F T k N / m g z X I F v S A w q H o N a W R C n U 7 8 r c m x x Q q m u D U W p z C u N t K 0 x m U 7 w 4 F b F L E g g 3 l y C 9 K S z 4 j Z l O q u K z O b 1 f m 1 X x 4 H h H A s r Q w I V 8 S I W 8 c t x z j j T i / I B t W + i P E d j m o T C 9 2 B B N P 1 t 3 w + + z f I s x y O Q b 8 P E n E a N O L w I l e O K T e 4 L v F g A i c H p x I P 5 D B C T Z G n L L N g F M r E / S B a L Z J M 4 V A I I h J s Q J o C l J 7 U W N t b a a w v m r P H s X c R Q P O B q U u 9 A R h Z K u T z B V L e 2 v k 4 4 A 8 E d 7 c y R R q J 3 N T 5 s a c N + j E X u c P i 7 d F U 9 C p Z p + T i U 7 d X 1 t U l 0 Y N Q n / I o M 4 Q u 3 D E 7 f J j Y + U B Q p 4 E V r I P 1 W s D M U 2 e r f m U 8 p n M 9 M u E S + 7 P Z Q m L m v 0 o x z 4 Z I b G 0 5 D e G 7 6 E 3 O K R e 6 / K N N Q f 0 r R d C y J Y L q h / M B D c I E p A w 8 5 6 z k 5 9 R N 2 7 p B 1 7 u s z X l z P Z P a u s c Z t 8 J 1 J J G U 3 U K X H D e C G K n 4 F L T W E d E G z O I w H t m B j r T o Z y z 3 l 7 q L S F T t Y k S c O v P K / O 2 I f T K 5 9 R z T H b 3 o m 9 g U L 2 2 H 8 y Y L O I g q 5 n s h R f J j n p d v U V P P 8 f t S R W l 0 U + i B L p f F e 3 U O R B x 3 O T p h L p 7 U W V L c H i 5 G W b Q F W 7 t O y G E 6 h j z v q a b F r n w S 1 N X 1 f n B q N 4 a 9 E 3 0 t p g / R K m u h X Q j Q + t 8 H f A v o 1 L M q Y B F M n B F v W Y y 0 S k 8 1 U Y Z V 0 d C C P t C a l A f s z c 4 K T + 1 g n O y / T X R E I w A f r + k l 5 d Z y c 0 q / 8 j 8 P k 0 6 k s x o I i a 3 d s J 4 I t + i i d t h n k I i p L V j Q O r J B B 1 4 P b 0 O w v K a c v V F x L w 2 U W j i c Q J L Q s 1 A F I 7 I 9 3 S + l n Z w T n e m Y P 1 S f E n e 1 5 D 4 Z B 8 c 4 x i r X T L H o v 4 A h c Z Y i 6 w e Z z k x H 4 r D M 5 y + k y m d s N f 5 o 2 A u N a m 2 z P J m 4 I A Y j t 1 U 2 1 q N a l / / p h L L S O v v t 1 9 P u d D Z 3 g 9 a n b k 9 s Q b C 6 B F h G 0 W 6 F l N Z 4 y Y C y O w I g s T 1 i g a s i R 9 F j S l V o 8 w 7 M 7 j w y 9 m A M g 1 3 K o v o F w 3 B a m Q a D + f x i w W 3 h I T d z Z A 8 h 6 M k w / Y 1 R i w S O E E i b Z Z C L Z o 4 K n X x 1 t Q T E X r 7 / U 9 S t t / E l T l + b B u l S / C 6 o t I Y U d M S D 1 N 6 t i i m H X n 9 L 1 4 Q L W t p Y m c q F t O / S F 7 W E z M r d P C I P u c + L c A + 2 E + 2 n K 9 x j 0 v 2 G D k 9 7 u K o 7 u N D b J D a a X 8 S n T T Y c l a t n + 4 T n + f O o l / u l 3 f N E b J 8 s C 6 s z R V Q z 7 l Q E n O t a m V L M / V m d W 1 V E c D A H / I 2 T b Z 2 M P m W c P v 1 t 9 O P c D b S F d F i t T p X V t S C w m 2 u W M W b 4 x V F d u c A P q I h u m 6 n s q A E j v h y 1 o e + 0 C 1 0 B 8 f E r H T j x 2 U f P r b 8 m s f r 2 h d k R n 2 u x O v V 1 8 w q p 3 D y v p 1 4 b 7 y M O 9 O X 5 X X 7 A m c 3 d S j f L P z G V T R M 5 g S J x E K U 6 1 k x l 6 q y z e N q b 0 y d 4 z W u b Y + q / U 7 g d Z B E H L T o J J N B M 6 f S A u f e Y A i e J v N x o 4 V U s k 8 t d R K Q W m T l H m 9 h F k p 7 e N y 5 7 0 T b 4 b F i y Z r w J C h O N A f O m W w I z l u X 3 y m i f z y E u r + E o g i k N 6 g v h L 3 5 g 2 L / p 3 O r y O 3 k M X d f / C 6 B 0 9 5 3 w u W y O z N J p H a L x y d + B o M R b u t 9 X n d A + Q s f P / M j E l 5 u M S O p A V g S v l G U x X Q k 3 p 2 o I G D 5 9 F P S i n M h B P p D x W p a t B f n a C d 5 G o g E T P 3 r a 9 h r F L D T l z L X y u 9 w L i J g M i c i 7 n H k S w F 5 R t L g 1 D n z r R f 5 m m 0 2 v z F a 2 T W O i s E b k o e F I 6 X 3 Q 6 d E Y E Y e q e F f N g O k E 1 p k z u x b h T M l 6 f o 6 3 u I 2 Q n C c 5 W V C 5 f r 2 T g Y m F S a 7 4 8 b C Y h F b u Q H M W D M M h R O 6 x f T 6 / E p T O C d h o T b K 1 F b V e + I X x r C y p Q X M e S v p j J k k c + / r 3 + u V W N i L p P g t I 9 E + d U w h p 2 Y z 0 y b z d 3 I V j 8 r x M 4 E I 0 9 E / G G d w Q v x C r 7 0 m 8 F y H g X 3 M + 9 s L h l T 8 n c n e N b V A 9 r Z o R f Y v M e u c 4 H g p Z o o P R f r x / d w U e g P D 6 j w J 7 + w / c g 6 t p 7 / o T P L l 9 z H V i r / n J D L B h u Q H K 9 O d W J H G j x F N P g V G W p k B 8 r L Y T 9 a a r 3 B H C t O R O s n u U Y v W 8 8 e I Y M 8 N d b G d y P R i c p 0 A 5 C Z r o q H W S j W E 1 w s q x K s S Y l m p 1 u W Q Q P P p 6 W a / T 7 U x p / q j m O r I Z W r 6 u / R a u K y w a k N H v e I x y + w R 7 U a T j p j e b G 2 t 6 5 W 9 M x 5 u i 3 / E T O / Z T f 2 b X B e K K 4 V Q 8 y x m 7 8 L n K q n r M w u f O c c Y U V O s 5 Z 9 Y R z r H r 1 J s n Y X J W d W d R t K y A 5 l B g U v d c S G I T 4 g y q o I k O r r n V m l S R k h + d a k i 1 6 L v j b M 2 O f P x 2 J V g Y A I U T n w q 5 q n R W E 7 w 3 l 4 b q q A i X 0 W f k u O o m I m / n P W o e z 3 o W l c v g l P m j B n P v 9 x P l w b U 8 X F C a o A X f n y F o x j O M h j h x A c X i v g / / / 5 z r G 0 V E I l 2 I X x l W / k E T 1 e + R G o j 1 T S 3 0 q W n G E t M N l v b p P g r a a 7 0 Z o H v 4 9 z k B A M L B p n q q p h 0 D H m H l A a Z 6 m 4 V K I 8 v g P o e I 3 + 5 V t K g m J 5 P U v r 7 q u W C C v P 7 3 F r z Z F 0 z G O z 6 W u p S t G X J r a Z l z o u i N E u Q 9 g X 1 H B m M / j G Z N l O P N / 0 8 C j m J Y N B p K R 1 m O n R H i s j l c n h l c E G d o + n H D A 7 2 p x H L a X 0 / J J n b y v y g 1 u L 7 C B L V 5 7 X v 7 9 G 6 1 j h G I z k T g T t h K e 3 F H 5 8 H W 6 a b f m B p L Q 5 2 P A z 2 l y l W i q 4 Y v k 2 N l 3 L I 7 n G U V g k 4 B t T k 2 Z 0 0 U Q 4 K v 1 g m / + 0 / / w w 3 x g J 4 f 2 Q b C b 8 2 W y 6 M v Y r e 3 l 4 U s Y G d + i y e / b g G V 4 E X r l 5 G Q w Q 3 H o + j X m y o M H g j 5 0 J I L J Z G V i p N 3 l M s F l E T s 4 t P h e c Y o d K Z 2 Q 3 U L a F O z W y i I f t u j 1 d I Y Q t d v a q 1 G a / N C a 8 / p L Y U 1 n S h T 9 V h x N e t N K o Z H B k W 7 n E e 9 C / F y d / I e x W Z G g 2 3 m G w F l b 0 Q s i w o k + V B O I e P G B j z 8 U + i P S K R C N Y z 4 k v C J p 3 5 / J C Y l x x i 4 g z p E y Q r 0 6 R I V D e 0 9 q M G q t f 0 a v w G L + p b e r D S V g m n D G O h H C e O 1 Y c K 9 V 5 X 5 t 5 Z 9 T 2 1 g 2 R I V x e V f x I M B 1 F z M w C x g S D 6 5 L U 8 P M U Q Y p j A m + / d Q C P k w k 5 j B q V y C b / / 9 A 8 o l 8 t o + G v w B S N w h R t w x 8 X m j s o 9 y I 2 m K o / g E b M r 5 h v U 5 5 o Q A l n B i 9 7 J b r i s f b d b S J X j A 6 z D 7 b X 9 B u L d i d K u n L b r / c M Y T 7 w u j Z O e s 4 F g d M + s H / X u e F l p j X Q x K X 6 L D 9 f 6 / a r + O 4 2 O 3 S + z + 4 O L + r W p Z E w R g / 1 n n z w L q J Q q A 7 W c p 5 h y h V r r K G a u U t g C e b 4 f v W J r J P p i 7 V n t B B d i O 2 2 0 y p 7 e 5 1 + e 3 y 7 0 t M j w U c u x a i h j 7 h G 8 W F M 6 Y a / z x w m S I e 4 d w f x 6 D b P 3 Z q X l X 8 F g 4 H U R H R + + W 0 u i U B V T R m r g 0 V o I f l E N C f c k N g p h / O r X H 8 D v 9 6 M u p C r l s 5 i e m c b C w o I I u G 6 p m X l g E l F N W L k d m Y p O O y J 2 S k t w R 8 T x X l m 1 z t h g 9 N D M Z 2 5 C 6 P P p H 3 B / 2 a u m 7 j L V 9 O p g B T l R b q a j l t n a I 3 E f L i a v N v 2 T x 3 t M 9 i 9 P w d q j 8 + + 2 t G k r 8 k I Y a p T 3 L + R a B k g y c 6 J X z M 2 Q x x 7 F z L w / 9 i G t 5 5 6 p Y 3 4 7 y U T / k s + V Y 6 Q 4 T I M r i r R P i M m F 2 I g X r Z 5 4 F O w n c 8 1 X u C O F y Q f H C b k 7 o d U x F W P u n Q Z Z X g T n T K 9 j f R 5 0 X X N h 0 P 9 m s 9 V k E m s 8 G l D O 7 + 1 B L z K Y w 3 r l g R I m M f S w l H + E u q e q s p W n p q Y w O j q q s g F M 5 k O 8 M Y W P P / 4 E m 6 n t J t E I Z p Q T M d 8 Q s t V 1 t Z + w I m T D Q z o V y W A t 1 7 p a B E 1 L o j 9 y A d d F A + Q 3 d C D k 4 a o X q X U P 3 p 8 s Y 1 s c 9 s U d u a a e m n y v / X 3 0 Q 6 7 0 V 1 V n K 7 W Z A R N + T f 8 b w S g h Y e 7 D I C y E o d l H z W t Q q G w p r f V x 2 y J t 3 V a n c l 9 E + 3 G / f W S 9 X v P I 9 b o Q D u t k Y 3 Z M m 2 V + n O A 9 p f K t a U 2 n g 1 a 5 5 N F x p y I d m 4 a K D 1 w R 7 d S Z U G d B s L f k Y R p k M Y + G O P c k h L d W x s a K j o i t T a e s o R L 0 h 8 R k 9 f Y g 2 1 j A 0 q Y H k V A Y m 7 W n o u X C a J g e Y o H J f I j F o v j g g 1 / g w t B N 9 b 0 G b v k i O v q z s 3 P 4 6 u P 7 W F 9 f x 2 b O 1 l Z O 9 E c u W X t 6 f j y P Z T 4 G P F H 8 9 3 / 5 H J F e 7 c N c H a h i o a I f V Z f 4 d S O J 1 l b 1 V 5 d y z f W g G J X k O C W D m F + H 5 t v B + 6 A P 8 b v H A d y b 1 g E Y 4 w 8 x j E 4 w i X d T S P 7 B A e a F 2 N j Y A K e h v v / 5 A + u M B j t p 2 d 9 E b f u B F U K n O P x M T F 1 n 4 u 1 J Q 8 u l 2 l F b X d P q U B q p l 1 / G a C + 4 f v f d A / P d R 4 I n f k 1 U v b 2 U p 9 O P O g u C 6 Q f X Q M m 1 o U b r J h s X U M z W E O k J q b C z E 0 V s S d t c Q m a p i J 7 u f j W 8 Y 6 1 + D + y Q H Q q 8 g e X H K x i 6 M i j C z V l e 9 W f o n 9 G k N O C x E 4 V y T Q U 2 D J a y W x i O t k 7 + 0 q j X x J G v o V g q Y u 7 B M p L j C R H M T R Q K B W z F f q a G 7 l / p 5 z r D 8 l 5 p 1 j n 0 3 I C j J J x D k T g k 4 v 2 B C k J i n r X d 3 i 6 w X q h J G B V 0 d l j f X f L i 1 n C b b 7 Q P a P a a I S I / / f Q Q 1 6 7 p / E f K Q P s 4 K X a y M 1 v d P H o G W h i C 7 + R n H R d 2 5 R X K j z N T R c u n W C K s / 7 p Y I U K v g a 7 W x f c O i 2 M j F C L X 1 E B C Q y g + N E O c d g K 1 H x 8 3 e i J V 3 B 6 p Y O 7 5 J o b H u 9 Q s o q x I Z k V X C l U I F a Q l t 6 9 N C R f 7 p n w 7 y K Z 8 S M T 9 q H j T Y g 6 u Y y T 0 D l I L O f S O a v J U 6 2 X x Q e z Q u c F K u i 4 + Z A P d o T J C 4 V B H P 2 U / r M + n 0 D f W q / Y b Q u 9 s Y x H u Y h f + 5 Z / / g H w j j l d f u 4 V b F 5 N 4 l J p G J J C G t / E G B j l T r V h 3 G + t u f L f Z G u x w B g g Y 6 f t y x o t f X b E 1 l x N 0 I 0 w o n E m 7 F E N q R S e + X / D h 9 d H d n 2 f f E 0 P 6 V V F 3 X q s f 4 s G D n 3 D 9 + j W 1 b 8 C M d i b h O k E z 1 Y w E O A n s T t Q V m V R B M x J J N 2 Y N F Y G t Y y j Z 2 o 9 3 W B y b D 2 X 8 p / O A 2 y N i I m 0 A 4 x d 6 s F 3 W I z T N C F p f y I t 4 Q A Q W i 0 K s R V R L B R X x I 5 m I o m s F m 8 9 z S L i n R A B G V S h Y k 0 n f m 5 N M d x a 0 7 8 Q + J a + n h g n x 1 W L R V j I x h a h d e x l w + m W D n W 2 7 3 4 u W u K 8 R Q z 2 4 j Y / + w + v 4 r / / x Q 1 y 4 k M H W 1 h Y 8 9 X X M z T M F S Q h j c e j v f / d H M b f K Y i H Y r e x v x Z Q j 6 t L A M d I X D d q L y B F O z U A y 0 f e j / 8 V k X G a d c / p o k 7 h L w j n J Z D p z v / w h h 0 D B m I s N Z C s 6 L e n q l d 1 D z e 8 s 6 A 5 e A / a 5 n S S Z X g g l q 0 I w t c u / W o 6 P W o 4 l 2 z z S I 4 J 3 T v w n d l Z W h C q j P S 6 k q w v o q u u s c y d y r k V E M a K c c P p I L g / H y d S l F V 0 W Z / 8 2 + q 7 G h H A L 8 G W 6 4 L b c o 0 x j d z T v r V H 9 I v u U e q 2 p w Q g z z T G x V k n h 2 9 V E x 6 m K f S 4 7 m D E 8 o Q M X R K 1 a Q S U f R M w 1 r o 4 z j T l E X E P I o B v h 0 B R e v z K J j E t 8 t P m 6 M v U u v v 4 R f D 4 / w u E Y y u U S c t l t J S 9 8 7 b N Z / b t v j 8 f U d q e s c x P N M A 0 T r X y y m I V L P k R y c a F s p m P R 7 y H J K q 0 u m + q n + u F x F W 9 e D S D e F 0 V 1 R 2 v 5 q E 9 8 0 O o 6 3 N K i 3 L 9 n + 1 I / r W l T z / R R f b f o V 8 e n D / M M H D 8 u u 7 y W z U x 0 l 1 w f p i g l f d R S q U e b Z h 7 R i V g G J 0 2 w y y N z q J T 1 M H G x l J t 9 Q U R F a F I S f 8 n r C q t w t x d h d W 6 l + o N c v 9 B w W 7 f C 6 4 X H y I o 5 U o 6 m 1 H E N 5 a Z w v w j 3 7 2 8 h n N X R P W I 0 N o F 3 J 6 o i o A 0 1 b 4 Q T j C A a 5 L a 1 y U G N R n O E m q 5 U 0 u f 4 2 6 K z x J T 8 C c O x P g Q 9 P b j z 9 D r S h b B 6 n R i I 1 9 U 8 5 X 5 / Q G W F U G N l 0 l u i T c I q + E B s l 5 a Q 8 I + o f d 0 2 6 y 6 A P z z x 4 + p o F J 1 W l x + O V 1 W W u x P r s y n E e 4 P w W r 3 T 3 o Q L 1 U w D z 1 I e R L 0 6 C F L q u q V M P 2 o l j m A 2 Z O J x + 9 D + k 0 I n W e N 9 8 z R f 0 a / y Q H x t M T P a 5 f o w R e 6 s 0 + m X K 5 1 G 5 p 4 F R h N V a d k n E U B V h c H F k 4 d H W m 6 1 L / D A j 0 I 1 i x B 6 5 L x c a y E o Y h p F f / A 6 c u V N 9 H Q N 4 t H c X T H 1 h j A 4 1 S f v 6 8 P C / W U x h 0 p K S + w H I 7 Q 3 b i T R O 2 Y v K U q U 8 i U V 2 H i 2 z 2 S Z f e P a f y K 4 Q i L x y a x 9 j g j 6 p Q E Q p f Z P n + o 8 v n p Z L 9 H J K N p k s t o c L k 9 Q Y 8 X i S V S F W I z k E V 1 W + J 4 o W X N s E B 9 e 1 h H R d y f L S t i c o O Z h 2 J 7 j u A j O M 7 G R d W E 4 q C e 2 Z P j 9 + f N p e G N u X O z V G n d 6 e k d l o t O P y m V e f l r r E w N v z n l / 1 i G L m r u v g 2 y / b D m W p s L R D X O m o C O d e z 6 P v H 8 J 1 W o Z k Z I W S K 9 Q o 4 B V c f S X x Y T T w u r N C 2 F C E V X H J B o R C P k R 8 c e F Y n q M D 7 X X 6 I 1 h t Y 1 i D P O P t O b p 1 G a Y v E C C g R k n A u G A i h L e H t v t 1 D u x t b g D f z C i S r m R V q 0 6 t R P T o 0 j o t b s 1 f D 3 v w 1 + 8 p 3 0 R X z C I d 6 8 8 w e 2 L j + W 6 a / j N K 3 Y n 6 t t T m y o w 8 d H 1 E t L r j / E P / 9 e / q v P r Q g Y i i A T u r 3 j F v 6 s o c 5 3 g R D Z M z K U Z W K 0 X 8 f F D T b T 3 p 8 p 4 I C Q p p k t Y f L I F X z E N f 1 i b u K V C R v y 7 K S G e O s S S N B y h n q T K l K D J m V m f 1 S 8 I U q e k m f a C f m z W w 1 M P 0 e z z 0 N o / I l y / v / v w y N 9 U 8 b 0 i W u p g K 2 q c l A Z j C z 3 V l 1 f k W C x + g w H f D R Q 9 6 4 o I B H 2 i h p i A M W j T b T u d R l c 8 r r T X T o H z J D R U R K 9 S l + + o B U W D e Z B r L M k n h K S i v a r 1 E k Z D e i q u 9 i C D N x h q t k 2 l x h Z 2 U l U V T e r v 7 1 M t P K N J 9 V p Z 1 Q 3 J c h D U q Q B E s d A q r K G I g n x n p E c + K 4 K b r 6 U Q 8 f S p P q 5 6 g j l 8 R c R d d p p S v r G C g C s p 1 x B Q A Z L t y i y 6 f B O Y X 1 z H o + y o 8 p N + c b E k p p 7 W X L + + X G i a n y R T f / g V + D 1 2 A G H 6 7 h y m b l n 1 t r 0 t Z u 0 D T A x c x u g l b d 6 V x W e V p k i 0 F f u 3 u A C B V w 3 H I B Y e f o 7 R a + + r / b N A M 9 J H m Z R N M 1 y u Z N V s p Q G U / f G h 1 o b w M D i y D 8 U 8 N X L E S S K D k y J P J w z 0 T c u D 1 W Z M 1 N u P h k e E W l W h B r W O I R O R W 7 L D p M w k G A j d E L F Y Q s m 9 g Y y b 5 i I F u Y b t R b d K V w p 5 u r B V n l b 3 l G 3 Y U 3 m x L 4 q d w Q Y U 5 P 6 + P g w M 9 K u H W a r l U a s U F Z k 6 g Q 3 R x k Y K 8 / N 2 S 0 6 4 Q 3 I J e d Y w N W g Q 0 d 6 o + r 5 s Z Q 3 r m Y h K z v V 1 F R F 0 l 1 C v u t V 4 J o N S r Y q t b E g R h l q i l h t T 2 5 / S Q 3 j y 7 f 9 Q U T t D J u J 3 T 0 L Y W d N 1 1 y 3 3 m q 3 Y P i A x f G M C M z / o o E z R t 4 K J 1 y J I h 7 T 2 Z x S 0 L o 3 N + u a q I h N h y E T 0 j r W G z 8 8 C S j b 1 n v 4 r G + 7 p r f 1 K s X T 0 G J 0 0 S 5 1 O H 7 w E k h f 1 B f P q B P u R a L / X j o 6 G 6 J I 8 N h f F J H G F l W 9 E r G R b w 8 U G I 1 e H h Y A 6 V B 4 P D Y g O 2 E R Y f C a / m E J d n i l 1 e y 7 5 z r H R U e V I F 2 r M V h 9 V Q s 3 B g c X A B r L b 2 i T K r v p R K t m Z G U 4 E P H b g o B N 8 P i 9 6 e n o R I o P a U P f b J i I 1 J R H z D W C y K 6 x S h N T o X u + 4 2 m q R 0 P j m 2 c W W O f Z 6 u t z K / P u r a 1 V c f u P f W W f 1 E z T 4 e q t P + Y E M s X O 4 v R O M 6 s X G 4 m o u Q W p q Y m N n V S X M u j 3 i U y 1 m 0 N e t x x a R u E 4 E I 8 e X h X A Y O G V O 7 Z p j f W D t a v l N b b X K 9 m G K 1 v N H A C d j a S f K y R K n M 2 q q T 8 O F 7 p E k 0 l t 0 1 v U 1 D E Z 1 g C B b W 1 N b g k u D L h e / w 8 q s j u I x h K 6 1 l z Q Q Q i g D + i 8 c M 3 N 1 7 I / q m G t n G E R c w / A O 6 H 6 f o c F B B K z 5 + W h W H g a 9 I / 3 I l + 3 5 A A m f 3 4 s S 0 z M E W x v 2 h J r E X k m 5 v 3 / k V W Z H r W w H H Z x I h v X 1 l U s F V U O / v F T C r y 5 r k h g / 8 I t Z m 4 z r s x v 4 7 / / P x + h J J p r L / R B T Y 6 s q Y b Z a q W F k z D Y 3 z y f k T h 0 E s r c C S 1 Y p s 3 t Z E S + D I + s 4 X o M h 0 F k Q i e C 4 H E b t 6 D / l G o t I 9 L K f w 4 W v H l 8 R k 0 q 3 8 l F P v 9 o S N W 8 W Q 8 H b 8 A 2 k s f l T U G 5 D E 4 W h a S c K j X X x N 9 z o C z C l x o V i w 9 Z 2 b n j l 1 + J Y e b a O t e c p 2 Q p h 5 f a r K G B 9 q T V 3 z + W W K 7 O C D X u B p l P I Z 6 c q G Q Q i f j z 4 9 L E Q o K z 8 s r l 7 u h 9 J a y U b 5 v i X V 6 p K 0 3 j 8 c R 2 U s D I m S E C W N 6 3 A y P L j P 6 k t I 4 T 0 q f i + z I Y 2 g 9 + b q G D 5 W Q p L O 2 7 8 V B 1 G / 7 W P 1 P n + s J 4 a j c j O x N T W a 0 0 M s b S 4 I S Z x Z y 1 9 9 q C t o c E t x Z S m n t 7 q Y 0 I l y n a Q 8 Z c p 0 i g d 7 Z 8 h 9 V m R i X i l v 6 I q 5 s d 5 M V t c N Y Q w I K Y Z 1 K S U P p 8 P 6 Y o W Q h N 9 C 3 v 0 9 M g k 1 e j V L u W Y G n z y P N g M O q x t V J G u z 6 H s 2 s G Q 7 z a 8 p R A q 0 r I b B F x d G L z Y h / 4 L v b I V w s p v + s Q 5 D w 5 V s P T I n h D S 6 7 c d f B W d 7 Q A m c j Q d 6 D b 0 j f Z g a H h Y z K w s x l 8 d U c T q h P n 7 S 7 y E J i q N f F O T k X A s x i Q b f / X X a u t E r C e K 2 X t L + K c f G v i X n 1 b w h z v T y B X L C M t H + H z 9 n h D 6 w j q h d 3 J y t M X M 9 f i q i N Q 7 X 3 9 T Y s 8 Q 6 s p 4 G e p a p K h L 4 l Y f 8 / 5 Y n L J 9 m H 9 H N v m c G u q s c b n b q 0 y 3 E r R 5 x C g Y p + S K e L V 2 q n p t s 6 m Q 0 3 0 4 H p d o N Y 8 m H P H e 8 C b K A W 0 u D X V H p M V x o 1 z N i + O v h a d a s 3 P k O m E j u 6 D q Y / i V Q Z T q W e T T B a T m N 7 G 9 u o O t J T H p a n W s b e + O J l X M K m d O y K l 6 V j R j R v 9 m b z K G b 6 c r Q j 6 K x + 4 6 H 7 s x j D 8 8 t B 9 p v p 5 C w q c 7 c o m l J 3 o 8 F r V R J / K W 5 d o e u s f R H Q / g f / v b V / F f f j O B v 7 n R w M + n y p j 5 X h M z 4 I m o z m B P 2 N c 0 c z + f 9 s O V c 2 N V t D S / 1 p i O 5 w p y T U o r K f L o 2 l M k 4 m t W V R 6 H H B / Z 5 D s n X E J d f K j 8 w j L S m B d C a U L 0 9 f X J w / W K V t B k C M L u K A 1 F w l g p 6 r S b R k 6 b L + u r i y o V i W k + R M m 1 j a h r F D 2 + q 1 j H I x X R C 4 X 3 d 7 K T 4 W H 5 T Y / S c u 6 y S / y g O h J 9 A X Q N J J A c T q i 0 H I + 1 A k W 5 I I J 6 V 0 y x p W 3 s L D v 8 J 1 O n X n l A 0 Q Z i v R G l l d g X d W V y D Z 8 / J s H 4 A F q R L q + h 5 v Z J I 6 c 1 r s v N z 2 g i 8 P P D l w e a J u D V / l Y C L / 6 0 B K 9 8 5 V 9 f r 6 J 4 / 3 f W W T 1 v H x X i 1 O 3 W T B G 3 l T b F S 7 0 c X U K x U M R m f h O v 1 G d e O J f E a Y O N h 5 J T w y T + M Y I r W 0 0 y X d r l + 2 X L k T U U 0 Y n Z x 8 H 2 l 4 F b f K j I O I l A t e 3 G F z O 6 9 d R T B 3 u w I O Z Q 1 v I R D A a D e u h B y K c j c X 0 D I 6 i W d b b 8 9 4 t u M R 1 t A g 4 H 3 7 D 2 d m P 1 o T 1 X H f t z q u k Y F l f W R J v Z p i R T i s x c e z 0 R P j y G 3 L 2 Y v C W m 2 L C Y n f p J o 0 7 F y Y f j Q G I w r r Q S g y R R 1 w i 8 A T t y 6 E x y z c 5 o + 9 t t J S C y b 8 r 0 T 2 m t J s R 5 u o y F h 0 u o L s w 0 y U W M X B t W 4 f O / / 3 w L r / z i L X 2 S m J t p T k i Z 3 d D X z 7 6 q 5 Z z O 1 e O 3 p u e z 8 H p 8 u H r p N T x 0 T e L j Z 4 5 I H 1 X W H q b s a U H L I m m j j n j C s e W m d X s U H N m H M t d w 2 g Q y i F s T m M T F 1 O N y n N v b 4 r y L e N 4 Y n x b T S v s 7 W 3 M 6 4 y E q P s L K U x 3 t 2 1 q x N Y L P r w W A G d B 1 b 0 l 1 A t 8 a r q m c v 7 1 g Z h 9 i O D v 8 C i f J t 5 x J g S + e E x 9 j S r R g X G k 1 l v a g B G W s z C x 3 C 3 5 r h h V 3 h 5 9 s r 9 p X B u z f Y p J r d l N / T 6 8 j f Y n 4 5 K l f D Q s h z P 1 G Y n I d E T 8 e N v Q c 5 e x + o l / 1 T z 8 K d x 5 + g Z / f 5 j z r t s 8 3 f m t U m i O t z a L s W B b Q 5 B u N v Y a V 2 S U s i x k 5 f G U Q D z C B T 9 a s T H x D o j M m k h O q D u U P t 9 a u t e V f v e W u U 7 Y P 8 + 9 I G s o f T a q L O A h O i n D O h F M + v / G u S 4 p c L r G X k t Z 0 W P 2 T t q A N X t L + V C 2 5 e 0 5 u V a E N T n j v x t y c N p V 2 1 t N Y E H O o L v 5 F K V 9 W Y e J i u t i c 0 Y f R P h Y z P I R g S P 0 g C I S i 8 p u a H I G 4 l 8 t H d Y S 7 z S m J y 3 3 d e W q T M d o d x v L j V S G s t 2 V S l m q 5 0 h x j l R x k 2 H s G m w t b y K X y u B l Y x 5 M 1 L 3 5 Y D q g 0 L S b V f j D U h c F A U I 2 f K l l L + t B c M o M F 2 c b P 3 p 3 D l p i n j J 7 O S z 0 / w S h W y h F 4 O I / y O S O R D d Z J B w 1 l n X E e r 6 5 3 8 G V f A k f y o Y 4 h b H + s Y L 1 s l x a w I 3 5 D b o 4 m V V g l t n Z C b 6 C 1 B 5 + Z B 7 e C y 1 h 7 s o x G K o H R i W H R d p v i / 8 Q x K u a Q 2 + N G I O x X Y e K g t O C U 8 Q 1 r D a S D E q g T D B E 5 O K 9 a O 3 j Y + a 1 L Y W z b n A K E D M R o l 8 3 K t w c c f p m g N z y J C 2 9 O Y C f U g x + r I 3 i 8 z L p p o L u s 8 / 4 u v c O c P L k O 3 w z K o q c J D j s x 4 5 + 2 8 m J K j n r w Z H Z Z D d Q M Z p / i F 5 c r e J r S C 6 m d V 9 h 8 o R Y i s a x t 8 1 i / h / t q r j 6 H j L 9 s O Z K G i i V 6 m h d l 4 N w / L a i 5 5 + R n 1 6 d T 6 A o w m 6 G B g U n d c 8 8 o 3 t 5 o o F j U Z i E z D / r G k 8 h n S w j 2 e J C p i A a L 5 F S u n 8 l S 4 L 2 l U i k V H G C a k 7 e 7 i p q Z 5 E 6 g J / w 4 H J Q 5 y F b + J d B l m Y f l W g P i w q j f 9 2 + t 6 l y 1 a g l 5 n x d P t 7 Z R E F / u 8 X Y a 2 6 J V Z r N F v H o p h H c m g X A 4 j A v Z x 3 j n t j 0 0 f / X 5 O u p r X Y i 5 R / D s z g w y z x f V h D e s 4 / L i C s Z 7 R u D q G k I o H s J A V 1 I t Q H f + Q d L o f / y v C q E O + U c X P t 9 c 3 v Z 7 D 4 O j + V D m w i y c O p m s 3 1 M r 6 4 k s J o Z 2 d 4 z y B Z p V 9 K u c k z n q 4 Q g u t Q K f A d 8 T T 0 R Q d m + I / + R D p N a t w v C 1 m j Z 5 2 H p z g k x G 8 f L V H S k p 5 L 0 6 h 2 5 h Y R E 7 W 1 o j L F g L D L w s m I Z U L n K l D r s e T Q 5 d O y q l C h 5 9 p U c j + 4 W I / c E A G k L u w a l + / G q k j L 8 c d 6 E n F M a l Z B d C H g + u d M W R K P o x E Q 2 K C e d G d 6 S h M i T 6 J v q Q X m a w g X P U l T B w o R d d A 6 z H B o J X M x i 5 r r W v 3 1 v B w G V t L o + M B / D 1 5 z + g b 8 T O K j m / 0 E R R s q L + 6 2 N V 1 I n 2 / b q W 7 U P + O 1 q U T 6 7 h P O B N a 9 W / n Z U 0 n q c 8 i G B I L b + S t s Z B 0 a z K Y K G Z x L o j G s Y j h C G p n P 0 x z A Y c u N y j M t S j 3 i H x C 3 w q / J 1 L 2 2 N 6 q i j K 9 4 + g y z u G o C 8 h 2 s C l f K z R 0 R E k u 7 X Z 1 T v e o + o m l T L R v 8 4 V p f p n r e E U x O q z l G g q X 8 s 1 c U R s O 6 o 1 F 3 w B H 7 r 6 d L j f Y P n x m i K k N y 6 W f E x r L R s N r K 2 u I b 2 e Q T 3 j Q k E 0 1 e z d B c R 6 w y h k t J Z 2 V 0 r Y F v / K I L C t + 7 D W i i V 4 3 F 5 k L X 8 1 / 3 g J b 7 1 3 E 8 v T d k L u e Y V w R F W / I Z H j h C p q w 3 / c V + / n 3 8 P j S D 6 U P L t z g f k t j x 7 K 3 d e L C 7 3 M E S 9 h s / J c D S Q 0 Y N t h Q s g J 1 7 j K I M h W d U e n y R 5 g / 0 0 F + W b H c L a k z b m u p G 0 S M R P b 5 O s l v e J z u B t I D t h 9 U x x I G I y J 1 p P 6 6 e 2 1 f 1 8 9 R C m Z V B a z o n U K p Y Z o O j k X q a v O X z 7 H g Y s M I O j 3 m d I 9 y O 9 u P e f 1 8 P f F r J 3 q x e z 3 F G p 9 f v T G o F r L S g 9 R 0 O 9 h W Z / R k b 4 5 / 4 g i q D s m u r p Q x 8 Q t q 9 P X s l r j 8 R j q B d 0 4 L Y s p 3 D O q 8 y C p / e b n F x A N C i m X i v C P j q u g x U 8 V e x q 0 8 w t F l 5 Z 9 o 5 E 0 e a R w q z Z y j q 1 c m 5 y / T B E N 1 e H s A U v 7 X A O n C l U Z G h 6 P C F P s F v q l M W d n K a + u L t q H a U A G M W v Q 4 E 5 N D 5 N g G k 5 5 R 5 t 7 d M j T W 1 t Y e 7 a j B h M G o A k S F / P I O V X Y 8 t N V 5 B f c y G 3 l k d q Y x 7 Z 8 l 7 / a j e y 2 P T 6 K A w n 3 A z t p J 1 4 b R c h 0 1 c j F h u N B 0 U r 6 f j Z X W 5 N g 1 c 2 0 I Z X T / U y E d 2 o C + Z 0 C 5 u 7 b U U v O h m r 6 n Y h i T g 8 8 5 L r D B t n t j B K e x Z 9 W 0 H v J b j A a w T o 2 V 7 Y x 4 A 1 g J 2 M P W G z k a n j + 4 z x 6 B 0 M Y S 3 r x 2 b N B y u C 5 h y I N i W K V J n / U r n 2 e / 3 h S b S 3 5 P k x R 1 X 7 Y Y i 2 x d O Y o u e 4 r A j E z 2 h / y q 6 E b X F m w V E 9 L 9 b Q 6 m Q n P h D Q E W r D 6 x B 8 y c C U z G L o 8 g D B a C W H m + a a p F 7 1 U Q n S y g l r X O g I 9 D c Q 8 g w h 4 o 0 g O 2 x r q R e C D z O c L W F 5 e R S b D + S P E 0 O T U a 3 x B 0 C 3 a j h p r P / R G 9 D 3 N b 3 o x k p A r y 5 Q x f m N Y t 6 4 C d k 4 T S 2 I C P v 7 y u d K g 1 F J M g V p 8 q B N 3 B 8 U f Y h d A 7 F o F H v G p a A Y T 6 a W c C r E z o y M h m n Z j T i c E Z + U r h w c H c H f J h 7 n F + Z b F u 8 8 r b A J p 0 r D y 1 d Y i j + K O O t Z b 8 1 o n W T 9 o O Z r J d 7 S A y L H h 2 d L r 2 O K Y n A n b x I q I D x R w x + U y 7 d a c K N V y 8 L k D 2 C j M i D b S m m X 6 r n b 8 O c N s 2 T L 3 C C 4 Y H U / M q U h f s Z p R A Y p M k c v g y H d y v g r R Z X y N f g 9 R 2 a p j 6 c k y N h b 2 n k e B 7 l E 4 H M L Q 0 A B i s Y j q Y 2 I / j 1 q 1 Q c A p z c L x E C q b d S z e W 0 U 9 5 0 Y 9 L U W u p W G R + 8 4 T H d I e s 1 b 5 6 x 7 V w Q G j l W Y X 9 P 3 U S j V M v D o K X 8 S H v s l e N d c F f T 4 D t 7 + B O I f 2 r 5 W U G U x M 3 R q T p m N D C F 7 D z M I T R E e 8 8 r s u r A e r K M c D i A a K y A f G 5 M v V 2 8 8 x N G n M P x 4 3 / 5 n z F o m a R f 7 x f 7 u c v 0 w 5 U l C i 3 e K j M + 1 0 q E 8 T x t 5 3 I l v b P Q U y k z u 5 r G V 3 c E J u 3 o O Z B 9 P o u a W z j E k Y v 2 X u c a 1 d z t w a a Q y r 8 4 y M c T n d o c r b C D Z E s 1 k m G l 9 j p y / h S 7 o x f H l I r q V 1 h l h m Z 5 Q L + z u c Z o 4 6 9 p 0 R 3 q Q L I 6 8 O w C 0 + V j k k / h Y X Q E v U s J L x 4 q 3 L U f w 0 s 3 v g Z E V + Y / 7 e s p B V a 9 m x m 0 N w h a t q r g z i y b e z G L 5 q D 2 N h Y I b X N t L b E r 2 Q h q Y g t e F G l 7 t P 6 k s a p U Q D V w c u Y 3 1 t A 5 u 5 E A p V P 3 7 7 7 H y H y 4 U f T d I o n i j S m B f s Y t 6 j 3 6 f e o D 5 / W B z N h 8 p v n Q 2 J 1 I 2 3 g h k N R M Z a o Z y 5 f V H P k A q V r 1 i r p x t w + A a v + Z k 4 9 P 2 v x F V m h Z l 7 g n i a 8 q q 1 d q n B N j a p b R r w I q h m c 8 2 G F l B 0 p e Q 4 J K 8 u y 7 c X s f T U H q r R C c z O Y G p R r p p S J t 7 s v U U U s 3 q l C o a / 1 8 Q c C 8 r 1 E t M 7 O T z L F o X o C 1 h 4 s K z y 5 8 x r f N a D M a 2 V r o 1 3 Y z p l a 1 / O 0 + 6 T 3 x h 7 d Q h h a 3 V 6 R j b 9 V v o U V 9 2 4 d F s a E W v u i O n Z Z W z l R D t 2 S a P y r R 2 t 2 6 l p 7 Z Z x L a C Q L m L 5 i b 6 3 8 t w c L o q G u z 1 S E l I d q R 0 + J d g k a Z L F 2 l f / r G 3 L e S m h A O t 0 t 6 w f t L g + e / B c v v F w c H l 8 y F R H V R o K J 2 g x F 2 V K O z q d O x Q 6 f M + H l 0 u o u k U w 0 Y v t l R 1 4 B t O i P W y S 7 F Q W 4 f I K S R b j a H R v w l 1 M o L t b m 4 h q P J S 7 j j s P U g h 0 j e B K M q u m U 6 7 J f X E 9 p 7 x r B d V a B Z n S M u L h Q V a b 0 k y M F H J g I / f 3 x s H v e T Z X w E Q k h O x W H o G o T 4 3 l U q i 6 U C + 6 s C h c C v k 4 B F 9 r x M X 7 C 4 h 0 h d E z x g l Z R M t a J t / 6 + g b 6 + n p U 5 j 1 N u i U h x d A l u W 7 9 s s L a 3 B r 6 x 2 1 t x W f D R o Y d 1 T n v I i L V I f G t x M y U N p e u G e d X d 1 X F 3 / L 7 1 J g x R 3 / 2 O Y Q e f c t I p 7 3 l Z C x m K 0 W e u d 6 K / 6 r 2 q 2 K B V D E 1 E U c y 4 U j u f U k c y Y d q 1 N m P I / v n A B x 1 m q 9 u q y m 3 u s S p r q 2 0 d / K 6 E B c / I T E U R N h 3 E f W A v S p F 1 i 1 k c 7 l x + 2 I c 1 3 s y 4 M J l 9 G W W l p Z Q L e X h L 8 Y R r Q 8 g E R 4 S 9 t k 3 T D K Z K c c O i 0 J e B 0 h q I t A k E x F N h r G 6 q p N 4 1 S L b 3 g a 2 h S x j X X U V k O C q 7 y y 9 Q i S S i T B k K m S K K K 1 y X a s y w h j A s 9 l V 9 I 3 p R c W W H q 1 h Q U x C w k k m g m R i O 8 U A B e E W M m V L 1 r 5 8 1 u d p i D n q E w 3 H E d K d h 9 e f F 6 j 2 V v 7 o B l y 2 j n / q R e u 1 T q U r I e Y x q / K Q 5 d h 0 d 7 v Z d 9 p m I N c o + v b Z D S G D D 1 u F B S R U b 7 + N n d Q m F v J f w u s h o R p I e L I o W v M u k G j V D p O s D A 5 o 0 n k b U S E P 1 8 v 1 w F + 2 B Z H z T 9 D s 2 + V M C r a 3 W / P o O q F c K y A o / g 0 H 9 n n a 6 o t p Q c S o t V J g d 1 h H A e Y e z a g t t U 9 Y t F N 6 q 3 V I i j / s R 2 S y D w s P V 8 Q s 9 e P i x A B W n u t + q O F X + j F 8 b U B 9 t h P u / X R X R K 6 u t N q f p o N q q R 8 D 5 / O M V M / R 5 J W 7 4 C C I Y 1 / + a C J Z 5 5 r H 6 h y n v m M 2 j d b S R 4 E Q i l 9 w + M L f P 1 X y s C L 2 w f 3 Z b l T X Q 0 j X b L 9 g b W Y d n m R R X b I Z B k / n P + i P q X 2 i 4 m s V T A N 3 M Y R G Q A s z J 8 l k E q v X 6 t 9 S o X S M q O / c 2 h L t u G O T K J 1 + M a E 4 p L z S c M l 2 d 7 t m h p R 8 N a v 9 o e U n a 4 o I 4 6 9 M C I n X 4 G k E 5 X g B 8 W Q U C 9 t e T P 8 w o 1 5 / u A o k o 1 5 c f G M c z 7 7 R 5 O t z z G T r l n 9 R 0 V z t p C p g A 6 9 e u y l V p K + F K x c S H D g 4 f b c 1 M 7 9 / Y E D 3 t 5 x D K P F Q J O G W u x Z p 2 g v / y V b + 6 P e r L V t G L d e H L U f W U J a P e 2 6 Q F t 8 o 7 4 4 g / c S N 2 R / n x A S c R 7 + 0 2 C P B t 9 A f e E 2 F q J d n F 9 H I 8 s J d m L u 7 q E L f N f c e f T 8 u 8 S K s m w w W u 8 W / E H 9 K R J o d w G F o b c U 5 v p P J L i Q S Y m r S H x O M j 7 f 6 V R x s + P T Z N P K F Q p P U x I p j j g o n F h Z 1 P u D b w 1 k s K h + o X 2 k O X n O l U k I I z D P U e X b B z B r m t j f w 8 P M t j I j m 1 d I E X H x z E o u i q X L W e K m v Z v 1 I e + b l o X N 6 G e 1 f U p A e f f 8 U q y s p a R j d W J u 2 B 0 s S o V A A U 7 e G x V S 0 S c X p x N 6 Y 0 N N B n y c 0 y d J W 5 M + u c 7 p Q M + l 9 + a O 3 R 8 Q x L V o t f 0 4 L B / i t J z k x x S r i k 9 w c x 8 5 c E V u V 5 y q A U F X T s Q J D E z r l h o s A j N 8 a w U 5 e p y B V y q 0 V m s n l 4 Y 7 Z v 8 e s C f Y b B c p d W C 8 8 k j P i x J v h r B b M a o Z 0 g L d F Y + X z e S F Q T U x N D y 5 d n E I 4 F F K k L t Z 0 N L L + e A O / e 8 K J Y b T Q m w 7 e q O V P + Q J e D F 1 m m F 4 d q g f v 8 b m Q c y 0 j v 5 3 D 9 n w W k U Q E v s F X 0 R 9 O q s R W D r f I p s U Y X V 5 B b C i K n o k k P h c T 7 s Z Q t U k k g p P 2 8 9 k N v R 5 A z 6 D W 1 t V S V a V H T V t z S E y n d Q d u W X y y l S e r u L / s g 9 c V x 5 2 Z y w d 5 F K c M i x h m S 4 2 j t n b h s T 5 n y N R K K i 3 P h y / S 9 M r f I x S j o f h g T o 1 Y 5 u r 3 w U L g o o q W j U y O o b E T Q b a 6 r P y n Q o G C L B U X F b 9 F W m r V M V v Q G R P h e F S R Z n 1 O C z u j Q 1 z 6 J j W 3 q b V Y r S p a q g f b C 2 X E Q n 0 o b B R F u O 3 Q t R P U a l 2 i s e g L c c E 3 p 1 Y i g h 4 t w E x m N Y t V a w g Z S i 4 h n v h Q 8 o z v P V 1 D N l / D H + 7 l M b e S R k W + p 7 a T Q L Q x A r + Q z t / j R s H l w 8 + G Q 2 o 4 P V c F 9 H k b i M Y j 8 F c C q H p j W F k t 4 n b v D i J + 7 e x R e N Y W d l D M i 6 6 t W / O 1 S / P C Q E a l W E W 0 O 4 K + V 7 X J O R U P Y u b b O V w Q b R e P d W O 0 v I U / z e j X K I P n B y S F v j f u O L d m n y a d O l b v d R a e Z 9 3 I e 9 r k + 2 X L k Q 0 2 N s i n R q R 2 v I B Y 4 U Q Q q d w M A v E + j I b e U X 0 y + Q 0 G H z h P m 1 S i K B e G 1 k M 9 m h Q k T R 4 r a k g 3 i d X T N 4 B A q V t F 0 k p z 4 u 8 U i y i K w H H a M C b e B k M H 7 9 y c W 6 9 i L e M R z d V 6 v f m + U T z f 8 C q f 7 s n z L e W b M B h A T c e I 3 a s 0 9 c I B f P h q G L 7 4 g g q l d y V i q s 4 5 3 I O E D X o q q o E g G K H k 3 f E / h 7 M U Z l Y w O B B E Q K 6 Y 4 N B 9 f r Z / N I G R P j d S P 5 W V 1 m L h A E q m R T F i 6 P P 6 U b e m g p 4 U f 2 z m 7 h z C g z 5 4 J j Z x a / i c Z E U 7 o E k j z 5 T / m i T p t C 9 F G k r Z a T 0 n R R P q a D h S 2 J y F o 6 P 5 g A y p n P u n B v 5 e h 9 9 c 2 Z x H u D 4 g L b N u N 8 r 1 P H p G e 5 A W b V U u V M E M I t 4 E M y b U X s M N X z G m i G V A Y v F + e s f 7 E I x E 4 Y 1 Z g o s I t r e 3 V K L s 4 q N l b C 5 t I 7 O W U 7 5 G x c q l c 4 L r N / X H a v J d d W Q 3 O Q d F A x V 5 s I N D w I S V Q n R p W A c P O D y j q y s h / m B K B Q / M 3 H p D 4 e t y z i 2 k V I c K S 4 9 W E X J r Y m c 3 8 m I y y n 2 p + g B S s x s Y u T G A b C q P f G h N X n M J + e r Y r O o A B s v w D Z 0 Z U t j R Q Y i h C 9 o v T K 9 V s Z X a V q R e S p c U q f J b W / j y 8 R V 8 M 7 / f o M 3 T R z s x l L b h 1 v q n 9 h 2 v t e 5 L Y U e b H C s R O m J x f f 5 o 5 m i 0 F K l M V z p 3 7 h J m a 9 B + f G K Q 3 z G z + i x v V r A 2 / 0 A M P D + u 3 d K z w B q U q 1 m h U 0 i P k f I 0 E C 7 r k b 7 F o H b O m W j L A A S x f c + r M h F K 2 G l m p L 8 Y + n 5 X V t d E U 7 T 2 / X C m V b 9 L f C C f J l K h V s e D p Z C a u N N b K y F d C 2 I r 7 8 Z U I t / M F y Q W d 3 R S r N r f K M G b z q i h H A o c v e y X + h c / q r b V g F s a E 3 e i r r I e O L t t r W 8 b U 0 M 3 k B U f j N e 2 t T O F a m 4 d c f E F g 1 M F l G b D z Z x I z m b L h d v 8 V u b F + R y d K / c q h O A K l N Q 8 l C 8 z f M W c a 3 b q N j t z d U c u t z T j 2 b n L t X Z v X m d + 5 d H u 8 c g + l F y J 8 q P O R D P t B 7 m W r 6 Z 1 S z r U 7 c O t W 7 e U j 6 S v W 4 N p P 3 5 v F P V q E Q n f U J N M T r C v i Z k Q n F J M z / r D + c 8 7 k 2 m / x m K g 3 + 5 I J m b F t E r 6 / a L p e r E k B M m V R E / K p d 0 e L Y n J V 0 c w 7 E M o N o u h g e d N M p k A S D x Y x y L j 4 4 J Q t Y D + y R 4 l K E T R s 8 O 2 B C t Z F 3 a K W y g V d f 9 a u V p B z 2 0 X L o 2 + h r J 7 G w n 3 K I J I 4 t n c m p x L o l 8 I u X 3 P L X U U F g H T K p A L A Q S C 2 l 8 6 r 0 P d e a + q 3 q V w u 8 u 8 M 8 U i m y 5 m v 9 X 0 i 8 V o F l t y f c h y Z B + K O E 8 8 c q I o J o 7 U W L N M T I 2 J v 3 I H q c J z Z K v s 7 K y K X 5 Q T o R N f U M T L 4 w + i 4 b b t q Z 3 8 M h b z d 1 T n 7 d b 6 J p J D + w / 5 3 k n v k 0 G Q 4 0 r 0 v A 6 N i b C 1 2 k a l h G H R N h E h k d / l F m L p y s z K b w Z E 4 N m y f j a j h + A X c 1 r j x u S 9 I 1 c H 8 M 2 9 G T X c g w 1 Z p q H D 2 k E m s 8 p X D H S V l e 8 X G t C f j X b F E M 1 N Y G c l g 5 C r R 3 1 X w B 3 F b 2 5 1 q 0 l t M l h U 0 z x 7 R a P R h 6 K p Z 3 B + 5 4 2 w y G B t z b H 8 c W w t 8 q j X u G 8 d i 1 Z T W 0 U q q x w D j u x D s Z j A x L n S U I K y N V u P A Z e l C Q Z C a i j G 4 t x i s x I D I b d U L C N z H v j 9 O t L n L w 2 i L 3 x V p R u 5 6 j 5 4 w 1 o w i f Y F 1 w w Y E m + F T S A G D V g / x d U a H n / z D N P T e q A j V x A k + P u s y 1 i Q j 1 7 e S 3 M v t 4 g u 9 w R + P q n N O + b t P V r T 2 q o q R L v c r 8 0 8 r s e U 8 N j h c A o L C f m J l R E + J 3 4 d + 4 7 F f U M 0 F M f D z 5 6 K P 2 j n q y 2 u i t l X 0 N c a k P P z 9 5 c R j L L j u H N G x X m B k z z 7 F m q n J o F M 4 T m r y L F 6 V p Y 8 H 6 V I W 3 T 0 f 1 4 h l O n 8 N K T a i 1 y n T j o t J 8 1 k z g d L b 6 I n N I F X L r y G J 8 / n R S N x f o Y Q c j s Z Z O o L q J Z r a h Q r Z 0 P i f H s 0 9 8 L u X g Q q c S X o B P 0 r a o 5 2 Z D I 6 3 L 4 f g g M e X H n z I i b 6 9 e r 0 h V o B f 3 r K v Q Y W F p d U 3 9 H q y j q C r g Q G I n q 1 i 1 L O j q r R v + L 4 q O m l H O I c o i z I t S 0 q T Q 3 D q N 2 F 6 g x m 1 L w R E a w v L 6 M W q s D D o R g / 1 0 P X q Z W I 6 4 N V J E O j z d D + w C h X X m Q E d E Q a o f Z G 4 n y g h R j N f W f h e e d r 1 r E i V v t n + C w Z H T 3 6 v 2 M x + b z u o i J K J z K d O o H a U L N C v 1 b O p 8 J n z / V 4 o e v X r 4 p 2 D W C 9 8 B S N W E Z a c L / 4 I C l 0 X Y X K e u A Q + u 2 V b c z e 1 X l z p r r o T 5 k G R J 6 G 3 g p 6 e p x z S O w P d 0 Q + J 8 9 x e y a D 9 0 W + W U + j I 8 N q L N P g 4 I B o K D H j d r Q m D E T s g A T h j t d x a V h 8 v 4 x o 1 r I L Y w F t n m n B s F E t 1 T D J m V 8 H 0 + g b G k K 1 U k H W + s 6 1 x x u K M E 6 Y C S 3 9 4 t u J 3 I m p Z w / / P 0 9 o J Y N c q I M g 8 q d l 2 9 R A z f P m v d z a p b v r e O 7 1 W A j l K q + f z 8 C E 4 G F 2 t y Z p Q h p k 9 v f 0 h S 6 h v B 3 A n z 7 7 A s F G U l j o i K h t L G L g i g 4 o z P 6 g 8 w O 9 0 I m r V U b / D n G / F F Y F q b P L b 0 8 i Z Y 3 w p d / C w q C A 2 + d S Z t l 6 X k 8 V 1 o 5 q v a Y m W 3 H 5 G / D H r L C / + G B K a A R 5 r G P k 1 X 7 M / r i g t B U j d o 1 y A 9 G E F p z + K 5 r 8 6 8 / 1 Q M U W j R t q q H n O z y d 4 f z Z B T N F E c R Y 5 3 z T z G P H T x 3 o r r y u i 6 S J / p H F t b V w O i 2 P x o V g M o c 4 b l n f C 4 P q z z j V o m 5 A G m e Y T 0 d 3 d j b / 6 5 f 8 q r X Q A E W 8 P H j + / i 3 / 9 1 3 / F j R s 3 m h 2 4 P W O t G q g s f k e x 6 M x y a M X 2 S l q t i r 6 z J s a V N Z c D I R a Z n n h f 5 G B 1 e h 2 Z l L z v 4 R p C s a A q n K V 2 W f y i m p h g f e E L K G J 3 d n c 2 m 1 X D + d u R T m u z k 8 u b 1 t x 5 T N z U w 0 s 4 x V g o E U J l u 7 W B 6 b u g Q / Z G 4 9 L f + u 2 5 J Z O S f S m a J D w w h O p c L G J J a S W c 9 T o J p 0 g n 3 + W Q 5 a M U 1 5 d P 5 u X X j o 4 C R l E o 1 p U d r m L + V o v X v K E 2 d D p 3 U u C M Q m 9 O P k W x H M a 9 R d 0 S f X S F e X 2 s B b m W 5 p 6 N u Z 1 v 0 R u Z R N h r Z 2 q X U l X c + e k r / P w X e 6 9 q z j n u Q i r 8 S r z 4 H r e E d M n B T h N 0 i q K U h z 2 / 4 8 d k s j U z g Z 2 3 i 0 L A m v h 7 D K T 4 A h 7 0 T v S g I V p o J y / m X c v 0 Z Z 3 Q f r e t Y P D m P E L L k k U I p W H Y 5 2 S R h D J n t j x n + p 7 U 1 t p n n x P 3 2 Q 8 l + + y D 4 q B C F 2 r 4 5 Q f X r V 8 5 G n S z d A w Q s 1 t p K K O l n N r q r D U X l w e l a A f 9 e Q z F d H + N s x V O d V j K c j z x B r Z L r X N S + J J e R a a H D x + r L G 4 D t R i Z x R 2 b T A d D w + r z + f S 5 H X U z K O Q L T T K Z i N t O a U U 0 n B e 9 k 9 0 q d 2 / 8 p v h d T J U K + N R Y q G Q X + 8 h Y 3 7 o 8 + Z L r 4 t r H u s j v i r l L 7 U w S G n D V + Y x j 8 Y X z B E 2 m 9 k I t p Y m l i s P E a 9 k q T d S 6 r 0 n H c 3 W E H J 3 m R 8 W x E c p T X l C p 6 0 5 S n S d 8 M 3 1 Z b d c s K 0 n q t o l u M 9 S 8 D c O R G 9 a e h r X s E q 5 e v Y K C 1 x 4 / N f n 6 G H I v m P p r L 5 h Z W z s t U u a J F L G x V U K + s Q F f d V x U F h D w R j A z P Y e Q m K E V K 3 u e K G V L K m V q Z V V 3 + B p c f v e C t d c K 4 a Q K b r g c 8 6 n X A 1 V 8 O b e b 2 O c D 8 s D 4 0 B R R 2 o s m h j D E 2 j f n 7 N f U v k W g 9 v L O O 1 o 2 j g P H 5 k O x O A M T L y L V W Z D O X f f i 9 o R 2 8 q 8 P 2 G Z U + 2 h Z o s T e 3 j a Y o R X E p U u t s 6 Z G x D 8 x 4 O Q q B 8 X I V b 1 a o g E 7 n H f q M 8 h j F Q 8 W B v H V T B l h V w + q 3 j n M b H v w d D 2 G o d E x l O q c D s 3 + T S 6 e L b W O 0 Z E R b I m m 4 a T / h W I B q e y s 8 v P K l r / F l t m J u a c L a n D k s 7 V v V Y D m S r / O P j 9 P 0 I J v k 6 S V O J 2 K 4 / 0 t W o v H r d p J / r T I 8 F H L s f R D m X + q 8 9 B B p v b 9 s 8 K t c U 2 i g j X m 6 M Z g G Q 9 W f U 1 f o b a 9 + 9 q c i w g Y N K w s B o N y Z b d W I U a v 2 y T h k A g + 1 I O A E 1 S m 0 o N I u M V 3 w 4 C a s / 3 f v R 5 V v 1 s u 1 D H Z U 8 O r g 8 B S 2 o e A 2 w 7 z L i 4 u Y e L W K J + A y q d c / / E Z k k N d 8 P n c S A Q H E Q w G k S 2 n U B a N x u C D W a q G G L 8 0 q h J x L / a / g Z 3 y I i p P W g c Y n j W a J G k S w 1 l I C t l a r z X z + S y z T p 8 3 5 x z H p s g 5 T o d t 5 P d Y / n 3 1 d O F g T / u A 2 C w O q + g U 1 9 l R L Y F 1 8 4 T Z G r Q f n y T e m r J H m F b r b n w / e 1 H t D 4 p P 9 e q Q 1 l Z 1 U U p W 4 v a B 8 I / / 8 E / 4 6 3 / / E b z W k j m 8 3 6 W l R Y y K B t F o u z 8 e W p x 0 7 L Y g I 7 6 S c 7 Y m o p G T d w b k w V v J G g x G 7 K Q y 6 j u K 6 T L 6 J r r V n O o 7 f R e w l v W o K O K t 4 T K + W 2 z N C r 8 1 U k Y w M o N q t Y J v n t + Q R q 6 O V 4 f v q Q 5 k z n Z k J m g 5 L 0 E J L T u 2 D C l S W M d a t q Q 0 5 c z W P C Y I o Q M T V h B C t m x s 9 C x H J i G 2 h t / 8 + q b U g / W D x 4 B j N f l Y e H H s q X d q p 7 1 w m l r r j v h Q 1 b p 2 g r y O f L 2 V j A f p j M 4 Q M G R q C L F m N 7 7 X C x A 4 U M 2 0 m k v / / m / / F / z D P / / f 1 h G Q z x W a Z L r 3 4 3 0 s 7 9 j p S g p y u / M / 6 W D G q p h o n e A k E w M f H D X s i t h k I j x + D 7 q H u 7 C E O O a K E X y 9 G s D o z T F F J k I a 4 l 1 k I u 7 K u X s z F x W Z i E Z D C F R n 9 r 1 8 p y J T A 0 8 2 C 7 i Y f 6 j O n S W a J G o h U 9 u + p Z n s f U 0 s f c 5 + D z W X I Z v 9 H l 1 c v G 2 K 4 T E V 1 1 f P F t u a 0 a N h p z Q k L W B d z a G g W w 7 r h q U Q Z m v Q f n y S i I d y 8 H o a e G P Y g 3 L Z h U 9 n g l Y y E c S 3 y s D X 8 K v l N j k U h Q P 5 + D C q o r a 8 t T D q P t 0 p 6 O u w K N r 8 z v f 4 + J / v 4 p d / 8 7 p a t M D g k 4 8 / w y 8 + 2 B 1 i 3 5 j f Q r Q n j E B 4 d w D g 6 Q / z y P Z c E N M u h 3 w 1 I z 6 U D v N f G / 4 G I 7 E b + L d H Q X z 0 i u 3 f r W W 4 1 h P w h 6 d H C y Z 8 d K W o s u 8 Z L S S + n h c t W D i b T A l b Z o z 8 y L Z J G N l a x N i t m c w x N Z G 1 d W g o p 3 b i 8 A 1 X o 4 a P / n L v x c g P A 9 f X x 0 w o I p X r V 3 0 o v E E n q Q i z N d C H p 0 c q w v R B O U 0 b T n 6 f K Z a F U K 0 t O x + E W V V d n p V u 0 T q A 2 m w k 9 p p 8 q 5 N w u u O X P s z L 4 P v v U k i F 9 5 / v 7 + Z I B S F p H G L B u u o C I C G O Y q r 9 R u p k K f O j N B y X M R o I 4 f H 3 K 5 i P 6 H z D 0 4 S S D 0 t e D I G 0 b 2 Q d W / J k + 0 s i Y 9 Y + n 5 U h 1 m 4 y a U L V 1 D g o 3 f / 0 1 3 9 1 2 / r V 4 8 M e 4 n F 0 t A c j 9 j L v T t H q a 8 L 0 Q f 1 6 y O 5 / 4 h A F r 2 d 3 K 2 / I R J h L 3 X I s j G U a C G q m V j J p L D 6 3 + 6 v m r S V n l p / p S S w 7 g R r o R W Q i f l z 0 4 a s 5 f 3 N o x V H I x G f A a + / z X M d Y k H O X l x C / v H v u 9 J N G J z J p E j m P z T k e W 6 W 5 b x H N n D P n D c E c 5 + W P 9 a v H i 2 P 3 o V i 8 N I v k g j u R a S 9 i n S a k 3 l G p u V Q u n B N / m g 6 g u N 8 c w 1 b z k 3 R 0 B C 4 t 2 s P l O + H i 9 U n s 7 O h x U m M 3 9 L R f Q x d b R + 6 y b 5 d E Y j k L s D 5 I S L 8 1 R K X h y m E o e h 3 X 4 p 0 n t O w O n 4 A w 8 i I U W Z z k 0 V v K k n 1 s 9 t s K S a c I p C 2 j 5 n t J J s e + f o 8 e F N t J d o 9 a 5 G s 7 n D 1 i 6 Q q x B W Y 4 U o 4 O Q K C z I N n M l q 1 5 n C i 2 D Y V o B y c u q R f s 6 x 0 a b o 3 I d Y J 7 L z t R Q A 3 z + y d n Q y Q n 3 p u w u w A i 3 m 5 F s O H B V o 1 9 p U 8 H b z b z b v E l 1 e 6 x o J U c F H j H s d J O 1 n n n v i G I t d 9 C G h 6 T S C z m n D r m F A 0 1 e Y g 1 / O V f v S W / r O X 1 O A s j r B 1 O H 0 / h j Z E s z k K c B Y H a 0 W O 1 s v Q 9 n A h 6 7 W v j A 2 n H V m 4 V 7 p C 0 m o L 1 j Q 0 s b P 9 g L Y D d i v q G G 1 x J k I j F o / j k X 7 5 Q + w a N r F t 5 j i I f 5 w J f z A b w 8 X O f C G B V T R J D n 7 J 9 d M / j d T v U e L V / d 7 r W Y U C C s B J s o r T v t 5 8 j O c w x t Z F s S R j n + 5 3 H T T L p c / q Z W o 3 9 C Z T 9 m + M j o D 9 O G 1 z f 4 E E I d N o k + 3 a B 0 2 R Z B w 5 8 O h N Q a 0 M R z T F P g n R a L 8 T W 0 2 e b a 3 0 9 P W q Y R c m a 8 F / B I o i 7 p w a P Y 4 r l 2 + / f t P Y s + B r 4 5 N n 5 S v N p N D x 4 9 u M z F Q k t l w q Y 2 f 7 O e m U 3 f l z e H Z Z / W V D g 5 Y / a 2 o R w 7 C s S W M e G R G r L Y 7 5 m i n 6 v 0 U o 8 p 7 b 0 m 9 Q 5 a i Z 9 L A f 4 6 7 + m d j o Z i A 8 l g n x C h S m p v B H 5 I 4 f n T 0 t 9 v t J Z o J 9 v + P B o r b U P K R 7 v P D E L g x F + Z 1 a F d V u 6 J b T B h 7 n 6 1 D H f u Y u t 6 9 n X g R O c A 2 Y 9 f h M L 2 e + w X n 6 E 8 S 6 7 C 6 A d z T W r D g W L H M 1 i k c K 5 r 4 i h j 5 U W U u d 1 a f e J D I l a j t u 2 i l Q 8 F p P P r e d s O J F y Y h q K C A X k R 6 x K O Q h O m 2 S F q g s / L P n w x u h u 8 2 V + 2 4 u q P M i D Y I t Z C 2 2 3 y E n 5 n Y j F 4 6 j 0 9 u D L j + + o 4 9 U 5 r i Z / F K E 8 G e T F h 3 y 4 9 D O E / b 1 I 5 d X Y / B Z w u g P C r L h o 0 G G 9 g z 0 h I i H F S R L u m 2 O z 7 z y 2 t i 1 a i h E 9 8 x o J Y + 9 r 4 u g t l z Y l i d Q 5 K b H o y f q r r m + m l 0 / 0 q S 5 u R O W m Z E c c c z O i 1 B T C b A 3 a j 0 8 D x o 9 q D z 0 H v Q 2 8 P 1 X S j u Y e Y I q V y b I 3 W C o W M R w M 4 O n 8 C i 6 E R 5 T 5 x w f + r F D A p V A I l W o d t W o F c / P z m E e b K X g Y n G J D F B L N V G g j 0 8 v A f v 4 U e n n W b c e a D P a x 1 j 7 W s e w b b d S q h W z T r l l U v x P 3 7 c 5 c z r 3 3 d 3 + 3 9 1 i 2 4 8 C J h M 2 d h S F 0 u 6 J e r K n O w h Q k k R Y y P 2 A 0 o c d K G R R F g 3 0 2 r c 3 C V K p z 3 5 H c V v O a t z Z S a t D a s N W R m + j p Q j 2 h t R 8 X G b g c C a s 6 8 d V 9 C H q C i A w f b s j H W W I / M j n n 7 d i F J k l M 2 Y 9 M V m k e y 9 a S n 1 3 7 U p o m I A t f M 0 U 0 k y E Y j 9 X 1 8 f J P s M h P d D h 7 j G U g m Z W / j p u V C q I A G i H s R K C z I F X U 8 w o W r V X W n e B K F m v Z M n p 7 + 5 H L 2 l n a B j 5 5 S m m r n y m R 7 I b H o 3 0 v j p b o C f r h s a Z 5 N l D 3 H q x j q f y j m F b v W G f / 5 4 D p w m s 3 / 5 I h m l 0 O o j S L k Q v Z t 2 T D S Y y m S W e 9 p s 0 6 q / B 1 n r e K 1 l C a X L a 2 s l 8 n u f 7 m b 3 8 u V 2 P L 5 k m U l 7 B 8 D w 8 K n d y V d W M s p 2 / W v Q h 3 F h J 7 e j Q / L O k h 6 n x Y T n D U K x E L 6 d e d U U F P R I 7 Z / 2 S t F t + O 8 1 c D x w e r t 0 C B z 3 o j Z 6 w U T Y Q m Y d Q x C a J l w m w 1 M a x j 9 X 5 j + t V x M V m y i S L H h k A 0 + 5 y l a f p Z x y / j 4 x 0 F J 9 o P Z c p Q d 1 6 2 j g q S Q p w 3 L b U f a B Z G o 6 1 z P 9 R d 2 k R s W G v R 7 o L c g n N E L C F V o D C / q e f c + 5 8 Z b m W Z G N N O E 6 B J r P Z z 1 v Z i T x m v D 3 O F f D l W p O H 7 r f f J 9 n G K M / B a h L N k S R 9 r Y p m i X 7 M I J t r p b / / u L 1 p k 8 q T K i f t Q p g T 8 X l 0 p j q i L 7 M i L f z 7 4 + L n 2 j V Z X d H 6 e 0 U h M Y V o p i h C I x u J Y s C b a b q 8 u L X W + r t e 7 b Y g f d d 7 A 4 M x e h X 1 T 7 0 6 U 4 O f a U 4 6 1 d z v B E I R R U v 3 M W b j f w K v R C n 7 e W 2 y e I z E U G W T 7 i w s F P F n z 4 N s F k R U S Q n 1 G k 4 X H z a 1 F F k 2 e N t O u e U 5 K T R P K 7 6 O l I B d 2 C s X 1 7 e z q q U n 1 9 K J H K k V 2 r I i f S w S S W w N W Y D s 6 n T t L / P J i D j 6 P n q e 8 V C r A 6 / U 3 J 4 h s R e t 1 p 6 s r i H s H s V N Z R M A V w 5 c z S V Q c 8 / 8 d C U f Q 5 l x 4 4 J 3 x s l o m h 8 m 2 B A l 0 U H C Z 0 U z Z r U Z B 3 1 v y q b t W z 0 y R o S F E r I O r + 1 R W v s F f v n 9 N z o n Q y 3 l O h 9 H w 1 1 G r N f D H Z / I 5 6 / 3 q d R K D 7 1 F b c 6 y J Z M i j T D m e U 5 E 8 m 0 B 6 a 8 9 o x M b 7 P / 6 n D / X F n g J O l V D E s 3 k 3 G n T M D a k s Y h m w I t v R 6 d x Z 4 W e T S 4 j 4 k 7 K n h X h 7 a x O R a E y N n 6 p U a r L 1 i H c u L 0 h L b s D 5 K c y Q + n p V H F d 5 7 e O n A Z R r h y d C C w 5 J K E M c j q X i y o c H w V 5 k M 4 T g W l Y z a 1 N Y z 7 j w q 0 v U R J o k y 8 v L G B g Y U M e c d P O T 5 1 J f Y j E r w l i f t c k j + y S N e s 0 Q S O 8 7 C a U I t o t Q z j B 5 D R 9 + + D q S 3 f s v 8 n C c O B U f y l k 4 h l / u u l l J W o 2 r m p V X O + M 8 + V O f z w y r t X i 3 V N p S A 1 3 J p J D I q 7 V V 1 o c s 5 z c X h b W e Z + s o g p F 3 N c m 0 s j O N T H Y L d 5 5 y 0 p S z v S e u d M g a p 2 9 I M h 1 U K / H 9 z N T n N l N d 1 f c o Z V s 0 7 4 / L X n z 9 / C L W h E w 8 9 9 v H f n y 3 S F O / g f v 3 f 5 L n 3 c D v 5 N z v n / r l O y w C q c 9 r e V D F I o 0 x 7 4 y c d C S T b L X p Z 2 8 V q a R o m a q h W 8 j k l L + T L l Q R s n d 6 5 Y J K z t Y V p H 0 p q 3 L U s U 5 a P M 9 4 o 6 s M r 1 h q O Q g p y m U s z O n h G z 6 / H 6 5 k D d E Y J / B v o C 8 s b y p I 9 X K p 3 K p o 5 Y w b s e i 4 6 g h + c y S E R K A 1 Y n j a I I m c y 9 S Q I A f F H 5 8 F 1 M D G q K d f P h f A v z 7 y 4 + t n U 9 J g t H b c 8 x l v Z N l + c l 9 + s 2 a e u 3 7 W z X 2 H r 6 X f y 3 P m 2 L G l n F h b U 9 r 9 K u d r / + k / / 6 a j D J 5 k 2 S M 8 d b L w i F 5 s v 3 l d 5 B x r v g P O i 5 b q 7 u e y n i 6 M h g N q U v 3 k i B 4 M a I Z o t F y + l b l e d e e x X H q C i M c r D 7 4 K V w i I R p d 2 P Y x D l w 6 Y s C b I / E 3 L g t j H h Q b S B Z c Q K S D P j A T Q g Q V D h L d H C / j w Y l 7 8 z Y J 6 7 X d P / G i M f i R E l K 0 i k h T 1 v P W W n 1 X F Q S Z 9 r L / T S S a n d m p q J L O V k g y W c a 2 / o C 2 h U w f w / w M l G S 0 2 F u 0 4 x w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 G u i d = " 4 d 0 8 2 2 8 8 - 7 f 0 1 - 4 b b 6 - a 6 8 0 - a c 2 8 a b 6 3 a 5 5 6 "   R e v = " 1 "   R e v G u i d = " 4 f e 9 b 6 5 4 - 0 3 5 0 - 4 f 5 6 - 9 7 5 1 - 2 f 1 2 2 6 b 9 7 2 c d " 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D F 6 6 2 E 5 1 - B 1 D 7 - 4 7 B 9 - A 6 8 B - 8 0 C 8 4 6 7 7 C 8 3 5 } "   T o u r I d = " 5 4 4 3 1 3 d 5 - c 9 d 5 - 4 7 4 9 - 8 f b c - 8 d c b 1 a 2 8 6 f 4 1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U U A A A F F A Z 9 L V 7 g A A F d 3 S U R B V H h e 3 b 1 X l x x H m i V 4 Q + u I j N R a Q B G C I A j q Y n W x W F X s 7 u m d 7 p 0 z c + Z p 5 m H P 2 X P m f + z / 2 O d 5 6 9 1 9 2 O 7 e a V G K o q h A A R I A o V P r S B V a x 3 7 X z C 3 c I z I y k U h d c w F L F 6 H c z b 9 r n 7 D P z F z / 7 y d f N f B n h o G L b 2 N n B 6 h U a q j V a m g 0 G n h v o o D 5 T Q + u 9 F f U s Y F z v x 3 7 v X Z U / L D k x 1 r W r f Y / u l J U W y c + f h b A 2 + N l b O X d W J X 3 b e Q 8 1 i t A f 7 S O 7 a I L 5 a o L b 4 y W 0 R 2 u 4 9 8 e B 6 1 X W / H + V A l h X w P P U l 5 M b 3 q t s x p j X T U E v A 1 M d l e t M x o L 2 1 7 M b H l Q r L i s M y 9 G S H 7 j 5 / J b X 8 w G p K 5 L 1 t n d y J X d 6 j 1 7 w e W y f 9 P s c 8 v i d r v h 8 X j g 9 X r w 7 h W p o 8 + / V q / / O c H z X / 7 3 / / Z / W P t / F u i d f B v p N F C t a j L V 6 3 V F j K I I 3 / V B m 0 w v Q 6 S F h U X E 4 3 H r y E a x W J C H 6 7 O O b D x a 8 4 k w u h E P 1 q 0 z u z E Q q 2 G i u 4 Y Z E f K e S B 3 3 l 3 1 K 2 L 5 b 9 C v B f 2 + i j K / m A q j U X X i l r y Z C 7 s G o E C A R q u O G 3 M d E s o Y 5 E f r F H X 6 + h l T W o w i 4 I M f v T 5 Y w L 6 Q g u B 1 J 1 N A n J A z 7 G 0 J i m 5 j p o h u b Q t i 6 3 O 7 M p g 9 D 8 Z o 6 z + s e l + + / 0 F N V v x + V z 7 H + 6 o 2 9 C V a V 9 / F a R u W 3 u B + S z 3 R 6 t 9 / T k O + u q v t 2 k q c d T j K 1 g 8 9 n e d u N d 6 6 P Y G F 5 y T r 7 5 4 E / K w 3 V P f 4 2 c j l q p q o i k i E T C 7 W A I U o 7 Y Z x o f + 3 + / Q e 4 c e O 6 d d S K Q j 6 P U D h s H d m g 8 A W l 5 X 8 R / v A 0 K M K n 9 y k 3 / O m B q J A j 7 8 G v L h X x 9 b w f O w W t x Z y g i D m / / d W h C g a F o A Q 1 F e + V Z P l q z o 9 x 0 T 5 X e r U G + n Y h I A R q F d C f X y g j 5 N U X w c / + 5 n J R X U s n P F n 3 Y V Z I 3 C W k 3 u 5 w X Q a v i B V A 8 u / x N Q o 1 + c n f y / 2 / D K m 4 Z a G m Y v H 5 v I h F g N T c n 4 + m E k J 9 / W L J O A d I j r 2 l y F S t 7 i b T b y 4 X p P V 3 I S K t 5 l 5 k 6 n R + a 2 s b y W S X d d S K e r 0 m D 9 V u 7 Z 3 4 w 9 O A a q V d D d G I L h 9 e G 6 m g X 7 S I Y s w + A v S n 6 Q A K Q k Y K t R P f L P h E g D 2 i q a p 4 u O Y V j V H H e 5 N l / P 5 J E L 9 q e 6 / B b + U 1 / l y 7 O W m u z W B M N N E r f Z U W k 7 G T C W p Q E 3 V W r L r x + c z e Z p v B B x d K e J T y 4 e Z g 2 T r T i t Y G p X O 9 O M 8 b Q j l J 5 f W K h k 4 A y 9 N 3 r H e d b 7 j + 4 d P z T 6 i u 0 b 3 J 5 H Y 1 V G t P q H O y 5 S N K 5 d z Y k l b 2 s r T e n c h U q V S k B d x t z h 0 U J M Z 3 o m H y D j / E a M m 9 h I c m 1 b d C n r f G O g t g O y j U P x P z b i / 8 U Q T 2 l 9 a 9 O 7 G X v 0 V M i h l 6 q b e C 3 8 p 7 W C s 0 H + f E b K T J S Y L w v l i n 3 y 3 4 U a 5 1 v g 8 n 6 N / R l D T m p B M / r f r E T L Q b p b 3 q x X n e E I r F q a m G e 8 R s f X L + S X X u C W U 0 E 8 0 8 E 4 B w F o K C / N s n A f x a h M u Y R M S y P M z B e K t D T n Q S e h K w V 3 y d g 4 C / w U / / x v o d C u R 4 l / 0 7 n b 5 / L / z x m Z D i 4 t 4 a 4 6 B Y T n t U M O P 3 o q H 2 w 1 7 a a V 1 8 r 7 t L u o G h O U e C H R T 8 3 Z v D 5 T 1 N Q C f B 9 6 o X 5 3 n u O 4 s O V I j 5 F w U 2 5 8 8 3 q c 4 1 o X o m 3 r I C E H u T i e Y e Y R 7 a r 8 V E y o v 5 R 4 K s Z j x 4 Z 3 z v F v 4 4 Q I f f 3 S Y j m Z J b W m e v / H Y Z n z w P 4 B f S 8 h 8 E 3 4 p W Y F T v Z c F 7 j w Y a y J Y O R u K 9 S E X z 7 G M h O O / p M K C f R 3 + v H d 8 v + t X z c M J J I A P n O S e h n J o q K e b f 6 j k 2 / 4 R Q d 8 4 l o e I D F z A U i + P x a m O X m c f y 4 S U K a Q M e M U + c L S D R J / 4 M Q 9 Z T 4 r B f t B z 2 4 4 C J x D l R E b O I / h s d e S c 2 8 i I A 0 s j 7 a t m O g Y 2 j 4 P G a T w S s I a Z b F Z + J X x Y R M l X E V N s p 7 k 0 o k o g B E E Y R D R 6 I S c Z 2 i V F F J 7 a L b t y Z 8 1 t H L w 9 G + a 6 I P + j E x 8 + D K L c 9 i s O S K h I u Y W v h n v W u 8 w X X P 3 5 2 P g n l 7 3 4 T 9 W o N V d F M 1 V o d F 3 v K C P o a 4 v x X V a v P P p q g r y 4 C T U e a I V / 9 O a O 5 C I 8 0 i s a / M u D L 9 G U 8 I p B H B S N t k U B d S K 2 / l 7 J A 7 R S T c 8 T j d S 8 S w Y b 4 I r p P 6 K B Y E c 3 K 1 p 7 X S X 9 m P 7 A x c W o c E 6 x w 4 o I Q 7 4 L V F 8 W w + g 9 i 2 r 0 2 X B F T b f 9 r I u F o N h + m p m L B O t 4 R X 5 G R P v q M 6 9 L A t f e T E Z 1 I R Z j z 7 a S i + e e T l q q R u 4 9 K 6 e i m 8 n F j 7 9 j o G S L Q 8 6 b q t K 0 3 N J l I k i c i n D 8 s e p U A l Y R M d T n H 0 D U 1 R C c y E Q z d 8 v 0 0 F z / 5 5 D N 1 j s + J Z G J 4 u B P W 1 1 a s v R f j u 0 W f I h N h P f 8 m m S h I a 0 K M f i H G v P w W g x d f z t q t P q + p H X f F N C I Y M W S f 1 Y v I 1 A m M I L a b d M 9 T u t 5 Y S C a C W x 5 / O d f q c / E c T T S C g Y b D k I n I S G N D c v P Z M L z f i U x E + z N r B 1 8 3 h V Y K 6 4 2 y 4 Y n d s N 5 x v n D u N F S o 7 0 2 U S v V m R M 9 Z o Q b O f Y N O 5 w w Y i b o 1 V F C t 2 7 M N r 2 i 7 4 z M D 6 a / t i P C Y K B e v w r S 5 R t N k R W s t S E t P g r S b Q g Y U Z B J h V g R v w t I m D J v X 5 A s N Q T b F Z O s W k 4 1 E p p l G f 4 d g c M T 8 J r + H 4 G c o z L + T 7 z D 4 l Z j J n Y I W 9 D u d f q A Y B v i D 9 d 3 s Y N 6 r 8 T k M + D O d n l Q n T e U 8 1 6 6 p G K T w + 9 0 o p r 6 x 3 n E + 4 P r H P 3 2 z t y S e M i L 9 b 6 B Y b H Q M j 7 N u y Z m X J R N h B L J U K q n v L D Q i i m T t Y P + N 9 w C m I N / h f P w F 0 T 5 M z X G C W Q 7 M R i A e i u n k 9 T R U G l C 7 6 f d H K w W J 6 U P t m N 7 0 i B 9 o v z 9 X c i l i m i w J J 3 i P 1 N b 8 v k 4 w 9 f c i D C d q u D 5 Q U U S m 9 j U E P Q 0 c l F T G n 2 I D G Q q 5 k V v 7 1 n r H 2 U M 1 T O e h J I b f E I H X p p C T T A a H J R O x v L y M x a V l + P w B B I K h J p m y 2 Y z a G p B M m c w O s p n 0 v t / L 6 3 W C g Q F G F I n 1 H D M Y A q q j 1 g Q J r o q A 0 r d q J x O 1 E f 0 / k o n + i g E z M Q i m E 3 0 q 3 2 3 A 4 A P 7 1 T q B g m / I R D P z L 6 Z a I 4 v m d p w Z H j 3 h G n x C d C e W h L D 8 L m p H Q 6 b 2 j u i T w k G e L 4 + N f F B W K D P x o T d 2 y d O Z l X 8 6 B x o q 0 j W I E o Z b + p p Y Y Y S p 0 I N U 9 l 4 w G o r g J 3 j j 7 c j s b C O W 6 J w 1 s R / a W 3 D + F v t 0 + h w O v 2 n t D R i e 9 o r 3 O r u S R S i a w F a B + X y a K P w + 5 / U a P N / w S X m x 6 c V G g R F Q 5 3 X x + / b 6 X o N Z 0 X p P 1 j r 7 O a e N / T S V 2 V J D c V 8 H K b w I + 9 N I r z 1 V r 5 0 l 5 L H y A s + 2 V D 3 D Y u b Z i a 7 t J D o K m Q w Y k e P 3 8 x c 7 w U m m n e 1 N a 0 8 T s B P m t 3 V L b k B h N Q J L M t 1 b 1 h p n M 7 + b B C R T S c y z i c G o i r Q Z M h H O M D 9 9 M I L X f h A y E T R b 2 0 l u q o r n q R G d M J k M E 1 1 V F f l j w u y 7 E 3 v 1 h b 1 c n R 8 W + z 1 v 5 5 a F z 5 S y U 6 w y u b l V r s 6 i C M 0 7 n j + 1 E u 6 / L Z q p c 1 8 T Y b Z O d D q 3 F 5 j p z Y g Z 8 + M + / f R P 1 t n 9 k e j q t v b 0 Z e a Z q t E G m m + G R O 0 t / 9 M N b 7 O D s 1 v M K q d 2 M p f u v A U G S g z W 0 j Z x A p Y 5 x i j Z U c B o m 4 H p L s h Y n c B x K y p J k N w k l I l U v j b c S q w P J v P W 3 t n A K R O m G L m p V O o I 9 d 3 e J V + n X c 4 0 b J 4 c v d 3 i N z k r 6 r h w e 6 S M i J C J I v L + + + / p k y + J c C S i + r 0 M G n K t u V z W O t o N D q P Y C 9 Q g G + J n 0 Z c x I W x n 1 P F d R + 5 e s k P g 5 K g w 5 I q J P 0 Y 8 T v l U V k c n c E y X E 9 8 u h / H O w E r H g M 5 x 4 0 U y 4 J Q V y g 5 l q C z 8 j 5 B U Z 4 g z D U q w 4 W 8 n k x P t x 0 S n c / v B m D + N W k W F W g 8 L v 8 O Z d 4 n 9 H o l E r S M b v D Y m 3 Q 5 F d w c O G I o m G A S I B x t 4 v K 4 7 V w l m V e y F d v P t q G D 1 s X / O 4 M 3 R M q 4 N 2 N d b t R J i 2 7 U u Q W G J i 2 l 8 K b 6 G D 4 8 h / / B F O O j z 5 7 k m q a R K n T J 2 2 u X M f K h g L 0 0 9 X Q m G U E T 7 1 o l O 5 1 4 E D u n 4 Z s G P m e k Z 6 8 z J g U 5 y r U r h 5 D 2 2 w i u W n O n Y d a O C 3 N p j 1 T 1 A P F i x I 3 w n B Z q + B h z d 6 w Q T a z + x + p 2 + c J i X T N p l H 5 W B y Y u M x 7 v U / T B z 5 a S x n x x w 6 y y U p W q 1 D n + S W m q 3 z J 1 G O R M f q m v 0 d a W e W Q H t l U K Y r R O d z h 0 E N 4 f K y l y 7 e O m i d e b 4 Y Y Y 5 U J t 8 t d y l z C p 2 q D K Y 4 L x s 4 + x 7 P F 7 c v j G F L + c j 6 p i k 7 w S j L Y 4 D N D M N T M c x w a w T d k r / w t I 4 Q y r l S e 2 q X E R q J W q r n j Y z j 8 + D o X m + x i D L S W I / e e D W W S h T l W o D w Z 7 X O 8 r e S R f X / / f F d 5 2 f 5 g n C 1 0 V C 2 U P Y W Q h n J b W j 0 7 k X I e Q T D S i f e / 3 C M 8 Q x r j p 2 A 4 H O H Z 9 H A a + M / U 7 J U G s / k w E z K R L 7 D J c n G P U z Q Q g D h t c 5 S O + 4 4 T T n C m U X c h X X g Y e u O L E 4 N 4 u R 8 Q m 1 z 2 k B G P k 8 K b x M K J 2 m P e e l q K W / V + d P E 9 I A n e 6 / c N / r p 2 L q E b W G / E 7 d h W + f X c Q n n 3 + B g P / g Z K r V d v t B e 4 G P k 2 T q F A 0 k j P / E A Y 8 U P M K Z z U 2 N w D k j 2 n F S L T 8 1 K T M 5 i L 3 m h j g I D J m Y s 7 h f p v t x Y D + 5 c G 5 Z K F s 1 c R S 9 8 V u W 1 J 3 i v / / x x f e H k 9 Z D w p O 4 J d p J d + A a Q r V X j B O d z h 0 U p W J B P l 9 D d + N b 3 L z 6 X j M c 3 I Q l A 8 x Y p 3 l z k v h i J o C k a A F q B I a j V T S o A / a 6 l u M O T h g 4 t d W L Z j R i a l N 7 Z o U T N B / v i T / I m Z x O C i / S V C w m L c k j W + T v i x C 9 v P Y 9 L E 7 V h / J 3 3 1 J O o 1 M z 7 Y e j k O k j c a a Z Z h Q M R X H 9 x n A L m S i 0 C v x 6 K e 0 C v L O 9 Z e 0 d H O 3 X y u x q J w n e m y y p 8 V n s n / r d k 1 b t 5 M R J E 7 s d p g O a 2 f y d B g c 6 0 Y l M 7 B g 2 9 8 5 c R U Y N 2 V g w r Y k 4 S G 7 k y + C g c k M Z q 9 G V C F / v K I s n V U 7 Y n b S R G L g g p t 7 L B S I O C w 5 / + P 1 T L b S c g s v l a r 3 N r + b 9 K g N c g R V h I Z W f V t t E V 1 J t X w Z l d q h Z Y D 4 c y d M e e u Y U W 5 + J p n p r x D Y N j a Z 6 k a / U / l 3 H B Z O N c b m v q j q / m Z G R N n X T h n S H m Z A 4 h V m 7 1 m B k 8 P Z o R V 2 z H g h 6 s n D K U H u p S 4 v l i 1 x W r 5 8 G T s 2 H K p R j u 8 i 0 H 1 7 0 + n 7 o 7 v 5 U / C f 9 8 J l M u p 0 e U / s G P 5 8 s I 2 p p r E J l R 2 2 J 3 v C U + D u 2 7 8 R L M J f x S F r w / R A I a k I 8 2 / C p j G 0 D D u 8 w U A M b R S V 2 R b R W 4 E h f g k P f P + w w 2 U o 7 O O 8 g h Z T l O P 2 r r y 1 / j n N K 1 O Q a S 1 Y V M C j i R N w a 7 c u 5 / D Y 3 N 9 S + Q b G g p y J o x 3 P R 1 L x e E v Z C z / 4 a 8 K D o J B v O c 0 a + V J F / p Z r X I Y k n + + 9 U T L 6 u 0 d e U d t r L Z z L b 4 8 L q x p v W H v C N a C O O 6 W H F f r 2 Y V u c 2 C u t Y 4 0 y t c m 0 h X 0 K d W 0 j f V V u v x y Z O K V 2 X 1 l f v T x x g x C 2 z z r v a o n n O r I m F b T f + w j G / B C e h J N j K O 8 H k 2 k 4 Y d s w s R A J S U N t n h X 0 R e D v t Q 0 0 4 f I S 4 N V x R D V D G 0 k T t p D U z z f r E j I s n E l i X O s z n t b Z t e M N q a H 4 7 O O K X m E i S U D W 1 P U k 4 Z U r L G + V O / o S v t s j k S Z V j b O f 2 R j Z 7 O n 1 O B t t 5 O 4 u B W Q D b 1 X k x Y 1 Y Q D 2 5 h d s u L 7 l C f M g u d / s t o / J Z 6 A E 7 4 G z a 5 2 I n J D A M 6 5 u x f I r h P m A 7 a 1 8 V / W M 3 o 1 + 6 I 1 m n 3 j 8 z 4 K A P O T 8 G x V J x l 1 o n 7 j q E c e 0 F 3 I E P N K 0 F i H R S 8 J P 6 m E y n H N N A E h 8 z z E b A / z T k T L Y e S P D W d w n J z K 2 k 3 H m 0 l c U c a r Y d C p t W 2 7 y E 4 f b M T 1 F T 7 p W Y d F P v J D b c t + 7 K t t K v b E 8 K J E 6 p r 5 D U R O K 2 d j I b a D y 9 6 / S B w f s N W 3 o W E d w y J w C A G o l 7 V Q i p x k j + c 6 8 G J 5 d x 9 a 0 / D 3 d X 6 E D h H B R 8 P p z L m m C X j p G 8 V N Q E + F 4 E b i G m z 5 o 0 R 7 Z w v Z O 7 K e 4 U A 8 l X T 4 p 9 w y / D 5 Z 8 / p x 7 U O T M w U X e q 9 b 4 / t 7 3 e w c f K 0 p V G R V F e H v k R / f M 4 6 c z D w c 7 3 S u K S s e d h X 0 x 7 V 6 F A z c x x U + 7 w T 5 n o z 0 k r e H K r g d b l P 9 m E x Z / I X U w c j N u c C N C b 3 U X A Q W W q x i o K v W K + c H F z / 8 t U P + 1 / V E e H t u o l i s b U T 1 1 R E p w r p d O 4 o Y O I p M 6 w j w a f o C U 4 h V 9 9 A x N 2 j V b S i n g s r u Y c Y j F z F T n E J m f K 6 0 l Y M A T N q R e F P t s 1 o 5 A S n U 3 7 b M X E l z b 7 3 J w v N Q E i 6 u C E E l N 8 T c F z U s 4 0 i l r c T + O B i q W l O E m k h E / u o r g 1 U 1 J R g 1 G 6 d Q u t Z E e R o d H c e I U H y E p W a T 8 j e 6 q 8 8 X H 7 X 2 t M I + + u I i a a 4 a e U T d g I f B W v I X A c 7 b p k Y y 2 m a a a Z S M 7 9 M f m R V 7 H 6 v N b k o o 6 D t K V A E 6 + R l R O B F Y X T V 2 a u O 2 N 9 W R 6 D 2 X B 2 d F E 7 U h 0 q O 3 e z o O + 2 F 4 y b T b 8 T P Y F L r O E 2 r q v a f S K Z G c / I T X q g 0 X H 6 d A m T I R C k i m Y g u n z Q C b Z e 1 a a X x M J p 3 o 2 d b 7 R P U M M x 3 I 5 m o j Q h D J j W H e a O C o U A F 7 0 y s o F h L 4 6 4 j m 5 v h c s 4 O R D I R m V y l J V 2 I K F f k 9 T 3 I R I x E 5 d o F k 1 3 X M B q 7 p c p e 4 A I F T v + L c 6 J / v 2 i b m k 9 E 2 G n S O k n N I S t M k 2 I D 8 y d O 1 e z 2 o V Q q Y j r l V t q W P q E x f 5 0 w n e Q k E z X 0 v z 0 K q C h o J 7 y s C B x E p v g O F j 7 H R v D y L j k 9 z t L 6 x I 4 Z n X w n g x d V x L F A b n D E c u R H L W F T k N / m g z X I F v S A w q H o N a W R C n U 7 8 r c m x x Q q m u D U W p z C u N t K 0 x m U 7 w 4 F b F L E g g 3 l y C 9 K S z 4 j Z l O q u K z O b 1 f m 1 X x 4 H h H A s r Q w I V 8 S I W 8 c t x z j j T i / I B t W + i P E d j m o T C 9 2 B B N P 1 t 3 w + + z f I s x y O Q b 8 P E n E a N O L w I l e O K T e 4 L v F g A i c H p x I P 5 D B C T Z G n L L N g F M r E / S B a L Z J M 4 V A I I h J s Q J o C l J 7 U W N t b a a w v m r P H s X c R Q P O B q U u 9 A R h Z K u T z B V L e 2 v k 4 4 A 8 E d 7 c y R R q J 3 N T 5 s a c N + j E X u c P i 7 d F U 9 C p Z p + T i U 7 d X 1 t U l 0 Y N Q n / I o M 4 Q u 3 D E 7 f J j Y + U B Q p 4 E V r I P 1 W s D M U 2 e r f m U 8 p n M 9 M u E S + 7 P Z Q m L m v 0 o x z 4 Z I b G 0 5 D e G 7 6 E 3 O K R e 6 / K N N Q f 0 r R d C y J Y L q h / M B D c I E p A w 8 5 6 z k 5 9 R N 2 7 p B 1 7 u s z X l z P Z P a u s c Z t 8 J 1 J J G U 3 U K X H D e C G K n 4 F L T W E d E G z O I w H t m B j r T o Z y z 3 l 7 q L S F T t Y k S c O v P K / O 2 I f T K 5 9 R z T H b 3 o m 9 g U L 2 2 H 8 y Y L O I g q 5 n s h R f J j n p d v U V P P 8 f t S R W l 0 U + i B L p f F e 3 U O R B x 3 O T p h L p 7 U W V L c H i 5 G W b Q F W 7 t O y G E 6 h j z v q a b F r n w S 1 N X 1 f n B q N 4 a 9 E 3 0 t p g / R K m u h X Q j Q + t 8 H f A v o 1 L M q Y B F M n B F v W Y y 0 S k 8 1 U Y Z V 0 d C C P t C a l A f s z c 4 K T + 1 g n O y / T X R E I w A f r + k l 5 d Z y c 0 q / 8 j 8 P k 0 6 k s x o I i a 3 d s J 4 I t + i i d t h n k I i p L V j Q O r J B B 1 4 P b 0 O w v K a c v V F x L w 2 U W j i c Q J L Q s 1 A F I 7 I 9 3 S + l n Z w T n e m Y P 1 S f E n e 1 5 D 4 Z B 8 c 4 x i r X T L H o v 4 A h c Z Y i 6 w e Z z k x H 4 r D M 5 y + k y m d s N f 5 o 2 A u N a m 2 z P J m 4 I A Y j t 1 U 2 1 q N a l / / p h L L S O v v t 1 9 P u d D Z 3 g 9 a n b k 9 s Q b C 6 B F h G 0 W 6 F l N Z 4 y Y C y O w I g s T 1 i g a s i R 9 F j S l V o 8 w 7 M 7 j w y 9 m A M g 1 3 K o v o F w 3 B a m Q a D + f x i w W 3 h I T d z Z A 8 h 6 M k w / Y 1 R i w S O E E i b Z Z C L Z o 4 K n X x 1 t Q T E X r 7 / U 9 S t t / E l T l + b B u l S / C 6 o t I Y U d M S D 1 N 6 t i i m H X n 9 L 1 4 Q L W t p Y m c q F t O / S F 7 W E z M r d P C I P u c + L c A + 2 E + 2 n K 9 x j 0 v 2 G D k 9 7 u K o 7 u N D b J D a a X 8 S n T T Y c l a t n + 4 T n + f O o l / u l 3 f N E b J 8 s C 6 s z R V Q z 7 l Q E n O t a m V L M / V m d W 1 V E c D A H / I 2 T b Z 2 M P m W c P v 1 t 9 O P c D b S F d F i t T p X V t S C w m 2 u W M W b 4 x V F d u c A P q I h u m 6 n s q A E j v h y 1 o e + 0 C 1 0 B 8 f E r H T j x 2 U f P r b 8 m s f r 2 h d k R n 2 u x O v V 1 8 w q p 3 D y v p 1 4 b 7 y M O 9 O X 5 X X 7 A m c 3 d S j f L P z G V T R M 5 g S J x E K U 6 1 k x l 6 q y z e N q b 0 y d 4 z W u b Y + q / U 7 g d Z B E H L T o J J N B M 6 f S A u f e Y A i e J v N x o 4 V U s k 8 t d R K Q W m T l H m 9 h F k p 7 e N y 5 7 0 T b 4 b F i y Z r w J C h O N A f O m W w I z l u X 3 y m i f z y E u r + E o g i k N 6 g v h L 3 5 g 2 L / p 3 O r y O 3 k M X d f / C 6 B 0 9 5 3 w u W y O z N J p H a L x y d + B o M R b u t 9 X n d A + Q s f P / M j E l 5 u M S O p A V g S v l G U x X Q k 3 p 2 o I G D 5 9 F P S i n M h B P p D x W p a t B f n a C d 5 G o g E T P 3 r a 9 h r F L D T l z L X y u 9 w L i J g M i c i 7 n H k S w F 5 R t L g 1 D n z r R f 5 m m 0 2 v z F a 2 T W O i s E b k o e F I 6 X 3 Q 6 d E Y E Y e q e F f N g O k E 1 p k z u x b h T M l 6 f o 6 3 u I 2 Q n C c 5 W V C 5 f r 2 T g Y m F S a 7 4 8 b C Y h F b u Q H M W D M M h R O 6 x f T 6 / E p T O C d h o T b K 1 F b V e + I X x r C y p Q X M e S v p j J k k c + / r 3 + u V W N i L p P g t I 9 E + d U w h p 2 Y z 0 y b z d 3 I V j 8 r x M 4 E I 0 9 E / G G d w Q v x C r 7 0 m 8 F y H g X 3 M + 9 s L h l T 8 n c n e N b V A 9 r Z o R f Y v M e u c 4 H g p Z o o P R f r x / d w U e g P D 6 j w J 7 + w / c g 6 t p 7 / o T P L l 9 z H V i r / n J D L B h u Q H K 9 O d W J H G j x F N P g V G W p k B 8 r L Y T 9 a a r 3 B H C t O R O s n u U Y v W 8 8 e I Y M 8 N d b G d y P R i c p 0 A 5 C Z r o q H W S j W E 1 w s q x K s S Y l m p 1 u W Q Q P P p 6 W a / T 7 U x p / q j m O r I Z W r 6 u / R a u K y w a k N H v e I x y + w R 7 U a T j p j e b G 2 t 6 5 W 9 M x 5 u i 3 / E T O / Z T f 2 b X B e K K 4 V Q 8 y x m 7 8 L n K q n r M w u f O c c Y U V O s 5 Z 9 Y R z r H r 1 J s n Y X J W d W d R t K y A 5 l B g U v d c S G I T 4 g y q o I k O r r n V m l S R k h + d a k i 1 6 L v j b M 2 O f P x 2 J V g Y A I U T n w q 5 q n R W E 7 w 3 l 4 b q q A i X 0 W f k u O o m I m / n P W o e z 3 o W l c v g l P m j B n P v 9 x P l w b U 8 X F C a o A X f n y F o x j O M h j h x A c X i v g / / / 5 z r G 0 V E I l 2 I X x l W / k E T 1 e + R G o j 1 T S 3 0 q W n G E t M N l v b p P g r a a 7 0 Z o H v 4 9 z k B A M L B p n q q p h 0 D H m H l A a Z 6 m 4 V K I 8 v g P o e I 3 + 5 V t K g m J 5 P U v r 7 q u W C C v P 7 3 F r z Z F 0 z G O z 6 W u p S t G X J r a Z l z o u i N E u Q 9 g X 1 H B m M / j G Z N l O P N / 0 8 C j m J Y N B p K R 1 m O n R H i s j l c n h l c E G d o + n H D A 7 2 p x H L a X 0 / J J n b y v y g 1 u L 7 C B L V 5 7 X v 7 9 G 6 1 j h G I z k T g T t h K e 3 F H 5 8 H W 6 a b f m B p L Q 5 2 P A z 2 l y l W i q 4 Y v k 2 N l 3 L I 7 n G U V g k 4 B t T k 2 Z 0 0 U Q 4 K v 1 g m / + 0 / / w w 3 x g J 4 f 2 Q b C b 8 2 W y 6 M v Y r e 3 l 4 U s Y G d + i y e / b g G V 4 E X r l 5 G Q w Q 3 H o + j X m y o M H g j 5 0 J I L J Z G V i p N 3 l M s F l E T s 4 t P h e c Y o d K Z 2 Q 3 U L a F O z W y i I f t u j 1 d I Y Q t d v a q 1 G a / N C a 8 / p L Y U 1 n S h T 9 V h x N e t N K o Z H B k W 7 n E e 9 C / F y d / I e x W Z G g 2 3 m G w F l b 0 Q s i w o k + V B O I e P G B j z 8 U + i P S K R C N Y z 4 k v C J p 3 5 / J C Y l x x i 4 g z p E y Q r 0 6 R I V D e 0 9 q M G q t f 0 a v w G L + p b e r D S V g m n D G O h H C e O 1 Y c K 9 V 5 X 5 t 5 Z 9 T 2 1 g 2 R I V x e V f x I M B 1 F z M w C x g S D 6 5 L U 8 P M U Q Y p j A m + / d Q C P k w k 5 j B q V y C b / / 9 A 8 o l 8 t o + G v w B S N w h R t w x 8 X m j s o 9 y I 2 m K o / g E b M r 5 h v U 5 5 o Q A l n B i 9 7 J b r i s f b d b S J X j A 6 z D 7 b X 9 B u L d i d K u n L b r / c M Y T 7 w u j Z O e s 4 F g d M + s H / X u e F l p j X Q x K X 6 L D 9 f 6 / a r + O 4 2 O 3 S + z + 4 O L + r W p Z E w R g / 1 n n z w L q J Q q A 7 W c p 5 h y h V r r K G a u U t g C e b 4 f v W J r J P p i 7 V n t B B d i O 2 2 0 y p 7 e 5 1 + e 3 y 7 0 t M j w U c u x a i h j 7 h G 8 W F M 6 Y a / z x w m S I e 4 d w f x 6 D b P 3 Z q X l X 8 F g 4 H U R H R + + W 0 u i U B V T R m r g 0 V o I f l E N C f c k N g p h / O r X H 8 D v 9 6 M u p C r l s 5 i e m c b C w o I I u G 6 p m X l g E l F N W L k d m Y p O O y J 2 S k t w R 8 T x X l m 1 z t h g 9 N D M Z 2 5 C 6 P P p H 3 B / 2 a u m 7 j L V 9 O p g B T l R b q a j l t n a I 3 E f L i a v N v 2 T x 3 t M 9 i 9 P w d q j 8 + + 2 t G k r 8 k I Y a p T 3 L + R a B k g y c 6 J X z M 2 Q x x 7 F z L w / 9 i G t 5 5 6 p Y 3 4 7 y U T / k s + V Y 6 Q 4 T I M r i r R P i M m F 2 I g X r Z 5 4 F O w n c 8 1 X u C O F y Q f H C b k 7 o d U x F W P u n Q Z Z X g T n T K 9 j f R 5 0 X X N h 0 P 9 m s 9 V k E m s 8 G l D O 7 + 1 B L z K Y w 3 r l g R I m M f S w l H + E u q e q s p W n p q Y w O j q q s g F M 5 k O 8 M Y W P P / 4 E m 6 n t J t E I Z p Q T M d 8 Q s t V 1 t Z + w I m T D Q z o V y W A t 1 7 p a B E 1 L o j 9 y A d d F A + Q 3 d C D k 4 a o X q X U P 3 p 8 s Y 1 s c 9 s U d u a a e m n y v / X 3 0 Q 6 7 0 V 1 V n K 7 W Z A R N + T f 8 b w S g h Y e 7 D I C y E o d l H z W t Q q G w p r f V x 2 y J t 3 V a n c l 9 E + 3 G / f W S 9 X v P I 9 b o Q D u t k Y 3 Z M m 2 V + n O A 9 p f K t a U 2 n g 1 a 5 5 N F x p y I d m 4 a K D 1 w R 7 d S Z U G d B s L f k Y R p k M Y + G O P c k h L d W x s a K j o i t T a e s o R L 0 h 8 R k 9 f Y g 2 1 j A 0 q Y H k V A Y m 7 W n o u X C a J g e Y o H J f I j F o v j g g 1 / g w t B N 9 b 0 G b v k i O v q z s 3 P 4 6 u P 7 W F 9 f x 2 b O 1 l Z O 9 E c u W X t 6 f j y P Z T 4 G P F H 8 9 3 / 5 H J F e 7 c N c H a h i o a I f V Z f 4 d S O J 1 l b 1 V 5 d y z f W g G J X k O C W D m F + H 5 t v B + 6 A P 8 b v H A d y b 1 g E Y 4 w 8 x j E 4 w i X d T S P 7 B A e a F 2 N j Y A K e h v v / 5 A + u M B j t p 2 d 9 E b f u B F U K n O P x M T F 1 n 4 u 1 J Q 8 u l 2 l F b X d P q U B q p l 1 / G a C + 4 f v f d A / P d R 4 I n f k 1 U v b 2 U p 9 O P O g u C 6 Q f X Q M m 1 o U b r J h s X U M z W E O k J q b C z E 0 V s S d t c Q m a p i J 7 u f j W 8 Y 6 1 + D + y Q H Q q 8 g e X H K x i 6 M i j C z V l e 9 W f o n 9 G k N O C x E 4 V y T Q U 2 D J a y W x i O t k 7 + 0 q j X x J G v o V g q Y u 7 B M p L j C R H M T R Q K B W z F f q a G 7 l / p 5 z r D 8 l 5 p 1 j n 0 3 I C j J J x D k T g k 4 v 2 B C k J i n r X d 3 i 6 w X q h J G B V 0 d l j f X f L i 1 n C b b 7 Q P a P a a I S I / / f Q Q 1 6 7 p / E f K Q P s 4 K X a y M 1 v d P H o G W h i C 7 + R n H R d 2 5 R X K j z N T R c u n W C K s / 7 p Y I U K v g a 7 W x f c O i 2 M j F C L X 1 E B C Q y g + N E O c d g K 1 H x 8 3 e i J V 3 B 6 p Y O 7 5 J o b H u 9 Q s o q x I Z k V X C l U I F a Q l t 6 9 N C R f 7 p n w 7 y K Z 8 S M T 9 q H j T Y g 6 u Y y T 0 D l I L O f S O a v J U 6 2 X x Q e z Q u c F K u i 4 + Z A P d o T J C 4 V B H P 2 U / r M + n 0 D f W q / Y b Q u 9 s Y x H u Y h f + 5 Z / / g H w j j l d f u 4 V b F 5 N 4 l J p G J J C G t / E G B j l T r V h 3 G + t u f L f Z G u x w B g g Y 6 f t y x o t f X b E 1 l x N 0 I 0 w o n E m 7 F E N q R S e + X / D h 9 d H d n 2 f f E 0 P 6 V V F 3 X q s f 4 s G D n 3 D 9 + j W 1 b 8 C M d i b h O k E z 1 Y w E O A n s T t Q V m V R B M x J J N 2 Y N F Y G t Y y j Z 2 o 9 3 W B y b D 2 X 8 p / O A 2 y N i I m 0 A 4 x d 6 s F 3 W I z T N C F p f y I t 4 Q A Q W i 0 K s R V R L B R X x I 5 m I o m s F m 8 9 z S L i n R A B G V S h Y k 0 n f m 5 N M d x a 0 7 8 Q + J a + n h g n x 1 W L R V j I x h a h d e x l w + m W D n W 2 7 3 4 u W u K 8 R Q z 2 4 j Y / + w + v 4 r / / x Q 1 y 4 k M H W 1 h Y 8 9 X X M z T M F S Q h j c e j v f / d H M b f K Y i H Y r e x v x Z Q j 6 t L A M d I X D d q L y B F O z U A y 0 f e j / 8 V k X G a d c / p o k 7 h L w j n J Z D p z v / w h h 0 D B m I s N Z C s 6 L e n q l d 1 D z e 8 s 6 A 5 e A / a 5 n S S Z X g g l q 0 I w t c u / W o 6 P W o 4 l 2 z z S I 4 J 3 T v w n d l Z W h C q j P S 6 k q w v o q u u s c y d y r k V E M a K c c P p I L g / H y d S l F V 0 W Z / 8 2 + q 7 G h H A L 8 G W 6 4 L b c o 0 x j d z T v r V H 9 I v u U e q 2 p w Q g z z T G x V k n h 2 9 V E x 6 m K f S 4 7 m D E 8 o Q M X R K 1 a Q S U f R M w 1 r o 4 z j T l E X E P I o B v h 0 B R e v z K J j E t 8 t P m 6 M v U u v v 4 R f D 4 / w u E Y y u U S c t l t J S 9 8 7 b N Z / b t v j 8 f U d q e s c x P N M A 0 T r X y y m I V L P k R y c a F s p m P R 7 y H J K q 0 u m + q n + u F x F W 9 e D S D e F 0 V 1 R 2 v 5 q E 9 8 0 O o 6 3 N K i 3 L 9 n + 1 I / r W l T z / R R f b f o V 8 e n D / M M H D 8 u u 7 y W z U x 0 l 1 w f p i g l f d R S q U e b Z h 7 R i V g G J 0 2 w y y N z q J T 1 M H G x l J t 9 Q U R F a F I S f 8 n r C q t w t x d h d W 6 l + o N c v 9 B w W 7 f C 6 4 X H y I o 5 U o 6 m 1 H E N 5 a Z w v w j 3 7 2 8 h n N X R P W I 0 N o F 3 J 6 o i o A 0 1 b 4 Q T j C A a 5 L a 1 y U G N R n O E m q 5 U 0 u f 4 2 6 K z x J T 8 C c O x P g Q 9 P b j z 9 D r S h b B 6 n R i I 1 9 U 8 5 X 5 / Q G W F U G N l 0 l u i T c I q + E B s l 5 a Q 8 I + o f d 0 2 6 y 6 A P z z x 4 + p o F J 1 W l x + O V 1 W W u x P r s y n E e 4 P w W r 3 T 3 o Q L 1 U w D z 1 I e R L 0 6 C F L q u q V M P 2 o l j m A 2 Z O J x + 9 D + k 0 I n W e N 9 8 z R f 0 a / y Q H x t M T P a 5 f o w R e 6 s 0 + m X K 5 1 G 5 p 4 F R h N V a d k n E U B V h c H F k 4 d H W m 6 1 L / D A j 0 I 1 i x B 6 5 L x c a y E o Y h p F f / A 6 c u V N 9 H Q N 4 t H c X T H 1 h j A 4 1 S f v 6 8 P C / W U x h 0 p K S + w H I 7 Q 3 b i T R O 2 Y v K U q U 8 i U V 2 H i 2 z 2 S Z f e P a f y K 4 Q i L x y a x 9 j g j 6 p Q E Q p f Z P n + o 8 v n p Z L 9 H J K N p k s t o c L k 9 Q Y 8 X i S V S F W I z k E V 1 W + J 4 o W X N s E B 9 e 1 h H R d y f L S t i c o O Z h 2 J 7 j u A j O M 7 G R d W E 4 q C e 2 Z P j 9 + f N p e G N u X O z V G n d 6 e k d l o t O P y m V e f l r r E w N v z n l / 1 i G L m r u v g 2 y / b D m W p s L R D X O m o C O d e z 6 P v H 8 J 1 W o Z k Z I W S K 9 Q o 4 B V c f S X x Y T T w u r N C 2 F C E V X H J B o R C P k R 8 c e F Y n q M D 7 X X 6 I 1 h t Y 1 i D P O P t O b p 1 G a Y v E C C g R k n A u G A i h L e H t v t 1 D u x t b g D f z C i S r m R V q 0 6 t R P T o 0 j o t b s 1 f D 3 v w 1 + 8 p 3 0 R X z C I d 6 8 8 w e 2 L j + W 6 a / j N K 3 Y n 6 t t T m y o w 8 d H 1 E t L r j / E P / 9 e / q v P r Q g Y i i A T u r 3 j F v 6 s o c 5 3 g R D Z M z K U Z W K 0 X 8 f F D T b T 3 p 8 p 4 I C Q p p k t Y f L I F X z E N f 1 i b u K V C R v y 7 K S G e O s S S N B y h n q T K l K D J m V m f 1 S 8 I U q e k m f a C f m z W w 1 M P 0 e z z 0 N o / I l y / v / v w y N 9 U 8 b 0 i W u p g K 2 q c l A Z j C z 3 V l 1 f k W C x + g w H f D R Q 9 6 4 o I B H 2 i h p i A M W j T b T u d R l c 8 r r T X T o H z J D R U R K 9 S l + + o B U W D e Z B r L M k n h K S i v a r 1 E k Z D e i q u 9 i C D N x h q t k 2 l x h Z 2 U l U V T e r v 7 1 M t P K N J 9 V p Z 1 Q 3 J c h D U q Q B E s d A q r K G I g n x n p E c + K 4 K b r 6 U Q 8 f S p P q 5 6 g j l 8 R c R d d p p S v r G C g C s p 1 x B Q A Z L t y i y 6 f B O Y X 1 z H o + y o 8 p N + c b E k p p 7 W X L + + X G i a n y R T f / g V + D 1 2 A G H 6 7 h y m b l n 1 t r 0 t Z u 0 D T A x c x u g l b d 6 V x W e V p k i 0 F f u 3 u A C B V w 3 H I B Y e f o 7 R a + + r / b N A M 9 J H m Z R N M 1 y u Z N V s p Q G U / f G h 1 o b w M D i y D 8 U 8 N X L E S S K D k y J P J w z 0 T c u D 1 W Z M 1 N u P h k e E W l W h B r W O I R O R W 7 L D p M w k G A j d E L F Y Q s m 9 g Y y b 5 i I F u Y b t R b d K V w p 5 u r B V n l b 3 l G 3 Y U 3 m x L 4 q d w Q Y U 5 P 6 + P g w M 9 K u H W a r l U a s U F Z k 6 g Q 3 R x k Y K 8 / N 2 S 0 6 4 Q 3 I J e d Y w N W g Q 0 d 6 o + r 5 s Z Q 3 r m Y h K z v V 1 F R F 0 l 1 C v u t V 4 J o N S r Y q t b E g R h l q i l h t T 2 5 / S Q 3 j y 7 f 9 Q U T t D J u J 3 T 0 L Y W d N 1 1 y 3 3 m q 3 Y P i A x f G M C M z / o o E z R t 4 K J 1 y J I h 7 T 2 Z x S 0 L o 3 N + u a q I h N h y E T 0 j r W G z 8 8 C S j b 1 n v 4 r G + 7 p r f 1 K s X T 0 G J 0 0 S 5 1 O H 7 w E k h f 1 B f P q B P u R a L / X j o 6 G 6 J I 8 N h f F J H G F l W 9 E r G R b w 8 U G I 1 e H h Y A 6 V B 4 P D Y g O 2 E R Y f C a / m E J d n i l 1 e y 7 5 z r H R U e V I F 2 r M V h 9 V Q s 3 B g c X A B r L b 2 i T K r v p R K t m Z G U 4 E P H b g o B N 8 P i 9 6 e n o R I o P a U P f b J i I 1 J R H z D W C y K 6 x S h N T o X u + 4 2 m q R 0 P j m 2 c W W O f Z 6 u t z K / P u r a 1 V c f u P f W W f 1 E z T 4 e q t P + Y E M s X O 4 v R O M 6 s X G 4 m o u Q W p q Y m N n V S X M u j 3 i U y 1 m 0 N e t x x a R u E 4 E I 8 e X h X A Y O G V O 7 Z p j f W D t a v l N b b X K 9 m G K 1 v N H A C d j a S f K y R K n M 2 q q T 8 O F 7 p E k 0 l t 0 1 v U 1 D E Z 1 g C B b W 1 N b g k u D L h e / w 8 q s j u I x h K 6 1 l z Q Q Q i g D + i 8 c M 3 N 1 7 I / q m G t n G E R c w / A O 6 H 6 f o c F B B K z 5 + W h W H g a 9 I / 3 I l + 3 5 A A m f 3 4 s S 0 z M E W x v 2 h J r E X k m 5 v 3 / k V W Z H r W w H H Z x I h v X 1 l U s F V U O / v F T C r y 5 r k h g / 8 I t Z m 4 z r s x v 4 7 / / P x + h J J p r L / R B T Y 6 s q Y b Z a q W F k z D Y 3 z y f k T h 0 E s r c C S 1 Y p s 3 t Z E S + D I + s 4 X o M h 0 F k Q i e C 4 H E b t 6 D / l G o t I 9 L K f w 4 W v H l 8 R k 0 q 3 8 l F P v 9 o S N W 8 W Q 8 H b 8 A 2 k s f l T U G 5 D E 4 W h a S c K j X X x N 9 z o C z C l x o V i w 9 Z 2 b n j l 1 + J Y e b a O t e c p 2 Q p h 5 f a r K G B 9 q T V 3 z + W W K 7 O C D X u B p l P I Z 6 c q G Q Q i f j z 4 9 L E Q o K z 8 s r l 7 u h 9 J a y U b 5 v i X V 6 p K 0 3 j 8 c R 2 U s D I m S E C W N 6 3 A y P L j P 6 k t I 4 T 0 q f i + z I Y 2 g 9 + b q G D 5 W Q p L O 2 7 8 V B 1 G / 7 W P 1 P n + s J 4 a j c j O x N T W a 0 0 M s b S 4 I S Z x Z y 1 9 9 q C t o c E t x Z S m n t 7 q Y 0 I l y n a Q 8 Z c p 0 i g d 7 Z 8 h 9 V m R i X i l v 6 I q 5 s d 5 M V t c N Y Q w I K Y Z 1 K S U P p 8 P 6 Y o W Q h N 9 C 3 v 0 9 M g k 1 e j V L u W Y G n z y P N g M O q x t V J G u z 6 H s 2 s G Q 7 z a 8 p R A q 0 r I b B F x d G L z Y h / 4 L v b I V w s p v + s Q 5 D w 5 V s P T I n h D S 6 7 c d f B W d 7 Q A m c j Q d 6 D b 0 j f Z g a H h Y z K w s x l 8 d U c T q h P n 7 S 7 y E J i q N f F O T k X A s x i Q b f / X X a u t E r C e K 2 X t L + K c f G v i X n 1 b w h z v T y B X L C M t H + H z 9 n h D 6 w j q h d 3 J y t M X M 9 f i q i N Q 7 X 3 9 T Y s 8 Q 6 s p 4 G e p a p K h L 4 l Y f 8 / 5 Y n L J 9 m H 9 H N v m c G u q s c b n b q 0 y 3 E r R 5 x C g Y p + S K e L V 2 q n p t s 6 m Q 0 3 0 4 H p d o N Y 8 m H P H e 8 C b K A W 0 u D X V H p M V x o 1 z N i + O v h a d a s 3 P k O m E j u 6 D q Y / i V Q Z T q W e T T B a T m N 7 G 9 u o O t J T H p a n W s b e + O J l X M K m d O y K l 6 V j R j R v 9 m b z K G b 6 c r Q j 6 K x + 4 6 H 7 s x j D 8 8 t B 9 p v p 5 C w q c 7 c o m l J 3 o 8 F r V R J / K W 5 d o e u s f R H Q / g f / v b V / F f f j O B v 7 n R w M + n y p j 5 X h M z 4 I m o z m B P 2 N c 0 c z + f 9 s O V c 2 N V t D S / 1 p i O 5 w p y T U o r K f L o 2 l M k 4 m t W V R 6 H H B / Z 5 D s n X E J d f K j 8 w j L S m B d C a U L 0 9 f X J w / W K V t B k C M L u K A 1 F w l g p 6 r S b R k 6 b L + u r i y o V i W k + R M m 1 j a h r F D 2 + q 1 j H I x X R C 4 X 3 d 7 K T 4 W H 5 T Y / S c u 6 y S / y g O h J 9 A X Q N J J A c T q i 0 H I + 1 A k W 5 I I J 6 V 0 y x p W 3 s L D v 8 J 1 O n X n l A 0 Q Z i v R G l l d g X d W V y D Z 8 / J s H 4 A F q R L q + h 5 v Z J I 6 c 1 r s v N z 2 g i 8 P P D l w e a J u D V / l Y C L / 6 0 B K 9 8 5 V 9 f r 6 J 4 / 3 f W W T 1 v H x X i 1 O 3 W T B G 3 l T b F S 7 0 c X U K x U M R m f h O v 1 G d e O J f E a Y O N h 5 J T w y T + M Y I r W 0 0 y X d r l + 2 X L k T U U 0 Y n Z x 8 H 2 l 4 F b f K j I O I l A t e 3 G F z O 6 9 d R T B 3 u w I O Z Q 1 v I R D A a D e u h B y K c j c X 0 D I 6 i W d b b 8 9 4 t u M R 1 t A g 4 H 3 7 D 2 d m P 1 o T 1 X H f t z q u k Y F l f W R J v Z p i R T i s x c e z 0 R P j y G 3 L 2 Y v C W m 2 L C Y n f p J o 0 7 F y Y f j Q G I w r r Q S g y R R 1 w i 8 A T t y 6 E x y z c 5 o + 9 t t J S C y b 8 r 0 T 2 m t J s R 5 u o y F h 0 u o L s w 0 y U W M X B t W 4 f O / / 3 w L r / z i L X 2 S m J t p T k i Z 3 d D X z 7 6 q 5 Z z O 1 e O 3 p u e z 8 H p 8 u H r p N T x 0 T e L j Z 4 5 I H 1 X W H q b s a U H L I m m j j n j C s e W m d X s U H N m H M t d w 2 g Q y i F s T m M T F 1 O N y n N v b 4 r y L e N 4 Y n x b T S v s 7 W 3 M 6 4 y E q P s L K U x 3 t 2 1 q x N Y L P r w W A G d B 1 b 0 l 1 A t 8 a r q m c v 7 1 g Z h 9 i O D v 8 C i f J t 5 x J g S + e E x 9 j S r R g X G k 1 l v a g B G W s z C x 3 C 3 5 r h h V 3 h 5 9 s r 9 p X B u z f Y p J r d l N / T 6 8 j f Y n 4 5 K l f D Q s h z P 1 G Y n I d E T 8 e N v Q c 5 e x + o l / 1 T z 8 K d x 5 + g Z / f 5 j z r t s 8 3 f m t U m i O t z a L s W B b Q 5 B u N v Y a V 2 S U s i x k 5 f G U Q D z C B T 9 a s T H x D o j M m k h O q D u U P t 9 a u t e V f v e W u U 7 Y P 8 + 9 I G s o f T a q L O A h O i n D O h F M + v / G u S 4 p c L r G X k t Z 0 W P 2 T t q A N X t L + V C 2 5 e 0 5 u V a E N T n j v x t y c N p V 2 1 t N Y E H O o L v 5 F K V 9 W Y e J i u t i c 0 Y f R P h Y z P I R g S P 0 g C I S i 8 p u a H I G 4 l 8 t H d Y S 7 z S m J y 3 3 d e W q T M d o d x v L j V S G s t 2 V S l m q 5 0 h x j l R x k 2 H s G m w t b y K X y u B l Y x 5 M 1 L 3 5 Y D q g 0 L S b V f j D U h c F A U I 2 f K l l L + t B c M o M F 2 c b P 3 p 3 D l p i n j J 7 O S z 0 / w S h W y h F 4 O I / y O S O R D d Z J B w 1 l n X E e r 6 5 3 8 G V f A k f y o Y 4 h b H + s Y L 1 s l x a w I 3 5 D b o 4 m V V g l t n Z C b 6 C 1 B 5 + Z B 7 e C y 1 h 7 s o x G K o H R i W H R d p v i / 8 Q x K u a Q 2 + N G I O x X Y e K g t O C U 8 Q 1 r D a S D E q g T D B E 5 O K 9 a O 3 j Y + a 1 L Y W z b n A K E D M R o l 8 3 K t w c c f p m g N z y J C 2 9 O Y C f U g x + r I 3 i 8 z L p p o L u s 8 / 4 u v c O c P L k O 3 w z K o q c J D j s x 4 5 + 2 8 m J K j n r w Z H Z Z D d Q M Z p / i F 5 c r e J r S C 6 m d V 9 h 8 o R Y i s a x t 8 1 i / h / t q r j 6 H j L 9 s O Z K G i i V 6 m h d l 4 N w / L a i 5 5 + R n 1 6 d T 6 A o w m 6 G B g U n d c 8 8 o 3 t 5 o o F j U Z i E z D / r G k 8 h n S w j 2 e J C p i A a L 5 F S u n 8 l S 4 L 2 l U i k V H G C a k 7 e 7 i p q Z 5 E 6 g J / w 4 H J Q 5 y F b + J d B l m Y f l W g P i w q j f 9 2 + t 6 l y 1 a g l 5 n x d P t 7 Z R E F / u 8 X Y a 2 6 J V Z r N F v H o p h H c m g X A 4 j A v Z x 3 j n t j 0 0 f / X 5 O u p r X Y i 5 R / D s z g w y z x f V h D e s 4 / L i C s Z 7 R u D q G k I o H s J A V 1 I t Q H f + Q d L o f / y v C q E O + U c X P t 9 c 3 v Z 7 D 4 O j + V D m w i y c O p m s 3 1 M r 6 4 k s J o Z 2 d 4 z y B Z p V 9 K u c k z n q 4 Q g u t Q K f A d 8 T T 0 R Q d m + I / + R D p N a t w v C 1 m j Z 5 2 H p z g k x G 8 f L V H S k p 5 L 0 6 h 2 5 h Y R E 7 W 1 o j L F g L D L w s m I Z U L n K l D r s e T Q 5 d O y q l C h 5 9 p U c j + 4 W I / c E A G k L u w a l + / G q k j L 8 c d 6 E n F M a l Z B d C H g + u d M W R K P o x E Q 2 K C e d G d 6 S h M i T 6 J v q Q X m a w g X P U l T B w o R d d A 6 z H B o J X M x i 5 r r W v 3 1 v B w G V t L o + M B / D 1 5 z + g b 8 T O K j m / 0 E R R s q L + 6 2 N V 1 I n 2 / b q W 7 U P + O 1 q U T 6 7 h P O B N a 9 W / n Z U 0 n q c 8 i G B I L b + S t s Z B 0 a z K Y K G Z x L o j G s Y j h C G p n P 0 x z A Y c u N y j M t S j 3 i H x C 3 w q / J 1 L 2 2 N 6 q i j K 9 4 + g y z u G o C 8 h 2 s C l f K z R 0 R E k u 7 X Z 1 T v e o + o m l T L R v 8 4 V p f p n r e E U x O q z l G g q X 8 s 1 c U R s O 6 o 1 F 3 w B H 7 r 6 d L j f Y P n x m i K k N y 6 W f E x r L R s N r K 2 u I b 2 e Q T 3 j Q k E 0 1 e z d B c R 6 w y h k t J Z 2 V 0 r Y F v / K I L C t + 7 D W i i V 4 3 F 5 k L X 8 1 / 3 g J b 7 1 3 E 8 v T d k L u e Y V w R F W / I Z H j h C p q w 3 / c V + / n 3 8 P j S D 6 U P L t z g f k t j x 7 K 3 d e L C 7 3 M E S 9 h s / J c D S Q 0 Y N t h Q s g J 1 7 j K I M h W d U e n y R 5 g / 0 0 F + W b H c L a k z b m u p G 0 S M R P b 5 O s l v e J z u B t I D t h 9 U x x I G I y J 1 p P 6 6 e 2 1 f 1 8 9 R C m Z V B a z o n U K p Y Z o O j k X q a v O X z 7 H g Y s M I O j 3 m d I 9 y O 9 u P e f 1 8 P f F r J 3 q x e z 3 F G p 9 f v T G o F r L S g 9 R 0 O 9 h W Z / R k b 4 5 / 4 g i q D s m u r p Q x 8 Q t q 9 P X s l r j 8 R j q B d 0 4 L Y s p 3 D O q 8 y C p / e b n F x A N C i m X i v C P j q u g x U 8 V e x q 0 8 w t F l 5 Z 9 o 5 E 0 e a R w q z Z y j q 1 c m 5 y / T B E N 1 e H s A U v 7 X A O n C l U Z G h 6 P C F P s F v q l M W d n K a + u L t q H a U A G M W v Q 4 E 5 N D 5 N g G k 5 5 R 5 t 7 d M j T W 1 t Y e 7 a j B h M G o A k S F / P I O V X Y 8 t N V 5 B f c y G 3 l k d q Y x 7 Z 8 l 7 / a j e y 2 P T 6 K A w n 3 A z t p J 1 4 b R c h 0 1 c j F h u N B 0 U r 6 f j Z X W 5 N g 1 c 2 0 I Z X T / U y E d 2 o C + Z 0 C 5 u 7 b U U v O h m r 6 n Y h i T g 8 8 5 L r D B t n t j B K e x Z 9 W 0 H v J b j A a w T o 2 V 7 Y x 4 A 1 g J 2 M P W G z k a n j + 4 z x 6 B 0 M Y S 3 r x 2 b N B y u C 5 h y I N i W K V J n / U r n 2 e / 3 h S b S 3 5 P k x R 1 X 7 Y Y i 2 x d O Y o u e 4 r A j E z 2 h / y q 6 E b X F m w V E 9 L 9 b Q 6 m Q n P h D Q E W r D 6 x B 8 y c C U z G L o 8 g D B a C W H m + a a p F 7 1 U Q n S y g l r X O g I 9 D c Q 8 g w h 4 o 0 g O 2 x r q R e C D z O c L W F 5 e R S b D + S P E 0 O T U a 3 x B 0 C 3 a j h p r P / R G 9 D 3 N b 3 o x k p A r y 5 Q x f m N Y t 6 4 C d k 4 T S 2 I C P v 7 y u d K g 1 F J M g V p 8 q B N 3 B 8 U f Y h d A 7 F o F H v G p a A Y T 6 a W c C r E z o y M h m n Z j T i c E Z + U r h w c H c H f J h 7 n F + Z b F u 8 8 r b A J p 0 r D y 1 d Y i j + K O O t Z b 8 1 o n W T 9 o O Z r J d 7 S A y L H h 2 d L r 2 O K Y n A n b x I q I D x R w x + U y 7 d a c K N V y 8 L k D 2 C j M i D b S m m X 6 r n b 8 O c N s 2 T L 3 C C 4 Y H U / M q U h f s Z p R A Y p M k c v g y H d y v g r R Z X y N f g 9 R 2 a p j 6 c k y N h b 2 n k e B 7 l E 4 H M L Q 0 A B i s Y j q Y 2 I / j 1 q 1 Q c A p z c L x E C q b d S z e W 0 U 9 5 0 Y 9 L U W u p W G R + 8 4 T H d I e s 1 b 5 6 x 7 V w Q G j l W Y X 9 P 3 U S j V M v D o K X 8 S H v s l e N d c F f T 4 D t 7 + B O I f 2 r 5 W U G U x M 3 R q T p m N D C F 7 D z M I T R E e 8 8 r s u r A e r K M c D i A a K y A f G 5 M v V 2 8 8 x N G n M P x 4 3 / 5 n z F o m a R f 7 x f 7 u c v 0 w 5 U l C i 3 e K j M + 1 0 q E 8 T x t 5 3 I l v b P Q U y k z u 5 r G V 3 c E J u 3 o O Z B 9 P o u a W z j E k Y v 2 X u c a 1 d z t w a a Q y r 8 4 y M c T n d o c r b C D Z E s 1 k m G l 9 j p y / h S 7 o x f H l I r q V 1 h l h m Z 5 Q L + z u c Z o 4 6 9 p 0 R 3 q Q L I 6 8 O w C 0 + V j k k / h Y X Q E v U s J L x 4 q 3 L U f w 0 s 3 v g Z E V + Y / 7 e s p B V a 9 m x m 0 N w h a t q r g z i y b e z G L 5 q D 2 N h Y I b X N t L b E r 2 Q h q Y g t e F G l 7 t P 6 k s a p U Q D V w c u Y 3 1 t A 5 u 5 E A p V P 3 7 7 7 H y H y 4 U f T d I o n i j S m B f s Y t 6 j 3 6 f e o D 5 / W B z N h 8 p v n Q 2 J 1 I 2 3 g h k N R M Z a o Z y 5 f V H P k A q V r 1 i r p x t w + A a v + Z k 4 9 P 2 v x F V m h Z l 7 g n i a 8 q q 1 d q n B N j a p b R r w I q h m c 8 2 G F l B 0 p e Q 4 J K 8 u y 7 c X s f T U H q r R C c z O Y G p R r p p S J t 7 s v U U U s 3 q l C o a / 1 8 Q c C 8 r 1 E t M 7 O T z L F o X o C 1 h 4 s K z y 5 8 x r f N a D M a 2 V r o 1 3 Y z p l a 1 / O 0 + 6 T 3 x h 7 d Q h h a 3 V 6 R j b 9 V v o U V 9 2 4 d F s a E W v u i O n Z Z W z l R D t 2 S a P y r R 2 t 2 6 l p 7 Z Z x L a C Q L m L 5 i b 6 3 8 t w c L o q G u z 1 S E l I d q R 0 + J d g k a Z L F 2 l f / r G 3 L e S m h A O t 0 t 6 w f t L g + e / B c v v F w c H l 8 y F R H V R o K J 2 g x F 2 V K O z q d O x Q 6 f M + H l 0 u o u k U w 0 Y v t l R 1 4 B t O i P W y S 7 F Q W 4 f I K S R b j a H R v w l 1 M o L t b m 4 h q P J S 7 j j s P U g h 0 j e B K M q u m U 6 7 J f X E 9 p 7 x r B d V a B Z n S M u L h Q V a b 0 k y M F H J g I / f 3 x s H v e T Z X w E Q k h O x W H o G o T 4 3 l U q i 6 U C + 6 s C h c C v k 4 B F 9 r x M X 7 C 4 h 0 h d E z x g l Z R M t a J t / 6 + g b 6 + n p U 5 j 1 N u i U h x d A l u W 7 9 s s L a 3 B r 6 x 2 1 t x W f D R o Y d 1 T n v I i L V I f G t x M y U N p e u G e d X d 1 X F 3 / L 7 1 J g x R 3 / 2 O Y Q e f c t I p 7 3 l Z C x m K 0 W e u d 6 K / 6 r 2 q 2 K B V D E 1 E U c y 4 U j u f U k c y Y d q 1 N m P I / v n A B x 1 m q 9 u q y m 3 u s S p r q 2 0 d / K 6 E B c / I T E U R N h 3 E f W A v S p F 1 i 1 k c 7 l x + 2 I c 1 3 s y 4 M J l 9 G W W l p Z Q L e X h L 8 Y R r Q 8 g E R 4 S 9 t k 3 T D K Z K c c O i 0 J e B 0 h q I t A k E x F N h r G 6 q p N 4 1 S L b 3 g a 2 h S x j X X U V k O C q 7 y y 9 Q i S S i T B k K m S K K K 1 y X a s y w h j A s 9 l V 9 I 3 p R c W W H q 1 h Q U x C w k k m g m R i O 8 U A B e E W M m V L 1 r 5 8 1 u d p i D n q E w 3 H E d K d h 9 e f F 6 j 2 V v 7 o B l y 2 j n / q R e u 1 T q U r I e Y x q / K Q 5 d h 0 d 7 v Z d 9 p m I N c o + v b Z D S G D D 1 u F B S R U b 7 + N n d Q m F v J f w u s h o R p I e L I o W v M u k G j V D p O s D A 5 o 0 n k b U S E P 1 8 v 1 w F + 2 B Z H z T 9 D s 2 + V M C r a 3 W / P o O q F c K y A o / g 0 H 9 n n a 6 o t p Q c S o t V J g d 1 h H A e Y e z a g t t U 9 Y t F N 6 q 3 V I i j / s R 2 S y D w s P V 8 Q s 9 e P i x A B W n u t + q O F X + j F 8 b U B 9 t h P u / X R X R K 6 u t N q f p o N q q R 8 D 5 / O M V M / R 5 J W 7 4 C C I Y 1 / + a C J Z 5 5 r H 6 h y n v m M 2 j d b S R 4 E Q i l 9 w + M L f P 1 X y s C L 2 w f 3 Z b l T X Q 0 j X b L 9 g b W Y d n m R R X b I Z B k / n P + i P q X 2 i 4 m s V T A N 3 M Y R G Q A s z J 8 l k E q v X 6 t 9 S o X S M q O / c 2 h L t u G O T K J 1 + M a E 4 p L z S c M l 2 d 7 t m h p R 8 N a v 9 o e U n a 4 o I 4 6 9 M C I n X 4 G k E 5 X g B 8 W Q U C 9 t e T P 8 w o 1 5 / u A o k o 1 5 c f G M c z 7 7 R 5 O t z z G T r l n 9 R 0 V z t p C p g A 6 9 e u y l V p K + F K x c S H D g 4 f b c 1 M 7 9 / Y E D 3 t 5 x D K P F Q J O G W u x Z p 2 g v / y V b + 6 P e r L V t G L d e H L U f W U J a P e 2 6 Q F t 8 o 7 4 4 g / c S N 2 R / n x A S c R 7 + 0 2 C P B t 9 A f e E 2 F q J d n F 9 H I 8 s J d m L u 7 q E L f N f c e f T 8 u 8 S K s m w w W u 8 W / E H 9 K R J o d w G F o b c U 5 v p P J L i Q S Y m r S H x O M j 7 f 6 V R x s + P T Z N P K F Q p P U x I p j j g o n F h Z 1 P u D b w 1 k s K h + o X 2 k O X n O l U k I I z D P U e X b B z B r m t j f w 8 P M t j I j m 1 d I E X H x z E o u i q X L W e K m v Z v 1 I e + b l o X N 6 G e 1 f U p A e f f 8 U q y s p a R j d W J u 2 B 0 s S o V A A U 7 e G x V S 0 S c X p x N 6 Y 0 N N B n y c 0 y d J W 5 M + u c 7 p Q M + l 9 + a O 3 R 8 Q x L V o t f 0 4 L B / i t J z k x x S r i k 9 w c x 8 5 c E V u V 5 y q A U F X T s Q J D E z r l h o s A j N 8 a w U 5 e p y B V y q 0 V m s n l 4 Y 7 Z v 8 e s C f Y b B c p d W C 8 8 k j P i x J v h r B b M a o Z 0 g L d F Y + X z e S F Q T U x N D y 5 d n E I 4 F F K k L t Z 0 N L L + e A O / e 8 K J Y b T Q m w 7 e q O V P + Q J e D F 1 m m F 4 d q g f v 8 b m Q c y 0 j v 5 3 D 9 n w W k U Q E v s F X 0 R 9 O q s R W D r f I p s U Y X V 5 B b C i K n o k k P h c T 7 s Z Q t U k k g p P 2 8 9 k N v R 5 A z 6 D W 1 t V S V a V H T V t z S E y n d Q d u W X y y l S e r u L / s g 9 c V x 5 2 Z y w d 5 F K c M i x h m S 4 2 j t n b h s T 5 n y N R K K i 3 P h y / S 9 M r f I x S j o f h g T o 1 Y 5 u r 3 w U L g o o q W j U y O o b E T Q b a 6 r P y n Q o G C L B U X F b 9 F W m r V M V v Q G R P h e F S R Z n 1 O C z u j Q 1 z 6 J j W 3 q b V Y r S p a q g f b C 2 X E Q n 0 o b B R F u O 3 Q t R P U a l 2 i s e g L c c E 3 p 1 Y i g h 4 t w E x m N Y t V a w g Z S i 4 h n v h Q 8 o z v P V 1 D N l / D H + 7 l M b e S R k W + p 7 a T Q L Q x A r + Q z t / j R s H l w 8 + G Q 2 o 4 P V c F 9 H k b i M Y j 8 F c C q H p j W F k t 4 n b v D i J + 7 e x R e N Y W d l D M i 6 6 t W / O 1 S / P C Q E a l W E W 0 O 4 K + V 7 X J O R U P Y u b b O V w Q b R e P d W O 0 v I U / z e j X K I P n B y S F v j f u O L d m n y a d O l b v d R a e Z 9 3 I e 9 r k + 2 X L k Q 0 2 N s i n R q R 2 v I B Y 4 U Q Q q d w M A v E + j I b e U X 0 y + Q 0 G H z h P m 1 S i K B e G 1 k M 9 m h Q k T R 4 r a k g 3 i d X T N 4 B A q V t F 0 k p z 4 u 8 U i y i K w H H a M C b e B k M H 7 9 y c W 6 9 i L e M R z d V 6 v f m + U T z f 8 C q f 7 s n z L e W b M B h A T c e I 3 a s 0 9 c I B f P h q G L 7 4 g g q l d y V i q s 4 5 3 I O E D X o q q o E g G K H k 3 f E / h 7 M U Z l Y w O B B E Q K 6 Y 4 N B 9 f r Z / N I G R P j d S P 5 W V 1 m L h A E q m R T F i 6 P P 6 U b e m g p 4 U f 2 z m 7 h z C g z 5 4 J j Z x a / i c Z E U 7 o E k j z 5 T / m i T p t C 9 F G k r Z a T 0 n R R P q a D h S 2 J y F o 6 P 5 g A y p n P u n B v 5 e h 9 9 c 2 Z x H u D 4 g L b N u N 8 r 1 P H p G e 5 A W b V U u V M E M I t 4 E M y b U X s M N X z G m i G V A Y v F + e s f 7 E I x E 4 Y 1 Z g o s I t r e 3 V K L s 4 q N l b C 5 t I 7 O W U 7 5 G x c q l c 4 L r N / X H a v J d d W Q 3 O Q d F A x V 5 s I N D w I S V Q n R p W A c P O D y j q y s h / m B K B Q / M 3 H p D 4 e t y z i 2 k V I c K S 4 9 W E X J r Y m c 3 8 m I y y n 2 p + g B S s x s Y u T G A b C q P f G h N X n M J + e r Y r O o A B s v w D Z 0 Z U t j R Q Y i h C 9 o v T K 9 V s Z X a V q R e S p c U q f J b W / j y 8 R V 8 M 7 / f o M 3 T R z s x l L b h 1 v q n 9 h 2 v t e 5 L Y U e b H C s R O m J x f f 5 o 5 m i 0 F K l M V z p 3 7 h J m a 9 B + f G K Q 3 z G z + i x v V r A 2 / 0 A M P D + u 3 d K z w B q U q 1 m h U 0 i P k f I 0 E C 7 r k b 7 F o H b O m W j L A A S x f c + r M h F K 2 G l m p L 8 Y + n 5 X V t d E U 7 T 2 / X C m V b 9 L f C C f J l K h V s e D p Z C a u N N b K y F d C 2 I r 7 8 Z U I t / M F y Q W d 3 R S r N r f K M G b z q i h H A o c v e y X + h c / q r b V g F s a E 3 e i r r I e O L t t r W 8 b U 0 M 3 k B U f j N e 2 t T O F a m 4 d c f E F g 1 M F l G b D z Z x I z m b L h d v 8 V u b F + R y d K / c q h O A K l N Q 8 l C 8 z f M W c a 3 b q N j t z d U c u t z T j 2 b n L t X Z v X m d + 5 d H u 8 c g + l F y J 8 q P O R D P t B 7 m W r 6 Z 1 S z r U 7 c O t W 7 e U j 6 S v W 4 N p P 3 5 v F P V q E Q n f U J N M T r C v i Z k Q n F J M z / r D + c 8 7 k 2 m / x m K g 3 + 5 I J m b F t E r 6 / a L p e r E k B M m V R E / K p d 0 e L Y n J V 0 c w 7 E M o N o u h g e d N M p k A S D x Y x y L j 4 4 J Q t Y D + y R 4 l K E T R s 8 O 2 B C t Z F 3 a K W y g V d f 9 a u V p B z 2 0 X L o 2 + h r J 7 G w n 3 K I J I 4 t n c m p x L o l 8 I u X 3 P L X U U F g H T K p A L A Q S C 2 l 8 6 r 0 P d e a + q 3 q V w u 8 u 8 M 8 U i m y 5 m v 9 X 0 i 8 V o F l t y f c h y Z B + K O E 8 8 c q I o J o 7 U W L N M T I 2 J v 3 I H q c J z Z K v s 7 K y K X 5 Q T o R N f U M T L 4 w + i 4 b b t q Z 3 8 M h b z d 1 T n 7 d b 6 J p J D + w / 5 3 k n v k 0 G Q 4 0 r 0 v A 6 N i b C 1 2 k a l h G H R N h E h k d / l F m L p y s z K b w Z E 4 N m y f j a j h + A X c 1 r j x u S 9 I 1 c H 8 M 2 9 G T X c g w 1 Z p q H D 2 k E m s 8 p X D H S V l e 8 X G t C f j X b F E M 1 N Y G c l g 5 C r R 3 1 X w B 3 F b 2 5 1 q 0 l t M l h U 0 z x 7 R a P R h 6 K p Z 3 B + 5 4 2 w y G B t z b H 8 c W w t 8 q j X u G 8 d i 1 Z T W 0 U q q x w D j u x D s Z j A x L n S U I K y N V u P A Z e l C Q Z C a i j G 4 t x i s x I D I b d U L C N z H v j 9 O t L n L w 2 i L 3 x V p R u 5 6 j 5 4 w 1 o w i f Y F 1 w w Y E m + F T S A G D V g / x d U a H n / z D N P T e q A j V x A k + P u s y 1 i Q j 1 7 e S 3 M v t 4 g u 9 w R + P q n N O + b t P V r T 2 q o q R L v c r 8 0 8 r s e U 8 N j h c A o L C f m J l R E + J 3 4 d + 4 7 F f U M 0 F M f D z 5 6 K P 2 j n q y 2 u i t l X 0 N c a k P P z 9 5 c R j L L j u H N G x X m B k z z 7 F m q n J o F M 4 T m r y L F 6 V p Y 8 H 6 V I W 3 T 0 f 1 4 h l O n 8 N K T a i 1 y n T j o t J 8 1 k z g d L b 6 I n N I F X L r y G J 8 / n R S N x f o Y Q c j s Z Z O o L q J Z r a h Q r Z 0 P i f H s 0 9 8 L u X g Q q c S X o B P 0 r a o 5 2 Z D I 6 3 L 4 f g g M e X H n z I i b 6 9 e r 0 h V o B f 3 r K v Q Y W F p d U 3 9 H q y j q C r g Q G I n q 1 i 1 L O j q r R v + L 4 q O m l H O I c o i z I t S 0 q T Q 3 D q N 2 F 6 g x m 1 L w R E a w v L 6 M W q s D D o R g / 1 0 P X q Z W I 6 4 N V J E O j z d D + w C h X X m Q E d E Q a o f Z G 4 n y g h R j N f W f h e e d r 1 r E i V v t n + C w Z H T 3 6 v 2 M x + b z u o i J K J z K d O o H a U L N C v 1 b O p 8 J n z / V 4 o e v X r 4 p 2 D W C 9 8 B S N W E Z a c L / 4 I C l 0 X Y X K e u A Q + u 2 V b c z e 1 X l z p r r o T 5 k G R J 6 G 3 g p 6 e p x z S O w P d 0 Q + J 8 9 x e y a D 9 0 W + W U + j I 8 N q L N P g 4 I B o K D H j d r Q m D E T s g A T h j t d x a V h 8 v 4 x o 1 r I L Y w F t n m n B s F E t 1 T D J m V 8 H 0 + g b G k K 1 U k H W + s 6 1 x x u K M E 6 Y C S 3 9 4 t u J 3 I m p Z w / / P 0 9 o J Y N c q I M g 8 q d l 2 9 R A z f P m v d z a p b v r e O 7 1 W A j l K q + f z 8 C E 4 G F 2 t y Z p Q h p k 9 v f 0 h S 6 h v B 3 A n z 7 7 A s F G U l j o i K h t L G L g i g 4 o z P 6 g 8 w O 9 0 I m r V U b / D n G / F F Y F q b P L b 0 8 i Z Y 3 w p d / C w q C A 2 + d S Z t l 6 X k 8 V 1 o 5 q v a Y m W 3 H 5 G / D H r L C / + G B K a A R 5 r G P k 1 X 7 M / r i g t B U j d o 1 y A 9 G E F p z + K 5 r 8 6 8 / 1 Q M U W j R t q q H n O z y d 4 f z Z B T N F E c R Y 5 3 z T z G P H T x 3 o r r y u i 6 S J / p H F t b V w O i 2 P x o V g M o c 4 b l n f C 4 P q z z j V o m 5 A G m e Y T 0 d 3 d j b / 6 5 f 8 q r X Q A E W 8 P H j + / i 3 / 9 1 3 / F j R s 3 m h 2 4 P W O t G q g s f k e x 6 M x y a M X 2 S l q t i r 6 z J s a V N Z c D I R a Z n n h f 5 G B 1 e h 2 Z l L z v 4 R p C s a A q n K V 2 W f y i m p h g f e E L K G J 3 d n c 2 m 1 X D + d u R T m u z k 8 u b 1 t x 5 T N z U w 0 s 4 x V g o E U J l u 7 W B 6 b u g Q / Z G 4 9 L f + u 2 5 J Z O S f S m a J D w w h O p c L G J J a S W c 9 T o J p 0 g n 3 + W Q 5 a M U 1 5 d P 5 u X X j o 4 C R l E o 1 p U d r m L + V o v X v K E 2 d D p 3 U u C M Q m 9 O P k W x H M a 9 R d 0 S f X S F e X 2 s B b m W 5 p 6 N u Z 1 v 0 R u Z R N h r Z 2 q X U l X c + e k r / P w X e 6 9 q z j n u Q i r 8 S r z 4 H r e E d M n B T h N 0 i q K U h z 2 / 4 8 d k s j U z g Z 2 3 i 0 L A m v h 7 D K T 4 A h 7 0 T v S g I V p o J y / m X c v 0 Z Z 3 Q f r e t Y P D m P E L L k k U I p W H Y 5 2 S R h D J n t j x n + p 7 U 1 t p n n x P 3 2 Q 8 l + + y D 4 q B C F 2 r 4 5 Q f X r V 8 5 G n S z d A w Q s 1 t p K K O l n N r q r D U X l w e l a A f 9 e Q z F d H + N s x V O d V j K c j z x B r Z L r X N S + J J e R a a H D x + r L G 4 D t R i Z x R 2 b T A d D w + r z + f S 5 H X U z K O Q L T T K Z i N t O a U U 0 n B e 9 k 9 0 q d 2 / 8 p v h d T J U K + N R Y q G Q X + 8 h Y 3 7 o 8 + Z L r 4 t r H u s j v i r l L 7 U w S G n D V + Y x j 8 Y X z B E 2 m 9 k I t p Y m l i s P E a 9 k q T d S 6 r 0 n H c 3 W E H J 3 m R 8 W x E c p T X l C p 6 0 5 S n S d 8 M 3 1 Z b d c s K 0 n q t o l u M 9 S 8 D c O R G 9 a e h r X s E q 5 e v Y K C 1 x 4 / N f n 6 G H I v m P p r L 5 h Z W z s t U u a J F L G x V U K + s Q F f d V x U F h D w R j A z P Y e Q m K E V K 3 u e K G V L K m V q Z V V 3 + B p c f v e C t d c K 4 a Q K b r g c 8 6 n X A 1 V 8 O b e b 2 O c D 8 s D 4 0 B R R 2 o s m h j D E 2 j f n 7 N f U v k W g 9 v L O O 1 o 2 j g P H 5 k O x O A M T L y L V W Z D O X f f i 9 o R 2 8 q 8 P 2 G Z U + 2 h Z o s T e 3 j a Y o R X E p U u t s 6 Z G x D 8 x 4 O Q q B 8 X I V b 1 a o g E 7 n H f q M 8 h j F Q 8 W B v H V T B l h V w + q 3 j n M b H v w d D 2 G o d E x l O q c D s 3 + T S 6 e L b W O 0 Z E R b I m m 4 a T / h W I B q e y s 8 v P K l r / F l t m J u a c L a n D k s 7 V v V Y D m S r / O P j 9 P 0 I J v k 6 S V O J 2 K 4 / 0 t W o v H r d p J / r T I 8 F H L s f R D m X + q 8 9 B B p v b 9 s 8 K t c U 2 i g j X m 6 M Z g G Q 9 W f U 1 f o b a 9 + 9 q c i w g Y N K w s B o N y Z b d W I U a v 2 y T h k A g + 1 I O A E 1 S m 0 o N I u M V 3 w 4 C a s / 3 f v R 5 V v 1 s u 1 D H Z U 8 O r g 8 B S 2 o e A 2 w 7 z L i 4 u Y e L W K J + A y q d c / / E Z k k N d 8 P n c S A Q H E Q w G k S 2 n U B a N x u C D W a q G G L 8 0 q h J x L / a / g Z 3 y I i p P W g c Y n j W a J G k S w 1 l I C t l a r z X z + S y z T p 8 3 5 x z H p s g 5 T o d t 5 P d Y / n 3 1 d O F g T / u A 2 C w O q + g U 1 9 l R L Y F 1 8 4 T Z G r Q f n y T e m r J H m F b r b n w / e 1 H t D 4 p P 9 e q Q 1 l Z 1 U U p W 4 v a B 8 I / / 8 E / 4 6 3 / / E b z W k j m 8 3 6 W l R Y y K B t F o u z 8 e W p x 0 7 L Y g I 7 6 S c 7 Y m o p G T d w b k w V v J G g x G 7 K Q y 6 j u K 6 T L 6 J r r V n O o 7 f R e w l v W o K O K t 4 T K + W 2 z N C r 8 1 U k Y w M o N q t Y J v n t + Q R q 6 O V 4 f v q Q 5 k z n Z k J m g 5 L 0 E J L T u 2 D C l S W M d a t q Q 0 5 c z W P C Y I o Q M T V h B C t m x s 9 C x H J i G 2 h t / 8 + q b U g / W D x 4 B j N f l Y e H H s q X d q p 7 1 w m l r r j v h Q 1 b p 2 g r y O f L 2 V j A f p j M 4 Q M G R q C L F m N 7 7 X C x A 4 U M 2 0 m k v / / m / / F / z D P / / f 1 h G Q z x W a Z L r 3 4 3 0 s 7 9 j p S g p y u / M / 6 W D G q p h o n e A k E w M f H D X s i t h k I j x + D 7 q H u 7 C E O O a K E X y 9 G s D o z T F F J k I a 4 l 1 k I u 7 K u X s z F x W Z i E Z D C F R n 9 r 1 8 p y J T A 0 8 2 C 7 i Y f 6 j O n S W a J G o h U 9 u + p Z n s f U 0 s f c 5 + D z W X I Z v 9 H l 1 c v G 2 K 4 T E V 1 1 f P F t u a 0 a N h p z Q k L W B d z a G g W w 7 r h q U Q Z m v Q f n y S i I d y 8 H o a e G P Y g 3 L Z h U 9 n g l Y y E c S 3 y s D X 8 K v l N j k U h Q P 5 + D C q o r a 8 t T D q P t 0 p 6 O u w K N r 8 z v f 4 + J / v 4 p d / 8 7 p a t M D g k 4 8 / w y 8 + 2 B 1 i 3 5 j f Q r Q n j E B 4 d w D g 6 Q / z y P Z c E N M u h 3 w 1 I z 6 U D v N f G / 4 G I 7 E b + L d H Q X z 0 i u 3 f r W W 4 1 h P w h 6 d H C y Z 8 d K W o s u 8 Z L S S + n h c t W D i b T A l b Z o z 8 y L Z J G N l a x N i t m c w x N Z G 1 d W g o p 3 b i 8 A 1 X o 4 a P / n L v x c g P A 9 f X x 0 w o I p X r V 3 0 o v E E n q Q i z N d C H p 0 c q w v R B O U 0 b T n 6 f K Z a F U K 0 t O x + E W V V d n p V u 0 T q A 2 m w k 9 p p 8 q 5 N w u u O X P s z L 4 P v v U k i F 9 5 / v 7 + Z I B S F p H G L B u u o C I C G O Y q r 9 R u p k K f O j N B y X M R o I 4 f H 3 K 5 i P 6 H z D 0 4 S S D 0 t e D I G 0 b 2 Q d W / J k + 0 s i Y 9 Y + n 5 U h 1 m 4 y a U L V 1 D g o 3 f / 0 1 3 9 1 2 / r V 4 8 M e 4 n F 0 t A c j 9 j L v T t H q a 8 L 0 Q f 1 6 y O 5 / 4 h A F r 2 d 3 K 2 / I R J h L 3 X I s j G U a C G q m V j J p L D 6 3 + 6 v m r S V n l p / p S S w 7 g R r o R W Q i f l z 0 4 a s 5 f 3 N o x V H I x G f A a + / z X M d Y k H O X l x C / v H v u 9 J N G J z J p E j m P z T k e W 6 W 5 b x H N n D P n D c E c 5 + W P 9 a v H i 2 P 3 o V i 8 N I v k g j u R a S 9 i n S a k 3 l G p u V Q u n B N / m g 6 g u N 8 c w 1 b z k 3 R 0 B C 4 t 2 s P l O + H i 9 U n s 7 O h x U m M 3 9 L R f Q x d b R + 6 y b 5 d E Y j k L s D 5 I S L 8 1 R K X h y m E o e h 3 X 4 p 0 n t O w O n 4 A w 8 i I U W Z z k 0 V v K k n 1 s 9 t s K S a c I p C 2 j 5 n t J J s e + f o 8 e F N t J d o 9 a 5 G s 7 n D 1 i 6 Q q x B W Y 4 U o 4 O Q K C z I N n M l q 1 5 n C i 2 D Y V o B y c u q R f s 6 x 0 a b o 3 I d Y J 7 L z t R Q A 3 z + y d n Q y Q n 3 p u w u w A i 3 m 5 F s O H B V o 1 9 p U 8 H b z b z b v E l 1 e 6 x o J U c F H j H s d J O 1 n n n v i G I t d 9 C G h 6 T S C z m n D r m F A 0 1 e Y g 1 / O V f v S W / r O X 1 O A s j r B 1 O H 0 / h j Z E s z k K c B Y H a 0 W O 1 s v Q 9 n A h 6 7 W v j A 2 n H V m 4 V 7 p C 0 m o L 1 j Q 0 s b P 9 g L Y D d i v q G G 1 x J k I j F o / j k X 7 5 Q + w a N r F t 5 j i I f 5 w J f z A b w 8 X O f C G B V T R J D n 7 J 9 d M / j d T v U e L V / d 7 r W Y U C C s B J s o r T v t 5 8 j O c w x t Z F s S R j n + 5 3 H T T L p c / q Z W o 3 9 C Z T 9 m + M j o D 9 O G 1 z f 4 E E I d N o k + 3 a B 0 2 R Z B w 5 8 O h N Q a 0 M R z T F P g n R a L 8 T W 0 2 e b a 3 0 9 P W q Y R c m a 8 F / B I o i 7 p w a P Y 4 r l 2 + / f t P Y s + B r 4 5 N n 5 S v N p N D x 4 9 u M z F Q k t l w q Y 2 f 7 O e m U 3 f l z e H Z Z / W V D g 5 Y / a 2 o R w 7 C s S W M e G R G r L Y 7 5 m i n 6 v 0 U o 8 p 7 b 0 m 9 Q 5 a i Z 9 L A f 4 6 7 + m d j o Z i A 8 l g n x C h S m p v B H 5 I 4 f n T 0 t 9 v t J Z o J 9 v + P B o r b U P K R 7 v P D E L g x F + Z 1 a F d V u 6 J b T B h 7 n 6 1 D H f u Y u t 6 9 n X g R O c A 2 Y 9 f h M L 2 e + w X n 6 E 8 S 6 7 C 6 A d z T W r D g W L H M 1 i k c K 5 r 4 i h j 5 U W U u d 1 a f e J D I l a j t u 2 i l Q 8 F p P P r e d s O J F y Y h q K C A X k R 6 x K O Q h O m 2 S F q g s / L P n w x u h u 8 2 V + 2 4 u q P M i D Y I t Z C 2 2 3 y E n 5 n Y j F 4 6 j 0 9 u D L j + + o 4 9 U 5 r i Z / F K E 8 G e T F h 3 y 4 9 D O E / b 1 I 5 d X Y / B Z w u g P C r L h o 0 G G 9 g z 0 h I i H F S R L u m 2 O z 7 z y 2 t i 1 a i h E 9 8 x o J Y + 9 r 4 u g t l z Y l i d Q 5 K b H o y f q r r m + m l 0 / 0 q S 5 u R O W m Z E c c c z O i 1 B T C b A 3 a j 0 8 D x o 9 q D z 0 H v Q 2 8 P 1 X S j u Y e Y I q V y b I 3 W C o W M R w M 4 O n 8 C i 6 E R 5 T 5 x w f + r F D A p V A I l W o d t W o F c / P z m E e b K X g Y n G J D F B L N V G g j 0 8 v A f v 4 U e n n W b c e a D P a x 1 j 7 W s e w b b d S q h W z T r l l U v x P 3 7 c 5 c z r 3 3 d 3 + 3 9 1 i 2 4 8 C J h M 2 d h S F 0 u 6 J e r K n O w h Q k k R Y y P 2 A 0 o c d K G R R F g 3 0 2 r c 3 C V K p z 3 5 H c V v O a t z Z S a t D a s N W R m + j p Q j 2 h t R 8 X G b g c C a s 6 8 d V 9 C H q C i A w f b s j H W W I / M j n n 7 d i F J k l M 2 Y 9 M V m k e y 9 a S n 1 3 7 U p o m I A t f M 0 U 0 k y E Y j 9 X 1 8 f J P s M h P d D h 7 j G U g m Z W / j p u V C q I A G i H s R K C z I F X U 8 w o W r V X W n e B K F m v Z M n p 7 + 5 H L 2 l n a B j 5 5 S m m r n y m R 7 I b H o 3 0 v j p b o C f r h s a Z 5 N l D 3 H q x j q f y j m F b v W G f / 5 4 D p w m s 3 / 5 I h m l 0 O o j S L k Q v Z t 2 T D S Y y m S W e 9 p s 0 6 q / B 1 n r e K 1 l C a X L a 2 s l 8 n u f 7 m b 3 8 u V 2 P L 5 k m U l 7 B 8 D w 8 K n d y V d W M s p 2 / W v Q h 3 F h J 7 e j Q / L O k h 6 n x Y T n D U K x E L 6 d e d U U F P R I 7 Z / 2 S t F t + O 8 1 c D x w e r t 0 C B z 3 o j Z 6 w U T Y Q m Y d Q x C a J l w m w 1 M a x j 9 X 5 j + t V x M V m y i S L H h k A 0 + 5 y l a f p Z x y / j 4 x 0 F J 9 o P Z c p Q d 1 6 2 j g q S Q p w 3 L b U f a B Z G o 6 1 z P 9 R d 2 k R s W G v R 7 o L c g n N E L C F V o D C / q e f c + 5 8 Z b m W Z G N N O E 6 B J r P Z z 1 v Z i T x m v D 3 O F f D l W p O H 7 r f f J 9 n G K M / B a h L N k S R 9 r Y p m i X 7 M I J t r p b / / u L 1 p k 8 q T K i f t Q p g T 8 X l 0 p j q i L 7 M i L f z 7 4 + L n 2 j V Z X d H 6 e 0 U h M Y V o p i h C I x u J Y s C b a b q 8 u L X W + r t e 7 b Y g f d d 7 A 4 M x e h X 1 T 7 0 6 U 4 O f a U 4 6 1 d z v B E I R R U v 3 M W b j f w K v R C n 7 e W 2 y e I z E U G W T 7 i w s F P F n z 4 N s F k R U S Q n 1 G k 4 X H z a 1 F F k 2 e N t O u e U 5 K T R P K 7 6 O l I B d 2 C s X 1 7 e z q q U n 1 9 K J H K k V 2 r I i f S w S S W w N W Y D s 6 n T t L / P J i D j 6 P n q e 8 V C r A 6 / U 3 J 4 h s R e t 1 p 6 s r i H s H s V N Z R M A V w 5 c z S V Q c 8 / 8 d C U f Q 5 l x 4 4 J 3 x s l o m h 8 m 2 B A l 0 U H C Z 0 U z Z r U Z B 3 1 v y q b t W z 0 y R o S F E r I O r + 1 R W v s F f v n 9 N z o n Q y 3 l O h 9 H w 1 1 G r N f D H Z / I 5 6 / 3 q d R K D 7 1 F b c 6 y J Z M i j T D m e U 5 E 8 m 0 B 6 a 8 9 o x M b 7 P / 6 n D / X F n g J O l V D E s 3 k 3 G n T M D a k s Y h m w I t v R 6 d x Z 4 W e T S 4 j 4 k 7 K n h X h 7 a x O R a E y N n 6 p U a r L 1 i H c u L 0 h L b s D 5 K c y Q + n p V H F d 5 7 e O n A Z R r h y d C C w 5 J K E M c j q X i y o c H w V 5 k M 4 T g W l Y z a 1 N Y z 7 j w q 0 v U R J o k y 8 v L G B g Y U M e c d P O T 5 1 J f Y j E r w l i f t c k j + y S N e s 0 Q S O 8 7 C a U I t o t Q z j B 5 D R 9 + + D q S 3 f s v 8 n C c O B U f y l k 4 h l / u u l l J W o 2 r m p V X O + M 8 + V O f z w y r t X i 3 V N p S A 1 3 J p J D I q 7 V V 1 o c s 5 z c X h b W e Z + s o g p F 3 N c m 0 s j O N T H Y L d 5 5 y 0 p S z v S e u d M g a p 2 9 I M h 1 U K / H 9 z N T n N l N d 1 f c o Z V s 0 7 4 / L X n z 9 / C L W h E w 8 9 9 v H f n y 3 S F O / g f v 3 f 5 L n 3 c D v 5 N z v n / r l O y w C q c 9 r e V D F I o 0 x 7 4 y c d C S T b L X p Z 2 8 V q a R o m a q h W 8 j k l L + T L l Q R s n d 6 5 Y J K z t Y V p H 0 p q 3 L U s U 5 a P M 9 4 o 6 s M r 1 h q O Q g p y m U s z O n h G z 6 / H 6 5 k D d E Y J / B v o C 8 s b y p I 9 X K p 3 K p o 5 Y w b s e i 4 6 g h + c y S E R K A 1 Y n j a I I m c y 9 S Q I A f F H 5 8 F 1 M D G q K d f P h f A v z 7 y 4 + t n U 9 J g t H b c 8 x l v Z N l + c l 9 + s 2 a e u 3 7 W z X 2 H r 6 X f y 3 P m 2 L G l n F h b U 9 r 9 K u d r / + k / / 6 a j D J 5 k 2 S M 8 d b L w i F 5 s v 3 l d 5 B x r v g P O i 5 b q 7 u e y n i 6 M h g N q U v 3 k i B 4 M a I Z o t F y + l b l e d e e x X H q C i M c r D 7 4 K V w i I R p d 2 P Y x D l w 6 Y s C b I / E 3 L g t j H h Q b S B Z c Q K S D P j A T Q g Q V D h L d H C / j w Y l 7 8 z Y J 6 7 X d P / G i M f i R E l K 0 i k h T 1 v P W W n 1 X F Q S Z 9 r L / T S S a n d m p q J L O V k g y W c a 2 / o C 2 h U w f w / w M l G S 0 2 F u 0 4 x w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DF662E51-B1D7-47B9-A68B-80C84677C835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E0C14F9D-B625-4961-A965-C2BCB44F47CA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Blanket Lease Gold OptOut1</vt:lpstr>
      <vt:lpstr>Lease History</vt:lpstr>
      <vt:lpstr>MMX12 Alloc</vt:lpstr>
      <vt:lpstr>Client Escrow Balance</vt:lpstr>
      <vt:lpstr>Accounts Active</vt:lpstr>
      <vt:lpstr>Accounts SF</vt:lpstr>
      <vt:lpstr>Accounts Frozen</vt:lpstr>
      <vt:lpstr>accountlist</vt:lpstr>
      <vt:lpstr>BlanketLeaseTable</vt:lpstr>
      <vt:lpstr>GoldBal</vt:lpstr>
      <vt:lpstr>LeaseHistory</vt:lpstr>
      <vt:lpstr>'Blanket Lease Gold OptOut1'!LeaseTable</vt:lpstr>
      <vt:lpstr>Mmx12Alloc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Agner</dc:creator>
  <cp:lastModifiedBy>Bill Agner</cp:lastModifiedBy>
  <dcterms:created xsi:type="dcterms:W3CDTF">2021-11-25T17:28:56Z</dcterms:created>
  <dcterms:modified xsi:type="dcterms:W3CDTF">2022-04-26T17:55:48Z</dcterms:modified>
</cp:coreProperties>
</file>