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timurdubrovsky/Desktop/"/>
    </mc:Choice>
  </mc:AlternateContent>
  <xr:revisionPtr revIDLastSave="0" documentId="8_{6D613770-4AB3-0444-9AB1-A1DF0FDD3365}" xr6:coauthVersionLast="45" xr6:coauthVersionMax="45" xr10:uidLastSave="{00000000-0000-0000-0000-000000000000}"/>
  <bookViews>
    <workbookView xWindow="0" yWindow="0" windowWidth="28800" windowHeight="18000" activeTab="3" xr2:uid="{00000000-000D-0000-FFFF-FFFF00000000}"/>
  </bookViews>
  <sheets>
    <sheet name="By products" sheetId="1" r:id="rId1"/>
    <sheet name="Overall" sheetId="2" r:id="rId2"/>
    <sheet name="Variance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4" l="1"/>
  <c r="J7" i="4"/>
  <c r="J5" i="4"/>
  <c r="C28" i="4"/>
  <c r="C27" i="4"/>
  <c r="C25" i="4"/>
  <c r="C24" i="4"/>
  <c r="C23" i="4"/>
  <c r="E30" i="4" s="1"/>
  <c r="F30" i="4" l="1"/>
  <c r="D30" i="4"/>
  <c r="K58" i="1" l="1"/>
  <c r="K56" i="1"/>
  <c r="K46" i="1"/>
  <c r="K26" i="1"/>
  <c r="I26" i="1"/>
  <c r="K54" i="1"/>
  <c r="E50" i="1"/>
  <c r="K44" i="1"/>
  <c r="K42" i="1"/>
  <c r="K40" i="1"/>
  <c r="K38" i="1"/>
  <c r="K36" i="1"/>
  <c r="K34" i="1"/>
  <c r="K32" i="1"/>
  <c r="K30" i="1"/>
  <c r="K24" i="1"/>
  <c r="K22" i="1"/>
  <c r="K20" i="1"/>
  <c r="K16" i="1"/>
  <c r="K12" i="1"/>
  <c r="K10" i="1"/>
  <c r="K4" i="1"/>
  <c r="E12" i="2" l="1"/>
  <c r="G26" i="1"/>
  <c r="E26" i="1"/>
  <c r="E9" i="2" l="1"/>
  <c r="E14" i="2" s="1"/>
  <c r="G4" i="3" l="1"/>
  <c r="G6" i="3"/>
  <c r="G7" i="3"/>
  <c r="G8" i="3"/>
  <c r="G9" i="3"/>
  <c r="G11" i="3"/>
  <c r="G12" i="3"/>
  <c r="G13" i="3"/>
  <c r="G14" i="3"/>
  <c r="G15" i="3"/>
  <c r="G3" i="3"/>
</calcChain>
</file>

<file path=xl/sharedStrings.xml><?xml version="1.0" encoding="utf-8"?>
<sst xmlns="http://schemas.openxmlformats.org/spreadsheetml/2006/main" count="121" uniqueCount="104">
  <si>
    <t>Operating Income</t>
  </si>
  <si>
    <t>Revenue</t>
  </si>
  <si>
    <t>Sales</t>
  </si>
  <si>
    <t>Capuccino</t>
  </si>
  <si>
    <t>Americano</t>
  </si>
  <si>
    <t>Latte</t>
  </si>
  <si>
    <t>Budget 2020</t>
  </si>
  <si>
    <t>Variable costs of goods sold</t>
  </si>
  <si>
    <t>Material</t>
  </si>
  <si>
    <t>Labor</t>
  </si>
  <si>
    <t xml:space="preserve">Factory overhead </t>
  </si>
  <si>
    <t>Contribution margin</t>
  </si>
  <si>
    <t>Fixed expenses</t>
  </si>
  <si>
    <t>Factory overhead</t>
  </si>
  <si>
    <t>Net operating income</t>
  </si>
  <si>
    <t>Average Price</t>
  </si>
  <si>
    <t>Variable costs</t>
  </si>
  <si>
    <t>Labour</t>
  </si>
  <si>
    <t>Contribution Margin</t>
  </si>
  <si>
    <t>Fixed Costs</t>
  </si>
  <si>
    <t>Factory Overhead</t>
  </si>
  <si>
    <t>Office Expences</t>
  </si>
  <si>
    <t>Total Assets</t>
  </si>
  <si>
    <t>Total Liabilities</t>
  </si>
  <si>
    <t>2017 Budget</t>
  </si>
  <si>
    <t>2017 Actual</t>
  </si>
  <si>
    <t>Difference</t>
  </si>
  <si>
    <t>Budget Variance</t>
  </si>
  <si>
    <t>favorable</t>
  </si>
  <si>
    <t>unfavorable</t>
  </si>
  <si>
    <t>Total fixed manufacturing expenses</t>
  </si>
  <si>
    <t>Total fixed expenses</t>
  </si>
  <si>
    <t>Raw material</t>
  </si>
  <si>
    <t>Variable cost of goods sold:</t>
  </si>
  <si>
    <t>Transport</t>
  </si>
  <si>
    <t>Electricity</t>
  </si>
  <si>
    <t>Products</t>
  </si>
  <si>
    <t>Taxes from workers</t>
  </si>
  <si>
    <t>Advertisement</t>
  </si>
  <si>
    <t>Rent payment</t>
  </si>
  <si>
    <t>Internet</t>
  </si>
  <si>
    <t>Insurance</t>
  </si>
  <si>
    <t>Material procurement</t>
  </si>
  <si>
    <t>Heating, water supply, drain</t>
  </si>
  <si>
    <t>Taxes</t>
  </si>
  <si>
    <t>Fire protection</t>
  </si>
  <si>
    <t>Fixed manufacturing expenses</t>
  </si>
  <si>
    <t>Total</t>
  </si>
  <si>
    <t>Depreciation</t>
  </si>
  <si>
    <t xml:space="preserve">Salary of workers,bonuses from revenue </t>
  </si>
  <si>
    <t>Supervisors' salary</t>
  </si>
  <si>
    <t>Fixed markerting and administrative expenses</t>
  </si>
  <si>
    <t>Total fixed marketing and administrative expenses</t>
  </si>
  <si>
    <t>Marketing and administrative expenses</t>
  </si>
  <si>
    <t>PARAMETERS</t>
  </si>
  <si>
    <t>Income statement</t>
  </si>
  <si>
    <t>Net sales</t>
  </si>
  <si>
    <t>Operating income</t>
  </si>
  <si>
    <t>Balance sheet</t>
  </si>
  <si>
    <t>Current assets</t>
  </si>
  <si>
    <t>Total assets</t>
  </si>
  <si>
    <t>Current liabilities</t>
  </si>
  <si>
    <t>Total liabilities</t>
  </si>
  <si>
    <t>Retained earnings</t>
  </si>
  <si>
    <t>Private companies</t>
  </si>
  <si>
    <t>Book value of equity</t>
  </si>
  <si>
    <t>CALCUATIONS</t>
  </si>
  <si>
    <t>Z</t>
  </si>
  <si>
    <t>Z1</t>
  </si>
  <si>
    <t>Z2</t>
  </si>
  <si>
    <t>Factor</t>
  </si>
  <si>
    <t>Public</t>
  </si>
  <si>
    <t>Private</t>
  </si>
  <si>
    <t>General</t>
  </si>
  <si>
    <t>Mfg</t>
  </si>
  <si>
    <t>Use</t>
  </si>
  <si>
    <t>Working capital/Total assets</t>
  </si>
  <si>
    <t>X1</t>
  </si>
  <si>
    <t>Retained earning /Total assets</t>
  </si>
  <si>
    <t>X2</t>
  </si>
  <si>
    <t>EBIT/Total assets</t>
  </si>
  <si>
    <t>X3</t>
  </si>
  <si>
    <t>Book value of equity/Total liabilities</t>
  </si>
  <si>
    <t>X4A</t>
  </si>
  <si>
    <t>Net sales/Total assets</t>
  </si>
  <si>
    <t>X5</t>
  </si>
  <si>
    <t>Z-Score</t>
  </si>
  <si>
    <t>LEGEND</t>
  </si>
  <si>
    <t>Financially sound if greater than</t>
  </si>
  <si>
    <t>Caution required if between</t>
  </si>
  <si>
    <t>2.77 - 2.99</t>
  </si>
  <si>
    <t>Likely to go bankrupt within 2 years if between</t>
  </si>
  <si>
    <t>1.8 - 2.7</t>
  </si>
  <si>
    <t>Likelihood of bankruptcy is high if below</t>
  </si>
  <si>
    <t>Average for nonbankrupt companies</t>
  </si>
  <si>
    <t>Average for bankrupt companies</t>
  </si>
  <si>
    <t>Altman Z-score</t>
  </si>
  <si>
    <t>liquidity ratio</t>
  </si>
  <si>
    <t>Current ratio</t>
  </si>
  <si>
    <t>Коэффициент показывает, достаточно ли у компании средств, которые могут быть использованы для погашения краткосрочных обязательств. Рекомендуемые значения составляют 1-2.</t>
  </si>
  <si>
    <t>Net workimg capital</t>
  </si>
  <si>
    <t>Рекомендуемые значения: &gt; 0.</t>
  </si>
  <si>
    <t>Cash Ratio</t>
  </si>
  <si>
    <t>Этот показатель позволяет определить имеются ли у предприятия ресурсы, способные удовлетворить требования кредиторов в критической ситуации. Рекомендуемые значения составляют 0,2-0,5.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</si>
</sst>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4" fontId="0" fillId="0" borderId="0" xfId="0" applyNumberFormat="1" applyBorder="1"/>
    <xf numFmtId="164" fontId="0" fillId="0" borderId="2" xfId="0" applyNumberForma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0" fillId="0" borderId="10" xfId="0" applyBorder="1" applyAlignment="1">
      <alignment horizontal="left"/>
    </xf>
    <xf numFmtId="0" fontId="0" fillId="2" borderId="10" xfId="0" applyFill="1" applyBorder="1" applyAlignment="1">
      <alignment horizontal="left" vertical="center" wrapText="1"/>
    </xf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2" fillId="4" borderId="10" xfId="0" applyFont="1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4" fillId="0" borderId="0" xfId="0" applyFont="1"/>
    <xf numFmtId="0" fontId="3" fillId="0" borderId="13" xfId="0" applyFont="1" applyFill="1" applyBorder="1"/>
    <xf numFmtId="0" fontId="4" fillId="0" borderId="14" xfId="0" applyFont="1" applyFill="1" applyBorder="1"/>
    <xf numFmtId="0" fontId="3" fillId="0" borderId="15" xfId="0" applyFont="1" applyFill="1" applyBorder="1"/>
    <xf numFmtId="0" fontId="4" fillId="0" borderId="16" xfId="0" applyFont="1" applyFill="1" applyBorder="1"/>
    <xf numFmtId="0" fontId="4" fillId="0" borderId="15" xfId="0" applyFont="1" applyFill="1" applyBorder="1"/>
    <xf numFmtId="0" fontId="4" fillId="0" borderId="17" xfId="0" applyFont="1" applyFill="1" applyBorder="1"/>
    <xf numFmtId="0" fontId="4" fillId="0" borderId="18" xfId="0" applyFont="1" applyFill="1" applyBorder="1"/>
    <xf numFmtId="0" fontId="2" fillId="0" borderId="0" xfId="0" applyFont="1"/>
    <xf numFmtId="0" fontId="4" fillId="0" borderId="19" xfId="0" applyFont="1" applyFill="1" applyBorder="1"/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5" xfId="0" applyFont="1" applyFill="1" applyBorder="1" applyAlignment="1">
      <alignment wrapText="1"/>
    </xf>
    <xf numFmtId="0" fontId="4" fillId="0" borderId="20" xfId="0" applyFont="1" applyFill="1" applyBorder="1"/>
    <xf numFmtId="0" fontId="4" fillId="0" borderId="20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/>
    </xf>
    <xf numFmtId="2" fontId="3" fillId="0" borderId="22" xfId="0" applyNumberFormat="1" applyFont="1" applyFill="1" applyBorder="1"/>
    <xf numFmtId="2" fontId="3" fillId="0" borderId="23" xfId="0" applyNumberFormat="1" applyFont="1" applyFill="1" applyBorder="1"/>
    <xf numFmtId="0" fontId="4" fillId="0" borderId="0" xfId="0" applyFont="1" applyFill="1" applyAlignment="1">
      <alignment horizontal="right"/>
    </xf>
    <xf numFmtId="0" fontId="4" fillId="0" borderId="16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opLeftCell="A20" zoomScale="125" zoomScaleNormal="92" workbookViewId="0">
      <selection activeCell="E26" sqref="E26"/>
    </sheetView>
  </sheetViews>
  <sheetFormatPr baseColWidth="10" defaultColWidth="8.83203125" defaultRowHeight="15" x14ac:dyDescent="0.2"/>
  <cols>
    <col min="1" max="1" width="8.5" customWidth="1"/>
    <col min="2" max="2" width="9.1640625" customWidth="1"/>
    <col min="3" max="3" width="23.5" style="24" customWidth="1"/>
    <col min="4" max="4" width="2" customWidth="1"/>
    <col min="5" max="5" width="8.5" customWidth="1"/>
    <col min="6" max="6" width="2" customWidth="1"/>
    <col min="7" max="7" width="10" customWidth="1"/>
    <col min="8" max="8" width="2" customWidth="1"/>
    <col min="9" max="9" width="10" customWidth="1"/>
    <col min="10" max="10" width="2" customWidth="1"/>
    <col min="11" max="11" width="10.1640625" customWidth="1"/>
  </cols>
  <sheetData>
    <row r="1" spans="1:12" x14ac:dyDescent="0.2">
      <c r="A1" s="5"/>
      <c r="B1" s="6"/>
      <c r="C1" s="25"/>
      <c r="D1" s="6"/>
      <c r="E1" s="6"/>
      <c r="F1" s="6"/>
      <c r="G1" s="6"/>
      <c r="H1" s="6"/>
      <c r="I1" s="6"/>
      <c r="J1" s="6"/>
      <c r="K1" s="6"/>
      <c r="L1" s="7"/>
    </row>
    <row r="2" spans="1:12" x14ac:dyDescent="0.2">
      <c r="A2" s="29"/>
      <c r="B2" s="29"/>
      <c r="C2" s="38"/>
      <c r="D2" s="29"/>
      <c r="E2" s="36" t="s">
        <v>5</v>
      </c>
      <c r="F2" s="35"/>
      <c r="G2" s="36" t="s">
        <v>3</v>
      </c>
      <c r="H2" s="34"/>
      <c r="I2" s="36" t="s">
        <v>4</v>
      </c>
      <c r="J2" s="34"/>
      <c r="K2" s="37" t="s">
        <v>47</v>
      </c>
      <c r="L2" s="9"/>
    </row>
    <row r="3" spans="1:12" ht="9" customHeight="1" x14ac:dyDescent="0.2">
      <c r="A3" s="29"/>
      <c r="B3" s="29"/>
      <c r="C3" s="38"/>
      <c r="D3" s="29"/>
      <c r="E3" s="29"/>
      <c r="F3" s="30"/>
      <c r="G3" s="29"/>
      <c r="H3" s="29"/>
      <c r="I3" s="29"/>
      <c r="J3" s="29"/>
      <c r="K3" s="29"/>
      <c r="L3" s="9"/>
    </row>
    <row r="4" spans="1:12" x14ac:dyDescent="0.2">
      <c r="A4" s="40" t="s">
        <v>2</v>
      </c>
      <c r="B4" s="40"/>
      <c r="C4" s="40"/>
      <c r="D4" s="31"/>
      <c r="E4" s="29">
        <v>3000</v>
      </c>
      <c r="F4" s="29"/>
      <c r="G4" s="29">
        <v>2800</v>
      </c>
      <c r="H4" s="29"/>
      <c r="I4" s="29">
        <v>2600</v>
      </c>
      <c r="J4" s="29"/>
      <c r="K4" s="29">
        <f>SUM(E4:I4)</f>
        <v>8400</v>
      </c>
      <c r="L4" s="9"/>
    </row>
    <row r="5" spans="1:12" ht="9" customHeight="1" x14ac:dyDescent="0.2">
      <c r="A5" s="29"/>
      <c r="B5" s="29"/>
      <c r="C5" s="38"/>
      <c r="D5" s="32"/>
      <c r="E5" s="29"/>
      <c r="F5" s="29"/>
      <c r="G5" s="29"/>
      <c r="H5" s="29"/>
      <c r="I5" s="29"/>
      <c r="J5" s="29"/>
      <c r="K5" s="29"/>
      <c r="L5" s="9"/>
    </row>
    <row r="6" spans="1:12" ht="15" customHeight="1" x14ac:dyDescent="0.2">
      <c r="A6" s="45" t="s">
        <v>33</v>
      </c>
      <c r="B6" s="45"/>
      <c r="C6" s="45"/>
      <c r="D6" s="29"/>
      <c r="E6" s="29"/>
      <c r="F6" s="29"/>
      <c r="G6" s="29"/>
      <c r="H6" s="29"/>
      <c r="I6" s="29"/>
      <c r="J6" s="29"/>
      <c r="K6" s="29"/>
      <c r="L6" s="9"/>
    </row>
    <row r="7" spans="1:12" ht="9" customHeight="1" x14ac:dyDescent="0.2">
      <c r="A7" s="29"/>
      <c r="B7" s="29"/>
      <c r="C7" s="38"/>
      <c r="D7" s="29"/>
      <c r="E7" s="29"/>
      <c r="F7" s="29"/>
      <c r="G7" s="29"/>
      <c r="H7" s="29"/>
      <c r="I7" s="29"/>
      <c r="J7" s="29"/>
      <c r="K7" s="29"/>
      <c r="L7" s="9"/>
    </row>
    <row r="8" spans="1:12" x14ac:dyDescent="0.2">
      <c r="A8" s="29"/>
      <c r="B8" s="40" t="s">
        <v>8</v>
      </c>
      <c r="C8" s="40"/>
      <c r="D8" s="29"/>
      <c r="E8" s="29"/>
      <c r="F8" s="29"/>
      <c r="G8" s="29"/>
      <c r="H8" s="29"/>
      <c r="I8" s="29"/>
      <c r="J8" s="29"/>
      <c r="K8" s="29"/>
      <c r="L8" s="9"/>
    </row>
    <row r="9" spans="1:12" ht="9" customHeight="1" x14ac:dyDescent="0.2">
      <c r="A9" s="29"/>
      <c r="B9" s="38"/>
      <c r="C9" s="38"/>
      <c r="D9" s="29"/>
      <c r="E9" s="29"/>
      <c r="F9" s="29"/>
      <c r="G9" s="29"/>
      <c r="H9" s="29"/>
      <c r="I9" s="29"/>
      <c r="J9" s="29"/>
      <c r="K9" s="29"/>
      <c r="L9" s="9"/>
    </row>
    <row r="10" spans="1:12" ht="16" x14ac:dyDescent="0.2">
      <c r="A10" s="29"/>
      <c r="B10" s="38"/>
      <c r="C10" s="38" t="s">
        <v>36</v>
      </c>
      <c r="D10" s="29"/>
      <c r="E10" s="29">
        <v>985</v>
      </c>
      <c r="F10" s="29"/>
      <c r="G10" s="29">
        <v>965</v>
      </c>
      <c r="H10" s="29"/>
      <c r="I10" s="29">
        <v>750</v>
      </c>
      <c r="J10" s="29"/>
      <c r="K10" s="29">
        <f>SUM(E10:I10)</f>
        <v>2700</v>
      </c>
      <c r="L10" s="9"/>
    </row>
    <row r="11" spans="1:12" ht="9" customHeight="1" x14ac:dyDescent="0.2">
      <c r="A11" s="29"/>
      <c r="B11" s="29"/>
      <c r="C11" s="38"/>
      <c r="D11" s="29"/>
      <c r="E11" s="29"/>
      <c r="F11" s="29"/>
      <c r="G11" s="29"/>
      <c r="H11" s="29"/>
      <c r="I11" s="29"/>
      <c r="J11" s="29"/>
      <c r="K11" s="29"/>
      <c r="L11" s="9"/>
    </row>
    <row r="12" spans="1:12" ht="16" x14ac:dyDescent="0.2">
      <c r="A12" s="29"/>
      <c r="B12" s="29"/>
      <c r="C12" s="38" t="s">
        <v>32</v>
      </c>
      <c r="D12" s="29"/>
      <c r="E12" s="29">
        <v>700</v>
      </c>
      <c r="F12" s="29"/>
      <c r="G12" s="29">
        <v>600</v>
      </c>
      <c r="H12" s="29"/>
      <c r="I12" s="29">
        <v>500</v>
      </c>
      <c r="J12" s="29"/>
      <c r="K12" s="29">
        <f>SUM(E12:I12)</f>
        <v>1800</v>
      </c>
      <c r="L12" s="9"/>
    </row>
    <row r="13" spans="1:12" ht="9" customHeight="1" x14ac:dyDescent="0.2">
      <c r="A13" s="29"/>
      <c r="B13" s="29"/>
      <c r="C13" s="38"/>
      <c r="D13" s="29"/>
      <c r="E13" s="29"/>
      <c r="F13" s="29"/>
      <c r="G13" s="29"/>
      <c r="H13" s="29"/>
      <c r="I13" s="29"/>
      <c r="J13" s="29"/>
      <c r="K13" s="29"/>
      <c r="L13" s="9"/>
    </row>
    <row r="14" spans="1:12" x14ac:dyDescent="0.2">
      <c r="A14" s="29"/>
      <c r="B14" s="46" t="s">
        <v>9</v>
      </c>
      <c r="C14" s="46"/>
      <c r="D14" s="29"/>
      <c r="E14" s="29"/>
      <c r="F14" s="29"/>
      <c r="G14" s="29"/>
      <c r="H14" s="29"/>
      <c r="I14" s="29"/>
      <c r="J14" s="29"/>
      <c r="K14" s="29"/>
      <c r="L14" s="9"/>
    </row>
    <row r="15" spans="1:12" ht="9" customHeight="1" x14ac:dyDescent="0.2">
      <c r="A15" s="29"/>
      <c r="B15" s="29"/>
      <c r="C15" s="38"/>
      <c r="D15" s="29"/>
      <c r="E15" s="29"/>
      <c r="F15" s="29"/>
      <c r="G15" s="29"/>
      <c r="H15" s="29"/>
      <c r="I15" s="29"/>
      <c r="J15" s="29"/>
      <c r="K15" s="29"/>
      <c r="L15" s="9"/>
    </row>
    <row r="16" spans="1:12" ht="32" customHeight="1" x14ac:dyDescent="0.2">
      <c r="A16" s="29"/>
      <c r="B16" s="29"/>
      <c r="C16" s="38" t="s">
        <v>49</v>
      </c>
      <c r="D16" s="29"/>
      <c r="E16" s="29">
        <v>12</v>
      </c>
      <c r="F16" s="29"/>
      <c r="G16" s="29">
        <v>11</v>
      </c>
      <c r="H16" s="29"/>
      <c r="I16" s="29">
        <v>10</v>
      </c>
      <c r="J16" s="29"/>
      <c r="K16" s="29">
        <f>SUM(E16:I16)</f>
        <v>33</v>
      </c>
      <c r="L16" s="9"/>
    </row>
    <row r="17" spans="1:12" ht="9" customHeight="1" x14ac:dyDescent="0.2">
      <c r="A17" s="29"/>
      <c r="B17" s="29"/>
      <c r="C17" s="38"/>
      <c r="D17" s="29"/>
      <c r="E17" s="29"/>
      <c r="F17" s="29"/>
      <c r="G17" s="29"/>
      <c r="H17" s="29"/>
      <c r="I17" s="29"/>
      <c r="J17" s="29"/>
      <c r="K17" s="29"/>
      <c r="L17" s="9"/>
    </row>
    <row r="18" spans="1:12" ht="14.25" customHeight="1" x14ac:dyDescent="0.2">
      <c r="A18" s="29"/>
      <c r="B18" s="29" t="s">
        <v>13</v>
      </c>
      <c r="C18" s="38"/>
      <c r="D18" s="29"/>
      <c r="E18" s="29"/>
      <c r="F18" s="29"/>
      <c r="G18" s="29"/>
      <c r="H18" s="29"/>
      <c r="I18" s="29"/>
      <c r="J18" s="29"/>
      <c r="K18" s="29"/>
      <c r="L18" s="9"/>
    </row>
    <row r="19" spans="1:12" ht="9" customHeight="1" x14ac:dyDescent="0.2">
      <c r="A19" s="29"/>
      <c r="B19" s="29"/>
      <c r="C19" s="38"/>
      <c r="D19" s="29"/>
      <c r="E19" s="29"/>
      <c r="F19" s="29"/>
      <c r="G19" s="29"/>
      <c r="H19" s="29"/>
      <c r="I19" s="29"/>
      <c r="J19" s="29"/>
      <c r="K19" s="29"/>
      <c r="L19" s="9"/>
    </row>
    <row r="20" spans="1:12" ht="14.25" customHeight="1" x14ac:dyDescent="0.2">
      <c r="A20" s="29"/>
      <c r="B20" s="29"/>
      <c r="C20" s="38" t="s">
        <v>34</v>
      </c>
      <c r="D20" s="29"/>
      <c r="E20" s="29">
        <v>7</v>
      </c>
      <c r="F20" s="29"/>
      <c r="G20" s="29">
        <v>5</v>
      </c>
      <c r="H20" s="29"/>
      <c r="I20" s="29">
        <v>4</v>
      </c>
      <c r="J20" s="29"/>
      <c r="K20" s="29">
        <f>SUM(E20:I20)</f>
        <v>16</v>
      </c>
      <c r="L20" s="9"/>
    </row>
    <row r="21" spans="1:12" ht="9" customHeight="1" x14ac:dyDescent="0.2">
      <c r="A21" s="29"/>
      <c r="B21" s="29"/>
      <c r="C21" s="38"/>
      <c r="D21" s="29"/>
      <c r="E21" s="29"/>
      <c r="F21" s="29"/>
      <c r="G21" s="29"/>
      <c r="H21" s="29"/>
      <c r="I21" s="29"/>
      <c r="J21" s="29"/>
      <c r="K21" s="29"/>
      <c r="L21" s="9"/>
    </row>
    <row r="22" spans="1:12" ht="14.25" customHeight="1" x14ac:dyDescent="0.2">
      <c r="A22" s="29"/>
      <c r="B22" s="29"/>
      <c r="C22" s="38" t="s">
        <v>35</v>
      </c>
      <c r="D22" s="29"/>
      <c r="E22" s="29">
        <v>8</v>
      </c>
      <c r="F22" s="29"/>
      <c r="G22" s="29">
        <v>6</v>
      </c>
      <c r="H22" s="29"/>
      <c r="I22" s="29">
        <v>6</v>
      </c>
      <c r="J22" s="29"/>
      <c r="K22" s="29">
        <f>SUM(E22:I22)</f>
        <v>20</v>
      </c>
      <c r="L22" s="9"/>
    </row>
    <row r="23" spans="1:12" ht="9" customHeight="1" x14ac:dyDescent="0.2">
      <c r="A23" s="29"/>
      <c r="B23" s="29"/>
      <c r="C23" s="38"/>
      <c r="D23" s="29"/>
      <c r="E23" s="29"/>
      <c r="F23" s="29"/>
      <c r="G23" s="29"/>
      <c r="H23" s="29"/>
      <c r="I23" s="29"/>
      <c r="J23" s="29"/>
      <c r="K23" s="29"/>
      <c r="L23" s="9"/>
    </row>
    <row r="24" spans="1:12" ht="14.25" customHeight="1" x14ac:dyDescent="0.2">
      <c r="A24" s="29"/>
      <c r="B24" s="29"/>
      <c r="C24" s="33" t="s">
        <v>37</v>
      </c>
      <c r="D24" s="29"/>
      <c r="E24" s="29">
        <v>3</v>
      </c>
      <c r="F24" s="29"/>
      <c r="G24" s="29">
        <v>2</v>
      </c>
      <c r="H24" s="29"/>
      <c r="I24" s="29">
        <v>1</v>
      </c>
      <c r="J24" s="29"/>
      <c r="K24" s="29">
        <f>SUM(E24:I24)</f>
        <v>6</v>
      </c>
      <c r="L24" s="9"/>
    </row>
    <row r="25" spans="1:12" ht="9" customHeight="1" x14ac:dyDescent="0.2">
      <c r="A25" s="29"/>
      <c r="B25" s="29"/>
      <c r="C25" s="38"/>
      <c r="D25" s="29"/>
      <c r="E25" s="29"/>
      <c r="F25" s="29"/>
      <c r="G25" s="29"/>
      <c r="H25" s="29"/>
      <c r="I25" s="29"/>
      <c r="J25" s="29"/>
      <c r="K25" s="29"/>
      <c r="L25" s="9"/>
    </row>
    <row r="26" spans="1:12" x14ac:dyDescent="0.2">
      <c r="A26" s="40" t="s">
        <v>11</v>
      </c>
      <c r="B26" s="40"/>
      <c r="C26" s="40"/>
      <c r="D26" s="29"/>
      <c r="E26" s="29">
        <f>E4-E10-E12-E16-E20-E22-E24</f>
        <v>1285</v>
      </c>
      <c r="F26" s="29"/>
      <c r="G26" s="29">
        <f>G4-G10-G12-G16-G20-G22-G24</f>
        <v>1211</v>
      </c>
      <c r="H26" s="29"/>
      <c r="I26" s="29">
        <f>I4-I10-I12-I16-I20-I22-I24</f>
        <v>1329</v>
      </c>
      <c r="J26" s="29"/>
      <c r="K26" s="29">
        <f t="shared" ref="K26" si="0">K4-K10-K12-K16-K20-K22-K24</f>
        <v>3825</v>
      </c>
      <c r="L26" s="9"/>
    </row>
    <row r="27" spans="1:12" ht="9" customHeight="1" x14ac:dyDescent="0.2">
      <c r="A27" s="29"/>
      <c r="B27" s="29"/>
      <c r="C27" s="38"/>
      <c r="D27" s="29"/>
      <c r="E27" s="29"/>
      <c r="F27" s="29"/>
      <c r="G27" s="29"/>
      <c r="H27" s="29"/>
      <c r="I27" s="29"/>
      <c r="J27" s="29"/>
      <c r="K27" s="29"/>
      <c r="L27" s="9"/>
    </row>
    <row r="28" spans="1:12" x14ac:dyDescent="0.2">
      <c r="A28" s="40" t="s">
        <v>46</v>
      </c>
      <c r="B28" s="40"/>
      <c r="C28" s="40"/>
      <c r="D28" s="29"/>
      <c r="E28" s="29"/>
      <c r="F28" s="29"/>
      <c r="G28" s="29"/>
      <c r="H28" s="29"/>
      <c r="I28" s="29"/>
      <c r="J28" s="29"/>
      <c r="K28" s="29"/>
      <c r="L28" s="9"/>
    </row>
    <row r="29" spans="1:12" ht="9" customHeight="1" x14ac:dyDescent="0.2">
      <c r="A29" s="29"/>
      <c r="B29" s="29"/>
      <c r="C29" s="38"/>
      <c r="D29" s="29"/>
      <c r="E29" s="29"/>
      <c r="F29" s="29"/>
      <c r="G29" s="29"/>
      <c r="H29" s="29"/>
      <c r="I29" s="29"/>
      <c r="J29" s="29"/>
      <c r="K29" s="29"/>
      <c r="L29" s="9"/>
    </row>
    <row r="30" spans="1:12" x14ac:dyDescent="0.2">
      <c r="A30" s="29"/>
      <c r="B30" s="40" t="s">
        <v>39</v>
      </c>
      <c r="C30" s="40"/>
      <c r="D30" s="29"/>
      <c r="E30" s="29">
        <v>8</v>
      </c>
      <c r="F30" s="29"/>
      <c r="G30" s="29">
        <v>8</v>
      </c>
      <c r="H30" s="29"/>
      <c r="I30" s="29">
        <v>8</v>
      </c>
      <c r="J30" s="29"/>
      <c r="K30" s="29">
        <f>SUM(E30:I30)</f>
        <v>24</v>
      </c>
      <c r="L30" s="9"/>
    </row>
    <row r="31" spans="1:12" ht="9" customHeight="1" x14ac:dyDescent="0.2">
      <c r="A31" s="29"/>
      <c r="B31" s="29"/>
      <c r="C31" s="38"/>
      <c r="D31" s="29"/>
      <c r="E31" s="29"/>
      <c r="F31" s="29"/>
      <c r="G31" s="29"/>
      <c r="H31" s="29"/>
      <c r="I31" s="29"/>
      <c r="J31" s="29"/>
      <c r="K31" s="29"/>
      <c r="L31" s="9"/>
    </row>
    <row r="32" spans="1:12" x14ac:dyDescent="0.2">
      <c r="A32" s="29"/>
      <c r="B32" s="40" t="s">
        <v>40</v>
      </c>
      <c r="C32" s="40"/>
      <c r="D32" s="29"/>
      <c r="E32" s="29">
        <v>1.4</v>
      </c>
      <c r="F32" s="29"/>
      <c r="G32" s="29">
        <v>1.4</v>
      </c>
      <c r="H32" s="29"/>
      <c r="I32" s="29">
        <v>1.4</v>
      </c>
      <c r="J32" s="29"/>
      <c r="K32" s="29">
        <f>SUM(E32:I32)</f>
        <v>4.1999999999999993</v>
      </c>
      <c r="L32" s="9"/>
    </row>
    <row r="33" spans="1:12" ht="9" customHeight="1" x14ac:dyDescent="0.2">
      <c r="A33" s="29"/>
      <c r="B33" s="29"/>
      <c r="C33" s="38"/>
      <c r="D33" s="29"/>
      <c r="E33" s="29"/>
      <c r="F33" s="29"/>
      <c r="G33" s="29"/>
      <c r="H33" s="29"/>
      <c r="I33" s="29"/>
      <c r="J33" s="29"/>
      <c r="K33" s="29"/>
      <c r="L33" s="9"/>
    </row>
    <row r="34" spans="1:12" x14ac:dyDescent="0.2">
      <c r="A34" s="29"/>
      <c r="B34" s="40" t="s">
        <v>41</v>
      </c>
      <c r="C34" s="40"/>
      <c r="D34" s="29"/>
      <c r="E34" s="29">
        <v>0.6</v>
      </c>
      <c r="F34" s="29"/>
      <c r="G34" s="29">
        <v>0.6</v>
      </c>
      <c r="H34" s="29"/>
      <c r="I34" s="29">
        <v>0.6</v>
      </c>
      <c r="J34" s="29"/>
      <c r="K34" s="29">
        <f>SUM(E34:I34)</f>
        <v>1.7999999999999998</v>
      </c>
      <c r="L34" s="9"/>
    </row>
    <row r="35" spans="1:12" ht="9" customHeight="1" x14ac:dyDescent="0.2">
      <c r="A35" s="29"/>
      <c r="B35" s="29"/>
      <c r="C35" s="38"/>
      <c r="D35" s="29"/>
      <c r="E35" s="29"/>
      <c r="F35" s="29"/>
      <c r="G35" s="29"/>
      <c r="H35" s="29"/>
      <c r="I35" s="29"/>
      <c r="J35" s="29"/>
      <c r="K35" s="29"/>
      <c r="L35" s="9"/>
    </row>
    <row r="36" spans="1:12" x14ac:dyDescent="0.2">
      <c r="A36" s="29"/>
      <c r="B36" s="40" t="s">
        <v>42</v>
      </c>
      <c r="C36" s="40"/>
      <c r="D36" s="29"/>
      <c r="E36" s="29">
        <v>4</v>
      </c>
      <c r="F36" s="29"/>
      <c r="G36" s="29">
        <v>4</v>
      </c>
      <c r="H36" s="29"/>
      <c r="I36" s="29">
        <v>4</v>
      </c>
      <c r="J36" s="29"/>
      <c r="K36" s="29">
        <f>SUM(E36:I36)</f>
        <v>12</v>
      </c>
      <c r="L36" s="9"/>
    </row>
    <row r="37" spans="1:12" ht="9" customHeight="1" x14ac:dyDescent="0.2">
      <c r="A37" s="29"/>
      <c r="B37" s="29"/>
      <c r="C37" s="38"/>
      <c r="D37" s="29"/>
      <c r="E37" s="29"/>
      <c r="F37" s="29"/>
      <c r="G37" s="29"/>
      <c r="H37" s="29"/>
      <c r="I37" s="29"/>
      <c r="J37" s="29"/>
      <c r="K37" s="29"/>
      <c r="L37" s="9"/>
    </row>
    <row r="38" spans="1:12" x14ac:dyDescent="0.2">
      <c r="A38" s="29"/>
      <c r="B38" s="40" t="s">
        <v>43</v>
      </c>
      <c r="C38" s="40"/>
      <c r="D38" s="29"/>
      <c r="E38" s="29">
        <v>1.6</v>
      </c>
      <c r="F38" s="29"/>
      <c r="G38" s="29">
        <v>1.6</v>
      </c>
      <c r="H38" s="29"/>
      <c r="I38" s="29">
        <v>1.6</v>
      </c>
      <c r="J38" s="29"/>
      <c r="K38" s="29">
        <f>SUM(E38:I38)</f>
        <v>4.8000000000000007</v>
      </c>
      <c r="L38" s="9"/>
    </row>
    <row r="39" spans="1:12" ht="9" customHeight="1" x14ac:dyDescent="0.2">
      <c r="A39" s="29"/>
      <c r="B39" s="29"/>
      <c r="C39" s="38"/>
      <c r="D39" s="29"/>
      <c r="E39" s="29"/>
      <c r="F39" s="29"/>
      <c r="G39" s="29"/>
      <c r="H39" s="29"/>
      <c r="I39" s="29"/>
      <c r="J39" s="29"/>
      <c r="K39" s="29"/>
      <c r="L39" s="9"/>
    </row>
    <row r="40" spans="1:12" x14ac:dyDescent="0.2">
      <c r="A40" s="29"/>
      <c r="B40" s="40" t="s">
        <v>44</v>
      </c>
      <c r="C40" s="40"/>
      <c r="D40" s="29"/>
      <c r="E40" s="29">
        <v>0.5</v>
      </c>
      <c r="F40" s="29"/>
      <c r="G40" s="29">
        <v>0.5</v>
      </c>
      <c r="H40" s="29"/>
      <c r="I40" s="29">
        <v>0.5</v>
      </c>
      <c r="J40" s="29"/>
      <c r="K40" s="29">
        <f>SUM(E40:I40)</f>
        <v>1.5</v>
      </c>
      <c r="L40" s="9"/>
    </row>
    <row r="41" spans="1:12" ht="9" customHeight="1" x14ac:dyDescent="0.2">
      <c r="A41" s="29"/>
      <c r="B41" s="29"/>
      <c r="C41" s="38"/>
      <c r="D41" s="29"/>
      <c r="E41" s="29"/>
      <c r="F41" s="29"/>
      <c r="G41" s="29"/>
      <c r="H41" s="29"/>
      <c r="I41" s="29"/>
      <c r="J41" s="29"/>
      <c r="K41" s="29"/>
      <c r="L41" s="9"/>
    </row>
    <row r="42" spans="1:12" x14ac:dyDescent="0.2">
      <c r="A42" s="29"/>
      <c r="B42" s="29" t="s">
        <v>48</v>
      </c>
      <c r="C42" s="38"/>
      <c r="D42" s="29"/>
      <c r="E42" s="29">
        <v>5</v>
      </c>
      <c r="F42" s="29"/>
      <c r="G42" s="29">
        <v>5</v>
      </c>
      <c r="H42" s="29"/>
      <c r="I42" s="29">
        <v>5</v>
      </c>
      <c r="J42" s="29"/>
      <c r="K42" s="29">
        <f>SUM(E42:I42)</f>
        <v>15</v>
      </c>
      <c r="L42" s="9"/>
    </row>
    <row r="43" spans="1:12" ht="9" customHeight="1" x14ac:dyDescent="0.2">
      <c r="A43" s="29"/>
      <c r="B43" s="29"/>
      <c r="C43" s="38"/>
      <c r="D43" s="29"/>
      <c r="E43" s="29"/>
      <c r="F43" s="29"/>
      <c r="G43" s="29"/>
      <c r="H43" s="29"/>
      <c r="I43" s="29"/>
      <c r="J43" s="29"/>
      <c r="K43" s="29"/>
      <c r="L43" s="9"/>
    </row>
    <row r="44" spans="1:12" x14ac:dyDescent="0.2">
      <c r="A44" s="29"/>
      <c r="B44" s="40" t="s">
        <v>45</v>
      </c>
      <c r="C44" s="40"/>
      <c r="D44" s="29"/>
      <c r="E44" s="29">
        <v>0.5</v>
      </c>
      <c r="F44" s="29"/>
      <c r="G44" s="29">
        <v>0.5</v>
      </c>
      <c r="H44" s="29"/>
      <c r="I44" s="29">
        <v>0.5</v>
      </c>
      <c r="J44" s="29"/>
      <c r="K44" s="29">
        <f>SUM(E44:I44)</f>
        <v>1.5</v>
      </c>
      <c r="L44" s="9"/>
    </row>
    <row r="45" spans="1:12" ht="9" customHeight="1" x14ac:dyDescent="0.2">
      <c r="A45" s="29"/>
      <c r="B45" s="29"/>
      <c r="C45" s="38"/>
      <c r="D45" s="29"/>
      <c r="E45" s="29"/>
      <c r="F45" s="29"/>
      <c r="G45" s="29"/>
      <c r="H45" s="29"/>
      <c r="I45" s="29"/>
      <c r="J45" s="29"/>
      <c r="K45" s="29"/>
      <c r="L45" s="9"/>
    </row>
    <row r="46" spans="1:12" x14ac:dyDescent="0.2">
      <c r="A46" s="40" t="s">
        <v>30</v>
      </c>
      <c r="B46" s="40"/>
      <c r="C46" s="40"/>
      <c r="D46" s="29"/>
      <c r="E46" s="29"/>
      <c r="F46" s="29"/>
      <c r="G46" s="29"/>
      <c r="H46" s="29"/>
      <c r="I46" s="29"/>
      <c r="J46" s="29"/>
      <c r="K46" s="29">
        <f>SUM(K30:K44)</f>
        <v>64.8</v>
      </c>
      <c r="L46" s="9"/>
    </row>
    <row r="47" spans="1:12" ht="9" customHeight="1" x14ac:dyDescent="0.2">
      <c r="A47" s="29"/>
      <c r="B47" s="29"/>
      <c r="C47" s="38"/>
      <c r="D47" s="29"/>
      <c r="E47" s="29"/>
      <c r="F47" s="29"/>
      <c r="G47" s="29"/>
      <c r="H47" s="29"/>
      <c r="I47" s="29"/>
      <c r="J47" s="29"/>
      <c r="K47" s="29"/>
      <c r="L47" s="9"/>
    </row>
    <row r="48" spans="1:12" x14ac:dyDescent="0.2">
      <c r="A48" s="40" t="s">
        <v>51</v>
      </c>
      <c r="B48" s="40"/>
      <c r="C48" s="40"/>
      <c r="D48" s="29"/>
      <c r="E48" s="29"/>
      <c r="F48" s="29"/>
      <c r="G48" s="29"/>
      <c r="H48" s="29"/>
      <c r="I48" s="29"/>
      <c r="J48" s="29"/>
      <c r="K48" s="29"/>
      <c r="L48" s="9"/>
    </row>
    <row r="49" spans="1:12" ht="9" customHeight="1" x14ac:dyDescent="0.2">
      <c r="A49" s="38"/>
      <c r="B49" s="38"/>
      <c r="C49" s="38"/>
      <c r="D49" s="29"/>
      <c r="E49" s="29"/>
      <c r="F49" s="29"/>
      <c r="G49" s="29"/>
      <c r="H49" s="29"/>
      <c r="I49" s="29"/>
      <c r="J49" s="29"/>
      <c r="K49" s="29"/>
      <c r="L49" s="9"/>
    </row>
    <row r="50" spans="1:12" ht="13.5" customHeight="1" x14ac:dyDescent="0.2">
      <c r="A50" s="31"/>
      <c r="B50" s="42" t="s">
        <v>50</v>
      </c>
      <c r="C50" s="42"/>
      <c r="D50" s="29"/>
      <c r="E50" s="29">
        <f>K50/3</f>
        <v>15</v>
      </c>
      <c r="F50" s="29"/>
      <c r="G50" s="29">
        <v>15</v>
      </c>
      <c r="H50" s="29"/>
      <c r="I50" s="29">
        <v>15</v>
      </c>
      <c r="J50" s="29"/>
      <c r="K50" s="29">
        <v>45</v>
      </c>
      <c r="L50" s="9"/>
    </row>
    <row r="51" spans="1:12" ht="8.25" customHeight="1" x14ac:dyDescent="0.2">
      <c r="A51" s="31"/>
      <c r="B51" s="30"/>
      <c r="C51" s="30"/>
      <c r="D51" s="29"/>
      <c r="E51" s="29"/>
      <c r="F51" s="29"/>
      <c r="G51" s="29"/>
      <c r="H51" s="29"/>
      <c r="I51" s="29"/>
      <c r="J51" s="29"/>
      <c r="K51" s="29"/>
      <c r="L51" s="9"/>
    </row>
    <row r="52" spans="1:12" ht="13.5" customHeight="1" x14ac:dyDescent="0.2">
      <c r="A52" s="31"/>
      <c r="B52" s="42" t="s">
        <v>38</v>
      </c>
      <c r="C52" s="42"/>
      <c r="D52" s="29"/>
      <c r="E52" s="29">
        <v>4</v>
      </c>
      <c r="F52" s="29"/>
      <c r="G52" s="29">
        <v>4</v>
      </c>
      <c r="H52" s="29"/>
      <c r="I52" s="29">
        <v>4</v>
      </c>
      <c r="J52" s="29"/>
      <c r="K52" s="29">
        <v>12</v>
      </c>
      <c r="L52" s="9"/>
    </row>
    <row r="53" spans="1:12" ht="9" customHeight="1" x14ac:dyDescent="0.2">
      <c r="A53" s="32"/>
      <c r="B53" s="32"/>
      <c r="C53" s="32"/>
      <c r="D53" s="29"/>
      <c r="E53" s="29"/>
      <c r="F53" s="29"/>
      <c r="G53" s="29"/>
      <c r="H53" s="29"/>
      <c r="I53" s="29"/>
      <c r="J53" s="29"/>
      <c r="K53" s="29"/>
      <c r="L53" s="9"/>
    </row>
    <row r="54" spans="1:12" ht="29.25" customHeight="1" x14ac:dyDescent="0.2">
      <c r="A54" s="32"/>
      <c r="B54" s="43" t="s">
        <v>52</v>
      </c>
      <c r="C54" s="44"/>
      <c r="D54" s="29"/>
      <c r="E54" s="29"/>
      <c r="F54" s="29"/>
      <c r="G54" s="29"/>
      <c r="H54" s="29"/>
      <c r="I54" s="29"/>
      <c r="J54" s="29"/>
      <c r="K54" s="29">
        <f>K50+K52</f>
        <v>57</v>
      </c>
      <c r="L54" s="9"/>
    </row>
    <row r="55" spans="1:12" ht="9" customHeight="1" x14ac:dyDescent="0.2">
      <c r="A55" s="32"/>
      <c r="B55" s="32"/>
      <c r="C55" s="32"/>
      <c r="D55" s="29"/>
      <c r="E55" s="29"/>
      <c r="F55" s="29"/>
      <c r="G55" s="29"/>
      <c r="H55" s="29"/>
      <c r="I55" s="29"/>
      <c r="J55" s="29"/>
      <c r="K55" s="29"/>
      <c r="L55" s="9"/>
    </row>
    <row r="56" spans="1:12" x14ac:dyDescent="0.2">
      <c r="A56" s="40" t="s">
        <v>31</v>
      </c>
      <c r="B56" s="40"/>
      <c r="C56" s="40"/>
      <c r="D56" s="29"/>
      <c r="E56" s="29"/>
      <c r="F56" s="29"/>
      <c r="G56" s="29"/>
      <c r="H56" s="29"/>
      <c r="I56" s="29"/>
      <c r="J56" s="29"/>
      <c r="K56" s="29">
        <f>K46+K54</f>
        <v>121.8</v>
      </c>
      <c r="L56" s="9"/>
    </row>
    <row r="57" spans="1:12" ht="9" customHeight="1" x14ac:dyDescent="0.2">
      <c r="A57" s="29"/>
      <c r="B57" s="29"/>
      <c r="C57" s="38"/>
      <c r="D57" s="29"/>
      <c r="E57" s="29"/>
      <c r="F57" s="29"/>
      <c r="G57" s="29"/>
      <c r="H57" s="29"/>
      <c r="I57" s="29"/>
      <c r="J57" s="29"/>
      <c r="K57" s="29"/>
      <c r="L57" s="9"/>
    </row>
    <row r="58" spans="1:12" x14ac:dyDescent="0.2">
      <c r="A58" s="41" t="s">
        <v>14</v>
      </c>
      <c r="B58" s="41"/>
      <c r="C58" s="41"/>
      <c r="D58" s="29"/>
      <c r="E58" s="29"/>
      <c r="F58" s="29"/>
      <c r="G58" s="29"/>
      <c r="H58" s="29"/>
      <c r="I58" s="29"/>
      <c r="J58" s="29"/>
      <c r="K58" s="29">
        <f>K26-K56</f>
        <v>3703.2</v>
      </c>
      <c r="L58" s="9"/>
    </row>
    <row r="59" spans="1:12" x14ac:dyDescent="0.2">
      <c r="A59" s="12"/>
      <c r="B59" s="2"/>
      <c r="C59" s="26"/>
      <c r="D59" s="2"/>
      <c r="E59" s="2"/>
      <c r="F59" s="2"/>
      <c r="G59" s="2"/>
      <c r="H59" s="2"/>
      <c r="I59" s="2"/>
      <c r="J59" s="2"/>
      <c r="K59" s="2"/>
      <c r="L59" s="13"/>
    </row>
  </sheetData>
  <mergeCells count="20">
    <mergeCell ref="B36:C36"/>
    <mergeCell ref="A4:C4"/>
    <mergeCell ref="A6:C6"/>
    <mergeCell ref="B8:C8"/>
    <mergeCell ref="B14:C14"/>
    <mergeCell ref="A26:C26"/>
    <mergeCell ref="A28:C28"/>
    <mergeCell ref="B30:C30"/>
    <mergeCell ref="B32:C32"/>
    <mergeCell ref="B34:C34"/>
    <mergeCell ref="A56:C56"/>
    <mergeCell ref="A58:C58"/>
    <mergeCell ref="B38:C38"/>
    <mergeCell ref="B40:C40"/>
    <mergeCell ref="B44:C44"/>
    <mergeCell ref="A46:C46"/>
    <mergeCell ref="A48:C48"/>
    <mergeCell ref="B50:C50"/>
    <mergeCell ref="B52:C52"/>
    <mergeCell ref="B54:C5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zoomScale="134" workbookViewId="0">
      <selection activeCell="E5" sqref="E5"/>
    </sheetView>
  </sheetViews>
  <sheetFormatPr baseColWidth="10" defaultColWidth="8.83203125" defaultRowHeight="15" x14ac:dyDescent="0.2"/>
  <cols>
    <col min="1" max="1" width="7.1640625" customWidth="1"/>
    <col min="2" max="2" width="20.5" customWidth="1"/>
    <col min="3" max="3" width="1.5" customWidth="1"/>
    <col min="4" max="5" width="13.5" customWidth="1"/>
    <col min="6" max="6" width="2.5" customWidth="1"/>
  </cols>
  <sheetData>
    <row r="1" spans="1:6" x14ac:dyDescent="0.2">
      <c r="A1" s="5"/>
      <c r="B1" s="6"/>
      <c r="C1" s="6"/>
      <c r="D1" s="49" t="s">
        <v>6</v>
      </c>
      <c r="E1" s="49"/>
      <c r="F1" s="7"/>
    </row>
    <row r="2" spans="1:6" ht="7.5" customHeight="1" x14ac:dyDescent="0.2">
      <c r="A2" s="8"/>
      <c r="B2" s="4"/>
      <c r="C2" s="4"/>
      <c r="D2" s="4"/>
      <c r="E2" s="4"/>
      <c r="F2" s="9"/>
    </row>
    <row r="3" spans="1:6" x14ac:dyDescent="0.2">
      <c r="A3" s="47" t="s">
        <v>2</v>
      </c>
      <c r="B3" s="48"/>
      <c r="C3" s="10"/>
      <c r="D3" s="4"/>
      <c r="E3" s="4">
        <v>8400</v>
      </c>
      <c r="F3" s="9"/>
    </row>
    <row r="4" spans="1:6" x14ac:dyDescent="0.2">
      <c r="A4" s="50" t="s">
        <v>7</v>
      </c>
      <c r="B4" s="51"/>
      <c r="C4" s="11"/>
      <c r="D4" s="4"/>
      <c r="E4" s="4"/>
      <c r="F4" s="9"/>
    </row>
    <row r="5" spans="1:6" x14ac:dyDescent="0.2">
      <c r="A5" s="8"/>
      <c r="B5" s="4" t="s">
        <v>8</v>
      </c>
      <c r="C5" s="4"/>
      <c r="D5" s="4"/>
      <c r="E5" s="4">
        <v>4500</v>
      </c>
      <c r="F5" s="9"/>
    </row>
    <row r="6" spans="1:6" x14ac:dyDescent="0.2">
      <c r="A6" s="8"/>
      <c r="B6" s="4" t="s">
        <v>9</v>
      </c>
      <c r="C6" s="4"/>
      <c r="D6" s="4"/>
      <c r="E6" s="4">
        <v>33</v>
      </c>
      <c r="F6" s="9"/>
    </row>
    <row r="7" spans="1:6" x14ac:dyDescent="0.2">
      <c r="A7" s="8"/>
      <c r="B7" s="4" t="s">
        <v>10</v>
      </c>
      <c r="C7" s="4"/>
      <c r="D7" s="4"/>
      <c r="E7" s="4">
        <v>42</v>
      </c>
      <c r="F7" s="9"/>
    </row>
    <row r="8" spans="1:6" ht="7.5" customHeight="1" x14ac:dyDescent="0.2">
      <c r="A8" s="8"/>
      <c r="B8" s="4"/>
      <c r="C8" s="4"/>
      <c r="D8" s="4"/>
      <c r="E8" s="4"/>
      <c r="F8" s="9"/>
    </row>
    <row r="9" spans="1:6" ht="16" thickBot="1" x14ac:dyDescent="0.25">
      <c r="A9" s="47" t="s">
        <v>11</v>
      </c>
      <c r="B9" s="48"/>
      <c r="C9" s="10"/>
      <c r="D9" s="4"/>
      <c r="E9" s="3">
        <f>E3-E5-E6-E7</f>
        <v>3825</v>
      </c>
      <c r="F9" s="9"/>
    </row>
    <row r="10" spans="1:6" ht="16" thickTop="1" x14ac:dyDescent="0.2">
      <c r="A10" s="47" t="s">
        <v>12</v>
      </c>
      <c r="B10" s="48"/>
      <c r="C10" s="10"/>
      <c r="D10" s="4"/>
      <c r="E10" s="4"/>
      <c r="F10" s="9"/>
    </row>
    <row r="11" spans="1:6" x14ac:dyDescent="0.2">
      <c r="A11" s="8"/>
      <c r="B11" s="4" t="s">
        <v>13</v>
      </c>
      <c r="C11" s="4"/>
      <c r="D11" s="27">
        <v>64.8</v>
      </c>
      <c r="E11" s="4"/>
      <c r="F11" s="9"/>
    </row>
    <row r="12" spans="1:6" ht="28.5" customHeight="1" thickBot="1" x14ac:dyDescent="0.25">
      <c r="A12" s="8"/>
      <c r="B12" s="39" t="s">
        <v>53</v>
      </c>
      <c r="C12" s="4"/>
      <c r="D12" s="4">
        <v>57</v>
      </c>
      <c r="E12" s="28">
        <f>D12+D11</f>
        <v>121.8</v>
      </c>
      <c r="F12" s="9"/>
    </row>
    <row r="13" spans="1:6" ht="7.5" customHeight="1" thickTop="1" x14ac:dyDescent="0.2">
      <c r="A13" s="8"/>
      <c r="B13" s="4"/>
      <c r="C13" s="4"/>
      <c r="D13" s="4"/>
      <c r="E13" s="4"/>
      <c r="F13" s="9"/>
    </row>
    <row r="14" spans="1:6" ht="16" thickBot="1" x14ac:dyDescent="0.25">
      <c r="A14" s="47" t="s">
        <v>14</v>
      </c>
      <c r="B14" s="48"/>
      <c r="C14" s="10"/>
      <c r="D14" s="4"/>
      <c r="E14" s="28">
        <f>E9-E12</f>
        <v>3703.2</v>
      </c>
      <c r="F14" s="9"/>
    </row>
    <row r="15" spans="1:6" ht="16" thickTop="1" x14ac:dyDescent="0.2">
      <c r="A15" s="12"/>
      <c r="B15" s="2"/>
      <c r="C15" s="2"/>
      <c r="D15" s="2"/>
      <c r="E15" s="2"/>
      <c r="F15" s="13"/>
    </row>
  </sheetData>
  <mergeCells count="6">
    <mergeCell ref="A14:B14"/>
    <mergeCell ref="D1:E1"/>
    <mergeCell ref="A3:B3"/>
    <mergeCell ref="A4:B4"/>
    <mergeCell ref="A9:B9"/>
    <mergeCell ref="A10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"/>
  <sheetViews>
    <sheetView zoomScale="133" workbookViewId="0">
      <selection activeCell="C20" sqref="A20:C20"/>
    </sheetView>
  </sheetViews>
  <sheetFormatPr baseColWidth="10" defaultColWidth="9.1640625" defaultRowHeight="15" x14ac:dyDescent="0.2"/>
  <cols>
    <col min="1" max="1" width="19.1640625" style="1" bestFit="1" customWidth="1"/>
    <col min="2" max="2" width="2.5" style="1" customWidth="1"/>
    <col min="3" max="3" width="10.5" style="1" bestFit="1" customWidth="1"/>
    <col min="4" max="4" width="2.5" style="1" customWidth="1"/>
    <col min="5" max="5" width="11.5" style="1" bestFit="1" customWidth="1"/>
    <col min="6" max="6" width="2.5" style="1" customWidth="1"/>
    <col min="7" max="7" width="10.5" style="1" bestFit="1" customWidth="1"/>
    <col min="8" max="8" width="2.5" style="1" customWidth="1"/>
    <col min="9" max="9" width="15.5" style="1" bestFit="1" customWidth="1"/>
    <col min="10" max="10" width="2.5" style="1" customWidth="1"/>
    <col min="11" max="16384" width="9.1640625" style="1"/>
  </cols>
  <sheetData>
    <row r="1" spans="1:10" x14ac:dyDescent="0.2">
      <c r="A1" s="14"/>
      <c r="B1" s="15"/>
      <c r="C1" s="15" t="s">
        <v>25</v>
      </c>
      <c r="D1" s="15"/>
      <c r="E1" s="15" t="s">
        <v>24</v>
      </c>
      <c r="F1" s="15"/>
      <c r="G1" s="15" t="s">
        <v>26</v>
      </c>
      <c r="H1" s="15"/>
      <c r="I1" s="15" t="s">
        <v>27</v>
      </c>
      <c r="J1" s="16"/>
    </row>
    <row r="2" spans="1:10" ht="7.5" customHeight="1" x14ac:dyDescent="0.2">
      <c r="A2" s="17"/>
      <c r="B2" s="18"/>
      <c r="C2" s="18"/>
      <c r="D2" s="18"/>
      <c r="E2" s="18"/>
      <c r="F2" s="18"/>
      <c r="G2" s="18"/>
      <c r="H2" s="18"/>
      <c r="I2" s="18"/>
      <c r="J2" s="19"/>
    </row>
    <row r="3" spans="1:10" x14ac:dyDescent="0.2">
      <c r="A3" s="17" t="s">
        <v>15</v>
      </c>
      <c r="B3" s="18"/>
      <c r="C3" s="18">
        <v>0.22</v>
      </c>
      <c r="D3" s="18"/>
      <c r="E3" s="18">
        <v>0.2</v>
      </c>
      <c r="F3" s="18"/>
      <c r="G3" s="18">
        <f>C3-E3</f>
        <v>1.999999999999999E-2</v>
      </c>
      <c r="H3" s="18"/>
      <c r="I3" s="18" t="s">
        <v>28</v>
      </c>
      <c r="J3" s="19"/>
    </row>
    <row r="4" spans="1:10" x14ac:dyDescent="0.2">
      <c r="A4" s="17" t="s">
        <v>1</v>
      </c>
      <c r="B4" s="18"/>
      <c r="C4" s="18">
        <v>3000</v>
      </c>
      <c r="D4" s="18"/>
      <c r="E4" s="18">
        <v>2900</v>
      </c>
      <c r="F4" s="18"/>
      <c r="G4" s="18">
        <f t="shared" ref="G4:G15" si="0">C4-E4</f>
        <v>100</v>
      </c>
      <c r="H4" s="18"/>
      <c r="I4" s="18" t="s">
        <v>28</v>
      </c>
      <c r="J4" s="19"/>
    </row>
    <row r="5" spans="1:10" x14ac:dyDescent="0.2">
      <c r="A5" s="17" t="s">
        <v>16</v>
      </c>
      <c r="B5" s="18"/>
      <c r="C5" s="18"/>
      <c r="D5" s="18"/>
      <c r="E5" s="18"/>
      <c r="F5" s="18"/>
      <c r="G5" s="18"/>
      <c r="H5" s="18"/>
      <c r="I5" s="18"/>
      <c r="J5" s="19"/>
    </row>
    <row r="6" spans="1:10" x14ac:dyDescent="0.2">
      <c r="A6" s="17" t="s">
        <v>8</v>
      </c>
      <c r="B6" s="18"/>
      <c r="C6" s="18">
        <v>1800</v>
      </c>
      <c r="D6" s="18"/>
      <c r="E6" s="18">
        <v>1700</v>
      </c>
      <c r="F6" s="18"/>
      <c r="G6" s="18">
        <f t="shared" si="0"/>
        <v>100</v>
      </c>
      <c r="H6" s="18"/>
      <c r="I6" s="20" t="s">
        <v>29</v>
      </c>
      <c r="J6" s="19"/>
    </row>
    <row r="7" spans="1:10" x14ac:dyDescent="0.2">
      <c r="A7" s="17" t="s">
        <v>17</v>
      </c>
      <c r="B7" s="18"/>
      <c r="C7" s="20">
        <v>220</v>
      </c>
      <c r="D7" s="18"/>
      <c r="E7" s="20">
        <v>200</v>
      </c>
      <c r="F7" s="18"/>
      <c r="G7" s="18">
        <f t="shared" si="0"/>
        <v>20</v>
      </c>
      <c r="H7" s="18"/>
      <c r="I7" s="20" t="s">
        <v>29</v>
      </c>
      <c r="J7" s="19"/>
    </row>
    <row r="8" spans="1:10" x14ac:dyDescent="0.2">
      <c r="A8" s="17" t="s">
        <v>20</v>
      </c>
      <c r="B8" s="18"/>
      <c r="C8" s="20">
        <v>34</v>
      </c>
      <c r="D8" s="18"/>
      <c r="E8" s="20">
        <v>25</v>
      </c>
      <c r="F8" s="18"/>
      <c r="G8" s="18">
        <f t="shared" si="0"/>
        <v>9</v>
      </c>
      <c r="H8" s="18"/>
      <c r="I8" s="20" t="s">
        <v>29</v>
      </c>
      <c r="J8" s="19"/>
    </row>
    <row r="9" spans="1:10" x14ac:dyDescent="0.2">
      <c r="A9" s="17" t="s">
        <v>18</v>
      </c>
      <c r="B9" s="18"/>
      <c r="C9" s="20">
        <v>946</v>
      </c>
      <c r="D9" s="18"/>
      <c r="E9" s="20">
        <v>975</v>
      </c>
      <c r="F9" s="18"/>
      <c r="G9" s="18">
        <f t="shared" si="0"/>
        <v>-29</v>
      </c>
      <c r="H9" s="18"/>
      <c r="I9" s="20" t="s">
        <v>29</v>
      </c>
      <c r="J9" s="19"/>
    </row>
    <row r="10" spans="1:10" x14ac:dyDescent="0.2">
      <c r="A10" s="17" t="s">
        <v>19</v>
      </c>
      <c r="B10" s="18"/>
      <c r="C10" s="18"/>
      <c r="D10" s="18"/>
      <c r="E10" s="18"/>
      <c r="F10" s="18"/>
      <c r="G10" s="18"/>
      <c r="H10" s="18"/>
      <c r="I10" s="18"/>
      <c r="J10" s="19"/>
    </row>
    <row r="11" spans="1:10" x14ac:dyDescent="0.2">
      <c r="A11" s="17" t="s">
        <v>20</v>
      </c>
      <c r="B11" s="18"/>
      <c r="C11" s="20">
        <v>12</v>
      </c>
      <c r="D11" s="18"/>
      <c r="E11" s="20">
        <v>10</v>
      </c>
      <c r="F11" s="18"/>
      <c r="G11" s="18">
        <f t="shared" si="0"/>
        <v>2</v>
      </c>
      <c r="H11" s="18"/>
      <c r="I11" s="20" t="s">
        <v>29</v>
      </c>
      <c r="J11" s="19"/>
    </row>
    <row r="12" spans="1:10" x14ac:dyDescent="0.2">
      <c r="A12" s="17" t="s">
        <v>21</v>
      </c>
      <c r="B12" s="18"/>
      <c r="C12" s="20">
        <v>50</v>
      </c>
      <c r="D12" s="18"/>
      <c r="E12" s="20">
        <v>50</v>
      </c>
      <c r="F12" s="18"/>
      <c r="G12" s="18">
        <f t="shared" si="0"/>
        <v>0</v>
      </c>
      <c r="H12" s="18"/>
      <c r="I12" s="20" t="s">
        <v>29</v>
      </c>
      <c r="J12" s="19"/>
    </row>
    <row r="13" spans="1:10" x14ac:dyDescent="0.2">
      <c r="A13" s="17" t="s">
        <v>0</v>
      </c>
      <c r="B13" s="18"/>
      <c r="C13" s="20">
        <v>884</v>
      </c>
      <c r="D13" s="18"/>
      <c r="E13" s="20">
        <v>915</v>
      </c>
      <c r="F13" s="18"/>
      <c r="G13" s="18">
        <f t="shared" si="0"/>
        <v>-31</v>
      </c>
      <c r="H13" s="18"/>
      <c r="I13" s="20" t="s">
        <v>29</v>
      </c>
      <c r="J13" s="19"/>
    </row>
    <row r="14" spans="1:10" x14ac:dyDescent="0.2">
      <c r="A14" s="17" t="s">
        <v>22</v>
      </c>
      <c r="B14" s="18"/>
      <c r="C14" s="20">
        <v>5800</v>
      </c>
      <c r="D14" s="18"/>
      <c r="E14" s="20">
        <v>5600</v>
      </c>
      <c r="F14" s="18"/>
      <c r="G14" s="18">
        <f t="shared" si="0"/>
        <v>200</v>
      </c>
      <c r="H14" s="18"/>
      <c r="I14" s="18"/>
      <c r="J14" s="19"/>
    </row>
    <row r="15" spans="1:10" x14ac:dyDescent="0.2">
      <c r="A15" s="21" t="s">
        <v>23</v>
      </c>
      <c r="B15" s="22"/>
      <c r="C15" s="22">
        <v>3400</v>
      </c>
      <c r="D15" s="22"/>
      <c r="E15" s="22">
        <v>3500</v>
      </c>
      <c r="F15" s="22"/>
      <c r="G15" s="22">
        <f t="shared" si="0"/>
        <v>-100</v>
      </c>
      <c r="H15" s="22"/>
      <c r="I15" s="22" t="s">
        <v>28</v>
      </c>
      <c r="J15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A8AF-2475-AD4E-BB52-E0A09484FB5D}">
  <dimension ref="A2:K38"/>
  <sheetViews>
    <sheetView tabSelected="1" zoomScale="75" workbookViewId="0">
      <selection activeCell="K9" sqref="K9"/>
    </sheetView>
  </sheetViews>
  <sheetFormatPr baseColWidth="10" defaultRowHeight="15" x14ac:dyDescent="0.2"/>
  <cols>
    <col min="1" max="1" width="36.6640625" bestFit="1" customWidth="1"/>
    <col min="9" max="9" width="16.5" bestFit="1" customWidth="1"/>
    <col min="10" max="10" width="12.1640625" bestFit="1" customWidth="1"/>
  </cols>
  <sheetData>
    <row r="2" spans="1:11" x14ac:dyDescent="0.2">
      <c r="A2" s="60" t="s">
        <v>96</v>
      </c>
      <c r="I2" t="s">
        <v>97</v>
      </c>
    </row>
    <row r="4" spans="1:11" ht="16" thickBot="1" x14ac:dyDescent="0.25"/>
    <row r="5" spans="1:11" x14ac:dyDescent="0.2">
      <c r="A5" s="53" t="s">
        <v>54</v>
      </c>
      <c r="B5" s="54"/>
      <c r="C5" s="52"/>
      <c r="D5" s="52"/>
      <c r="E5" s="52"/>
      <c r="F5" s="52"/>
      <c r="I5" t="s">
        <v>98</v>
      </c>
      <c r="J5">
        <f>B10/B12</f>
        <v>1.3333333333333333</v>
      </c>
      <c r="K5" t="s">
        <v>99</v>
      </c>
    </row>
    <row r="6" spans="1:11" x14ac:dyDescent="0.2">
      <c r="A6" s="55" t="s">
        <v>55</v>
      </c>
      <c r="B6" s="56"/>
      <c r="C6" s="52"/>
      <c r="D6" s="52"/>
      <c r="E6" s="52"/>
      <c r="F6" s="52"/>
    </row>
    <row r="7" spans="1:11" x14ac:dyDescent="0.2">
      <c r="A7" s="57" t="s">
        <v>56</v>
      </c>
      <c r="B7" s="56">
        <v>8400</v>
      </c>
      <c r="C7" s="52"/>
      <c r="D7" s="52"/>
      <c r="E7" s="52"/>
      <c r="F7" s="52"/>
      <c r="I7" t="s">
        <v>100</v>
      </c>
      <c r="J7">
        <f>B10-B12</f>
        <v>1000</v>
      </c>
      <c r="K7" t="s">
        <v>101</v>
      </c>
    </row>
    <row r="8" spans="1:11" x14ac:dyDescent="0.2">
      <c r="A8" s="57" t="s">
        <v>57</v>
      </c>
      <c r="B8" s="56">
        <v>3703.2</v>
      </c>
      <c r="C8" s="52"/>
      <c r="D8" s="52"/>
      <c r="E8" s="52"/>
      <c r="F8" s="52"/>
    </row>
    <row r="9" spans="1:11" x14ac:dyDescent="0.2">
      <c r="A9" s="55" t="s">
        <v>58</v>
      </c>
      <c r="B9" s="56"/>
      <c r="C9" s="52"/>
      <c r="D9" s="52"/>
      <c r="E9" s="52"/>
      <c r="F9" s="52"/>
      <c r="I9" t="s">
        <v>102</v>
      </c>
      <c r="J9">
        <f>B11/B12</f>
        <v>2.1333333333333333</v>
      </c>
      <c r="K9" t="s">
        <v>103</v>
      </c>
    </row>
    <row r="10" spans="1:11" x14ac:dyDescent="0.2">
      <c r="A10" s="57" t="s">
        <v>59</v>
      </c>
      <c r="B10" s="56">
        <v>4000</v>
      </c>
      <c r="C10" s="52"/>
      <c r="D10" s="52"/>
      <c r="E10" s="52"/>
      <c r="F10" s="52"/>
    </row>
    <row r="11" spans="1:11" x14ac:dyDescent="0.2">
      <c r="A11" s="57" t="s">
        <v>60</v>
      </c>
      <c r="B11" s="56">
        <v>6400</v>
      </c>
      <c r="C11" s="52"/>
      <c r="D11" s="52"/>
      <c r="E11" s="52"/>
      <c r="F11" s="52"/>
    </row>
    <row r="12" spans="1:11" x14ac:dyDescent="0.2">
      <c r="A12" s="57" t="s">
        <v>61</v>
      </c>
      <c r="B12" s="56">
        <v>3000</v>
      </c>
      <c r="C12" s="52"/>
      <c r="D12" s="52"/>
      <c r="E12" s="52"/>
      <c r="F12" s="52"/>
    </row>
    <row r="13" spans="1:11" x14ac:dyDescent="0.2">
      <c r="A13" s="57" t="s">
        <v>62</v>
      </c>
      <c r="B13" s="56">
        <v>3400</v>
      </c>
      <c r="C13" s="52"/>
      <c r="D13" s="52"/>
      <c r="E13" s="52"/>
      <c r="F13" s="52"/>
    </row>
    <row r="14" spans="1:11" x14ac:dyDescent="0.2">
      <c r="A14" s="57" t="s">
        <v>63</v>
      </c>
      <c r="B14" s="56">
        <v>3000</v>
      </c>
      <c r="C14" s="52"/>
      <c r="D14" s="52"/>
      <c r="E14" s="52"/>
      <c r="F14" s="52"/>
    </row>
    <row r="15" spans="1:11" x14ac:dyDescent="0.2">
      <c r="A15" s="55"/>
      <c r="B15" s="56"/>
      <c r="C15" s="52"/>
      <c r="D15" s="52"/>
      <c r="E15" s="52"/>
      <c r="F15" s="52"/>
    </row>
    <row r="16" spans="1:11" x14ac:dyDescent="0.2">
      <c r="A16" s="57"/>
      <c r="B16" s="56"/>
      <c r="C16" s="52"/>
      <c r="D16" s="52"/>
      <c r="E16" s="52"/>
      <c r="F16" s="52"/>
    </row>
    <row r="17" spans="1:6" x14ac:dyDescent="0.2">
      <c r="A17" s="55" t="s">
        <v>64</v>
      </c>
      <c r="B17" s="56"/>
      <c r="C17" s="52"/>
      <c r="D17" s="52"/>
      <c r="E17" s="52"/>
      <c r="F17" s="52"/>
    </row>
    <row r="18" spans="1:6" ht="16" thickBot="1" x14ac:dyDescent="0.25">
      <c r="A18" s="58" t="s">
        <v>65</v>
      </c>
      <c r="B18" s="59">
        <v>2400</v>
      </c>
      <c r="C18" s="52"/>
      <c r="D18" s="52"/>
      <c r="E18" s="52"/>
      <c r="F18" s="52"/>
    </row>
    <row r="19" spans="1:6" ht="16" thickBot="1" x14ac:dyDescent="0.25">
      <c r="A19" s="52"/>
      <c r="B19" s="52"/>
      <c r="C19" s="52"/>
      <c r="D19" s="52"/>
      <c r="E19" s="52"/>
      <c r="F19" s="52"/>
    </row>
    <row r="20" spans="1:6" x14ac:dyDescent="0.2">
      <c r="A20" s="53" t="s">
        <v>66</v>
      </c>
      <c r="B20" s="61"/>
      <c r="C20" s="61"/>
      <c r="D20" s="62" t="s">
        <v>67</v>
      </c>
      <c r="E20" s="62" t="s">
        <v>68</v>
      </c>
      <c r="F20" s="63" t="s">
        <v>69</v>
      </c>
    </row>
    <row r="21" spans="1:6" x14ac:dyDescent="0.2">
      <c r="A21" s="57"/>
      <c r="B21" s="64"/>
      <c r="C21" s="64" t="s">
        <v>70</v>
      </c>
      <c r="D21" s="65" t="s">
        <v>71</v>
      </c>
      <c r="E21" s="65" t="s">
        <v>72</v>
      </c>
      <c r="F21" s="66" t="s">
        <v>73</v>
      </c>
    </row>
    <row r="22" spans="1:6" x14ac:dyDescent="0.2">
      <c r="A22" s="57"/>
      <c r="B22" s="64"/>
      <c r="C22" s="64"/>
      <c r="D22" s="65" t="s">
        <v>74</v>
      </c>
      <c r="E22" s="65" t="s">
        <v>74</v>
      </c>
      <c r="F22" s="66" t="s">
        <v>75</v>
      </c>
    </row>
    <row r="23" spans="1:6" x14ac:dyDescent="0.2">
      <c r="A23" s="57" t="s">
        <v>76</v>
      </c>
      <c r="B23" s="64" t="s">
        <v>77</v>
      </c>
      <c r="C23" s="65">
        <f>(B10-B12)/B11</f>
        <v>0.15625</v>
      </c>
      <c r="D23" s="65">
        <v>1.2</v>
      </c>
      <c r="E23" s="65">
        <v>0.71699999999999997</v>
      </c>
      <c r="F23" s="66">
        <v>6.56</v>
      </c>
    </row>
    <row r="24" spans="1:6" x14ac:dyDescent="0.2">
      <c r="A24" s="57" t="s">
        <v>78</v>
      </c>
      <c r="B24" s="64" t="s">
        <v>79</v>
      </c>
      <c r="C24" s="65">
        <f>B14/B11</f>
        <v>0.46875</v>
      </c>
      <c r="D24" s="65">
        <v>1.4</v>
      </c>
      <c r="E24" s="65">
        <v>0.84699999999999998</v>
      </c>
      <c r="F24" s="66">
        <v>3.26</v>
      </c>
    </row>
    <row r="25" spans="1:6" x14ac:dyDescent="0.2">
      <c r="A25" s="57" t="s">
        <v>80</v>
      </c>
      <c r="B25" s="64" t="s">
        <v>81</v>
      </c>
      <c r="C25" s="65">
        <f>B8/B11</f>
        <v>0.57862499999999994</v>
      </c>
      <c r="D25" s="65">
        <v>3.3</v>
      </c>
      <c r="E25" s="65">
        <v>3.1070000000000002</v>
      </c>
      <c r="F25" s="66">
        <v>6.72</v>
      </c>
    </row>
    <row r="26" spans="1:6" x14ac:dyDescent="0.2">
      <c r="A26" s="67"/>
      <c r="B26" s="64"/>
      <c r="C26" s="65"/>
      <c r="D26" s="65"/>
      <c r="E26" s="65"/>
      <c r="F26" s="66"/>
    </row>
    <row r="27" spans="1:6" ht="64" x14ac:dyDescent="0.2">
      <c r="A27" s="67" t="s">
        <v>82</v>
      </c>
      <c r="B27" s="64" t="s">
        <v>83</v>
      </c>
      <c r="C27" s="65">
        <f>B18/B13</f>
        <v>0.70588235294117652</v>
      </c>
      <c r="D27" s="65"/>
      <c r="E27" s="65">
        <v>0.42</v>
      </c>
      <c r="F27" s="66">
        <v>1.05</v>
      </c>
    </row>
    <row r="28" spans="1:6" ht="16" thickBot="1" x14ac:dyDescent="0.25">
      <c r="A28" s="58" t="s">
        <v>84</v>
      </c>
      <c r="B28" s="68" t="s">
        <v>85</v>
      </c>
      <c r="C28" s="69">
        <f>B7/B11</f>
        <v>1.3125</v>
      </c>
      <c r="D28" s="69">
        <v>1</v>
      </c>
      <c r="E28" s="69">
        <v>0.998</v>
      </c>
      <c r="F28" s="70"/>
    </row>
    <row r="29" spans="1:6" ht="16" thickBot="1" x14ac:dyDescent="0.25">
      <c r="A29" s="64"/>
      <c r="B29" s="64"/>
      <c r="C29" s="64"/>
      <c r="D29" s="64"/>
      <c r="E29" s="64"/>
      <c r="F29" s="64"/>
    </row>
    <row r="30" spans="1:6" ht="16" thickBot="1" x14ac:dyDescent="0.25">
      <c r="A30" s="64"/>
      <c r="B30" s="64"/>
      <c r="C30" s="71" t="s">
        <v>86</v>
      </c>
      <c r="D30" s="72">
        <f>C23*D23+C24*D24+C25*D25+C26*D26+C28*D28</f>
        <v>4.0657125000000001</v>
      </c>
      <c r="E30" s="72">
        <f>C23*E23+C24*E24+C25*E25+C27*E27+C28*E28</f>
        <v>3.9131959632352937</v>
      </c>
      <c r="F30" s="73">
        <f>C23*F23+C24*F24+C25*F25+C27*F27</f>
        <v>7.1826614705882346</v>
      </c>
    </row>
    <row r="31" spans="1:6" ht="16" thickBot="1" x14ac:dyDescent="0.25">
      <c r="A31" s="64"/>
      <c r="B31" s="64"/>
      <c r="C31" s="64"/>
      <c r="D31" s="64"/>
      <c r="E31" s="64"/>
      <c r="F31" s="64"/>
    </row>
    <row r="32" spans="1:6" x14ac:dyDescent="0.2">
      <c r="A32" s="53" t="s">
        <v>87</v>
      </c>
      <c r="B32" s="61"/>
      <c r="C32" s="61"/>
      <c r="D32" s="61"/>
      <c r="E32" s="61"/>
      <c r="F32" s="54"/>
    </row>
    <row r="33" spans="1:6" x14ac:dyDescent="0.2">
      <c r="A33" s="57" t="s">
        <v>88</v>
      </c>
      <c r="B33" s="64"/>
      <c r="C33" s="64"/>
      <c r="D33" s="74">
        <v>2.99</v>
      </c>
      <c r="E33" s="74">
        <v>2.9</v>
      </c>
      <c r="F33" s="75">
        <v>2.6</v>
      </c>
    </row>
    <row r="34" spans="1:6" x14ac:dyDescent="0.2">
      <c r="A34" s="57" t="s">
        <v>89</v>
      </c>
      <c r="B34" s="64"/>
      <c r="C34" s="64"/>
      <c r="D34" s="74" t="s">
        <v>90</v>
      </c>
      <c r="E34" s="74"/>
      <c r="F34" s="75"/>
    </row>
    <row r="35" spans="1:6" x14ac:dyDescent="0.2">
      <c r="A35" s="57" t="s">
        <v>91</v>
      </c>
      <c r="B35" s="64"/>
      <c r="C35" s="64"/>
      <c r="D35" s="74" t="s">
        <v>92</v>
      </c>
      <c r="E35" s="74"/>
      <c r="F35" s="75"/>
    </row>
    <row r="36" spans="1:6" x14ac:dyDescent="0.2">
      <c r="A36" s="57" t="s">
        <v>93</v>
      </c>
      <c r="B36" s="64"/>
      <c r="C36" s="64"/>
      <c r="D36" s="74">
        <v>1.88</v>
      </c>
      <c r="E36" s="74">
        <v>1.23</v>
      </c>
      <c r="F36" s="75">
        <v>1.1000000000000001</v>
      </c>
    </row>
    <row r="37" spans="1:6" x14ac:dyDescent="0.2">
      <c r="A37" s="57" t="s">
        <v>94</v>
      </c>
      <c r="B37" s="64"/>
      <c r="C37" s="64"/>
      <c r="D37" s="74">
        <v>5.0199999999999996</v>
      </c>
      <c r="E37" s="74">
        <v>4.1399999999999997</v>
      </c>
      <c r="F37" s="75">
        <v>7.7</v>
      </c>
    </row>
    <row r="38" spans="1:6" ht="16" thickBot="1" x14ac:dyDescent="0.25">
      <c r="A38" s="58" t="s">
        <v>95</v>
      </c>
      <c r="B38" s="68"/>
      <c r="C38" s="68"/>
      <c r="D38" s="68">
        <v>-0.28999999999999998</v>
      </c>
      <c r="E38" s="68">
        <v>0.15</v>
      </c>
      <c r="F38" s="59">
        <v>4.0599999999999996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products</vt:lpstr>
      <vt:lpstr>Overall</vt:lpstr>
      <vt:lpstr>Variance</vt:lpstr>
      <vt:lpstr>Sheet1</vt:lpstr>
    </vt:vector>
  </TitlesOfParts>
  <Company>НИУ ВШЭ СПб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2020-03-11T11:16:59Z</dcterms:created>
  <dcterms:modified xsi:type="dcterms:W3CDTF">2020-03-19T08:24:47Z</dcterms:modified>
</cp:coreProperties>
</file>