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rytoeku Qtuhtc\Desktop\"/>
    </mc:Choice>
  </mc:AlternateContent>
  <xr:revisionPtr revIDLastSave="0" documentId="13_ncr:1_{52691E48-1AD8-462D-ACC2-4FC0A33E0E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E33" i="1"/>
  <c r="D33" i="1"/>
  <c r="C33" i="1"/>
  <c r="B33" i="1"/>
  <c r="K34" i="1"/>
  <c r="F16" i="1"/>
  <c r="E16" i="1"/>
  <c r="D16" i="1"/>
  <c r="C16" i="1"/>
  <c r="B16" i="1"/>
  <c r="K16" i="1"/>
  <c r="J31" i="1"/>
  <c r="J32" i="1" s="1"/>
  <c r="J30" i="1"/>
  <c r="J29" i="1"/>
  <c r="J28" i="1"/>
  <c r="J27" i="1"/>
  <c r="J26" i="1"/>
  <c r="J25" i="1"/>
  <c r="J24" i="1"/>
  <c r="J23" i="1"/>
  <c r="J22" i="1"/>
  <c r="J21" i="1"/>
  <c r="G31" i="1"/>
  <c r="H31" i="1"/>
  <c r="I31" i="1"/>
  <c r="G32" i="1"/>
  <c r="C32" i="1"/>
  <c r="F31" i="1"/>
  <c r="E31" i="1"/>
  <c r="D31" i="1"/>
  <c r="C31" i="1"/>
  <c r="B31" i="1"/>
  <c r="E15" i="1"/>
  <c r="F15" i="1"/>
  <c r="D15" i="1"/>
  <c r="D14" i="1"/>
  <c r="C14" i="1"/>
  <c r="E14" i="1"/>
  <c r="F14" i="1"/>
  <c r="B14" i="1"/>
  <c r="I32" i="1" l="1"/>
  <c r="H32" i="1"/>
  <c r="F32" i="1"/>
  <c r="E32" i="1"/>
  <c r="D32" i="1"/>
</calcChain>
</file>

<file path=xl/sharedStrings.xml><?xml version="1.0" encoding="utf-8"?>
<sst xmlns="http://schemas.openxmlformats.org/spreadsheetml/2006/main" count="21" uniqueCount="14">
  <si>
    <t>Пузырьковая сортировка с флажком</t>
  </si>
  <si>
    <t>Номер теста</t>
  </si>
  <si>
    <t>Среднее время</t>
  </si>
  <si>
    <t>Увеличение</t>
  </si>
  <si>
    <t xml:space="preserve"> </t>
  </si>
  <si>
    <t>Сортировка подсчётом</t>
  </si>
  <si>
    <t>В худшем случае</t>
  </si>
  <si>
    <t>В лучшем случае</t>
  </si>
  <si>
    <t>где k - разность между максимальным и минимальным значениями в массиве</t>
  </si>
  <si>
    <t>В среднем</t>
  </si>
  <si>
    <t>Теоретическое среднее время работы</t>
  </si>
  <si>
    <t>Но для сортировки подсчётом теоретически рассчиитанное время сильно отличается от полученного практически в большую сторону.</t>
  </si>
  <si>
    <t>Для пузырьковой сортировки теоретическая оценка оказалась немного ниже, чем практическая.</t>
  </si>
  <si>
    <t>Время работы пузырьковой сортировки с флажком сильно выше, чем время работы сортировки подсчётом. При малых размерах массива время выполнения обоих алгоритмов отличается незначительно, но при большых размерах (~ n&gt;1000) сортировка подсчётом выигрывает по времени с большим отрывом.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</si>
</sst>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_ ;\-0.000\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 applyAlignment="1">
      <alignment horizontal="center" vertical="center" readingOrder="1"/>
    </xf>
    <xf numFmtId="1" fontId="0" fillId="0" borderId="3" xfId="0" applyNumberFormat="1" applyBorder="1" applyAlignment="1">
      <alignment horizontal="center" vertical="center" readingOrder="1"/>
    </xf>
    <xf numFmtId="1" fontId="0" fillId="3" borderId="1" xfId="0" applyNumberFormat="1" applyFill="1" applyBorder="1" applyAlignment="1">
      <alignment horizontal="center" vertical="center" readingOrder="1"/>
    </xf>
    <xf numFmtId="165" fontId="0" fillId="0" borderId="0" xfId="0" applyNumberFormat="1" applyAlignment="1">
      <alignment horizontal="left" vertical="center" indent="2" readingOrder="1"/>
    </xf>
    <xf numFmtId="49" fontId="0" fillId="2" borderId="2" xfId="0" applyNumberFormat="1" applyFill="1" applyBorder="1" applyAlignment="1">
      <alignment horizontal="center" vertical="center" readingOrder="1"/>
    </xf>
    <xf numFmtId="49" fontId="0" fillId="0" borderId="0" xfId="0" applyNumberFormat="1"/>
    <xf numFmtId="165" fontId="0" fillId="0" borderId="4" xfId="0" applyNumberFormat="1" applyBorder="1" applyAlignment="1">
      <alignment horizontal="left" vertical="center" indent="2" readingOrder="1"/>
    </xf>
    <xf numFmtId="165" fontId="0" fillId="0" borderId="5" xfId="0" applyNumberFormat="1" applyBorder="1" applyAlignment="1">
      <alignment horizontal="left" vertical="center" indent="2" readingOrder="1"/>
    </xf>
    <xf numFmtId="165" fontId="0" fillId="0" borderId="6" xfId="0" applyNumberFormat="1" applyBorder="1" applyAlignment="1">
      <alignment horizontal="left" vertical="center" indent="2" readingOrder="1"/>
    </xf>
    <xf numFmtId="165" fontId="0" fillId="0" borderId="7" xfId="0" applyNumberFormat="1" applyBorder="1" applyAlignment="1">
      <alignment horizontal="left" vertical="center" indent="2" readingOrder="1"/>
    </xf>
    <xf numFmtId="165" fontId="0" fillId="0" borderId="8" xfId="0" applyNumberFormat="1" applyBorder="1" applyAlignment="1">
      <alignment horizontal="left" vertical="center" indent="2" readingOrder="1"/>
    </xf>
    <xf numFmtId="165" fontId="0" fillId="0" borderId="9" xfId="0" applyNumberFormat="1" applyBorder="1" applyAlignment="1">
      <alignment horizontal="left" vertical="center" indent="2" readingOrder="1"/>
    </xf>
    <xf numFmtId="49" fontId="0" fillId="2" borderId="10" xfId="0" applyNumberFormat="1" applyFill="1" applyBorder="1" applyAlignment="1">
      <alignment horizontal="center" vertical="center" readingOrder="1"/>
    </xf>
    <xf numFmtId="49" fontId="0" fillId="2" borderId="5" xfId="0" applyNumberFormat="1" applyFill="1" applyBorder="1" applyAlignment="1">
      <alignment horizontal="center" vertical="center" readingOrder="1"/>
    </xf>
    <xf numFmtId="49" fontId="0" fillId="2" borderId="6" xfId="0" applyNumberFormat="1" applyFill="1" applyBorder="1" applyAlignment="1">
      <alignment horizontal="center" vertical="center" readingOrder="1"/>
    </xf>
    <xf numFmtId="165" fontId="0" fillId="0" borderId="11" xfId="0" applyNumberFormat="1" applyBorder="1" applyAlignment="1">
      <alignment horizontal="left" vertical="center" indent="2" readingOrder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Alignment="1">
      <alignment horizontal="center" vertical="center" readingOrder="1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 readingOrder="1"/>
    </xf>
    <xf numFmtId="49" fontId="0" fillId="0" borderId="0" xfId="0" applyNumberFormat="1" applyAlignment="1">
      <alignment horizontal="center" vertical="center" wrapText="1" readingOrder="1"/>
    </xf>
    <xf numFmtId="165" fontId="0" fillId="0" borderId="0" xfId="0" applyNumberFormat="1" applyAlignment="1">
      <alignment horizontal="center" vertical="center" wrapText="1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Пузырьковая сортировка с флажком</a:t>
            </a:r>
          </a:p>
        </c:rich>
      </c:tx>
      <c:layout>
        <c:manualLayout>
          <c:xMode val="edge"/>
          <c:yMode val="edge"/>
          <c:x val="0.189763779527559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Лист1!$B$3:$F$3</c:f>
              <c:numCache>
                <c:formatCode>@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Лист1!$B$14:$F$14</c:f>
              <c:numCache>
                <c:formatCode>0.000_ ;\-0.000\ 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1.3300000000000001E-2</c:v>
                </c:pt>
                <c:pt idx="3">
                  <c:v>1.4784999999999999</c:v>
                </c:pt>
                <c:pt idx="4">
                  <c:v>151.83850000000001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4EB6-8919-02DD2CA1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98591"/>
        <c:axId val="100688031"/>
      </c:lineChart>
      <c:catAx>
        <c:axId val="10069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88031"/>
        <c:crosses val="autoZero"/>
        <c:auto val="1"/>
        <c:lblAlgn val="ctr"/>
        <c:lblOffset val="100"/>
        <c:noMultiLvlLbl val="0"/>
      </c:catAx>
      <c:valAx>
        <c:axId val="1006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_ ;\-0.000\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9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подсчётом</a:t>
            </a:r>
          </a:p>
        </c:rich>
      </c:tx>
      <c:layout>
        <c:manualLayout>
          <c:xMode val="edge"/>
          <c:yMode val="edge"/>
          <c:x val="0.29956107682485633"/>
          <c:y val="1.1176246141038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Лист1!$B$20:$J$20</c:f>
              <c:numCache>
                <c:formatCode>@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Лист1!$B$31:$J$31</c:f>
              <c:numCache>
                <c:formatCode>0.000_ ;\-0.000\ </c:formatCode>
                <c:ptCount val="9"/>
                <c:pt idx="0">
                  <c:v>2.0000000000000001E-4</c:v>
                </c:pt>
                <c:pt idx="1">
                  <c:v>3.0000000000000003E-4</c:v>
                </c:pt>
                <c:pt idx="2">
                  <c:v>2.0000000000000001E-4</c:v>
                </c:pt>
                <c:pt idx="3">
                  <c:v>9.0000000000000008E-4</c:v>
                </c:pt>
                <c:pt idx="4">
                  <c:v>4.3E-3</c:v>
                </c:pt>
                <c:pt idx="5">
                  <c:v>3.4700000000000009E-2</c:v>
                </c:pt>
                <c:pt idx="6">
                  <c:v>0.33579999999999999</c:v>
                </c:pt>
                <c:pt idx="7">
                  <c:v>3.3478000000000003</c:v>
                </c:pt>
                <c:pt idx="8">
                  <c:v>33.566099999999999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4EA6-BE15-3ED4DF144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98591"/>
        <c:axId val="100688031"/>
      </c:lineChart>
      <c:catAx>
        <c:axId val="10069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88031"/>
        <c:crosses val="autoZero"/>
        <c:auto val="1"/>
        <c:lblAlgn val="ctr"/>
        <c:lblOffset val="100"/>
        <c:noMultiLvlLbl val="0"/>
      </c:catAx>
      <c:valAx>
        <c:axId val="1006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_ ;\-0.000\ 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9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15240</xdr:rowOff>
    </xdr:from>
    <xdr:to>
      <xdr:col>19</xdr:col>
      <xdr:colOff>739140</xdr:colOff>
      <xdr:row>15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91CEB5-C132-5787-A622-93F7C299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18</xdr:row>
      <xdr:rowOff>243840</xdr:rowOff>
    </xdr:from>
    <xdr:to>
      <xdr:col>20</xdr:col>
      <xdr:colOff>7620</xdr:colOff>
      <xdr:row>32</xdr:row>
      <xdr:rowOff>182880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F1E7F1-3EC8-488A-B1C0-D518ED139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259080</xdr:colOff>
      <xdr:row>3</xdr:row>
      <xdr:rowOff>30480</xdr:rowOff>
    </xdr:from>
    <xdr:ext cx="1424940" cy="259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722C1E-E1B7-7719-ADF7-62D1432E4D57}"/>
                </a:ext>
              </a:extLst>
            </xdr:cNvPr>
            <xdr:cNvSpPr txBox="1"/>
          </xdr:nvSpPr>
          <xdr:spPr>
            <a:xfrm>
              <a:off x="10919460" y="65532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ysClr val="windowText" lastClr="000000"/>
                  </a:solidFill>
                  <a:latin typeface="+mn-lt"/>
                </a:rPr>
                <a:t>T</a:t>
              </a:r>
              <a14:m>
                <m:oMath xmlns:m="http://schemas.openxmlformats.org/officeDocument/2006/math">
                  <m:d>
                    <m:dPr>
                      <m:ctrlPr>
                        <a:rPr lang="ru-RU" sz="14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</m:d>
                  <m:r>
                    <a:rPr lang="ru-RU" sz="140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ru-RU" sz="14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4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𝑂</m:t>
                      </m:r>
                      <m:r>
                        <a:rPr lang="en-US" sz="14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4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ru-RU" sz="1400" i="0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722C1E-E1B7-7719-ADF7-62D1432E4D57}"/>
                </a:ext>
              </a:extLst>
            </xdr:cNvPr>
            <xdr:cNvSpPr txBox="1"/>
          </xdr:nvSpPr>
          <xdr:spPr>
            <a:xfrm>
              <a:off x="10919460" y="65532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ysClr val="windowText" lastClr="000000"/>
                  </a:solidFill>
                  <a:latin typeface="+mn-lt"/>
                </a:rPr>
                <a:t>T</a:t>
              </a:r>
              <a:r>
                <a:rPr lang="ru-RU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</a:t>
              </a:r>
              <a:r>
                <a:rPr lang="ru-RU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r>
                <a:rPr lang="ru-RU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=〖</a:t>
              </a:r>
              <a:r>
                <a:rPr 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𝑂(𝑛</a:t>
              </a:r>
              <a:r>
                <a:rPr lang="ru-RU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〗^</a:t>
              </a:r>
              <a:r>
                <a:rPr lang="ru-RU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2</a:t>
              </a:r>
              <a:r>
                <a:rPr 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)</a:t>
              </a:r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274320</xdr:colOff>
      <xdr:row>5</xdr:row>
      <xdr:rowOff>15240</xdr:rowOff>
    </xdr:from>
    <xdr:ext cx="1424940" cy="259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9114794-069A-4C5A-B7BE-218332EA2FE0}"/>
                </a:ext>
              </a:extLst>
            </xdr:cNvPr>
            <xdr:cNvSpPr txBox="1"/>
          </xdr:nvSpPr>
          <xdr:spPr>
            <a:xfrm>
              <a:off x="10934700" y="114300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</a:t>
              </a:r>
              <a14:m>
                <m:oMath xmlns:m="http://schemas.openxmlformats.org/officeDocument/2006/math">
                  <m:d>
                    <m:dPr>
                      <m:ctrlPr>
                        <a:rPr kumimoji="0" lang="ru-RU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0" lang="en-US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</m:d>
                  <m:r>
                    <a:rPr kumimoji="0" lang="ru-RU" sz="1400" b="0" i="0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kumimoji="0" lang="ru-RU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US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𝑂</m:t>
                      </m:r>
                      <m:r>
                        <a:rPr kumimoji="0" lang="en-US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kumimoji="0" lang="en-US" sz="1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p>
                      <m:r>
                        <a:rPr kumimoji="0" lang="ru-RU" sz="14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kumimoji="0" lang="en-US" sz="1400" b="0" i="1" u="none" strike="noStrike" kern="0" cap="none" spc="0" normalizeH="0" baseline="0" noProof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kumimoji="0" lang="ru-RU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9114794-069A-4C5A-B7BE-218332EA2FE0}"/>
                </a:ext>
              </a:extLst>
            </xdr:cNvPr>
            <xdr:cNvSpPr txBox="1"/>
          </xdr:nvSpPr>
          <xdr:spPr>
            <a:xfrm>
              <a:off x="10934700" y="114300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𝑛)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𝑂(𝑛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kumimoji="0" lang="ru-RU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144780</xdr:colOff>
      <xdr:row>20</xdr:row>
      <xdr:rowOff>30480</xdr:rowOff>
    </xdr:from>
    <xdr:ext cx="1424940" cy="259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7D02B34-4DC6-4DFE-8CA2-E7D3F80C115B}"/>
                </a:ext>
              </a:extLst>
            </xdr:cNvPr>
            <xdr:cNvSpPr txBox="1"/>
          </xdr:nvSpPr>
          <xdr:spPr>
            <a:xfrm>
              <a:off x="10805160" y="486156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ysClr val="windowText" lastClr="000000"/>
                  </a:solidFill>
                  <a:latin typeface="+mn-lt"/>
                </a:rPr>
                <a:t>T</a:t>
              </a:r>
              <a14:m>
                <m:oMath xmlns:m="http://schemas.openxmlformats.org/officeDocument/2006/math">
                  <m:d>
                    <m:dPr>
                      <m:ctrlPr>
                        <a:rPr lang="ru-RU" sz="14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</m:d>
                  <m:r>
                    <a:rPr lang="ru-RU" sz="140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𝑂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(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𝑛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+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7D02B34-4DC6-4DFE-8CA2-E7D3F80C115B}"/>
                </a:ext>
              </a:extLst>
            </xdr:cNvPr>
            <xdr:cNvSpPr txBox="1"/>
          </xdr:nvSpPr>
          <xdr:spPr>
            <a:xfrm>
              <a:off x="10805160" y="486156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ysClr val="windowText" lastClr="000000"/>
                  </a:solidFill>
                  <a:latin typeface="+mn-lt"/>
                </a:rPr>
                <a:t>T</a:t>
              </a:r>
              <a:r>
                <a:rPr lang="ru-RU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ru-RU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𝑂(𝑛+𝑘)</a:t>
              </a:r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129540</xdr:colOff>
      <xdr:row>24</xdr:row>
      <xdr:rowOff>30480</xdr:rowOff>
    </xdr:from>
    <xdr:ext cx="1424940" cy="259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7F3532A-37D6-4A02-B7EB-FC4A5F2A501E}"/>
                </a:ext>
              </a:extLst>
            </xdr:cNvPr>
            <xdr:cNvSpPr txBox="1"/>
          </xdr:nvSpPr>
          <xdr:spPr>
            <a:xfrm>
              <a:off x="10789920" y="536448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ysClr val="windowText" lastClr="000000"/>
                  </a:solidFill>
                  <a:latin typeface="+mn-lt"/>
                </a:rPr>
                <a:t>T</a:t>
              </a:r>
              <a14:m>
                <m:oMath xmlns:m="http://schemas.openxmlformats.org/officeDocument/2006/math">
                  <m:d>
                    <m:dPr>
                      <m:ctrlPr>
                        <a:rPr lang="ru-RU" sz="14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</m:d>
                  <m:r>
                    <a:rPr lang="ru-RU" sz="140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𝑂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(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𝑛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+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7F3532A-37D6-4A02-B7EB-FC4A5F2A501E}"/>
                </a:ext>
              </a:extLst>
            </xdr:cNvPr>
            <xdr:cNvSpPr txBox="1"/>
          </xdr:nvSpPr>
          <xdr:spPr>
            <a:xfrm>
              <a:off x="10789920" y="536448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ysClr val="windowText" lastClr="000000"/>
                  </a:solidFill>
                  <a:latin typeface="+mn-lt"/>
                </a:rPr>
                <a:t>T</a:t>
              </a:r>
              <a:r>
                <a:rPr lang="ru-RU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ru-RU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𝑂(𝑛+𝑘)</a:t>
              </a:r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274320</xdr:colOff>
      <xdr:row>7</xdr:row>
      <xdr:rowOff>15240</xdr:rowOff>
    </xdr:from>
    <xdr:ext cx="1424940" cy="259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41EAD89-610A-4D53-85EF-74067C1FA5DA}"/>
                </a:ext>
              </a:extLst>
            </xdr:cNvPr>
            <xdr:cNvSpPr txBox="1"/>
          </xdr:nvSpPr>
          <xdr:spPr>
            <a:xfrm>
              <a:off x="10934700" y="114300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ysClr val="windowText" lastClr="000000"/>
                  </a:solidFill>
                  <a:latin typeface="+mn-lt"/>
                </a:rPr>
                <a:t>T</a:t>
              </a:r>
              <a14:m>
                <m:oMath xmlns:m="http://schemas.openxmlformats.org/officeDocument/2006/math">
                  <m:d>
                    <m:dPr>
                      <m:ctrlPr>
                        <a:rPr lang="ru-RU" sz="14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</m:d>
                  <m:r>
                    <a:rPr lang="ru-RU" sz="140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𝑂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(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𝑛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41EAD89-610A-4D53-85EF-74067C1FA5DA}"/>
                </a:ext>
              </a:extLst>
            </xdr:cNvPr>
            <xdr:cNvSpPr txBox="1"/>
          </xdr:nvSpPr>
          <xdr:spPr>
            <a:xfrm>
              <a:off x="10934700" y="114300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ysClr val="windowText" lastClr="000000"/>
                  </a:solidFill>
                  <a:latin typeface="+mn-lt"/>
                </a:rPr>
                <a:t>T</a:t>
              </a:r>
              <a:r>
                <a:rPr lang="ru-RU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ru-RU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𝑂(𝑛)</a:t>
              </a:r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144780</xdr:colOff>
      <xdr:row>22</xdr:row>
      <xdr:rowOff>30480</xdr:rowOff>
    </xdr:from>
    <xdr:ext cx="1424940" cy="259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0AAE841-7A72-4D54-98A4-371A087B850B}"/>
                </a:ext>
              </a:extLst>
            </xdr:cNvPr>
            <xdr:cNvSpPr txBox="1"/>
          </xdr:nvSpPr>
          <xdr:spPr>
            <a:xfrm>
              <a:off x="10805160" y="486156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ysClr val="windowText" lastClr="000000"/>
                  </a:solidFill>
                  <a:latin typeface="+mn-lt"/>
                </a:rPr>
                <a:t>T</a:t>
              </a:r>
              <a14:m>
                <m:oMath xmlns:m="http://schemas.openxmlformats.org/officeDocument/2006/math">
                  <m:d>
                    <m:dPr>
                      <m:ctrlPr>
                        <a:rPr lang="ru-RU" sz="140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>
                          <a:solidFill>
                            <a:sysClr val="windowText" lastClr="00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e>
                  </m:d>
                  <m:r>
                    <a:rPr lang="ru-RU" sz="1400" i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𝑂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(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𝑛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+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𝑘</m:t>
                  </m:r>
                  <m:r>
                    <a:rPr lang="en-US" sz="1400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0AAE841-7A72-4D54-98A4-371A087B850B}"/>
                </a:ext>
              </a:extLst>
            </xdr:cNvPr>
            <xdr:cNvSpPr txBox="1"/>
          </xdr:nvSpPr>
          <xdr:spPr>
            <a:xfrm>
              <a:off x="10805160" y="4861560"/>
              <a:ext cx="1424940" cy="259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i="0">
                  <a:solidFill>
                    <a:sysClr val="windowText" lastClr="000000"/>
                  </a:solidFill>
                  <a:latin typeface="+mn-lt"/>
                </a:rPr>
                <a:t>T</a:t>
              </a:r>
              <a:r>
                <a:rPr lang="ru-RU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𝑛)</a:t>
              </a:r>
              <a:r>
                <a:rPr lang="ru-RU" sz="14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𝑂(𝑛+𝑘)</a:t>
              </a:r>
              <a:endParaRPr lang="ru-RU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selection activeCell="M15" sqref="M15"/>
    </sheetView>
  </sheetViews>
  <sheetFormatPr defaultColWidth="11" defaultRowHeight="14.4" x14ac:dyDescent="0.3"/>
  <cols>
    <col min="1" max="1" width="14.44140625" style="1" customWidth="1"/>
    <col min="2" max="10" width="14.44140625" style="4" customWidth="1"/>
  </cols>
  <sheetData>
    <row r="1" spans="1:13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3" ht="15" thickBot="1" x14ac:dyDescent="0.35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3" s="6" customFormat="1" ht="19.8" customHeight="1" thickTop="1" x14ac:dyDescent="0.3">
      <c r="A3" s="5" t="s">
        <v>1</v>
      </c>
      <c r="B3" s="13">
        <v>10</v>
      </c>
      <c r="C3" s="14">
        <v>100</v>
      </c>
      <c r="D3" s="14">
        <v>1000</v>
      </c>
      <c r="E3" s="14">
        <v>10000</v>
      </c>
      <c r="F3" s="14">
        <v>100000</v>
      </c>
      <c r="G3" s="14">
        <v>1000000</v>
      </c>
      <c r="H3" s="14">
        <v>10000000</v>
      </c>
      <c r="I3" s="14">
        <v>100000000</v>
      </c>
      <c r="J3" s="15">
        <v>1000000000</v>
      </c>
      <c r="L3" s="18" t="s">
        <v>6</v>
      </c>
      <c r="M3" s="18"/>
    </row>
    <row r="4" spans="1:13" ht="19.8" customHeight="1" x14ac:dyDescent="0.3">
      <c r="A4" s="2">
        <v>1</v>
      </c>
      <c r="B4" s="4">
        <v>0</v>
      </c>
      <c r="C4" s="4">
        <v>0</v>
      </c>
      <c r="D4" s="4">
        <v>1.2E-2</v>
      </c>
      <c r="E4" s="4">
        <v>1.492</v>
      </c>
      <c r="F4" s="4">
        <v>151.03399999999999</v>
      </c>
      <c r="J4" s="16"/>
      <c r="L4" s="19"/>
      <c r="M4" s="19"/>
    </row>
    <row r="5" spans="1:13" ht="19.8" customHeight="1" x14ac:dyDescent="0.3">
      <c r="A5" s="2">
        <v>2</v>
      </c>
      <c r="B5" s="4">
        <v>0</v>
      </c>
      <c r="C5" s="4">
        <v>1E-3</v>
      </c>
      <c r="D5" s="4">
        <v>1.2999999999999999E-2</v>
      </c>
      <c r="E5" s="4">
        <v>1.506</v>
      </c>
      <c r="F5" s="4">
        <v>153.845</v>
      </c>
      <c r="J5" s="16"/>
      <c r="L5" s="21" t="s">
        <v>9</v>
      </c>
      <c r="M5" s="21"/>
    </row>
    <row r="6" spans="1:13" ht="19.8" customHeight="1" x14ac:dyDescent="0.3">
      <c r="A6" s="2">
        <v>3</v>
      </c>
      <c r="B6" s="4">
        <v>0</v>
      </c>
      <c r="C6" s="4">
        <v>0</v>
      </c>
      <c r="D6" s="4">
        <v>1.2999999999999999E-2</v>
      </c>
      <c r="E6" s="4">
        <v>1.486</v>
      </c>
      <c r="F6" s="4">
        <v>152.50899999999999</v>
      </c>
      <c r="J6" s="16"/>
      <c r="L6" s="18"/>
      <c r="M6" s="18"/>
    </row>
    <row r="7" spans="1:13" ht="19.8" customHeight="1" x14ac:dyDescent="0.3">
      <c r="A7" s="2">
        <v>4</v>
      </c>
      <c r="B7" s="4">
        <v>0</v>
      </c>
      <c r="C7" s="4">
        <v>0</v>
      </c>
      <c r="D7" s="4">
        <v>1.4999999999999999E-2</v>
      </c>
      <c r="E7" s="4">
        <v>1.4890000000000001</v>
      </c>
      <c r="F7" s="4">
        <v>151.92400000000001</v>
      </c>
      <c r="J7" s="16"/>
      <c r="L7" s="21" t="s">
        <v>7</v>
      </c>
      <c r="M7" s="21"/>
    </row>
    <row r="8" spans="1:13" ht="19.8" customHeight="1" x14ac:dyDescent="0.3">
      <c r="A8" s="2">
        <v>5</v>
      </c>
      <c r="B8" s="4">
        <v>0</v>
      </c>
      <c r="C8" s="4">
        <v>0</v>
      </c>
      <c r="D8" s="4">
        <v>1.2E-2</v>
      </c>
      <c r="E8" s="4">
        <v>1.47</v>
      </c>
      <c r="F8" s="4">
        <v>151.471</v>
      </c>
      <c r="J8" s="16"/>
      <c r="L8" s="18"/>
      <c r="M8" s="18"/>
    </row>
    <row r="9" spans="1:13" ht="19.8" customHeight="1" x14ac:dyDescent="0.3">
      <c r="A9" s="2">
        <v>6</v>
      </c>
      <c r="B9" s="4">
        <v>0</v>
      </c>
      <c r="C9" s="4">
        <v>0</v>
      </c>
      <c r="D9" s="4">
        <v>1.2999999999999999E-2</v>
      </c>
      <c r="E9" s="4">
        <v>1.4670000000000001</v>
      </c>
      <c r="F9" s="4">
        <v>151.79400000000001</v>
      </c>
      <c r="J9" s="16"/>
    </row>
    <row r="10" spans="1:13" ht="19.8" customHeight="1" x14ac:dyDescent="0.3">
      <c r="A10" s="2">
        <v>7</v>
      </c>
      <c r="B10" s="4">
        <v>0</v>
      </c>
      <c r="C10" s="4">
        <v>0</v>
      </c>
      <c r="D10" s="4">
        <v>1.4E-2</v>
      </c>
      <c r="E10" s="4">
        <v>1.466</v>
      </c>
      <c r="F10" s="4">
        <v>151.892</v>
      </c>
      <c r="J10" s="16"/>
    </row>
    <row r="11" spans="1:13" ht="19.8" customHeight="1" x14ac:dyDescent="0.3">
      <c r="A11" s="2">
        <v>8</v>
      </c>
      <c r="B11" s="4">
        <v>0</v>
      </c>
      <c r="C11" s="4">
        <v>0</v>
      </c>
      <c r="D11" s="4">
        <v>1.2999999999999999E-2</v>
      </c>
      <c r="E11" s="4">
        <v>1.48</v>
      </c>
      <c r="F11" s="4">
        <v>151.685</v>
      </c>
      <c r="J11" s="16"/>
    </row>
    <row r="12" spans="1:13" ht="19.8" customHeight="1" x14ac:dyDescent="0.3">
      <c r="A12" s="2">
        <v>9</v>
      </c>
      <c r="B12" s="4">
        <v>0</v>
      </c>
      <c r="C12" s="4">
        <v>0</v>
      </c>
      <c r="D12" s="4">
        <v>1.4E-2</v>
      </c>
      <c r="E12" s="4">
        <v>1.4650000000000001</v>
      </c>
      <c r="F12" s="4">
        <v>151.208</v>
      </c>
      <c r="J12" s="16"/>
    </row>
    <row r="13" spans="1:13" ht="19.8" customHeight="1" thickBot="1" x14ac:dyDescent="0.35">
      <c r="A13" s="2">
        <v>10</v>
      </c>
      <c r="B13" s="4">
        <v>0</v>
      </c>
      <c r="C13" s="4">
        <v>0</v>
      </c>
      <c r="D13" s="4">
        <v>1.4E-2</v>
      </c>
      <c r="E13" s="4">
        <v>1.464</v>
      </c>
      <c r="F13" s="4">
        <v>151.023</v>
      </c>
      <c r="J13" s="16"/>
    </row>
    <row r="14" spans="1:13" ht="19.8" customHeight="1" thickTop="1" thickBot="1" x14ac:dyDescent="0.35">
      <c r="A14" s="3" t="s">
        <v>2</v>
      </c>
      <c r="B14" s="7">
        <f>AVERAGE(B4:B13)</f>
        <v>0</v>
      </c>
      <c r="C14" s="8">
        <f t="shared" ref="C14:F14" si="0">AVERAGE(C4:C13)</f>
        <v>1E-4</v>
      </c>
      <c r="D14" s="8">
        <f>AVERAGE(D4:D13)</f>
        <v>1.3300000000000001E-2</v>
      </c>
      <c r="E14" s="8">
        <f t="shared" si="0"/>
        <v>1.4784999999999999</v>
      </c>
      <c r="F14" s="8">
        <f t="shared" si="0"/>
        <v>151.83850000000001</v>
      </c>
      <c r="G14" s="8"/>
      <c r="H14" s="8"/>
      <c r="I14" s="8"/>
      <c r="J14" s="9"/>
    </row>
    <row r="15" spans="1:13" ht="19.8" customHeight="1" thickTop="1" thickBot="1" x14ac:dyDescent="0.35">
      <c r="A15" s="3" t="s">
        <v>3</v>
      </c>
      <c r="B15" s="10"/>
      <c r="C15" s="11"/>
      <c r="D15" s="11">
        <f>D14/C14</f>
        <v>133</v>
      </c>
      <c r="E15" s="11">
        <f t="shared" ref="E15:F15" si="1">E14/D14</f>
        <v>111.16541353383457</v>
      </c>
      <c r="F15" s="11">
        <f t="shared" si="1"/>
        <v>102.69766655393981</v>
      </c>
      <c r="G15" s="11"/>
      <c r="H15" s="11"/>
      <c r="I15" s="11"/>
      <c r="J15" s="12"/>
      <c r="L15" t="s">
        <v>4</v>
      </c>
    </row>
    <row r="16" spans="1:13" ht="44.4" customHeight="1" thickTop="1" x14ac:dyDescent="0.3">
      <c r="A16" s="22" t="s">
        <v>10</v>
      </c>
      <c r="B16" s="4">
        <f>$K$16*B3^2</f>
        <v>1.3317212499999999E-6</v>
      </c>
      <c r="C16" s="4">
        <f>$K$16*C3^2</f>
        <v>1.3317212499999999E-4</v>
      </c>
      <c r="D16" s="4">
        <f>$K$16*D3^2</f>
        <v>1.33172125E-2</v>
      </c>
      <c r="E16" s="4">
        <f>$K$16*E3^2</f>
        <v>1.33172125</v>
      </c>
      <c r="F16" s="4">
        <f>$K$16*F3^2</f>
        <v>133.17212499999999</v>
      </c>
      <c r="K16" s="6">
        <f>(C14/C3^2+D14/D3^2+E14/E3^2+F14/F3^2)/4</f>
        <v>1.3317212499999999E-8</v>
      </c>
    </row>
    <row r="18" spans="1:13" ht="19.8" customHeight="1" x14ac:dyDescent="0.3">
      <c r="A18" s="20" t="s">
        <v>5</v>
      </c>
      <c r="B18" s="20"/>
      <c r="C18" s="20"/>
      <c r="D18" s="20"/>
      <c r="E18" s="20"/>
      <c r="F18" s="20"/>
      <c r="G18" s="20"/>
      <c r="H18" s="20"/>
      <c r="I18" s="20"/>
      <c r="J18" s="20"/>
    </row>
    <row r="19" spans="1:13" ht="19.8" customHeight="1" thickBot="1" x14ac:dyDescent="0.35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 spans="1:13" ht="19.8" customHeight="1" thickTop="1" x14ac:dyDescent="0.3">
      <c r="A20" s="5" t="s">
        <v>1</v>
      </c>
      <c r="B20" s="13">
        <v>10</v>
      </c>
      <c r="C20" s="14">
        <v>100</v>
      </c>
      <c r="D20" s="14">
        <v>1000</v>
      </c>
      <c r="E20" s="14">
        <v>10000</v>
      </c>
      <c r="F20" s="14">
        <v>100000</v>
      </c>
      <c r="G20" s="14">
        <v>1000000</v>
      </c>
      <c r="H20" s="14">
        <v>10000000</v>
      </c>
      <c r="I20" s="14">
        <v>100000000</v>
      </c>
      <c r="J20" s="15">
        <v>1000000000</v>
      </c>
      <c r="L20" s="18" t="s">
        <v>6</v>
      </c>
      <c r="M20" s="18"/>
    </row>
    <row r="21" spans="1:13" ht="19.8" customHeight="1" x14ac:dyDescent="0.3">
      <c r="A21" s="2">
        <v>1</v>
      </c>
      <c r="B21" s="4">
        <v>0</v>
      </c>
      <c r="C21" s="4">
        <v>0</v>
      </c>
      <c r="D21" s="4">
        <v>0</v>
      </c>
      <c r="E21" s="4">
        <v>0</v>
      </c>
      <c r="F21" s="4">
        <v>6.0000000000000001E-3</v>
      </c>
      <c r="G21" s="4">
        <v>3.4000000000000002E-2</v>
      </c>
      <c r="H21" s="4">
        <v>0.33500000000000002</v>
      </c>
      <c r="I21" s="4">
        <v>3.355</v>
      </c>
      <c r="J21" s="16">
        <f>11.165*3</f>
        <v>33.494999999999997</v>
      </c>
      <c r="L21" s="19"/>
      <c r="M21" s="19"/>
    </row>
    <row r="22" spans="1:13" ht="19.8" customHeight="1" x14ac:dyDescent="0.3">
      <c r="A22" s="2">
        <v>2</v>
      </c>
      <c r="B22" s="4">
        <v>0</v>
      </c>
      <c r="C22" s="4">
        <v>0</v>
      </c>
      <c r="D22" s="4">
        <v>1E-3</v>
      </c>
      <c r="E22" s="4">
        <v>1E-3</v>
      </c>
      <c r="F22" s="4">
        <v>3.0000000000000001E-3</v>
      </c>
      <c r="G22" s="4">
        <v>3.5000000000000003E-2</v>
      </c>
      <c r="H22" s="4">
        <v>0.33500000000000002</v>
      </c>
      <c r="I22" s="4">
        <v>3.3479999999999999</v>
      </c>
      <c r="J22" s="16">
        <f>3*11.175</f>
        <v>33.525000000000006</v>
      </c>
      <c r="L22" s="18" t="s">
        <v>9</v>
      </c>
      <c r="M22" s="18"/>
    </row>
    <row r="23" spans="1:13" ht="19.8" customHeight="1" x14ac:dyDescent="0.3">
      <c r="A23" s="2">
        <v>3</v>
      </c>
      <c r="B23" s="4">
        <v>0</v>
      </c>
      <c r="C23" s="4">
        <v>0</v>
      </c>
      <c r="D23" s="4">
        <v>0</v>
      </c>
      <c r="E23" s="4">
        <v>2E-3</v>
      </c>
      <c r="F23" s="4">
        <v>3.0000000000000001E-3</v>
      </c>
      <c r="G23" s="4">
        <v>3.5000000000000003E-2</v>
      </c>
      <c r="H23" s="4">
        <v>0.33500000000000002</v>
      </c>
      <c r="I23" s="4">
        <v>3.3460000000000001</v>
      </c>
      <c r="J23" s="16">
        <f>3*11.211</f>
        <v>33.633000000000003</v>
      </c>
      <c r="L23" s="19"/>
      <c r="M23" s="19"/>
    </row>
    <row r="24" spans="1:13" ht="19.8" customHeight="1" x14ac:dyDescent="0.3">
      <c r="A24" s="2">
        <v>4</v>
      </c>
      <c r="B24" s="4">
        <v>0</v>
      </c>
      <c r="C24" s="4">
        <v>0</v>
      </c>
      <c r="D24" s="4">
        <v>0</v>
      </c>
      <c r="E24" s="4">
        <v>0</v>
      </c>
      <c r="F24" s="4">
        <v>4.0000000000000001E-3</v>
      </c>
      <c r="G24" s="4">
        <v>3.4000000000000002E-2</v>
      </c>
      <c r="H24" s="4">
        <v>0.33600000000000002</v>
      </c>
      <c r="I24" s="4">
        <v>3.359</v>
      </c>
      <c r="J24" s="16">
        <f>3*11.169</f>
        <v>33.507000000000005</v>
      </c>
      <c r="L24" s="21" t="s">
        <v>7</v>
      </c>
      <c r="M24" s="21"/>
    </row>
    <row r="25" spans="1:13" ht="19.8" customHeight="1" x14ac:dyDescent="0.3">
      <c r="A25" s="2">
        <v>5</v>
      </c>
      <c r="B25" s="4">
        <v>0</v>
      </c>
      <c r="C25" s="4">
        <v>1E-3</v>
      </c>
      <c r="D25" s="4">
        <v>0</v>
      </c>
      <c r="E25" s="4">
        <v>1E-3</v>
      </c>
      <c r="F25" s="4">
        <v>4.0000000000000001E-3</v>
      </c>
      <c r="G25" s="4">
        <v>3.4000000000000002E-2</v>
      </c>
      <c r="H25" s="4">
        <v>0.33400000000000002</v>
      </c>
      <c r="I25" s="4">
        <v>3.3450000000000002</v>
      </c>
      <c r="J25" s="16">
        <f>3*11.228</f>
        <v>33.683999999999997</v>
      </c>
      <c r="L25" s="18"/>
      <c r="M25" s="18"/>
    </row>
    <row r="26" spans="1:13" ht="19.8" customHeight="1" x14ac:dyDescent="0.3">
      <c r="A26" s="2">
        <v>6</v>
      </c>
      <c r="B26" s="4">
        <v>0</v>
      </c>
      <c r="C26" s="4">
        <v>0</v>
      </c>
      <c r="D26" s="4">
        <v>0</v>
      </c>
      <c r="E26" s="4">
        <v>1E-3</v>
      </c>
      <c r="F26" s="4">
        <v>5.0000000000000001E-3</v>
      </c>
      <c r="G26" s="4">
        <v>3.4000000000000002E-2</v>
      </c>
      <c r="H26" s="4">
        <v>0.34399999999999997</v>
      </c>
      <c r="I26" s="4">
        <v>3.3450000000000002</v>
      </c>
      <c r="J26" s="16">
        <f>3*11.139</f>
        <v>33.417000000000002</v>
      </c>
      <c r="L26" s="17" t="s">
        <v>8</v>
      </c>
      <c r="M26" s="17"/>
    </row>
    <row r="27" spans="1:13" ht="19.8" customHeight="1" x14ac:dyDescent="0.3">
      <c r="A27" s="2">
        <v>7</v>
      </c>
      <c r="B27" s="4">
        <v>2E-3</v>
      </c>
      <c r="C27" s="4">
        <v>2E-3</v>
      </c>
      <c r="D27" s="4">
        <v>0</v>
      </c>
      <c r="E27" s="4">
        <v>1E-3</v>
      </c>
      <c r="F27" s="4">
        <v>4.0000000000000001E-3</v>
      </c>
      <c r="G27" s="4">
        <v>3.5000000000000003E-2</v>
      </c>
      <c r="H27" s="4">
        <v>0.33500000000000002</v>
      </c>
      <c r="I27" s="4">
        <v>3.347</v>
      </c>
      <c r="J27" s="16">
        <f>3*11.21</f>
        <v>33.630000000000003</v>
      </c>
      <c r="L27" s="17"/>
      <c r="M27" s="17"/>
    </row>
    <row r="28" spans="1:13" ht="19.8" customHeight="1" x14ac:dyDescent="0.3">
      <c r="A28" s="2">
        <v>8</v>
      </c>
      <c r="B28" s="4">
        <v>0</v>
      </c>
      <c r="C28" s="4">
        <v>0</v>
      </c>
      <c r="D28" s="4">
        <v>0</v>
      </c>
      <c r="E28" s="4">
        <v>2E-3</v>
      </c>
      <c r="F28" s="4">
        <v>5.0000000000000001E-3</v>
      </c>
      <c r="G28" s="4">
        <v>3.6999999999999998E-2</v>
      </c>
      <c r="H28" s="4">
        <v>0.33600000000000002</v>
      </c>
      <c r="I28" s="4">
        <v>3.3479999999999999</v>
      </c>
      <c r="J28" s="16">
        <f>3*11.2</f>
        <v>33.599999999999994</v>
      </c>
      <c r="L28" s="17"/>
      <c r="M28" s="17"/>
    </row>
    <row r="29" spans="1:13" ht="19.8" customHeight="1" x14ac:dyDescent="0.3">
      <c r="A29" s="2">
        <v>9</v>
      </c>
      <c r="B29" s="4">
        <v>0</v>
      </c>
      <c r="C29" s="4">
        <v>0</v>
      </c>
      <c r="D29" s="4">
        <v>0</v>
      </c>
      <c r="E29" s="4">
        <v>1E-3</v>
      </c>
      <c r="F29" s="4">
        <v>5.0000000000000001E-3</v>
      </c>
      <c r="G29" s="4">
        <v>3.5000000000000003E-2</v>
      </c>
      <c r="H29" s="4">
        <v>0.33700000000000002</v>
      </c>
      <c r="I29" s="4">
        <v>3.343</v>
      </c>
      <c r="J29" s="16">
        <f>3*11.188</f>
        <v>33.564</v>
      </c>
    </row>
    <row r="30" spans="1:13" ht="19.8" customHeight="1" thickBot="1" x14ac:dyDescent="0.35">
      <c r="A30" s="2">
        <v>10</v>
      </c>
      <c r="B30" s="4">
        <v>0</v>
      </c>
      <c r="C30" s="4">
        <v>0</v>
      </c>
      <c r="D30" s="4">
        <v>1E-3</v>
      </c>
      <c r="E30" s="4">
        <v>0</v>
      </c>
      <c r="F30" s="4">
        <v>4.0000000000000001E-3</v>
      </c>
      <c r="G30" s="4">
        <v>3.4000000000000002E-2</v>
      </c>
      <c r="H30" s="4">
        <v>0.33100000000000002</v>
      </c>
      <c r="I30" s="4">
        <v>3.3420000000000001</v>
      </c>
      <c r="J30" s="16">
        <f>3*11.202</f>
        <v>33.606000000000002</v>
      </c>
    </row>
    <row r="31" spans="1:13" ht="19.8" customHeight="1" thickTop="1" thickBot="1" x14ac:dyDescent="0.35">
      <c r="A31" s="3" t="s">
        <v>2</v>
      </c>
      <c r="B31" s="7">
        <f>AVERAGE(B21:B30)</f>
        <v>2.0000000000000001E-4</v>
      </c>
      <c r="C31" s="8">
        <f t="shared" ref="C31" si="2">AVERAGE(C21:C30)</f>
        <v>3.0000000000000003E-4</v>
      </c>
      <c r="D31" s="8">
        <f>AVERAGE(D21:D30)</f>
        <v>2.0000000000000001E-4</v>
      </c>
      <c r="E31" s="8">
        <f t="shared" ref="E31" si="3">AVERAGE(E21:E30)</f>
        <v>9.0000000000000008E-4</v>
      </c>
      <c r="F31" s="8">
        <f t="shared" ref="F31" si="4">AVERAGE(F21:F30)</f>
        <v>4.3E-3</v>
      </c>
      <c r="G31" s="8">
        <f t="shared" ref="G31" si="5">AVERAGE(G21:G30)</f>
        <v>3.4700000000000009E-2</v>
      </c>
      <c r="H31" s="8">
        <f t="shared" ref="H31" si="6">AVERAGE(H21:H30)</f>
        <v>0.33579999999999999</v>
      </c>
      <c r="I31" s="8">
        <f t="shared" ref="I31:J31" si="7">AVERAGE(I21:I30)</f>
        <v>3.3478000000000003</v>
      </c>
      <c r="J31" s="9">
        <f t="shared" si="7"/>
        <v>33.566099999999999</v>
      </c>
    </row>
    <row r="32" spans="1:13" ht="19.8" customHeight="1" thickTop="1" thickBot="1" x14ac:dyDescent="0.35">
      <c r="A32" s="3" t="s">
        <v>3</v>
      </c>
      <c r="B32" s="10"/>
      <c r="C32" s="11">
        <f>C31/B31</f>
        <v>1.5</v>
      </c>
      <c r="D32" s="11">
        <f>D31/C31</f>
        <v>0.66666666666666663</v>
      </c>
      <c r="E32" s="11">
        <f t="shared" ref="E32" si="8">E31/D31</f>
        <v>4.5</v>
      </c>
      <c r="F32" s="11">
        <f t="shared" ref="F32" si="9">F31/E31</f>
        <v>4.7777777777777777</v>
      </c>
      <c r="G32" s="11">
        <f t="shared" ref="G32" si="10">G31/F31</f>
        <v>8.069767441860467</v>
      </c>
      <c r="H32" s="11">
        <f t="shared" ref="H32" si="11">H31/G31</f>
        <v>9.6772334293948106</v>
      </c>
      <c r="I32" s="11">
        <f t="shared" ref="I32:J32" si="12">I31/H31</f>
        <v>9.9696247766527701</v>
      </c>
      <c r="J32" s="12">
        <f t="shared" si="12"/>
        <v>10.026315789473683</v>
      </c>
    </row>
    <row r="33" spans="1:11" ht="47.4" customHeight="1" thickTop="1" x14ac:dyDescent="0.3">
      <c r="A33" s="22" t="s">
        <v>10</v>
      </c>
      <c r="B33" s="4">
        <f>$K$34 * B20</f>
        <v>2.6075915666666673E-5</v>
      </c>
      <c r="C33" s="4">
        <f>$K$34 * C20</f>
        <v>2.6075915666666673E-4</v>
      </c>
      <c r="D33" s="4">
        <f>$K$34 * D20</f>
        <v>2.6075915666666674E-3</v>
      </c>
      <c r="E33" s="4">
        <f>$K$34 * E20</f>
        <v>2.6075915666666675E-2</v>
      </c>
      <c r="F33" s="4">
        <f>$K$34 * F20</f>
        <v>0.26075915666666671</v>
      </c>
      <c r="G33" s="4">
        <f>$K$34 * G20</f>
        <v>2.6075915666666676</v>
      </c>
      <c r="H33" s="4">
        <f>$K$34 * H20</f>
        <v>26.075915666666674</v>
      </c>
      <c r="I33" s="4">
        <f>$K$34 * I20</f>
        <v>260.75915666666674</v>
      </c>
      <c r="J33" s="4">
        <f>$K$34 * J20</f>
        <v>2607.5915666666674</v>
      </c>
    </row>
    <row r="34" spans="1:11" x14ac:dyDescent="0.3">
      <c r="K34" s="6">
        <f>(B31/B20+C31/C20+D31/D20+E31/E20+F31/F20 + G31/G20+H31/H20+I31/I20+J31/J20)/9</f>
        <v>2.6075915666666674E-6</v>
      </c>
    </row>
    <row r="39" spans="1:11" x14ac:dyDescent="0.3">
      <c r="B39" s="23" t="s">
        <v>12</v>
      </c>
      <c r="C39" s="23"/>
      <c r="D39" s="23"/>
      <c r="E39" s="23"/>
      <c r="F39" s="23"/>
      <c r="G39" s="23"/>
      <c r="H39" s="23"/>
      <c r="I39" s="23"/>
      <c r="J39" s="23"/>
    </row>
    <row r="40" spans="1:11" ht="14.4" customHeight="1" x14ac:dyDescent="0.3">
      <c r="B40" s="24" t="s">
        <v>11</v>
      </c>
      <c r="C40" s="24"/>
      <c r="D40" s="24"/>
      <c r="E40" s="24"/>
      <c r="F40" s="24"/>
      <c r="G40" s="24"/>
      <c r="H40" s="24"/>
      <c r="I40" s="24"/>
      <c r="J40" s="24"/>
    </row>
    <row r="44" spans="1:11" x14ac:dyDescent="0.3">
      <c r="B44" s="25" t="s">
        <v>13</v>
      </c>
      <c r="C44" s="25"/>
      <c r="D44" s="25"/>
      <c r="E44" s="25"/>
      <c r="F44" s="25"/>
      <c r="G44" s="25"/>
      <c r="H44" s="25"/>
      <c r="I44" s="25"/>
      <c r="J44" s="25"/>
    </row>
    <row r="45" spans="1:11" x14ac:dyDescent="0.3">
      <c r="B45" s="25"/>
      <c r="C45" s="25"/>
      <c r="D45" s="25"/>
      <c r="E45" s="25"/>
      <c r="F45" s="25"/>
      <c r="G45" s="25"/>
      <c r="H45" s="25"/>
      <c r="I45" s="25"/>
      <c r="J45" s="25"/>
    </row>
    <row r="46" spans="1:11" x14ac:dyDescent="0.3">
      <c r="B46" s="25"/>
      <c r="C46" s="25"/>
      <c r="D46" s="25"/>
      <c r="E46" s="25"/>
      <c r="F46" s="25"/>
      <c r="G46" s="25"/>
      <c r="H46" s="25"/>
      <c r="I46" s="25"/>
      <c r="J46" s="25"/>
    </row>
  </sheetData>
  <mergeCells count="18">
    <mergeCell ref="B39:J39"/>
    <mergeCell ref="B40:J40"/>
    <mergeCell ref="B44:J46"/>
    <mergeCell ref="L26:M28"/>
    <mergeCell ref="L22:M22"/>
    <mergeCell ref="L23:M23"/>
    <mergeCell ref="A1:J2"/>
    <mergeCell ref="A18:J19"/>
    <mergeCell ref="L3:M3"/>
    <mergeCell ref="L4:M4"/>
    <mergeCell ref="L5:M5"/>
    <mergeCell ref="L6:M6"/>
    <mergeCell ref="L7:M7"/>
    <mergeCell ref="L8:M8"/>
    <mergeCell ref="L20:M20"/>
    <mergeCell ref="L21:M21"/>
    <mergeCell ref="L24:M24"/>
    <mergeCell ref="L25:M25"/>
  </mergeCells>
  <pageMargins left="0.7" right="0.7" top="0.75" bottom="0.75" header="0.3" footer="0.3"/>
  <ignoredErrors>
    <ignoredError sqref="C14:F14 C31:I3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Cthutq Ukeotyrj</dc:creator>
  <cp:lastModifiedBy>Пользователь Windows</cp:lastModifiedBy>
  <dcterms:created xsi:type="dcterms:W3CDTF">2015-06-05T18:19:34Z</dcterms:created>
  <dcterms:modified xsi:type="dcterms:W3CDTF">2023-05-06T12:56:19Z</dcterms:modified>
</cp:coreProperties>
</file>