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sm31\OneDrive - The Pennsylvania State University\Computer\Documents\Fall_2020\Research\Sporecaster\"/>
    </mc:Choice>
  </mc:AlternateContent>
  <xr:revisionPtr revIDLastSave="0" documentId="8_{86744BDC-6D3A-4FFB-A65F-732F07550CC2}" xr6:coauthVersionLast="47" xr6:coauthVersionMax="47" xr10:uidLastSave="{00000000-0000-0000-0000-000000000000}"/>
  <bookViews>
    <workbookView xWindow="-110" yWindow="-110" windowWidth="19420" windowHeight="10420" firstSheet="4" activeTab="4" xr2:uid="{F81CAF1B-6832-407F-BEBE-7A09A226B657}"/>
  </bookViews>
  <sheets>
    <sheet name="PA" sheetId="1" r:id="rId1"/>
    <sheet name="PA_rerun" sheetId="3" r:id="rId2"/>
    <sheet name="2021_low" sheetId="5" r:id="rId3"/>
    <sheet name="2021_high" sheetId="4" r:id="rId4"/>
    <sheet name="2021" sheetId="2" r:id="rId5"/>
    <sheet name="Table for FCN" sheetId="6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6" l="1"/>
  <c r="J27" i="5"/>
  <c r="J28" i="5"/>
  <c r="J29" i="5"/>
  <c r="G27" i="5"/>
  <c r="G28" i="5"/>
  <c r="G29" i="5"/>
  <c r="J27" i="4"/>
  <c r="J28" i="4"/>
  <c r="J29" i="4"/>
  <c r="G27" i="4"/>
  <c r="G28" i="4"/>
  <c r="G29" i="4"/>
  <c r="L33" i="4"/>
  <c r="L31" i="4"/>
  <c r="K33" i="4"/>
  <c r="I33" i="4"/>
  <c r="I31" i="4"/>
  <c r="H33" i="4"/>
  <c r="L33" i="5"/>
  <c r="K33" i="5"/>
  <c r="I33" i="5"/>
  <c r="H33" i="5"/>
  <c r="K31" i="5"/>
  <c r="H31" i="5"/>
  <c r="H27" i="2"/>
  <c r="I27" i="2"/>
  <c r="J27" i="2"/>
  <c r="H28" i="2"/>
  <c r="I28" i="2"/>
  <c r="J28" i="2"/>
  <c r="H29" i="2"/>
  <c r="I29" i="2"/>
  <c r="J29" i="2"/>
  <c r="G27" i="2"/>
  <c r="G28" i="2"/>
  <c r="G29" i="2"/>
  <c r="L33" i="2"/>
  <c r="K33" i="2"/>
  <c r="K31" i="2"/>
  <c r="I33" i="2"/>
  <c r="H33" i="2"/>
  <c r="I31" i="2"/>
  <c r="H31" i="2"/>
  <c r="L29" i="4"/>
  <c r="K29" i="4"/>
  <c r="I29" i="4"/>
  <c r="H29" i="4"/>
  <c r="L28" i="4"/>
  <c r="K28" i="4"/>
  <c r="I28" i="4"/>
  <c r="H28" i="4"/>
  <c r="A27" i="4"/>
  <c r="K27" i="4" s="1"/>
  <c r="A27" i="5"/>
  <c r="I27" i="5" s="1"/>
  <c r="L29" i="5"/>
  <c r="K29" i="5"/>
  <c r="I29" i="5"/>
  <c r="H29" i="5"/>
  <c r="L28" i="5"/>
  <c r="K28" i="5"/>
  <c r="I28" i="5"/>
  <c r="H28" i="5"/>
  <c r="L29" i="2"/>
  <c r="L28" i="2"/>
  <c r="K29" i="2"/>
  <c r="K28" i="2"/>
  <c r="A27" i="3"/>
  <c r="H27" i="3" s="1"/>
  <c r="G27" i="1"/>
  <c r="H27" i="1"/>
  <c r="I27" i="1"/>
  <c r="F27" i="1"/>
  <c r="A27" i="1"/>
  <c r="A27" i="2"/>
  <c r="L27" i="2" s="1"/>
  <c r="K27" i="2" l="1"/>
  <c r="H27" i="4"/>
  <c r="I27" i="4"/>
  <c r="L27" i="4"/>
  <c r="L27" i="5"/>
  <c r="H27" i="5"/>
  <c r="K27" i="5"/>
  <c r="F27" i="3"/>
  <c r="G27" i="3"/>
  <c r="I27" i="3"/>
</calcChain>
</file>

<file path=xl/sharedStrings.xml><?xml version="1.0" encoding="utf-8"?>
<sst xmlns="http://schemas.openxmlformats.org/spreadsheetml/2006/main" count="228" uniqueCount="74">
  <si>
    <t>Risk Threshold Between R1 and R3</t>
  </si>
  <si>
    <t>Success or Failure (DI 5%)</t>
  </si>
  <si>
    <t>Success of Failure (DI 10%)</t>
  </si>
  <si>
    <t>Location</t>
  </si>
  <si>
    <t>Mean DI 5%</t>
  </si>
  <si>
    <t>Mean DI 10%</t>
  </si>
  <si>
    <t>30% Probability</t>
  </si>
  <si>
    <t>40% Probability</t>
  </si>
  <si>
    <t>Avg</t>
  </si>
  <si>
    <t>Low</t>
  </si>
  <si>
    <t>High</t>
  </si>
  <si>
    <t>s1</t>
  </si>
  <si>
    <t>s2</t>
  </si>
  <si>
    <t>s3</t>
  </si>
  <si>
    <t>s4</t>
  </si>
  <si>
    <t>s5</t>
  </si>
  <si>
    <t>s6</t>
  </si>
  <si>
    <t>s7</t>
  </si>
  <si>
    <t>s8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</si>
  <si>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</si>
  <si>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</si>
  <si>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</si>
  <si>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</si>
  <si>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</si>
  <si>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</si>
  <si>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</si>
  <si>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</si>
  <si>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</si>
  <si>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</si>
  <si>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</si>
  <si>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s21</t>
  </si>
  <si>
    <t>s22</t>
  </si>
  <si>
    <t>s23</t>
  </si>
  <si>
    <t>s24</t>
  </si>
  <si>
    <t>50% Probability</t>
  </si>
  <si>
    <t>60% Probability</t>
  </si>
  <si>
    <t>pa1</t>
  </si>
  <si>
    <t>pa2</t>
  </si>
  <si>
    <t>pa3</t>
  </si>
  <si>
    <t>pa4</t>
  </si>
  <si>
    <t>pa5</t>
  </si>
  <si>
    <t>pa6</t>
  </si>
  <si>
    <t>pa8</t>
  </si>
  <si>
    <t>pa10</t>
  </si>
  <si>
    <t>ny1</t>
  </si>
  <si>
    <t>ny2</t>
  </si>
  <si>
    <t>ny3</t>
  </si>
  <si>
    <t>ny4</t>
  </si>
  <si>
    <t>ny5</t>
  </si>
  <si>
    <t>ny6</t>
  </si>
  <si>
    <t>ny7</t>
  </si>
  <si>
    <t>ny8</t>
  </si>
  <si>
    <t>ny9</t>
  </si>
  <si>
    <t>ny10</t>
  </si>
  <si>
    <t>ny11</t>
  </si>
  <si>
    <t>ny12</t>
  </si>
  <si>
    <t>ny13</t>
  </si>
  <si>
    <t>ny14</t>
  </si>
  <si>
    <t>ny15</t>
  </si>
  <si>
    <t>all</t>
  </si>
  <si>
    <t>PA soybean</t>
  </si>
  <si>
    <t>NY snap bean</t>
  </si>
  <si>
    <t>sensitivity</t>
  </si>
  <si>
    <t>specificity</t>
  </si>
  <si>
    <t>sensitivity=</t>
  </si>
  <si>
    <t>true positives/true positives+false negatives</t>
  </si>
  <si>
    <t>specificty=</t>
  </si>
  <si>
    <t>True negatives/true negatives+false positives</t>
  </si>
  <si>
    <t>Sporecaster Accuracy</t>
  </si>
  <si>
    <t>Column1</t>
  </si>
  <si>
    <t>50% Threshold</t>
  </si>
  <si>
    <t>60% Threshold</t>
  </si>
  <si>
    <t>5% Disease Incidence Level</t>
  </si>
  <si>
    <t>10% Disease Incidence 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</si>
</sst>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"/>
    <numFmt numFmtId="166" formatCode="0.0%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4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1" fillId="0" borderId="1" xfId="0" applyFont="1" applyBorder="1" applyAlignment="1">
      <alignment horizontal="center"/>
    </xf>
    <xf numFmtId="164" fontId="0" fillId="0" borderId="1" xfId="0" applyNumberFormat="1" applyBorder="1"/>
    <xf numFmtId="0" fontId="1" fillId="0" borderId="1" xfId="0" applyFont="1" applyBorder="1"/>
    <xf numFmtId="0" fontId="0" fillId="0" borderId="1" xfId="0" applyBorder="1" applyAlignment="1">
      <alignment horizontal="center"/>
    </xf>
    <xf numFmtId="0" fontId="1" fillId="0" borderId="0" xfId="0" applyFont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165" fontId="0" fillId="0" borderId="0" xfId="0" applyNumberFormat="1"/>
    <xf numFmtId="0" fontId="3" fillId="0" borderId="4" xfId="0" applyFont="1" applyBorder="1"/>
    <xf numFmtId="0" fontId="3" fillId="0" borderId="6" xfId="0" applyFont="1" applyBorder="1"/>
    <xf numFmtId="0" fontId="3" fillId="0" borderId="0" xfId="0" applyFont="1" applyAlignment="1">
      <alignment wrapText="1"/>
    </xf>
    <xf numFmtId="0" fontId="3" fillId="0" borderId="0" xfId="0" applyFont="1"/>
    <xf numFmtId="0" fontId="3" fillId="0" borderId="1" xfId="0" applyFont="1" applyBorder="1"/>
    <xf numFmtId="164" fontId="3" fillId="2" borderId="5" xfId="0" applyNumberFormat="1" applyFont="1" applyFill="1" applyBorder="1"/>
    <xf numFmtId="164" fontId="3" fillId="2" borderId="4" xfId="0" applyNumberFormat="1" applyFont="1" applyFill="1" applyBorder="1"/>
    <xf numFmtId="164" fontId="3" fillId="2" borderId="6" xfId="0" applyNumberFormat="1" applyFont="1" applyFill="1" applyBorder="1"/>
    <xf numFmtId="164" fontId="3" fillId="3" borderId="5" xfId="0" applyNumberFormat="1" applyFont="1" applyFill="1" applyBorder="1"/>
    <xf numFmtId="164" fontId="3" fillId="3" borderId="4" xfId="0" applyNumberFormat="1" applyFont="1" applyFill="1" applyBorder="1"/>
    <xf numFmtId="164" fontId="3" fillId="4" borderId="5" xfId="0" applyNumberFormat="1" applyFont="1" applyFill="1" applyBorder="1"/>
    <xf numFmtId="164" fontId="0" fillId="3" borderId="1" xfId="0" applyNumberFormat="1" applyFill="1" applyBorder="1"/>
    <xf numFmtId="164" fontId="0" fillId="2" borderId="1" xfId="0" applyNumberFormat="1" applyFill="1" applyBorder="1"/>
    <xf numFmtId="0" fontId="3" fillId="3" borderId="1" xfId="0" applyFont="1" applyFill="1" applyBorder="1"/>
    <xf numFmtId="0" fontId="3" fillId="3" borderId="6" xfId="0" applyFont="1" applyFill="1" applyBorder="1"/>
    <xf numFmtId="0" fontId="3" fillId="3" borderId="4" xfId="0" applyFont="1" applyFill="1" applyBorder="1"/>
    <xf numFmtId="0" fontId="3" fillId="2" borderId="1" xfId="0" applyFont="1" applyFill="1" applyBorder="1"/>
    <xf numFmtId="0" fontId="3" fillId="2" borderId="4" xfId="0" applyFont="1" applyFill="1" applyBorder="1"/>
    <xf numFmtId="0" fontId="3" fillId="4" borderId="4" xfId="0" applyFont="1" applyFill="1" applyBorder="1"/>
    <xf numFmtId="0" fontId="3" fillId="2" borderId="6" xfId="0" applyFont="1" applyFill="1" applyBorder="1"/>
    <xf numFmtId="165" fontId="0" fillId="2" borderId="0" xfId="0" applyNumberFormat="1" applyFill="1"/>
    <xf numFmtId="0" fontId="0" fillId="2" borderId="0" xfId="0" applyFill="1"/>
    <xf numFmtId="166" fontId="0" fillId="0" borderId="0" xfId="1" applyNumberFormat="1" applyFont="1" applyFill="1"/>
    <xf numFmtId="166" fontId="0" fillId="0" borderId="0" xfId="1" applyNumberFormat="1" applyFont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.0%"/>
      <fill>
        <patternFill patternType="none">
          <fgColor indexed="64"/>
          <bgColor indexed="65"/>
        </patternFill>
      </fill>
    </dxf>
    <dxf>
      <font>
        <b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2239D96-6C0C-4ACD-ABE9-900A352787B4}" name="Table2" displayName="Table2" ref="C4:E6" totalsRowShown="0">
  <autoFilter ref="C4:E6" xr:uid="{92239D96-6C0C-4ACD-ABE9-900A352787B4}"/>
  <tableColumns count="3">
    <tableColumn id="1" xr3:uid="{D28EDA5F-ACCC-4A34-96F7-769953E75DF7}" name="Column1" dataDxfId="2"/>
    <tableColumn id="2" xr3:uid="{64339661-0AFB-4CD6-8582-E0D183DB1436}" name="50% Threshold" dataDxfId="1" dataCellStyle="Percent"/>
    <tableColumn id="3" xr3:uid="{157F848A-A802-41A6-A5E9-36B105DACA3C}" name="60% Threshold" dataDxfId="0" dataCellStyle="Percent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8E738-3C73-4B4A-B157-FCA61066782B}">
  <dimension ref="A1:L27"/>
  <sheetViews>
    <sheetView zoomScaleNormal="100" workbookViewId="0"/>
  </sheetViews>
  <sheetFormatPr defaultRowHeight="14.45"/>
  <cols>
    <col min="1" max="1" width="12.140625" style="1" customWidth="1"/>
    <col min="2" max="2" width="10.5703125" customWidth="1"/>
    <col min="3" max="3" width="11.5703125" customWidth="1"/>
    <col min="4" max="4" width="13.85546875" customWidth="1"/>
    <col min="5" max="5" width="16.7109375" customWidth="1"/>
    <col min="6" max="6" width="14.42578125" customWidth="1"/>
    <col min="7" max="8" width="13.85546875" customWidth="1"/>
    <col min="9" max="9" width="15.140625" customWidth="1"/>
  </cols>
  <sheetData>
    <row r="1" spans="1:12">
      <c r="A1" s="3"/>
      <c r="B1" s="5"/>
      <c r="C1" s="5"/>
      <c r="D1" s="35" t="s">
        <v>0</v>
      </c>
      <c r="E1" s="35"/>
      <c r="F1" s="36" t="s">
        <v>1</v>
      </c>
      <c r="G1" s="37"/>
      <c r="H1" s="35" t="s">
        <v>2</v>
      </c>
      <c r="I1" s="35"/>
      <c r="J1" s="7"/>
      <c r="K1" s="7"/>
      <c r="L1" s="7"/>
    </row>
    <row r="2" spans="1:12">
      <c r="A2" s="3" t="s">
        <v>3</v>
      </c>
      <c r="B2" s="5" t="s">
        <v>4</v>
      </c>
      <c r="C2" s="5" t="s">
        <v>5</v>
      </c>
      <c r="D2" s="5" t="s">
        <v>6</v>
      </c>
      <c r="E2" s="5" t="s">
        <v>7</v>
      </c>
      <c r="F2" s="5" t="s">
        <v>6</v>
      </c>
      <c r="G2" s="5" t="s">
        <v>7</v>
      </c>
      <c r="H2" s="5" t="s">
        <v>6</v>
      </c>
      <c r="I2" s="5" t="s">
        <v>7</v>
      </c>
      <c r="J2" s="3" t="s">
        <v>8</v>
      </c>
      <c r="K2" s="3" t="s">
        <v>9</v>
      </c>
      <c r="L2" s="3" t="s">
        <v>10</v>
      </c>
    </row>
    <row r="3" spans="1:12">
      <c r="A3" s="6" t="s">
        <v>11</v>
      </c>
      <c r="B3" s="2">
        <v>0</v>
      </c>
      <c r="C3" s="2">
        <v>0</v>
      </c>
      <c r="D3" s="2">
        <v>1</v>
      </c>
      <c r="E3" s="2">
        <v>1</v>
      </c>
      <c r="F3" s="2">
        <v>0</v>
      </c>
      <c r="G3" s="2">
        <v>0</v>
      </c>
      <c r="H3" s="2">
        <v>0</v>
      </c>
      <c r="I3" s="2">
        <v>0</v>
      </c>
      <c r="J3" s="4">
        <v>54.515151515151523</v>
      </c>
      <c r="K3" s="2">
        <v>37.200000000000003</v>
      </c>
      <c r="L3" s="2">
        <v>74.2</v>
      </c>
    </row>
    <row r="4" spans="1:12">
      <c r="A4" s="6" t="s">
        <v>12</v>
      </c>
      <c r="B4" s="2">
        <v>0</v>
      </c>
      <c r="C4" s="2">
        <v>0</v>
      </c>
      <c r="D4" s="2">
        <v>1</v>
      </c>
      <c r="E4" s="2">
        <v>1</v>
      </c>
      <c r="F4" s="2">
        <v>0</v>
      </c>
      <c r="G4" s="2">
        <v>0</v>
      </c>
      <c r="H4" s="2">
        <v>0</v>
      </c>
      <c r="I4" s="2">
        <v>0</v>
      </c>
      <c r="J4" s="4">
        <v>33.182608695652171</v>
      </c>
      <c r="K4" s="2">
        <v>22.2</v>
      </c>
      <c r="L4" s="2">
        <v>44.9</v>
      </c>
    </row>
    <row r="5" spans="1:12">
      <c r="A5" s="6" t="s">
        <v>13</v>
      </c>
      <c r="B5" s="2">
        <v>1</v>
      </c>
      <c r="C5" s="2">
        <v>0</v>
      </c>
      <c r="D5" s="2">
        <v>1</v>
      </c>
      <c r="E5" s="2">
        <v>1</v>
      </c>
      <c r="F5" s="2">
        <v>1</v>
      </c>
      <c r="G5" s="2">
        <v>1</v>
      </c>
      <c r="H5" s="2">
        <v>0</v>
      </c>
      <c r="I5" s="2">
        <v>0</v>
      </c>
      <c r="J5" s="4">
        <v>55.766666666666673</v>
      </c>
      <c r="K5" s="2">
        <v>53.1</v>
      </c>
      <c r="L5" s="2">
        <v>60.5</v>
      </c>
    </row>
    <row r="6" spans="1:12">
      <c r="A6" s="6" t="s">
        <v>14</v>
      </c>
      <c r="B6" s="2">
        <v>1</v>
      </c>
      <c r="C6" s="2">
        <v>1</v>
      </c>
      <c r="D6" s="2">
        <v>1</v>
      </c>
      <c r="E6" s="2">
        <v>1</v>
      </c>
      <c r="F6" s="2">
        <v>1</v>
      </c>
      <c r="G6" s="2">
        <v>1</v>
      </c>
      <c r="H6" s="2">
        <v>1</v>
      </c>
      <c r="I6" s="2">
        <v>1</v>
      </c>
      <c r="J6" s="4">
        <v>41.448571428571448</v>
      </c>
      <c r="K6" s="2">
        <v>26.9</v>
      </c>
      <c r="L6" s="2">
        <v>51.9</v>
      </c>
    </row>
    <row r="7" spans="1:12">
      <c r="A7" s="6" t="s">
        <v>15</v>
      </c>
      <c r="B7" s="2">
        <v>1</v>
      </c>
      <c r="C7" s="2">
        <v>0</v>
      </c>
      <c r="D7" s="2">
        <v>1</v>
      </c>
      <c r="E7" s="2">
        <v>1</v>
      </c>
      <c r="F7" s="2">
        <v>1</v>
      </c>
      <c r="G7" s="2">
        <v>1</v>
      </c>
      <c r="H7" s="2">
        <v>0</v>
      </c>
      <c r="I7" s="2">
        <v>0</v>
      </c>
      <c r="J7" s="4">
        <v>39.091176470588245</v>
      </c>
      <c r="K7" s="2">
        <v>22.6</v>
      </c>
      <c r="L7" s="2">
        <v>56.2</v>
      </c>
    </row>
    <row r="8" spans="1:12">
      <c r="A8" s="6" t="s">
        <v>16</v>
      </c>
      <c r="B8" s="2">
        <v>0</v>
      </c>
      <c r="C8" s="2">
        <v>0</v>
      </c>
      <c r="D8" s="2">
        <v>1</v>
      </c>
      <c r="E8" s="2">
        <v>1</v>
      </c>
      <c r="F8" s="2">
        <v>0</v>
      </c>
      <c r="G8" s="2">
        <v>0</v>
      </c>
      <c r="H8" s="2">
        <v>0</v>
      </c>
      <c r="I8" s="2">
        <v>0</v>
      </c>
      <c r="J8" s="4">
        <v>59.727272727272727</v>
      </c>
      <c r="K8" s="2">
        <v>42.7</v>
      </c>
      <c r="L8" s="2">
        <v>71.5</v>
      </c>
    </row>
    <row r="9" spans="1:12">
      <c r="A9" s="6" t="s">
        <v>17</v>
      </c>
      <c r="B9" s="2">
        <v>0</v>
      </c>
      <c r="C9" s="2">
        <v>0</v>
      </c>
      <c r="D9" s="2">
        <v>1</v>
      </c>
      <c r="E9" s="2">
        <v>1</v>
      </c>
      <c r="F9" s="2">
        <v>0</v>
      </c>
      <c r="G9" s="2">
        <v>0</v>
      </c>
      <c r="H9" s="2">
        <v>0</v>
      </c>
      <c r="I9" s="2">
        <v>0</v>
      </c>
      <c r="J9" s="4">
        <v>46.815384615384623</v>
      </c>
      <c r="K9" s="2">
        <v>36.9</v>
      </c>
      <c r="L9" s="2">
        <v>57.6</v>
      </c>
    </row>
    <row r="10" spans="1:12">
      <c r="A10" s="6" t="s">
        <v>18</v>
      </c>
      <c r="B10" s="2">
        <v>0</v>
      </c>
      <c r="C10" s="2">
        <v>0</v>
      </c>
      <c r="D10" s="2">
        <v>1</v>
      </c>
      <c r="E10" s="2">
        <v>1</v>
      </c>
      <c r="F10" s="2">
        <v>0</v>
      </c>
      <c r="G10" s="2">
        <v>0</v>
      </c>
      <c r="H10" s="2">
        <v>0</v>
      </c>
      <c r="I10" s="2">
        <v>0</v>
      </c>
      <c r="J10" s="4">
        <v>40.284000000000006</v>
      </c>
      <c r="K10" s="2">
        <v>23</v>
      </c>
      <c r="L10" s="2">
        <v>58.5</v>
      </c>
    </row>
    <row r="11" spans="1:12">
      <c r="A11" s="6" t="s">
        <v>19</v>
      </c>
      <c r="B11" s="2">
        <v>0</v>
      </c>
      <c r="C11" s="2">
        <v>0</v>
      </c>
      <c r="D11" s="2">
        <v>1</v>
      </c>
      <c r="E11" s="2">
        <v>1</v>
      </c>
      <c r="F11" s="2">
        <v>0</v>
      </c>
      <c r="G11" s="2">
        <v>0</v>
      </c>
      <c r="H11" s="2">
        <v>0</v>
      </c>
      <c r="I11" s="2">
        <v>0</v>
      </c>
      <c r="J11" s="4">
        <v>30.089473684210528</v>
      </c>
      <c r="K11" s="2">
        <v>18.7</v>
      </c>
      <c r="L11" s="2">
        <v>44</v>
      </c>
    </row>
    <row r="12" spans="1:12">
      <c r="A12" s="6" t="s">
        <v>20</v>
      </c>
      <c r="B12" s="2">
        <v>0</v>
      </c>
      <c r="C12" s="2">
        <v>0</v>
      </c>
      <c r="D12" s="2">
        <v>1</v>
      </c>
      <c r="E12" s="2">
        <v>1</v>
      </c>
      <c r="F12" s="2">
        <v>0</v>
      </c>
      <c r="G12" s="2">
        <v>0</v>
      </c>
      <c r="H12" s="2">
        <v>0</v>
      </c>
      <c r="I12" s="2">
        <v>0</v>
      </c>
      <c r="J12" s="4">
        <v>41.53684210526314</v>
      </c>
      <c r="K12" s="2">
        <v>29</v>
      </c>
      <c r="L12" s="2">
        <v>63.7</v>
      </c>
    </row>
    <row r="13" spans="1:12">
      <c r="A13" s="6" t="s">
        <v>21</v>
      </c>
      <c r="B13" s="2">
        <v>0</v>
      </c>
      <c r="C13" s="2">
        <v>0</v>
      </c>
      <c r="D13" s="2">
        <v>1</v>
      </c>
      <c r="E13" s="2">
        <v>1</v>
      </c>
      <c r="F13" s="2">
        <v>0</v>
      </c>
      <c r="G13" s="2">
        <v>0</v>
      </c>
      <c r="H13" s="2">
        <v>0</v>
      </c>
      <c r="I13" s="2">
        <v>0</v>
      </c>
      <c r="J13" s="4">
        <v>63.517647058823528</v>
      </c>
      <c r="K13" s="2">
        <v>55.2</v>
      </c>
      <c r="L13" s="2">
        <v>69.3</v>
      </c>
    </row>
    <row r="14" spans="1:12">
      <c r="A14" s="6" t="s">
        <v>22</v>
      </c>
      <c r="B14" s="2">
        <v>0</v>
      </c>
      <c r="C14" s="2">
        <v>0</v>
      </c>
      <c r="D14" s="2">
        <v>1</v>
      </c>
      <c r="E14" s="2">
        <v>1</v>
      </c>
      <c r="F14" s="2">
        <v>0</v>
      </c>
      <c r="G14" s="2">
        <v>0</v>
      </c>
      <c r="H14" s="2">
        <v>0</v>
      </c>
      <c r="I14" s="2">
        <v>0</v>
      </c>
      <c r="J14" s="4">
        <v>62.851851851851855</v>
      </c>
      <c r="K14" s="2">
        <v>53</v>
      </c>
      <c r="L14" s="2">
        <v>72</v>
      </c>
    </row>
    <row r="15" spans="1:12">
      <c r="A15" s="6" t="s">
        <v>23</v>
      </c>
      <c r="B15" s="2">
        <v>0</v>
      </c>
      <c r="C15" s="2">
        <v>0</v>
      </c>
      <c r="D15" s="2">
        <v>1</v>
      </c>
      <c r="E15" s="2">
        <v>1</v>
      </c>
      <c r="F15" s="2">
        <v>0</v>
      </c>
      <c r="G15" s="2">
        <v>0</v>
      </c>
      <c r="H15" s="2">
        <v>0</v>
      </c>
      <c r="I15" s="2">
        <v>0</v>
      </c>
      <c r="J15" s="4">
        <v>30.27027027027027</v>
      </c>
      <c r="K15" s="2">
        <v>18.8</v>
      </c>
      <c r="L15" s="2">
        <v>48.4</v>
      </c>
    </row>
    <row r="16" spans="1:12">
      <c r="A16" s="6" t="s">
        <v>24</v>
      </c>
      <c r="B16" s="2">
        <v>0</v>
      </c>
      <c r="C16" s="2">
        <v>0</v>
      </c>
      <c r="D16" s="2">
        <v>1</v>
      </c>
      <c r="E16" s="2">
        <v>1</v>
      </c>
      <c r="F16" s="2">
        <v>0</v>
      </c>
      <c r="G16" s="2">
        <v>0</v>
      </c>
      <c r="H16" s="2">
        <v>0</v>
      </c>
      <c r="I16" s="2">
        <v>0</v>
      </c>
      <c r="J16" s="4">
        <v>30.181818181818183</v>
      </c>
      <c r="K16" s="2">
        <v>17</v>
      </c>
      <c r="L16" s="2">
        <v>52</v>
      </c>
    </row>
    <row r="17" spans="1:12">
      <c r="A17" s="6" t="s">
        <v>25</v>
      </c>
      <c r="B17" s="2">
        <v>0</v>
      </c>
      <c r="C17" s="2">
        <v>0</v>
      </c>
      <c r="D17" s="2">
        <v>1</v>
      </c>
      <c r="E17" s="2">
        <v>1</v>
      </c>
      <c r="F17" s="2">
        <v>0</v>
      </c>
      <c r="G17" s="2">
        <v>0</v>
      </c>
      <c r="H17" s="2">
        <v>0</v>
      </c>
      <c r="I17" s="2">
        <v>0</v>
      </c>
      <c r="J17" s="4">
        <v>38.449999999999996</v>
      </c>
      <c r="K17" s="2">
        <v>20.2</v>
      </c>
      <c r="L17" s="2">
        <v>57.8</v>
      </c>
    </row>
    <row r="18" spans="1:12">
      <c r="A18" s="6" t="s">
        <v>26</v>
      </c>
      <c r="B18" s="2">
        <v>0</v>
      </c>
      <c r="C18" s="2">
        <v>0</v>
      </c>
      <c r="D18" s="2">
        <v>1</v>
      </c>
      <c r="E18" s="2">
        <v>1</v>
      </c>
      <c r="F18" s="2">
        <v>0</v>
      </c>
      <c r="G18" s="2">
        <v>0</v>
      </c>
      <c r="H18" s="2">
        <v>0</v>
      </c>
      <c r="I18" s="2">
        <v>0</v>
      </c>
      <c r="J18" s="4">
        <v>45.045000000000002</v>
      </c>
      <c r="K18" s="2">
        <v>33.9</v>
      </c>
      <c r="L18" s="2">
        <v>55.1</v>
      </c>
    </row>
    <row r="19" spans="1:12">
      <c r="A19" s="6" t="s">
        <v>27</v>
      </c>
      <c r="B19" s="2">
        <v>0</v>
      </c>
      <c r="C19" s="2">
        <v>0</v>
      </c>
      <c r="D19" s="2">
        <v>1</v>
      </c>
      <c r="E19" s="2">
        <v>1</v>
      </c>
      <c r="F19" s="2">
        <v>0</v>
      </c>
      <c r="G19" s="2">
        <v>0</v>
      </c>
      <c r="H19" s="2">
        <v>0</v>
      </c>
      <c r="I19" s="2">
        <v>0</v>
      </c>
      <c r="J19" s="4">
        <v>59.357142857142854</v>
      </c>
      <c r="K19" s="2">
        <v>50</v>
      </c>
      <c r="L19" s="2">
        <v>76</v>
      </c>
    </row>
    <row r="20" spans="1:12">
      <c r="A20" s="6" t="s">
        <v>28</v>
      </c>
      <c r="B20" s="2">
        <v>0</v>
      </c>
      <c r="C20" s="2">
        <v>0</v>
      </c>
      <c r="D20" s="2">
        <v>1</v>
      </c>
      <c r="E20" s="2">
        <v>1</v>
      </c>
      <c r="F20" s="2">
        <v>0</v>
      </c>
      <c r="G20" s="2">
        <v>0</v>
      </c>
      <c r="H20" s="2">
        <v>0</v>
      </c>
      <c r="I20" s="2">
        <v>0</v>
      </c>
      <c r="J20" s="4">
        <v>37.93333333333333</v>
      </c>
      <c r="K20" s="2">
        <v>30.8</v>
      </c>
      <c r="L20" s="2">
        <v>42.9</v>
      </c>
    </row>
    <row r="21" spans="1:12">
      <c r="A21" s="6" t="s">
        <v>29</v>
      </c>
      <c r="B21" s="2">
        <v>0</v>
      </c>
      <c r="C21" s="2">
        <v>0</v>
      </c>
      <c r="D21" s="2">
        <v>1</v>
      </c>
      <c r="E21" s="2">
        <v>1</v>
      </c>
      <c r="F21" s="2">
        <v>0</v>
      </c>
      <c r="G21" s="2">
        <v>0</v>
      </c>
      <c r="H21" s="2">
        <v>0</v>
      </c>
      <c r="I21" s="2">
        <v>0</v>
      </c>
      <c r="J21" s="4">
        <v>46.911111111111119</v>
      </c>
      <c r="K21" s="2">
        <v>45.6</v>
      </c>
      <c r="L21" s="2">
        <v>48.7</v>
      </c>
    </row>
    <row r="22" spans="1:12">
      <c r="A22" s="6" t="s">
        <v>30</v>
      </c>
      <c r="B22" s="2">
        <v>0</v>
      </c>
      <c r="C22" s="2">
        <v>0</v>
      </c>
      <c r="D22" s="2">
        <v>1</v>
      </c>
      <c r="E22" s="2">
        <v>1</v>
      </c>
      <c r="F22" s="2">
        <v>0</v>
      </c>
      <c r="G22" s="2">
        <v>0</v>
      </c>
      <c r="H22" s="2">
        <v>0</v>
      </c>
      <c r="I22" s="2">
        <v>0</v>
      </c>
      <c r="J22" s="4">
        <v>73.519354838709688</v>
      </c>
      <c r="K22" s="2">
        <v>59</v>
      </c>
      <c r="L22" s="2">
        <v>84.7</v>
      </c>
    </row>
    <row r="23" spans="1:12">
      <c r="A23" s="6" t="s">
        <v>31</v>
      </c>
      <c r="B23" s="2">
        <v>0</v>
      </c>
      <c r="C23" s="2">
        <v>0</v>
      </c>
      <c r="D23" s="2">
        <v>1</v>
      </c>
      <c r="E23" s="2">
        <v>1</v>
      </c>
      <c r="F23" s="2">
        <v>0</v>
      </c>
      <c r="G23" s="2">
        <v>0</v>
      </c>
      <c r="H23" s="2">
        <v>0</v>
      </c>
      <c r="I23" s="2">
        <v>0</v>
      </c>
      <c r="J23" s="4">
        <v>44.422222222222217</v>
      </c>
      <c r="K23" s="2">
        <v>42.9</v>
      </c>
      <c r="L23" s="2">
        <v>47.9</v>
      </c>
    </row>
    <row r="24" spans="1:12">
      <c r="A24" s="6" t="s">
        <v>32</v>
      </c>
      <c r="B24" s="2">
        <v>0</v>
      </c>
      <c r="C24" s="2">
        <v>0</v>
      </c>
      <c r="D24" s="2">
        <v>1</v>
      </c>
      <c r="E24" s="2">
        <v>1</v>
      </c>
      <c r="F24" s="2">
        <v>0</v>
      </c>
      <c r="G24" s="2">
        <v>0</v>
      </c>
      <c r="H24" s="2">
        <v>0</v>
      </c>
      <c r="I24" s="2">
        <v>0</v>
      </c>
      <c r="J24" s="4">
        <v>44.32</v>
      </c>
      <c r="K24" s="2">
        <v>37</v>
      </c>
      <c r="L24" s="2">
        <v>56</v>
      </c>
    </row>
    <row r="25" spans="1:12">
      <c r="A25" s="6" t="s">
        <v>33</v>
      </c>
      <c r="B25" s="2">
        <v>0</v>
      </c>
      <c r="C25" s="2">
        <v>0</v>
      </c>
      <c r="D25" s="2">
        <v>1</v>
      </c>
      <c r="E25" s="2">
        <v>1</v>
      </c>
      <c r="F25" s="2">
        <v>0</v>
      </c>
      <c r="G25" s="2">
        <v>0</v>
      </c>
      <c r="H25" s="2">
        <v>0</v>
      </c>
      <c r="I25" s="2">
        <v>0</v>
      </c>
      <c r="J25" s="4">
        <v>28.464285714285715</v>
      </c>
      <c r="K25" s="2">
        <v>21</v>
      </c>
      <c r="L25" s="2">
        <v>41</v>
      </c>
    </row>
    <row r="27" spans="1:12">
      <c r="A27">
        <f>COUNTIF(A3:A25,"*")</f>
        <v>23</v>
      </c>
      <c r="F27" s="10">
        <f t="shared" ref="F27:I27" si="0">((SUM(F3:F25))/$A$27)</f>
        <v>0.13043478260869565</v>
      </c>
      <c r="G27" s="10">
        <f t="shared" si="0"/>
        <v>0.13043478260869565</v>
      </c>
      <c r="H27" s="10">
        <f t="shared" si="0"/>
        <v>4.3478260869565216E-2</v>
      </c>
      <c r="I27" s="10">
        <f t="shared" si="0"/>
        <v>4.3478260869565216E-2</v>
      </c>
    </row>
  </sheetData>
  <mergeCells count="3">
    <mergeCell ref="D1:E1"/>
    <mergeCell ref="H1:I1"/>
    <mergeCell ref="F1:G1"/>
  </mergeCells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AE1D8-4595-4BC7-B790-F4A0901DB9C1}">
  <dimension ref="A1:L27"/>
  <sheetViews>
    <sheetView workbookViewId="0"/>
  </sheetViews>
  <sheetFormatPr defaultRowHeight="14.45"/>
  <cols>
    <col min="1" max="12" width="14.140625" customWidth="1"/>
  </cols>
  <sheetData>
    <row r="1" spans="1:12">
      <c r="A1" s="3"/>
      <c r="B1" s="5"/>
      <c r="C1" s="5"/>
      <c r="D1" s="35" t="s">
        <v>0</v>
      </c>
      <c r="E1" s="35"/>
      <c r="F1" s="36" t="s">
        <v>1</v>
      </c>
      <c r="G1" s="37"/>
      <c r="H1" s="35" t="s">
        <v>2</v>
      </c>
      <c r="I1" s="35"/>
      <c r="J1" s="7"/>
      <c r="K1" s="7"/>
      <c r="L1" s="7"/>
    </row>
    <row r="2" spans="1:12">
      <c r="A2" s="3" t="s">
        <v>3</v>
      </c>
      <c r="B2" s="5" t="s">
        <v>4</v>
      </c>
      <c r="C2" s="5" t="s">
        <v>5</v>
      </c>
      <c r="D2" s="5" t="s">
        <v>34</v>
      </c>
      <c r="E2" s="5" t="s">
        <v>35</v>
      </c>
      <c r="F2" s="5" t="s">
        <v>34</v>
      </c>
      <c r="G2" s="5" t="s">
        <v>35</v>
      </c>
      <c r="H2" s="5" t="s">
        <v>34</v>
      </c>
      <c r="I2" s="5" t="s">
        <v>35</v>
      </c>
      <c r="J2" s="3" t="s">
        <v>9</v>
      </c>
      <c r="K2" s="3" t="s">
        <v>8</v>
      </c>
      <c r="L2" s="3" t="s">
        <v>10</v>
      </c>
    </row>
    <row r="3" spans="1:12">
      <c r="A3" s="6" t="s">
        <v>11</v>
      </c>
      <c r="B3" s="2">
        <v>0</v>
      </c>
      <c r="C3" s="2">
        <v>0</v>
      </c>
      <c r="D3" s="2">
        <v>1</v>
      </c>
      <c r="E3" s="2">
        <v>0</v>
      </c>
      <c r="F3" s="2">
        <v>0</v>
      </c>
      <c r="G3" s="2">
        <v>1</v>
      </c>
      <c r="H3" s="2">
        <v>0</v>
      </c>
      <c r="I3" s="2">
        <v>1</v>
      </c>
      <c r="J3" s="2">
        <v>37.200000000000003</v>
      </c>
      <c r="K3" s="22">
        <v>54.515151515151523</v>
      </c>
      <c r="L3" s="2">
        <v>74.2</v>
      </c>
    </row>
    <row r="4" spans="1:12">
      <c r="A4" s="6" t="s">
        <v>12</v>
      </c>
      <c r="B4" s="2">
        <v>0</v>
      </c>
      <c r="C4" s="2">
        <v>0</v>
      </c>
      <c r="D4" s="2">
        <v>0</v>
      </c>
      <c r="E4" s="2">
        <v>0</v>
      </c>
      <c r="F4" s="2">
        <v>1</v>
      </c>
      <c r="G4" s="2">
        <v>1</v>
      </c>
      <c r="H4" s="2">
        <v>1</v>
      </c>
      <c r="I4" s="2">
        <v>1</v>
      </c>
      <c r="J4" s="2">
        <v>22.2</v>
      </c>
      <c r="K4" s="23">
        <v>33.182608695652171</v>
      </c>
      <c r="L4" s="2">
        <v>44.9</v>
      </c>
    </row>
    <row r="5" spans="1:12">
      <c r="A5" s="6" t="s">
        <v>13</v>
      </c>
      <c r="B5" s="2">
        <v>1</v>
      </c>
      <c r="C5" s="2">
        <v>0</v>
      </c>
      <c r="D5" s="2">
        <v>1</v>
      </c>
      <c r="E5" s="2">
        <v>0</v>
      </c>
      <c r="F5" s="2">
        <v>1</v>
      </c>
      <c r="G5" s="2">
        <v>0</v>
      </c>
      <c r="H5" s="2">
        <v>0</v>
      </c>
      <c r="I5" s="2">
        <v>1</v>
      </c>
      <c r="J5" s="2">
        <v>53.1</v>
      </c>
      <c r="K5" s="22">
        <v>55.766666666666673</v>
      </c>
      <c r="L5" s="2">
        <v>60.5</v>
      </c>
    </row>
    <row r="6" spans="1:12">
      <c r="A6" s="6" t="s">
        <v>14</v>
      </c>
      <c r="B6" s="2">
        <v>1</v>
      </c>
      <c r="C6" s="2">
        <v>1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26.9</v>
      </c>
      <c r="K6" s="23">
        <v>41.448571428571448</v>
      </c>
      <c r="L6" s="2">
        <v>51.9</v>
      </c>
    </row>
    <row r="7" spans="1:12">
      <c r="A7" s="6" t="s">
        <v>15</v>
      </c>
      <c r="B7" s="2">
        <v>1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1</v>
      </c>
      <c r="I7" s="2">
        <v>1</v>
      </c>
      <c r="J7" s="2">
        <v>22.6</v>
      </c>
      <c r="K7" s="23">
        <v>39.091176470588245</v>
      </c>
      <c r="L7" s="2">
        <v>56.2</v>
      </c>
    </row>
    <row r="8" spans="1:12">
      <c r="A8" s="6" t="s">
        <v>16</v>
      </c>
      <c r="B8" s="2">
        <v>0</v>
      </c>
      <c r="C8" s="2">
        <v>0</v>
      </c>
      <c r="D8" s="2">
        <v>1</v>
      </c>
      <c r="E8" s="2">
        <v>0</v>
      </c>
      <c r="F8" s="2">
        <v>0</v>
      </c>
      <c r="G8" s="2">
        <v>1</v>
      </c>
      <c r="H8" s="2">
        <v>0</v>
      </c>
      <c r="I8" s="2">
        <v>1</v>
      </c>
      <c r="J8" s="2">
        <v>42.7</v>
      </c>
      <c r="K8" s="22">
        <v>59.727272727272727</v>
      </c>
      <c r="L8" s="2">
        <v>71.5</v>
      </c>
    </row>
    <row r="9" spans="1:12">
      <c r="A9" s="6" t="s">
        <v>17</v>
      </c>
      <c r="B9" s="2">
        <v>0</v>
      </c>
      <c r="C9" s="2">
        <v>0</v>
      </c>
      <c r="D9" s="2">
        <v>0</v>
      </c>
      <c r="E9" s="2">
        <v>0</v>
      </c>
      <c r="F9" s="2">
        <v>1</v>
      </c>
      <c r="G9" s="2">
        <v>1</v>
      </c>
      <c r="H9" s="2">
        <v>1</v>
      </c>
      <c r="I9" s="2">
        <v>1</v>
      </c>
      <c r="J9" s="2">
        <v>36.9</v>
      </c>
      <c r="K9" s="23">
        <v>46.815384615384623</v>
      </c>
      <c r="L9" s="2">
        <v>57.6</v>
      </c>
    </row>
    <row r="10" spans="1:12">
      <c r="A10" s="6" t="s">
        <v>18</v>
      </c>
      <c r="B10" s="2">
        <v>0</v>
      </c>
      <c r="C10" s="2">
        <v>0</v>
      </c>
      <c r="D10" s="2">
        <v>0</v>
      </c>
      <c r="E10" s="2">
        <v>0</v>
      </c>
      <c r="F10" s="2">
        <v>1</v>
      </c>
      <c r="G10" s="2">
        <v>1</v>
      </c>
      <c r="H10" s="2">
        <v>1</v>
      </c>
      <c r="I10" s="2">
        <v>1</v>
      </c>
      <c r="J10" s="2">
        <v>23</v>
      </c>
      <c r="K10" s="23">
        <v>40.284000000000006</v>
      </c>
      <c r="L10" s="2">
        <v>58.5</v>
      </c>
    </row>
    <row r="11" spans="1:12">
      <c r="A11" s="6" t="s">
        <v>19</v>
      </c>
      <c r="B11" s="2">
        <v>0</v>
      </c>
      <c r="C11" s="2">
        <v>0</v>
      </c>
      <c r="D11" s="2">
        <v>0</v>
      </c>
      <c r="E11" s="2">
        <v>0</v>
      </c>
      <c r="F11" s="2">
        <v>1</v>
      </c>
      <c r="G11" s="2">
        <v>1</v>
      </c>
      <c r="H11" s="2">
        <v>1</v>
      </c>
      <c r="I11" s="2">
        <v>1</v>
      </c>
      <c r="J11" s="2">
        <v>18.7</v>
      </c>
      <c r="K11" s="23">
        <v>30.089473684210528</v>
      </c>
      <c r="L11" s="2">
        <v>44</v>
      </c>
    </row>
    <row r="12" spans="1:12">
      <c r="A12" s="6" t="s">
        <v>20</v>
      </c>
      <c r="B12" s="2">
        <v>0</v>
      </c>
      <c r="C12" s="2">
        <v>0</v>
      </c>
      <c r="D12" s="2">
        <v>0</v>
      </c>
      <c r="E12" s="2">
        <v>0</v>
      </c>
      <c r="F12" s="2">
        <v>1</v>
      </c>
      <c r="G12" s="2">
        <v>1</v>
      </c>
      <c r="H12" s="2">
        <v>1</v>
      </c>
      <c r="I12" s="2">
        <v>1</v>
      </c>
      <c r="J12" s="2">
        <v>29</v>
      </c>
      <c r="K12" s="23">
        <v>41.53684210526314</v>
      </c>
      <c r="L12" s="2">
        <v>63.7</v>
      </c>
    </row>
    <row r="13" spans="1:12">
      <c r="A13" s="6" t="s">
        <v>21</v>
      </c>
      <c r="B13" s="2">
        <v>0</v>
      </c>
      <c r="C13" s="2">
        <v>0</v>
      </c>
      <c r="D13" s="2">
        <v>1</v>
      </c>
      <c r="E13" s="2">
        <v>1</v>
      </c>
      <c r="F13" s="2">
        <v>0</v>
      </c>
      <c r="G13" s="2">
        <v>0</v>
      </c>
      <c r="H13" s="2">
        <v>0</v>
      </c>
      <c r="I13" s="2">
        <v>0</v>
      </c>
      <c r="J13" s="2">
        <v>55.2</v>
      </c>
      <c r="K13" s="22">
        <v>63.517647058823528</v>
      </c>
      <c r="L13" s="2">
        <v>69.3</v>
      </c>
    </row>
    <row r="14" spans="1:12">
      <c r="A14" s="6" t="s">
        <v>22</v>
      </c>
      <c r="B14" s="2">
        <v>0</v>
      </c>
      <c r="C14" s="2">
        <v>0</v>
      </c>
      <c r="D14" s="2">
        <v>1</v>
      </c>
      <c r="E14" s="2">
        <v>1</v>
      </c>
      <c r="F14" s="2">
        <v>0</v>
      </c>
      <c r="G14" s="2">
        <v>0</v>
      </c>
      <c r="H14" s="2">
        <v>0</v>
      </c>
      <c r="I14" s="2">
        <v>0</v>
      </c>
      <c r="J14" s="2">
        <v>53</v>
      </c>
      <c r="K14" s="22">
        <v>62.851851851851855</v>
      </c>
      <c r="L14" s="2">
        <v>72</v>
      </c>
    </row>
    <row r="15" spans="1:12">
      <c r="A15" s="6" t="s">
        <v>23</v>
      </c>
      <c r="B15" s="2">
        <v>0</v>
      </c>
      <c r="C15" s="2">
        <v>0</v>
      </c>
      <c r="D15" s="2">
        <v>0</v>
      </c>
      <c r="E15" s="2">
        <v>0</v>
      </c>
      <c r="F15" s="2">
        <v>1</v>
      </c>
      <c r="G15" s="2">
        <v>1</v>
      </c>
      <c r="H15" s="2">
        <v>1</v>
      </c>
      <c r="I15" s="2">
        <v>1</v>
      </c>
      <c r="J15" s="2">
        <v>18.8</v>
      </c>
      <c r="K15" s="23">
        <v>30.27027027027027</v>
      </c>
      <c r="L15" s="2">
        <v>48.4</v>
      </c>
    </row>
    <row r="16" spans="1:12">
      <c r="A16" s="6" t="s">
        <v>24</v>
      </c>
      <c r="B16" s="2">
        <v>0</v>
      </c>
      <c r="C16" s="2">
        <v>0</v>
      </c>
      <c r="D16" s="2">
        <v>0</v>
      </c>
      <c r="E16" s="2">
        <v>0</v>
      </c>
      <c r="F16" s="2">
        <v>1</v>
      </c>
      <c r="G16" s="2">
        <v>1</v>
      </c>
      <c r="H16" s="2">
        <v>1</v>
      </c>
      <c r="I16" s="2">
        <v>1</v>
      </c>
      <c r="J16" s="2">
        <v>17</v>
      </c>
      <c r="K16" s="23">
        <v>30.181818181818183</v>
      </c>
      <c r="L16" s="2">
        <v>52</v>
      </c>
    </row>
    <row r="17" spans="1:12">
      <c r="A17" s="6" t="s">
        <v>25</v>
      </c>
      <c r="B17" s="2">
        <v>0</v>
      </c>
      <c r="C17" s="2">
        <v>0</v>
      </c>
      <c r="D17" s="2">
        <v>0</v>
      </c>
      <c r="E17" s="2">
        <v>0</v>
      </c>
      <c r="F17" s="2">
        <v>1</v>
      </c>
      <c r="G17" s="2">
        <v>1</v>
      </c>
      <c r="H17" s="2">
        <v>1</v>
      </c>
      <c r="I17" s="2">
        <v>1</v>
      </c>
      <c r="J17" s="2">
        <v>20.2</v>
      </c>
      <c r="K17" s="23">
        <v>38.449999999999996</v>
      </c>
      <c r="L17" s="2">
        <v>57.8</v>
      </c>
    </row>
    <row r="18" spans="1:12">
      <c r="A18" s="6" t="s">
        <v>26</v>
      </c>
      <c r="B18" s="2">
        <v>0</v>
      </c>
      <c r="C18" s="2">
        <v>0</v>
      </c>
      <c r="D18" s="2">
        <v>0</v>
      </c>
      <c r="E18" s="2">
        <v>0</v>
      </c>
      <c r="F18" s="2">
        <v>1</v>
      </c>
      <c r="G18" s="2">
        <v>1</v>
      </c>
      <c r="H18" s="2">
        <v>1</v>
      </c>
      <c r="I18" s="2">
        <v>1</v>
      </c>
      <c r="J18" s="2">
        <v>33.9</v>
      </c>
      <c r="K18" s="23">
        <v>45.045000000000002</v>
      </c>
      <c r="L18" s="2">
        <v>55.1</v>
      </c>
    </row>
    <row r="19" spans="1:12">
      <c r="A19" s="6" t="s">
        <v>27</v>
      </c>
      <c r="B19" s="2">
        <v>0</v>
      </c>
      <c r="C19" s="2">
        <v>0</v>
      </c>
      <c r="D19" s="2">
        <v>1</v>
      </c>
      <c r="E19" s="2">
        <v>0</v>
      </c>
      <c r="F19" s="2">
        <v>0</v>
      </c>
      <c r="G19" s="2">
        <v>1</v>
      </c>
      <c r="H19" s="2">
        <v>0</v>
      </c>
      <c r="I19" s="2">
        <v>1</v>
      </c>
      <c r="J19" s="2">
        <v>50</v>
      </c>
      <c r="K19" s="22">
        <v>59.357142857142854</v>
      </c>
      <c r="L19" s="2">
        <v>76</v>
      </c>
    </row>
    <row r="20" spans="1:12">
      <c r="A20" s="6" t="s">
        <v>28</v>
      </c>
      <c r="B20" s="2">
        <v>0</v>
      </c>
      <c r="C20" s="2">
        <v>0</v>
      </c>
      <c r="D20" s="2">
        <v>0</v>
      </c>
      <c r="E20" s="2">
        <v>0</v>
      </c>
      <c r="F20" s="2">
        <v>1</v>
      </c>
      <c r="G20" s="2">
        <v>1</v>
      </c>
      <c r="H20" s="2">
        <v>1</v>
      </c>
      <c r="I20" s="2">
        <v>1</v>
      </c>
      <c r="J20" s="2">
        <v>30.8</v>
      </c>
      <c r="K20" s="23">
        <v>37.93333333333333</v>
      </c>
      <c r="L20" s="2">
        <v>42.9</v>
      </c>
    </row>
    <row r="21" spans="1:12">
      <c r="A21" s="6" t="s">
        <v>29</v>
      </c>
      <c r="B21" s="2">
        <v>0</v>
      </c>
      <c r="C21" s="2">
        <v>0</v>
      </c>
      <c r="D21" s="2">
        <v>0</v>
      </c>
      <c r="E21" s="2">
        <v>0</v>
      </c>
      <c r="F21" s="2">
        <v>1</v>
      </c>
      <c r="G21" s="2">
        <v>1</v>
      </c>
      <c r="H21" s="2">
        <v>1</v>
      </c>
      <c r="I21" s="2">
        <v>1</v>
      </c>
      <c r="J21" s="2">
        <v>45.6</v>
      </c>
      <c r="K21" s="23">
        <v>46.911111111111119</v>
      </c>
      <c r="L21" s="2">
        <v>48.7</v>
      </c>
    </row>
    <row r="22" spans="1:12">
      <c r="A22" s="6" t="s">
        <v>30</v>
      </c>
      <c r="B22" s="2">
        <v>0</v>
      </c>
      <c r="C22" s="2">
        <v>0</v>
      </c>
      <c r="D22" s="2">
        <v>1</v>
      </c>
      <c r="E22" s="2">
        <v>1</v>
      </c>
      <c r="F22" s="2">
        <v>0</v>
      </c>
      <c r="G22" s="2">
        <v>0</v>
      </c>
      <c r="H22" s="2">
        <v>0</v>
      </c>
      <c r="I22" s="2">
        <v>1</v>
      </c>
      <c r="J22" s="2">
        <v>59</v>
      </c>
      <c r="K22" s="22">
        <v>73.519354838709688</v>
      </c>
      <c r="L22" s="2">
        <v>84.7</v>
      </c>
    </row>
    <row r="23" spans="1:12">
      <c r="A23" s="6" t="s">
        <v>31</v>
      </c>
      <c r="B23" s="2">
        <v>0</v>
      </c>
      <c r="C23" s="2">
        <v>0</v>
      </c>
      <c r="D23" s="2">
        <v>0</v>
      </c>
      <c r="E23" s="2">
        <v>0</v>
      </c>
      <c r="F23" s="2">
        <v>1</v>
      </c>
      <c r="G23" s="2">
        <v>1</v>
      </c>
      <c r="H23" s="2">
        <v>1</v>
      </c>
      <c r="I23" s="2">
        <v>1</v>
      </c>
      <c r="J23" s="2">
        <v>42.9</v>
      </c>
      <c r="K23" s="23">
        <v>44.422222222222217</v>
      </c>
      <c r="L23" s="2">
        <v>47.9</v>
      </c>
    </row>
    <row r="24" spans="1:12">
      <c r="A24" s="6" t="s">
        <v>32</v>
      </c>
      <c r="B24" s="2">
        <v>0</v>
      </c>
      <c r="C24" s="2">
        <v>0</v>
      </c>
      <c r="D24" s="2">
        <v>0</v>
      </c>
      <c r="E24" s="2">
        <v>0</v>
      </c>
      <c r="F24" s="2">
        <v>1</v>
      </c>
      <c r="G24" s="2">
        <v>1</v>
      </c>
      <c r="H24" s="2">
        <v>1</v>
      </c>
      <c r="I24" s="2">
        <v>1</v>
      </c>
      <c r="J24" s="2">
        <v>37</v>
      </c>
      <c r="K24" s="23">
        <v>44.32</v>
      </c>
      <c r="L24" s="2">
        <v>56</v>
      </c>
    </row>
    <row r="25" spans="1:12">
      <c r="A25" s="6" t="s">
        <v>33</v>
      </c>
      <c r="B25" s="2">
        <v>0</v>
      </c>
      <c r="C25" s="2">
        <v>0</v>
      </c>
      <c r="D25" s="2">
        <v>0</v>
      </c>
      <c r="E25" s="2">
        <v>0</v>
      </c>
      <c r="F25" s="2">
        <v>1</v>
      </c>
      <c r="G25" s="2">
        <v>1</v>
      </c>
      <c r="H25" s="2">
        <v>1</v>
      </c>
      <c r="I25" s="2">
        <v>1</v>
      </c>
      <c r="J25" s="2">
        <v>21</v>
      </c>
      <c r="K25" s="23">
        <v>28.464285714285715</v>
      </c>
      <c r="L25" s="2">
        <v>41</v>
      </c>
    </row>
    <row r="26" spans="1:12">
      <c r="A26" s="1"/>
    </row>
    <row r="27" spans="1:12">
      <c r="A27">
        <f>COUNTIF(A3:A25,"*")</f>
        <v>23</v>
      </c>
      <c r="F27" s="10">
        <f t="shared" ref="F27:I27" si="0">((SUM(F3:F25))/$A$27)</f>
        <v>0.65217391304347827</v>
      </c>
      <c r="G27" s="10">
        <f t="shared" si="0"/>
        <v>0.73913043478260865</v>
      </c>
      <c r="H27" s="10">
        <f t="shared" si="0"/>
        <v>0.65217391304347827</v>
      </c>
      <c r="I27" s="10">
        <f t="shared" si="0"/>
        <v>0.86956521739130432</v>
      </c>
    </row>
  </sheetData>
  <mergeCells count="3">
    <mergeCell ref="D1:E1"/>
    <mergeCell ref="F1:G1"/>
    <mergeCell ref="H1: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A16D2A-8CD0-469C-BFB5-7D36DBAA79E4}">
  <dimension ref="A1:M37"/>
  <sheetViews>
    <sheetView topLeftCell="C16" workbookViewId="0">
      <selection activeCell="H27" sqref="H27:I27"/>
    </sheetView>
  </sheetViews>
  <sheetFormatPr defaultRowHeight="14.45"/>
  <cols>
    <col min="2" max="2" width="11.140625" customWidth="1"/>
    <col min="3" max="3" width="12.28515625" customWidth="1"/>
    <col min="4" max="4" width="13.7109375" customWidth="1"/>
    <col min="5" max="5" width="14.140625" customWidth="1"/>
    <col min="6" max="7" width="16.5703125" customWidth="1"/>
    <col min="8" max="8" width="14.5703125" customWidth="1"/>
    <col min="9" max="10" width="15.28515625" customWidth="1"/>
    <col min="11" max="11" width="15.85546875" customWidth="1"/>
    <col min="12" max="12" width="15.42578125" customWidth="1"/>
  </cols>
  <sheetData>
    <row r="1" spans="1:13">
      <c r="A1" s="3"/>
      <c r="B1" s="5"/>
      <c r="C1" s="5"/>
      <c r="D1" s="5"/>
      <c r="E1" s="35" t="s">
        <v>0</v>
      </c>
      <c r="F1" s="35"/>
      <c r="G1" s="8"/>
      <c r="H1" s="36" t="s">
        <v>1</v>
      </c>
      <c r="I1" s="37"/>
      <c r="J1" s="9"/>
      <c r="K1" s="35" t="s">
        <v>2</v>
      </c>
      <c r="L1" s="35"/>
      <c r="M1" s="3"/>
    </row>
    <row r="2" spans="1:13">
      <c r="A2" s="3" t="s">
        <v>3</v>
      </c>
      <c r="B2" s="5" t="s">
        <v>4</v>
      </c>
      <c r="C2" s="5" t="s">
        <v>5</v>
      </c>
      <c r="D2" s="5" t="s">
        <v>7</v>
      </c>
      <c r="E2" s="5" t="s">
        <v>34</v>
      </c>
      <c r="F2" s="5" t="s">
        <v>35</v>
      </c>
      <c r="G2" s="5" t="s">
        <v>7</v>
      </c>
      <c r="H2" s="5" t="s">
        <v>34</v>
      </c>
      <c r="I2" s="5" t="s">
        <v>35</v>
      </c>
      <c r="J2" s="5" t="s">
        <v>7</v>
      </c>
      <c r="K2" s="5" t="s">
        <v>34</v>
      </c>
      <c r="L2" s="5" t="s">
        <v>35</v>
      </c>
      <c r="M2" s="3" t="s">
        <v>9</v>
      </c>
    </row>
    <row r="3" spans="1:13">
      <c r="A3" s="6" t="s">
        <v>36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1</v>
      </c>
      <c r="H3" s="2">
        <v>1</v>
      </c>
      <c r="I3" s="2">
        <v>1</v>
      </c>
      <c r="J3" s="2">
        <v>1</v>
      </c>
      <c r="K3" s="2">
        <v>1</v>
      </c>
      <c r="L3" s="2">
        <v>1</v>
      </c>
      <c r="M3" s="28">
        <v>36</v>
      </c>
    </row>
    <row r="4" spans="1:13">
      <c r="A4" s="6" t="s">
        <v>37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1</v>
      </c>
      <c r="H4" s="2">
        <v>1</v>
      </c>
      <c r="I4" s="2">
        <v>1</v>
      </c>
      <c r="J4" s="2">
        <v>1</v>
      </c>
      <c r="K4" s="2">
        <v>1</v>
      </c>
      <c r="L4" s="2">
        <v>1</v>
      </c>
      <c r="M4" s="29">
        <v>15</v>
      </c>
    </row>
    <row r="5" spans="1:13">
      <c r="A5" s="6" t="s">
        <v>38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1</v>
      </c>
      <c r="H5" s="2">
        <v>1</v>
      </c>
      <c r="I5" s="2">
        <v>1</v>
      </c>
      <c r="J5" s="2">
        <v>1</v>
      </c>
      <c r="K5" s="2">
        <v>1</v>
      </c>
      <c r="L5" s="2">
        <v>1</v>
      </c>
      <c r="M5" s="29">
        <v>17</v>
      </c>
    </row>
    <row r="6" spans="1:13">
      <c r="A6" s="6" t="s">
        <v>39</v>
      </c>
      <c r="B6" s="2">
        <v>0</v>
      </c>
      <c r="C6" s="2">
        <v>0</v>
      </c>
      <c r="D6" s="2">
        <v>1</v>
      </c>
      <c r="E6" s="2">
        <v>1</v>
      </c>
      <c r="F6" s="2">
        <v>0</v>
      </c>
      <c r="G6" s="2">
        <v>0</v>
      </c>
      <c r="H6" s="2">
        <v>0</v>
      </c>
      <c r="I6" s="2">
        <v>1</v>
      </c>
      <c r="J6" s="2">
        <v>0</v>
      </c>
      <c r="K6" s="2">
        <v>1</v>
      </c>
      <c r="L6" s="2">
        <v>0</v>
      </c>
      <c r="M6" s="26">
        <v>52</v>
      </c>
    </row>
    <row r="7" spans="1:13">
      <c r="A7" s="6" t="s">
        <v>40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1</v>
      </c>
      <c r="H7" s="2">
        <v>1</v>
      </c>
      <c r="I7" s="2">
        <v>1</v>
      </c>
      <c r="J7" s="2">
        <v>1</v>
      </c>
      <c r="K7" s="2">
        <v>1</v>
      </c>
      <c r="L7" s="2">
        <v>1</v>
      </c>
      <c r="M7" s="28">
        <v>31</v>
      </c>
    </row>
    <row r="8" spans="1:13">
      <c r="A8" s="6" t="s">
        <v>41</v>
      </c>
      <c r="B8" s="2">
        <v>0</v>
      </c>
      <c r="C8" s="2">
        <v>0</v>
      </c>
      <c r="D8" s="2">
        <v>1</v>
      </c>
      <c r="E8" s="2">
        <v>1</v>
      </c>
      <c r="F8" s="2">
        <v>0</v>
      </c>
      <c r="G8" s="2">
        <v>0</v>
      </c>
      <c r="H8" s="2">
        <v>0</v>
      </c>
      <c r="I8" s="2">
        <v>1</v>
      </c>
      <c r="J8" s="2">
        <v>0</v>
      </c>
      <c r="K8" s="2">
        <v>0</v>
      </c>
      <c r="L8" s="2">
        <v>1</v>
      </c>
      <c r="M8" s="26">
        <v>54.69</v>
      </c>
    </row>
    <row r="9" spans="1:13">
      <c r="A9" s="6" t="s">
        <v>42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1</v>
      </c>
      <c r="H9" s="2">
        <v>1</v>
      </c>
      <c r="I9" s="2">
        <v>1</v>
      </c>
      <c r="J9" s="2">
        <v>1</v>
      </c>
      <c r="K9" s="2">
        <v>1</v>
      </c>
      <c r="L9" s="2">
        <v>1</v>
      </c>
      <c r="M9" s="28">
        <v>24</v>
      </c>
    </row>
    <row r="10" spans="1:13">
      <c r="A10" s="6" t="s">
        <v>43</v>
      </c>
      <c r="B10" s="2">
        <v>0</v>
      </c>
      <c r="C10" s="2">
        <v>0</v>
      </c>
      <c r="D10" s="2">
        <v>1</v>
      </c>
      <c r="E10" s="2">
        <v>1</v>
      </c>
      <c r="F10" s="2">
        <v>0</v>
      </c>
      <c r="G10" s="2">
        <v>0</v>
      </c>
      <c r="H10" s="2">
        <v>0</v>
      </c>
      <c r="I10" s="2">
        <v>1</v>
      </c>
      <c r="J10" s="2">
        <v>0</v>
      </c>
      <c r="K10" s="2">
        <v>0</v>
      </c>
      <c r="L10" s="2">
        <v>1</v>
      </c>
      <c r="M10" s="26">
        <v>50.17</v>
      </c>
    </row>
    <row r="11" spans="1:13">
      <c r="A11" s="6" t="s">
        <v>44</v>
      </c>
      <c r="B11" s="2">
        <v>0</v>
      </c>
      <c r="C11" s="2">
        <v>0</v>
      </c>
      <c r="D11" s="2">
        <v>1</v>
      </c>
      <c r="E11" s="2">
        <v>0</v>
      </c>
      <c r="F11" s="2">
        <v>0</v>
      </c>
      <c r="G11" s="2">
        <v>0</v>
      </c>
      <c r="H11" s="2">
        <v>1</v>
      </c>
      <c r="I11" s="2">
        <v>1</v>
      </c>
      <c r="J11" s="2">
        <v>0</v>
      </c>
      <c r="K11" s="2">
        <v>1</v>
      </c>
      <c r="L11" s="2">
        <v>1</v>
      </c>
      <c r="M11" s="28">
        <v>40.14</v>
      </c>
    </row>
    <row r="12" spans="1:13">
      <c r="A12" s="6" t="s">
        <v>45</v>
      </c>
      <c r="B12" s="2">
        <v>0</v>
      </c>
      <c r="C12" s="2">
        <v>0</v>
      </c>
      <c r="D12" s="2">
        <v>1</v>
      </c>
      <c r="E12" s="2">
        <v>0</v>
      </c>
      <c r="F12" s="2">
        <v>0</v>
      </c>
      <c r="G12" s="2">
        <v>0</v>
      </c>
      <c r="H12" s="2">
        <v>1</v>
      </c>
      <c r="I12" s="2">
        <v>1</v>
      </c>
      <c r="J12" s="2">
        <v>0</v>
      </c>
      <c r="K12" s="2">
        <v>1</v>
      </c>
      <c r="L12" s="2">
        <v>1</v>
      </c>
      <c r="M12" s="28">
        <v>43.13</v>
      </c>
    </row>
    <row r="13" spans="1:13">
      <c r="A13" s="6" t="s">
        <v>46</v>
      </c>
      <c r="B13" s="2">
        <v>0</v>
      </c>
      <c r="C13" s="2">
        <v>0</v>
      </c>
      <c r="D13" s="2">
        <v>1</v>
      </c>
      <c r="E13" s="2">
        <v>1</v>
      </c>
      <c r="F13" s="2">
        <v>0</v>
      </c>
      <c r="G13" s="2">
        <v>0</v>
      </c>
      <c r="H13" s="2">
        <v>0</v>
      </c>
      <c r="I13" s="2">
        <v>1</v>
      </c>
      <c r="J13" s="2">
        <v>0</v>
      </c>
      <c r="K13" s="2">
        <v>0</v>
      </c>
      <c r="L13" s="2">
        <v>1</v>
      </c>
      <c r="M13" s="26">
        <v>57.15</v>
      </c>
    </row>
    <row r="14" spans="1:13">
      <c r="A14" s="6" t="s">
        <v>47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1</v>
      </c>
      <c r="H14" s="2">
        <v>1</v>
      </c>
      <c r="I14" s="2">
        <v>1</v>
      </c>
      <c r="J14" s="2">
        <v>1</v>
      </c>
      <c r="K14" s="2">
        <v>1</v>
      </c>
      <c r="L14" s="2">
        <v>1</v>
      </c>
      <c r="M14" s="28">
        <v>39.49</v>
      </c>
    </row>
    <row r="15" spans="1:13">
      <c r="A15" s="6" t="s">
        <v>48</v>
      </c>
      <c r="B15" s="2">
        <v>0</v>
      </c>
      <c r="C15" s="2">
        <v>0</v>
      </c>
      <c r="D15" s="2">
        <v>1</v>
      </c>
      <c r="E15" s="2">
        <v>1</v>
      </c>
      <c r="F15" s="2">
        <v>1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6">
        <v>65.16</v>
      </c>
    </row>
    <row r="16" spans="1:13">
      <c r="A16" s="6" t="s">
        <v>49</v>
      </c>
      <c r="B16" s="2">
        <v>0</v>
      </c>
      <c r="C16" s="2">
        <v>0</v>
      </c>
      <c r="D16" s="2">
        <v>1</v>
      </c>
      <c r="E16" s="2">
        <v>1</v>
      </c>
      <c r="F16" s="2">
        <v>0</v>
      </c>
      <c r="G16" s="2">
        <v>0</v>
      </c>
      <c r="H16" s="2">
        <v>0</v>
      </c>
      <c r="I16" s="2">
        <v>1</v>
      </c>
      <c r="J16" s="2">
        <v>0</v>
      </c>
      <c r="K16" s="2">
        <v>0</v>
      </c>
      <c r="L16" s="2">
        <v>1</v>
      </c>
      <c r="M16" s="26">
        <v>54.78</v>
      </c>
    </row>
    <row r="17" spans="1:13">
      <c r="A17" s="6" t="s">
        <v>50</v>
      </c>
      <c r="B17" s="2">
        <v>1</v>
      </c>
      <c r="C17" s="2">
        <v>1</v>
      </c>
      <c r="D17" s="2">
        <v>1</v>
      </c>
      <c r="E17" s="2">
        <v>1</v>
      </c>
      <c r="F17" s="2">
        <v>0</v>
      </c>
      <c r="G17" s="2">
        <v>1</v>
      </c>
      <c r="H17" s="2">
        <v>1</v>
      </c>
      <c r="I17" s="2">
        <v>0</v>
      </c>
      <c r="J17" s="2">
        <v>1</v>
      </c>
      <c r="K17" s="2">
        <v>1</v>
      </c>
      <c r="L17" s="2">
        <v>0</v>
      </c>
      <c r="M17" s="26">
        <v>50.26</v>
      </c>
    </row>
    <row r="18" spans="1:13">
      <c r="A18" s="6" t="s">
        <v>51</v>
      </c>
      <c r="B18" s="2">
        <v>1</v>
      </c>
      <c r="C18" s="2">
        <v>1</v>
      </c>
      <c r="D18" s="2">
        <v>1</v>
      </c>
      <c r="E18" s="2">
        <v>0</v>
      </c>
      <c r="F18" s="2">
        <v>0</v>
      </c>
      <c r="G18" s="2">
        <v>1</v>
      </c>
      <c r="H18" s="2">
        <v>0</v>
      </c>
      <c r="I18" s="2">
        <v>0</v>
      </c>
      <c r="J18" s="2">
        <v>1</v>
      </c>
      <c r="K18" s="2">
        <v>0</v>
      </c>
      <c r="L18" s="2">
        <v>0</v>
      </c>
      <c r="M18" s="28">
        <v>48.49</v>
      </c>
    </row>
    <row r="19" spans="1:13">
      <c r="A19" s="6" t="s">
        <v>52</v>
      </c>
      <c r="B19" s="2">
        <v>1</v>
      </c>
      <c r="C19" s="2">
        <v>1</v>
      </c>
      <c r="D19" s="2">
        <v>1</v>
      </c>
      <c r="E19" s="2">
        <v>0</v>
      </c>
      <c r="F19" s="2">
        <v>0</v>
      </c>
      <c r="G19" s="2">
        <v>1</v>
      </c>
      <c r="H19" s="2">
        <v>0</v>
      </c>
      <c r="I19" s="2">
        <v>0</v>
      </c>
      <c r="J19" s="2">
        <v>1</v>
      </c>
      <c r="K19" s="2">
        <v>0</v>
      </c>
      <c r="L19" s="2">
        <v>0</v>
      </c>
      <c r="M19" s="28">
        <v>49.43</v>
      </c>
    </row>
    <row r="20" spans="1:13">
      <c r="A20" s="6" t="s">
        <v>53</v>
      </c>
      <c r="B20" s="2">
        <v>0</v>
      </c>
      <c r="C20" s="2">
        <v>0</v>
      </c>
      <c r="D20" s="2">
        <v>1</v>
      </c>
      <c r="E20" s="2">
        <v>1</v>
      </c>
      <c r="F20" s="2">
        <v>1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6">
        <v>60.04</v>
      </c>
    </row>
    <row r="21" spans="1:13">
      <c r="A21" s="6" t="s">
        <v>54</v>
      </c>
      <c r="B21" s="2">
        <v>1</v>
      </c>
      <c r="C21" s="2">
        <v>0</v>
      </c>
      <c r="D21" s="2">
        <v>1</v>
      </c>
      <c r="E21" s="2">
        <v>1</v>
      </c>
      <c r="F21" s="2">
        <v>0</v>
      </c>
      <c r="G21" s="2">
        <v>1</v>
      </c>
      <c r="H21" s="2">
        <v>1</v>
      </c>
      <c r="I21" s="2">
        <v>0</v>
      </c>
      <c r="J21" s="2">
        <v>0</v>
      </c>
      <c r="K21" s="2">
        <v>0</v>
      </c>
      <c r="L21" s="2">
        <v>1</v>
      </c>
      <c r="M21" s="26">
        <v>51.95</v>
      </c>
    </row>
    <row r="22" spans="1:13">
      <c r="A22" s="6" t="s">
        <v>55</v>
      </c>
      <c r="B22" s="2">
        <v>0</v>
      </c>
      <c r="C22" s="2">
        <v>0</v>
      </c>
      <c r="D22" s="2">
        <v>1</v>
      </c>
      <c r="E22" s="2">
        <v>0</v>
      </c>
      <c r="F22" s="2">
        <v>0</v>
      </c>
      <c r="G22" s="2">
        <v>0</v>
      </c>
      <c r="H22" s="2">
        <v>1</v>
      </c>
      <c r="I22" s="2">
        <v>1</v>
      </c>
      <c r="J22" s="2">
        <v>0</v>
      </c>
      <c r="K22" s="2">
        <v>1</v>
      </c>
      <c r="L22" s="2">
        <v>1</v>
      </c>
      <c r="M22" s="28">
        <v>48.6</v>
      </c>
    </row>
    <row r="23" spans="1:13">
      <c r="A23" s="6" t="s">
        <v>56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1</v>
      </c>
      <c r="H23" s="2">
        <v>1</v>
      </c>
      <c r="I23" s="2">
        <v>1</v>
      </c>
      <c r="J23" s="2">
        <v>1</v>
      </c>
      <c r="K23" s="2">
        <v>1</v>
      </c>
      <c r="L23" s="2">
        <v>1</v>
      </c>
      <c r="M23" s="30">
        <v>26.03</v>
      </c>
    </row>
    <row r="24" spans="1:13">
      <c r="A24" s="6" t="s">
        <v>57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1</v>
      </c>
      <c r="H24" s="2">
        <v>1</v>
      </c>
      <c r="I24" s="2">
        <v>1</v>
      </c>
      <c r="J24" s="2">
        <v>1</v>
      </c>
      <c r="K24" s="2">
        <v>1</v>
      </c>
      <c r="L24" s="2">
        <v>1</v>
      </c>
      <c r="M24" s="28">
        <v>32.64</v>
      </c>
    </row>
    <row r="25" spans="1:13">
      <c r="A25" s="6" t="s">
        <v>58</v>
      </c>
      <c r="B25" s="2">
        <v>0</v>
      </c>
      <c r="C25" s="2">
        <v>0</v>
      </c>
      <c r="D25" s="2">
        <v>1</v>
      </c>
      <c r="E25" s="2">
        <v>1</v>
      </c>
      <c r="F25" s="2">
        <v>0</v>
      </c>
      <c r="G25" s="2">
        <v>0</v>
      </c>
      <c r="H25" s="2">
        <v>0</v>
      </c>
      <c r="I25" s="2">
        <v>1</v>
      </c>
      <c r="J25" s="2">
        <v>0</v>
      </c>
      <c r="K25" s="2">
        <v>0</v>
      </c>
      <c r="L25" s="2">
        <v>1</v>
      </c>
      <c r="M25" s="26">
        <v>54.44</v>
      </c>
    </row>
    <row r="27" spans="1:13">
      <c r="A27">
        <f>COUNTIF(A3:A25,"*")</f>
        <v>23</v>
      </c>
      <c r="F27" s="7" t="s">
        <v>59</v>
      </c>
      <c r="G27" s="10">
        <f>((SUM(G3:G25))/$A27)</f>
        <v>0.52173913043478259</v>
      </c>
      <c r="H27" s="10">
        <f>((SUM(H3:H25))/$A27)</f>
        <v>0.56521739130434778</v>
      </c>
      <c r="I27" s="10">
        <f t="shared" ref="I27:L27" si="0">((SUM(I3:I25))/$A$27)</f>
        <v>0.73913043478260865</v>
      </c>
      <c r="J27" s="10">
        <f t="shared" ref="J27" si="1">((SUM(J3:J25))/$A$27)</f>
        <v>0.47826086956521741</v>
      </c>
      <c r="K27" s="10">
        <f t="shared" si="0"/>
        <v>0.56521739130434778</v>
      </c>
      <c r="L27" s="10">
        <f t="shared" si="0"/>
        <v>0.73913043478260865</v>
      </c>
    </row>
    <row r="28" spans="1:13">
      <c r="A28">
        <v>8</v>
      </c>
      <c r="F28" s="7" t="s">
        <v>60</v>
      </c>
      <c r="G28" s="10">
        <f>((SUM(G3:G10))/$A28)</f>
        <v>0.625</v>
      </c>
      <c r="H28" s="10">
        <f>((SUM(H3:H10))/$A28)</f>
        <v>0.625</v>
      </c>
      <c r="I28" s="10">
        <f>((SUM(I3:I10))/8)</f>
        <v>1</v>
      </c>
      <c r="J28" s="10">
        <f>((SUM(J3:J10))/8)</f>
        <v>0.625</v>
      </c>
      <c r="K28" s="10">
        <f>((SUM(K3:K10))/8)</f>
        <v>0.75</v>
      </c>
      <c r="L28" s="10">
        <f>((SUM(L3:L10))/8)</f>
        <v>0.875</v>
      </c>
    </row>
    <row r="29" spans="1:13">
      <c r="A29">
        <v>15</v>
      </c>
      <c r="F29" s="7" t="s">
        <v>61</v>
      </c>
      <c r="G29" s="10">
        <f>((SUM(G11:G25))/$A29)</f>
        <v>0.46666666666666667</v>
      </c>
      <c r="H29" s="10">
        <f>((SUM(H11:H25))/$A29)</f>
        <v>0.53333333333333333</v>
      </c>
      <c r="I29" s="10">
        <f>((SUM(I11:I25))/15)</f>
        <v>0.6</v>
      </c>
      <c r="J29" s="10">
        <f>((SUM(J11:J25))/15)</f>
        <v>0.4</v>
      </c>
      <c r="K29" s="10">
        <f>((SUM(K11:K25))/15)</f>
        <v>0.46666666666666667</v>
      </c>
      <c r="L29" s="10">
        <f>((SUM(L11:L25))/15)</f>
        <v>0.66666666666666663</v>
      </c>
    </row>
    <row r="31" spans="1:13">
      <c r="F31" s="7" t="s">
        <v>62</v>
      </c>
      <c r="G31" s="7"/>
      <c r="H31">
        <f>2/(2+2)</f>
        <v>0.5</v>
      </c>
      <c r="I31">
        <v>0</v>
      </c>
      <c r="K31">
        <f>1/(1+2)</f>
        <v>0.33333333333333331</v>
      </c>
      <c r="L31">
        <v>0</v>
      </c>
    </row>
    <row r="32" spans="1:13">
      <c r="F32" s="7"/>
      <c r="G32" s="7"/>
    </row>
    <row r="33" spans="1:12">
      <c r="F33" s="7" t="s">
        <v>63</v>
      </c>
      <c r="G33" s="7"/>
      <c r="H33">
        <f>11/(11+8)</f>
        <v>0.57894736842105265</v>
      </c>
      <c r="I33">
        <f>17/(17+2)</f>
        <v>0.89473684210526316</v>
      </c>
      <c r="K33">
        <f>11/(11+9)</f>
        <v>0.55000000000000004</v>
      </c>
      <c r="L33">
        <f>17/(17+2)</f>
        <v>0.89473684210526316</v>
      </c>
    </row>
    <row r="35" spans="1:12">
      <c r="A35" t="s">
        <v>64</v>
      </c>
      <c r="B35" t="s">
        <v>65</v>
      </c>
    </row>
    <row r="37" spans="1:12">
      <c r="A37" t="s">
        <v>66</v>
      </c>
      <c r="B37" t="s">
        <v>67</v>
      </c>
    </row>
  </sheetData>
  <mergeCells count="3">
    <mergeCell ref="E1:F1"/>
    <mergeCell ref="H1:I1"/>
    <mergeCell ref="K1:L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B020E-6F1B-4D70-A389-7281EDDF7F86}">
  <dimension ref="A1:M37"/>
  <sheetViews>
    <sheetView topLeftCell="A19" workbookViewId="0"/>
  </sheetViews>
  <sheetFormatPr defaultRowHeight="14.45"/>
  <cols>
    <col min="2" max="2" width="10.85546875" customWidth="1"/>
    <col min="3" max="3" width="12.42578125" customWidth="1"/>
    <col min="4" max="4" width="15" customWidth="1"/>
    <col min="5" max="5" width="14.140625" customWidth="1"/>
    <col min="6" max="6" width="14.7109375" customWidth="1"/>
    <col min="7" max="7" width="14.28515625" customWidth="1"/>
    <col min="8" max="8" width="14.42578125" customWidth="1"/>
    <col min="9" max="10" width="14.140625" customWidth="1"/>
    <col min="11" max="11" width="14.28515625" customWidth="1"/>
    <col min="12" max="12" width="14.5703125" customWidth="1"/>
  </cols>
  <sheetData>
    <row r="1" spans="1:13">
      <c r="A1" s="3"/>
      <c r="B1" s="5"/>
      <c r="C1" s="5"/>
      <c r="D1" s="36" t="s">
        <v>0</v>
      </c>
      <c r="E1" s="38"/>
      <c r="F1" s="37"/>
      <c r="G1" s="36" t="s">
        <v>1</v>
      </c>
      <c r="H1" s="38"/>
      <c r="I1" s="37"/>
      <c r="J1" s="36" t="s">
        <v>2</v>
      </c>
      <c r="K1" s="38"/>
      <c r="L1" s="37"/>
      <c r="M1" s="7"/>
    </row>
    <row r="2" spans="1:13">
      <c r="A2" s="3" t="s">
        <v>3</v>
      </c>
      <c r="B2" s="5" t="s">
        <v>4</v>
      </c>
      <c r="C2" s="5" t="s">
        <v>5</v>
      </c>
      <c r="D2" s="5" t="s">
        <v>7</v>
      </c>
      <c r="E2" s="5" t="s">
        <v>34</v>
      </c>
      <c r="F2" s="5" t="s">
        <v>35</v>
      </c>
      <c r="G2" s="5" t="s">
        <v>7</v>
      </c>
      <c r="H2" s="5" t="s">
        <v>34</v>
      </c>
      <c r="I2" s="5" t="s">
        <v>35</v>
      </c>
      <c r="J2" s="5" t="s">
        <v>7</v>
      </c>
      <c r="K2" s="5" t="s">
        <v>34</v>
      </c>
      <c r="L2" s="5" t="s">
        <v>35</v>
      </c>
      <c r="M2" s="3" t="s">
        <v>10</v>
      </c>
    </row>
    <row r="3" spans="1:13">
      <c r="A3" s="6" t="s">
        <v>36</v>
      </c>
      <c r="B3" s="2">
        <v>0</v>
      </c>
      <c r="C3" s="2">
        <v>0</v>
      </c>
      <c r="D3" s="2">
        <v>1</v>
      </c>
      <c r="E3" s="2">
        <v>1</v>
      </c>
      <c r="F3" s="2">
        <v>0</v>
      </c>
      <c r="G3" s="2">
        <v>0</v>
      </c>
      <c r="H3" s="2">
        <v>0</v>
      </c>
      <c r="I3" s="2">
        <v>1</v>
      </c>
      <c r="J3" s="2">
        <v>0</v>
      </c>
      <c r="K3" s="2">
        <v>0</v>
      </c>
      <c r="L3" s="2">
        <v>1</v>
      </c>
      <c r="M3" s="24">
        <v>50</v>
      </c>
    </row>
    <row r="4" spans="1:13">
      <c r="A4" s="6" t="s">
        <v>37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1</v>
      </c>
      <c r="H4" s="2">
        <v>1</v>
      </c>
      <c r="I4" s="2">
        <v>1</v>
      </c>
      <c r="J4" s="2">
        <v>1</v>
      </c>
      <c r="K4" s="2">
        <v>1</v>
      </c>
      <c r="L4" s="2">
        <v>1</v>
      </c>
      <c r="M4" s="27">
        <v>26</v>
      </c>
    </row>
    <row r="5" spans="1:13">
      <c r="A5" s="6" t="s">
        <v>38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1</v>
      </c>
      <c r="H5" s="2">
        <v>1</v>
      </c>
      <c r="I5" s="2">
        <v>1</v>
      </c>
      <c r="J5" s="2">
        <v>1</v>
      </c>
      <c r="K5" s="2">
        <v>1</v>
      </c>
      <c r="L5" s="2">
        <v>1</v>
      </c>
      <c r="M5" s="27">
        <v>25</v>
      </c>
    </row>
    <row r="6" spans="1:13">
      <c r="A6" s="6" t="s">
        <v>39</v>
      </c>
      <c r="B6" s="2">
        <v>0</v>
      </c>
      <c r="C6" s="2">
        <v>0</v>
      </c>
      <c r="D6" s="2">
        <v>1</v>
      </c>
      <c r="E6" s="2">
        <v>1</v>
      </c>
      <c r="F6" s="2">
        <v>1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4">
        <v>73</v>
      </c>
    </row>
    <row r="7" spans="1:13">
      <c r="A7" s="6" t="s">
        <v>40</v>
      </c>
      <c r="B7" s="2">
        <v>0</v>
      </c>
      <c r="C7" s="2">
        <v>0</v>
      </c>
      <c r="D7" s="2">
        <v>1</v>
      </c>
      <c r="E7" s="2">
        <v>1</v>
      </c>
      <c r="F7" s="2">
        <v>1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4">
        <v>64</v>
      </c>
    </row>
    <row r="8" spans="1:13">
      <c r="A8" s="6" t="s">
        <v>41</v>
      </c>
      <c r="B8" s="2">
        <v>0</v>
      </c>
      <c r="C8" s="2">
        <v>0</v>
      </c>
      <c r="D8" s="2">
        <v>1</v>
      </c>
      <c r="E8" s="2">
        <v>1</v>
      </c>
      <c r="F8" s="2">
        <v>1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4">
        <v>76.55</v>
      </c>
    </row>
    <row r="9" spans="1:13">
      <c r="A9" s="6" t="s">
        <v>42</v>
      </c>
      <c r="B9" s="2">
        <v>0</v>
      </c>
      <c r="C9" s="2">
        <v>0</v>
      </c>
      <c r="D9" s="2">
        <v>1</v>
      </c>
      <c r="E9" s="2">
        <v>0</v>
      </c>
      <c r="F9" s="2">
        <v>0</v>
      </c>
      <c r="G9" s="2">
        <v>0</v>
      </c>
      <c r="H9" s="2">
        <v>1</v>
      </c>
      <c r="I9" s="2">
        <v>1</v>
      </c>
      <c r="J9" s="2">
        <v>0</v>
      </c>
      <c r="K9" s="2">
        <v>1</v>
      </c>
      <c r="L9" s="2">
        <v>1</v>
      </c>
      <c r="M9" s="27">
        <v>46</v>
      </c>
    </row>
    <row r="10" spans="1:13">
      <c r="A10" s="6" t="s">
        <v>43</v>
      </c>
      <c r="B10" s="2">
        <v>0</v>
      </c>
      <c r="C10" s="2">
        <v>0</v>
      </c>
      <c r="D10" s="2">
        <v>1</v>
      </c>
      <c r="E10" s="2">
        <v>1</v>
      </c>
      <c r="F10" s="2">
        <v>1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4">
        <v>73.760000000000005</v>
      </c>
    </row>
    <row r="11" spans="1:13">
      <c r="A11" s="6" t="s">
        <v>44</v>
      </c>
      <c r="B11" s="2">
        <v>0</v>
      </c>
      <c r="C11" s="2">
        <v>0</v>
      </c>
      <c r="D11" s="2">
        <v>1</v>
      </c>
      <c r="E11" s="2">
        <v>0</v>
      </c>
      <c r="F11" s="2">
        <v>0</v>
      </c>
      <c r="G11" s="2">
        <v>0</v>
      </c>
      <c r="H11" s="2">
        <v>1</v>
      </c>
      <c r="I11" s="2">
        <v>1</v>
      </c>
      <c r="J11" s="2">
        <v>0</v>
      </c>
      <c r="K11" s="2">
        <v>1</v>
      </c>
      <c r="L11" s="2">
        <v>1</v>
      </c>
      <c r="M11" s="27">
        <v>48.86</v>
      </c>
    </row>
    <row r="12" spans="1:13">
      <c r="A12" s="6" t="s">
        <v>45</v>
      </c>
      <c r="B12" s="2">
        <v>0</v>
      </c>
      <c r="C12" s="2">
        <v>0</v>
      </c>
      <c r="D12" s="2">
        <v>1</v>
      </c>
      <c r="E12" s="2">
        <v>0</v>
      </c>
      <c r="F12" s="2">
        <v>0</v>
      </c>
      <c r="G12" s="2">
        <v>0</v>
      </c>
      <c r="H12" s="2">
        <v>1</v>
      </c>
      <c r="I12" s="2">
        <v>1</v>
      </c>
      <c r="J12" s="2">
        <v>0</v>
      </c>
      <c r="K12" s="2">
        <v>1</v>
      </c>
      <c r="L12" s="2">
        <v>1</v>
      </c>
      <c r="M12" s="27">
        <v>48.86</v>
      </c>
    </row>
    <row r="13" spans="1:13">
      <c r="A13" s="6" t="s">
        <v>46</v>
      </c>
      <c r="B13" s="2">
        <v>0</v>
      </c>
      <c r="C13" s="2">
        <v>0</v>
      </c>
      <c r="D13" s="2">
        <v>1</v>
      </c>
      <c r="E13" s="2">
        <v>1</v>
      </c>
      <c r="F13" s="2">
        <v>1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4">
        <v>62.75</v>
      </c>
    </row>
    <row r="14" spans="1:13">
      <c r="A14" s="6" t="s">
        <v>47</v>
      </c>
      <c r="B14" s="2">
        <v>0</v>
      </c>
      <c r="C14" s="2">
        <v>0</v>
      </c>
      <c r="D14" s="2">
        <v>1</v>
      </c>
      <c r="E14" s="2">
        <v>0</v>
      </c>
      <c r="F14" s="2">
        <v>0</v>
      </c>
      <c r="G14" s="2">
        <v>0</v>
      </c>
      <c r="H14" s="2">
        <v>1</v>
      </c>
      <c r="I14" s="2">
        <v>1</v>
      </c>
      <c r="J14" s="2">
        <v>0</v>
      </c>
      <c r="K14" s="2">
        <v>1</v>
      </c>
      <c r="L14" s="2">
        <v>1</v>
      </c>
      <c r="M14" s="27">
        <v>44.3</v>
      </c>
    </row>
    <row r="15" spans="1:13">
      <c r="A15" s="6" t="s">
        <v>48</v>
      </c>
      <c r="B15" s="2">
        <v>0</v>
      </c>
      <c r="C15" s="2">
        <v>0</v>
      </c>
      <c r="D15" s="2">
        <v>1</v>
      </c>
      <c r="E15" s="2">
        <v>1</v>
      </c>
      <c r="F15" s="2">
        <v>1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4">
        <v>69.33</v>
      </c>
    </row>
    <row r="16" spans="1:13">
      <c r="A16" s="6" t="s">
        <v>49</v>
      </c>
      <c r="B16" s="2">
        <v>0</v>
      </c>
      <c r="C16" s="2">
        <v>0</v>
      </c>
      <c r="D16" s="2">
        <v>1</v>
      </c>
      <c r="E16" s="2">
        <v>1</v>
      </c>
      <c r="F16" s="2">
        <v>1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4">
        <v>61.82</v>
      </c>
    </row>
    <row r="17" spans="1:13">
      <c r="A17" s="6" t="s">
        <v>50</v>
      </c>
      <c r="B17" s="2">
        <v>1</v>
      </c>
      <c r="C17" s="2">
        <v>1</v>
      </c>
      <c r="D17" s="2">
        <v>1</v>
      </c>
      <c r="E17" s="2">
        <v>1</v>
      </c>
      <c r="F17" s="2">
        <v>1</v>
      </c>
      <c r="G17" s="2">
        <v>1</v>
      </c>
      <c r="H17" s="2">
        <v>1</v>
      </c>
      <c r="I17" s="2">
        <v>1</v>
      </c>
      <c r="J17" s="2">
        <v>1</v>
      </c>
      <c r="K17" s="2">
        <v>1</v>
      </c>
      <c r="L17" s="2">
        <v>1</v>
      </c>
      <c r="M17" s="24">
        <v>62.12</v>
      </c>
    </row>
    <row r="18" spans="1:13">
      <c r="A18" s="6" t="s">
        <v>51</v>
      </c>
      <c r="B18" s="2">
        <v>1</v>
      </c>
      <c r="C18" s="2">
        <v>1</v>
      </c>
      <c r="D18" s="2">
        <v>1</v>
      </c>
      <c r="E18" s="2">
        <v>1</v>
      </c>
      <c r="F18" s="2">
        <v>0</v>
      </c>
      <c r="G18" s="2">
        <v>1</v>
      </c>
      <c r="H18" s="2">
        <v>1</v>
      </c>
      <c r="I18" s="2">
        <v>0</v>
      </c>
      <c r="J18" s="2">
        <v>1</v>
      </c>
      <c r="K18" s="2">
        <v>1</v>
      </c>
      <c r="L18" s="2">
        <v>0</v>
      </c>
      <c r="M18" s="24">
        <v>58.36</v>
      </c>
    </row>
    <row r="19" spans="1:13">
      <c r="A19" s="6" t="s">
        <v>52</v>
      </c>
      <c r="B19" s="2">
        <v>1</v>
      </c>
      <c r="C19" s="2">
        <v>1</v>
      </c>
      <c r="D19" s="2">
        <v>1</v>
      </c>
      <c r="E19" s="2">
        <v>1</v>
      </c>
      <c r="F19" s="2">
        <v>1</v>
      </c>
      <c r="G19" s="2">
        <v>1</v>
      </c>
      <c r="H19" s="2">
        <v>1</v>
      </c>
      <c r="I19" s="2">
        <v>1</v>
      </c>
      <c r="J19" s="2">
        <v>1</v>
      </c>
      <c r="K19" s="2">
        <v>1</v>
      </c>
      <c r="L19" s="2">
        <v>1</v>
      </c>
      <c r="M19" s="24">
        <v>61.25</v>
      </c>
    </row>
    <row r="20" spans="1:13">
      <c r="A20" s="6" t="s">
        <v>53</v>
      </c>
      <c r="B20" s="2">
        <v>0</v>
      </c>
      <c r="C20" s="2">
        <v>0</v>
      </c>
      <c r="D20" s="2">
        <v>1</v>
      </c>
      <c r="E20" s="2">
        <v>1</v>
      </c>
      <c r="F20" s="2">
        <v>1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4">
        <v>63.92</v>
      </c>
    </row>
    <row r="21" spans="1:13">
      <c r="A21" s="6" t="s">
        <v>54</v>
      </c>
      <c r="B21" s="2">
        <v>1</v>
      </c>
      <c r="C21" s="2">
        <v>0</v>
      </c>
      <c r="D21" s="2">
        <v>1</v>
      </c>
      <c r="E21" s="2">
        <v>1</v>
      </c>
      <c r="F21" s="2">
        <v>0</v>
      </c>
      <c r="G21" s="2">
        <v>1</v>
      </c>
      <c r="H21" s="2">
        <v>1</v>
      </c>
      <c r="I21" s="2">
        <v>0</v>
      </c>
      <c r="J21" s="2">
        <v>0</v>
      </c>
      <c r="K21" s="2">
        <v>0</v>
      </c>
      <c r="L21" s="2">
        <v>1</v>
      </c>
      <c r="M21" s="24">
        <v>56.85</v>
      </c>
    </row>
    <row r="22" spans="1:13">
      <c r="A22" s="6" t="s">
        <v>55</v>
      </c>
      <c r="B22" s="2">
        <v>0</v>
      </c>
      <c r="C22" s="2">
        <v>0</v>
      </c>
      <c r="D22" s="2">
        <v>1</v>
      </c>
      <c r="E22" s="2">
        <v>1</v>
      </c>
      <c r="F22" s="2">
        <v>0</v>
      </c>
      <c r="G22" s="2">
        <v>0</v>
      </c>
      <c r="H22" s="2">
        <v>0</v>
      </c>
      <c r="I22" s="2">
        <v>1</v>
      </c>
      <c r="J22" s="2">
        <v>0</v>
      </c>
      <c r="K22" s="2">
        <v>0</v>
      </c>
      <c r="L22" s="2">
        <v>1</v>
      </c>
      <c r="M22" s="24">
        <v>53.6</v>
      </c>
    </row>
    <row r="23" spans="1:13">
      <c r="A23" s="6" t="s">
        <v>56</v>
      </c>
      <c r="B23" s="2">
        <v>0</v>
      </c>
      <c r="C23" s="2">
        <v>0</v>
      </c>
      <c r="D23" s="2">
        <v>1</v>
      </c>
      <c r="E23" s="2">
        <v>1</v>
      </c>
      <c r="F23" s="2">
        <v>0</v>
      </c>
      <c r="G23" s="2">
        <v>0</v>
      </c>
      <c r="H23" s="2">
        <v>0</v>
      </c>
      <c r="I23" s="2">
        <v>1</v>
      </c>
      <c r="J23" s="2">
        <v>0</v>
      </c>
      <c r="K23" s="2">
        <v>0</v>
      </c>
      <c r="L23" s="2">
        <v>1</v>
      </c>
      <c r="M23" s="25">
        <v>53.76</v>
      </c>
    </row>
    <row r="24" spans="1:13">
      <c r="A24" s="6" t="s">
        <v>57</v>
      </c>
      <c r="B24" s="2">
        <v>0</v>
      </c>
      <c r="C24" s="2">
        <v>0</v>
      </c>
      <c r="D24" s="2">
        <v>1</v>
      </c>
      <c r="E24" s="2">
        <v>0</v>
      </c>
      <c r="F24" s="2">
        <v>0</v>
      </c>
      <c r="G24" s="2">
        <v>0</v>
      </c>
      <c r="H24" s="2">
        <v>1</v>
      </c>
      <c r="I24" s="2">
        <v>1</v>
      </c>
      <c r="J24" s="2">
        <v>0</v>
      </c>
      <c r="K24" s="2">
        <v>1</v>
      </c>
      <c r="L24" s="2">
        <v>1</v>
      </c>
      <c r="M24" s="28">
        <v>45.53</v>
      </c>
    </row>
    <row r="25" spans="1:13">
      <c r="A25" s="6" t="s">
        <v>58</v>
      </c>
      <c r="B25" s="2">
        <v>0</v>
      </c>
      <c r="C25" s="2">
        <v>0</v>
      </c>
      <c r="D25" s="2">
        <v>1</v>
      </c>
      <c r="E25" s="2">
        <v>1</v>
      </c>
      <c r="F25" s="2">
        <v>1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6">
        <v>62.38</v>
      </c>
    </row>
    <row r="27" spans="1:13">
      <c r="A27">
        <f>COUNTIF(A3:A25,"*")</f>
        <v>23</v>
      </c>
      <c r="F27" s="7" t="s">
        <v>59</v>
      </c>
      <c r="G27" s="10">
        <f>((SUM(G3:G25))/$A27)</f>
        <v>0.2608695652173913</v>
      </c>
      <c r="H27" s="10">
        <f>((SUM(H3:H25))/$A27)</f>
        <v>0.47826086956521741</v>
      </c>
      <c r="I27" s="10">
        <f t="shared" ref="I27:L27" si="0">((SUM(I3:I25))/$A$27)</f>
        <v>0.52173913043478259</v>
      </c>
      <c r="J27" s="10">
        <f t="shared" ref="J27" si="1">((SUM(J3:J25))/$A$27)</f>
        <v>0.21739130434782608</v>
      </c>
      <c r="K27" s="10">
        <f t="shared" si="0"/>
        <v>0.43478260869565216</v>
      </c>
      <c r="L27" s="10">
        <f t="shared" si="0"/>
        <v>0.56521739130434778</v>
      </c>
    </row>
    <row r="28" spans="1:13">
      <c r="A28">
        <v>8</v>
      </c>
      <c r="F28" s="7" t="s">
        <v>60</v>
      </c>
      <c r="G28" s="10">
        <f>((SUM(G3:G10))/$A28)</f>
        <v>0.25</v>
      </c>
      <c r="H28" s="10">
        <f>((SUM(H3:H10))/$A28)</f>
        <v>0.375</v>
      </c>
      <c r="I28" s="10">
        <f>((SUM(I3:I10))/8)</f>
        <v>0.5</v>
      </c>
      <c r="J28" s="10">
        <f>((SUM(J3:J10))/8)</f>
        <v>0.25</v>
      </c>
      <c r="K28" s="10">
        <f>((SUM(K3:K10))/8)</f>
        <v>0.375</v>
      </c>
      <c r="L28" s="10">
        <f>((SUM(L3:L10))/8)</f>
        <v>0.5</v>
      </c>
    </row>
    <row r="29" spans="1:13">
      <c r="A29">
        <v>15</v>
      </c>
      <c r="F29" s="7" t="s">
        <v>61</v>
      </c>
      <c r="G29" s="10">
        <f>((SUM(G11:G25))/$A29)</f>
        <v>0.26666666666666666</v>
      </c>
      <c r="H29" s="10">
        <f>((SUM(H11:H25))/$A29)</f>
        <v>0.53333333333333333</v>
      </c>
      <c r="I29" s="10">
        <f>((SUM(I11:I25))/15)</f>
        <v>0.53333333333333333</v>
      </c>
      <c r="J29" s="10">
        <f>((SUM(J11:J25))/15)</f>
        <v>0.2</v>
      </c>
      <c r="K29" s="10">
        <f>((SUM(K11:K25))/15)</f>
        <v>0.46666666666666667</v>
      </c>
      <c r="L29" s="10">
        <f>((SUM(L11:L25))/15)</f>
        <v>0.6</v>
      </c>
    </row>
    <row r="31" spans="1:13">
      <c r="F31" s="7" t="s">
        <v>62</v>
      </c>
      <c r="H31">
        <v>1</v>
      </c>
      <c r="I31">
        <f>2/(2+2)</f>
        <v>0.5</v>
      </c>
      <c r="K31">
        <v>1</v>
      </c>
      <c r="L31">
        <f>2/(2+1)</f>
        <v>0.66666666666666663</v>
      </c>
    </row>
    <row r="32" spans="1:13">
      <c r="F32" s="7"/>
    </row>
    <row r="33" spans="1:12">
      <c r="F33" s="7" t="s">
        <v>63</v>
      </c>
      <c r="H33">
        <f>7/(7+12)</f>
        <v>0.36842105263157893</v>
      </c>
      <c r="I33">
        <f>10/(10+9)</f>
        <v>0.52631578947368418</v>
      </c>
      <c r="K33">
        <f>7/(7+13)</f>
        <v>0.35</v>
      </c>
      <c r="L33">
        <f>11/(11+9)</f>
        <v>0.55000000000000004</v>
      </c>
    </row>
    <row r="35" spans="1:12">
      <c r="A35" t="s">
        <v>64</v>
      </c>
      <c r="B35" t="s">
        <v>65</v>
      </c>
    </row>
    <row r="37" spans="1:12">
      <c r="A37" t="s">
        <v>66</v>
      </c>
      <c r="B37" t="s">
        <v>67</v>
      </c>
    </row>
  </sheetData>
  <mergeCells count="3">
    <mergeCell ref="D1:F1"/>
    <mergeCell ref="G1:I1"/>
    <mergeCell ref="J1:L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BDD18-BA2C-461D-A264-1A10848AFFF0}">
  <dimension ref="A1:R47"/>
  <sheetViews>
    <sheetView tabSelected="1" zoomScaleNormal="100" workbookViewId="0">
      <pane xSplit="1" topLeftCell="B1" activePane="topRight" state="frozen"/>
      <selection pane="topRight" activeCell="K31" sqref="K31"/>
    </sheetView>
  </sheetViews>
  <sheetFormatPr defaultRowHeight="14.45"/>
  <cols>
    <col min="1" max="1" width="11.85546875" customWidth="1"/>
    <col min="2" max="2" width="11.42578125" customWidth="1"/>
    <col min="3" max="3" width="11.85546875" customWidth="1"/>
    <col min="4" max="4" width="16.7109375" customWidth="1"/>
    <col min="5" max="5" width="16.85546875" hidden="1" customWidth="1"/>
    <col min="6" max="7" width="14.42578125" customWidth="1"/>
    <col min="8" max="8" width="14.140625" customWidth="1"/>
    <col min="9" max="10" width="14.85546875" customWidth="1"/>
    <col min="11" max="11" width="14.42578125" customWidth="1"/>
    <col min="12" max="12" width="14.28515625" customWidth="1"/>
  </cols>
  <sheetData>
    <row r="1" spans="1:18">
      <c r="A1" s="3"/>
      <c r="B1" s="5"/>
      <c r="C1" s="5"/>
      <c r="D1" s="36" t="s">
        <v>0</v>
      </c>
      <c r="E1" s="38"/>
      <c r="F1" s="37"/>
      <c r="G1" s="36" t="s">
        <v>1</v>
      </c>
      <c r="H1" s="38"/>
      <c r="I1" s="37"/>
      <c r="J1" s="36" t="s">
        <v>2</v>
      </c>
      <c r="K1" s="38"/>
      <c r="L1" s="37"/>
      <c r="M1" s="3"/>
      <c r="N1" s="7"/>
      <c r="O1" s="7"/>
    </row>
    <row r="2" spans="1:18">
      <c r="A2" s="3" t="s">
        <v>3</v>
      </c>
      <c r="B2" s="5" t="s">
        <v>4</v>
      </c>
      <c r="C2" s="5" t="s">
        <v>5</v>
      </c>
      <c r="D2" s="5" t="s">
        <v>7</v>
      </c>
      <c r="E2" s="5" t="s">
        <v>34</v>
      </c>
      <c r="F2" s="5" t="s">
        <v>35</v>
      </c>
      <c r="G2" s="5" t="s">
        <v>7</v>
      </c>
      <c r="H2" s="5" t="s">
        <v>34</v>
      </c>
      <c r="I2" s="5" t="s">
        <v>35</v>
      </c>
      <c r="J2" s="5" t="s">
        <v>7</v>
      </c>
      <c r="K2" s="5" t="s">
        <v>34</v>
      </c>
      <c r="L2" s="5" t="s">
        <v>35</v>
      </c>
      <c r="M2" s="3" t="s">
        <v>9</v>
      </c>
      <c r="N2" s="8" t="s">
        <v>8</v>
      </c>
      <c r="O2" s="3" t="s">
        <v>10</v>
      </c>
      <c r="P2" s="13"/>
      <c r="Q2" s="14"/>
      <c r="R2" s="14"/>
    </row>
    <row r="3" spans="1:18">
      <c r="A3" s="6" t="s">
        <v>36</v>
      </c>
      <c r="B3" s="2">
        <v>0</v>
      </c>
      <c r="C3" s="2">
        <v>0</v>
      </c>
      <c r="D3" s="2">
        <v>1</v>
      </c>
      <c r="E3" s="2">
        <v>0</v>
      </c>
      <c r="F3" s="2">
        <v>0</v>
      </c>
      <c r="G3" s="2">
        <v>0</v>
      </c>
      <c r="H3" s="2">
        <v>1</v>
      </c>
      <c r="I3" s="2">
        <v>1</v>
      </c>
      <c r="J3" s="2">
        <v>0</v>
      </c>
      <c r="K3" s="2">
        <v>1</v>
      </c>
      <c r="L3" s="2">
        <v>1</v>
      </c>
      <c r="M3" s="11">
        <v>36</v>
      </c>
      <c r="N3" s="16">
        <v>41.571428570000002</v>
      </c>
      <c r="O3" s="15">
        <v>50</v>
      </c>
      <c r="P3" s="14"/>
      <c r="Q3" s="14"/>
      <c r="R3" s="14"/>
    </row>
    <row r="4" spans="1:18">
      <c r="A4" s="6" t="s">
        <v>37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1</v>
      </c>
      <c r="H4" s="2">
        <v>1</v>
      </c>
      <c r="I4" s="2">
        <v>1</v>
      </c>
      <c r="J4" s="2">
        <v>1</v>
      </c>
      <c r="K4" s="2">
        <v>1</v>
      </c>
      <c r="L4" s="2">
        <v>1</v>
      </c>
      <c r="M4" s="11">
        <v>15</v>
      </c>
      <c r="N4" s="21">
        <v>18.954545450000001</v>
      </c>
      <c r="O4" s="15">
        <v>26</v>
      </c>
      <c r="P4" s="14"/>
      <c r="Q4" s="14"/>
      <c r="R4" s="14"/>
    </row>
    <row r="5" spans="1:18">
      <c r="A5" s="6" t="s">
        <v>38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1</v>
      </c>
      <c r="H5" s="2">
        <v>1</v>
      </c>
      <c r="I5" s="2">
        <v>1</v>
      </c>
      <c r="J5" s="2">
        <v>1</v>
      </c>
      <c r="K5" s="2">
        <v>1</v>
      </c>
      <c r="L5" s="2">
        <v>1</v>
      </c>
      <c r="M5" s="11">
        <v>17</v>
      </c>
      <c r="N5" s="16">
        <v>20.136363639999999</v>
      </c>
      <c r="O5" s="15">
        <v>25</v>
      </c>
      <c r="P5" s="14"/>
      <c r="Q5" s="14"/>
      <c r="R5" s="14"/>
    </row>
    <row r="6" spans="1:18">
      <c r="A6" s="6" t="s">
        <v>39</v>
      </c>
      <c r="B6" s="2">
        <v>0</v>
      </c>
      <c r="C6" s="2">
        <v>0</v>
      </c>
      <c r="D6" s="2">
        <v>1</v>
      </c>
      <c r="E6" s="2">
        <v>1</v>
      </c>
      <c r="F6" s="2">
        <v>1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11">
        <v>52</v>
      </c>
      <c r="N6" s="19">
        <v>61.090909089999997</v>
      </c>
      <c r="O6" s="15">
        <v>73</v>
      </c>
      <c r="P6" s="14"/>
      <c r="Q6" s="14"/>
      <c r="R6" s="14"/>
    </row>
    <row r="7" spans="1:18">
      <c r="A7" s="6" t="s">
        <v>40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1</v>
      </c>
      <c r="H7" s="2">
        <v>1</v>
      </c>
      <c r="I7" s="2">
        <v>1</v>
      </c>
      <c r="J7" s="2">
        <v>1</v>
      </c>
      <c r="K7" s="2">
        <v>1</v>
      </c>
      <c r="L7" s="2">
        <v>1</v>
      </c>
      <c r="M7" s="11">
        <v>31</v>
      </c>
      <c r="N7" s="16">
        <v>35.913043479999999</v>
      </c>
      <c r="O7" s="15">
        <v>64</v>
      </c>
      <c r="P7" s="14"/>
      <c r="Q7" s="14"/>
      <c r="R7" s="14"/>
    </row>
    <row r="8" spans="1:18">
      <c r="A8" s="6" t="s">
        <v>41</v>
      </c>
      <c r="B8" s="2">
        <v>0</v>
      </c>
      <c r="C8" s="2">
        <v>0</v>
      </c>
      <c r="D8" s="2">
        <v>1</v>
      </c>
      <c r="E8" s="2">
        <v>1</v>
      </c>
      <c r="F8" s="2">
        <v>1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11">
        <v>54.69</v>
      </c>
      <c r="N8" s="19">
        <v>63.342727269999997</v>
      </c>
      <c r="O8" s="15">
        <v>76.55</v>
      </c>
    </row>
    <row r="9" spans="1:18">
      <c r="A9" s="6" t="s">
        <v>42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1</v>
      </c>
      <c r="H9" s="2">
        <v>1</v>
      </c>
      <c r="I9" s="2">
        <v>1</v>
      </c>
      <c r="J9" s="2">
        <v>1</v>
      </c>
      <c r="K9" s="2">
        <v>1</v>
      </c>
      <c r="L9" s="2">
        <v>1</v>
      </c>
      <c r="M9" s="11">
        <v>24</v>
      </c>
      <c r="N9" s="16">
        <v>30.863636360000001</v>
      </c>
      <c r="O9" s="15">
        <v>46</v>
      </c>
      <c r="P9" s="14"/>
      <c r="Q9" s="14"/>
      <c r="R9" s="14"/>
    </row>
    <row r="10" spans="1:18">
      <c r="A10" s="6" t="s">
        <v>43</v>
      </c>
      <c r="B10" s="2">
        <v>0</v>
      </c>
      <c r="C10" s="2">
        <v>0</v>
      </c>
      <c r="D10" s="2">
        <v>1</v>
      </c>
      <c r="E10" s="2">
        <v>1</v>
      </c>
      <c r="F10" s="2">
        <v>0</v>
      </c>
      <c r="G10" s="2">
        <v>0</v>
      </c>
      <c r="H10" s="2">
        <v>0</v>
      </c>
      <c r="I10" s="2">
        <v>1</v>
      </c>
      <c r="J10" s="2">
        <v>0</v>
      </c>
      <c r="K10" s="2">
        <v>0</v>
      </c>
      <c r="L10" s="2">
        <v>1</v>
      </c>
      <c r="M10" s="11">
        <v>50.17</v>
      </c>
      <c r="N10" s="19">
        <v>59.905609759999997</v>
      </c>
      <c r="O10" s="15">
        <v>73.760000000000005</v>
      </c>
    </row>
    <row r="11" spans="1:18">
      <c r="A11" s="6" t="s">
        <v>44</v>
      </c>
      <c r="B11" s="2">
        <v>0</v>
      </c>
      <c r="C11" s="2">
        <v>0</v>
      </c>
      <c r="D11" s="2">
        <v>1</v>
      </c>
      <c r="E11" s="2">
        <v>0</v>
      </c>
      <c r="F11" s="2">
        <v>0</v>
      </c>
      <c r="G11" s="2">
        <v>0</v>
      </c>
      <c r="H11" s="2">
        <v>1</v>
      </c>
      <c r="I11" s="2">
        <v>1</v>
      </c>
      <c r="J11" s="2">
        <v>0</v>
      </c>
      <c r="K11" s="2">
        <v>1</v>
      </c>
      <c r="L11" s="2">
        <v>1</v>
      </c>
      <c r="M11" s="11">
        <v>40.14</v>
      </c>
      <c r="N11" s="16">
        <v>43.727499999999999</v>
      </c>
      <c r="O11" s="15">
        <v>48.86</v>
      </c>
    </row>
    <row r="12" spans="1:18">
      <c r="A12" s="6" t="s">
        <v>45</v>
      </c>
      <c r="B12" s="2">
        <v>0</v>
      </c>
      <c r="C12" s="2">
        <v>0</v>
      </c>
      <c r="D12" s="2">
        <v>1</v>
      </c>
      <c r="E12" s="2">
        <v>0</v>
      </c>
      <c r="F12" s="2">
        <v>0</v>
      </c>
      <c r="G12" s="2">
        <v>0</v>
      </c>
      <c r="H12" s="2">
        <v>1</v>
      </c>
      <c r="I12" s="2">
        <v>1</v>
      </c>
      <c r="J12" s="2">
        <v>0</v>
      </c>
      <c r="K12" s="2">
        <v>1</v>
      </c>
      <c r="L12" s="2">
        <v>1</v>
      </c>
      <c r="M12" s="11">
        <v>43.13</v>
      </c>
      <c r="N12" s="16">
        <v>45.873750000000001</v>
      </c>
      <c r="O12" s="15">
        <v>48.86</v>
      </c>
      <c r="P12" s="14"/>
      <c r="Q12" s="14"/>
      <c r="R12" s="14"/>
    </row>
    <row r="13" spans="1:18">
      <c r="A13" s="6" t="s">
        <v>46</v>
      </c>
      <c r="B13" s="2">
        <v>0</v>
      </c>
      <c r="C13" s="2">
        <v>0</v>
      </c>
      <c r="D13" s="2">
        <v>1</v>
      </c>
      <c r="E13" s="2">
        <v>1</v>
      </c>
      <c r="F13" s="2">
        <v>1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11">
        <v>57.15</v>
      </c>
      <c r="N13" s="19">
        <v>60.215000000000003</v>
      </c>
      <c r="O13" s="15">
        <v>62.75</v>
      </c>
    </row>
    <row r="14" spans="1:18">
      <c r="A14" s="6" t="s">
        <v>47</v>
      </c>
      <c r="B14" s="2">
        <v>0</v>
      </c>
      <c r="C14" s="2">
        <v>0</v>
      </c>
      <c r="D14" s="2">
        <v>1</v>
      </c>
      <c r="E14" s="2">
        <v>0</v>
      </c>
      <c r="F14" s="2">
        <v>0</v>
      </c>
      <c r="G14" s="2">
        <v>0</v>
      </c>
      <c r="H14" s="2">
        <v>1</v>
      </c>
      <c r="I14" s="2">
        <v>1</v>
      </c>
      <c r="J14" s="2">
        <v>0</v>
      </c>
      <c r="K14" s="2">
        <v>1</v>
      </c>
      <c r="L14" s="2">
        <v>1</v>
      </c>
      <c r="M14" s="11">
        <v>39.49</v>
      </c>
      <c r="N14" s="16">
        <v>41.43</v>
      </c>
      <c r="O14" s="15">
        <v>44.3</v>
      </c>
      <c r="P14" s="14"/>
      <c r="Q14" s="14"/>
      <c r="R14" s="14"/>
    </row>
    <row r="15" spans="1:18">
      <c r="A15" s="6" t="s">
        <v>48</v>
      </c>
      <c r="B15" s="2">
        <v>0</v>
      </c>
      <c r="C15" s="2">
        <v>0</v>
      </c>
      <c r="D15" s="2">
        <v>1</v>
      </c>
      <c r="E15" s="2">
        <v>1</v>
      </c>
      <c r="F15" s="2">
        <v>1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11">
        <v>65.16</v>
      </c>
      <c r="N15" s="19">
        <v>67.242500000000007</v>
      </c>
      <c r="O15" s="15">
        <v>69.33</v>
      </c>
      <c r="P15" s="14"/>
      <c r="Q15" s="14"/>
      <c r="R15" s="14"/>
    </row>
    <row r="16" spans="1:18">
      <c r="A16" s="6" t="s">
        <v>49</v>
      </c>
      <c r="B16" s="2">
        <v>0</v>
      </c>
      <c r="C16" s="2">
        <v>0</v>
      </c>
      <c r="D16" s="2">
        <v>1</v>
      </c>
      <c r="E16" s="2">
        <v>1</v>
      </c>
      <c r="F16" s="2">
        <v>0</v>
      </c>
      <c r="G16" s="2">
        <v>0</v>
      </c>
      <c r="H16" s="2">
        <v>0</v>
      </c>
      <c r="I16" s="2">
        <v>1</v>
      </c>
      <c r="J16" s="2">
        <v>0</v>
      </c>
      <c r="K16" s="2">
        <v>0</v>
      </c>
      <c r="L16" s="2">
        <v>1</v>
      </c>
      <c r="M16" s="11">
        <v>54.78</v>
      </c>
      <c r="N16" s="19">
        <v>58.322499999999998</v>
      </c>
      <c r="O16" s="15">
        <v>61.82</v>
      </c>
    </row>
    <row r="17" spans="1:18">
      <c r="A17" s="6" t="s">
        <v>50</v>
      </c>
      <c r="B17" s="2">
        <v>1</v>
      </c>
      <c r="C17" s="2">
        <v>1</v>
      </c>
      <c r="D17" s="2">
        <v>1</v>
      </c>
      <c r="E17" s="2">
        <v>1</v>
      </c>
      <c r="F17" s="2">
        <v>0</v>
      </c>
      <c r="G17" s="2">
        <v>1</v>
      </c>
      <c r="H17" s="2">
        <v>1</v>
      </c>
      <c r="I17" s="2">
        <v>0</v>
      </c>
      <c r="J17" s="2">
        <v>1</v>
      </c>
      <c r="K17" s="2">
        <v>1</v>
      </c>
      <c r="L17" s="2">
        <v>0</v>
      </c>
      <c r="M17" s="11">
        <v>50.26</v>
      </c>
      <c r="N17" s="19">
        <v>55.223750000000003</v>
      </c>
      <c r="O17" s="15">
        <v>62.12</v>
      </c>
      <c r="P17" s="14"/>
      <c r="Q17" s="14"/>
      <c r="R17" s="14"/>
    </row>
    <row r="18" spans="1:18">
      <c r="A18" s="6" t="s">
        <v>51</v>
      </c>
      <c r="B18" s="2">
        <v>1</v>
      </c>
      <c r="C18" s="2">
        <v>1</v>
      </c>
      <c r="D18" s="2">
        <v>1</v>
      </c>
      <c r="E18" s="2">
        <v>1</v>
      </c>
      <c r="F18" s="2">
        <v>0</v>
      </c>
      <c r="G18" s="2">
        <v>1</v>
      </c>
      <c r="H18" s="2">
        <v>1</v>
      </c>
      <c r="I18" s="2">
        <v>0</v>
      </c>
      <c r="J18" s="2">
        <v>1</v>
      </c>
      <c r="K18" s="2">
        <v>1</v>
      </c>
      <c r="L18" s="2">
        <v>0</v>
      </c>
      <c r="M18" s="11">
        <v>48.49</v>
      </c>
      <c r="N18" s="19">
        <v>52.318750000000001</v>
      </c>
      <c r="O18" s="15">
        <v>58.36</v>
      </c>
    </row>
    <row r="19" spans="1:18">
      <c r="A19" s="6" t="s">
        <v>52</v>
      </c>
      <c r="B19" s="2">
        <v>1</v>
      </c>
      <c r="C19" s="2">
        <v>1</v>
      </c>
      <c r="D19" s="2">
        <v>1</v>
      </c>
      <c r="E19" s="2">
        <v>1</v>
      </c>
      <c r="F19" s="2">
        <v>0</v>
      </c>
      <c r="G19" s="2">
        <v>1</v>
      </c>
      <c r="H19" s="2">
        <v>1</v>
      </c>
      <c r="I19" s="2">
        <v>0</v>
      </c>
      <c r="J19" s="2">
        <v>1</v>
      </c>
      <c r="K19" s="2">
        <v>1</v>
      </c>
      <c r="L19" s="2">
        <v>0</v>
      </c>
      <c r="M19" s="11">
        <v>49.43</v>
      </c>
      <c r="N19" s="19">
        <v>54.09</v>
      </c>
      <c r="O19" s="15">
        <v>61.25</v>
      </c>
    </row>
    <row r="20" spans="1:18">
      <c r="A20" s="6" t="s">
        <v>53</v>
      </c>
      <c r="B20" s="2">
        <v>0</v>
      </c>
      <c r="C20" s="2">
        <v>0</v>
      </c>
      <c r="D20" s="2">
        <v>1</v>
      </c>
      <c r="E20" s="2">
        <v>1</v>
      </c>
      <c r="F20" s="2">
        <v>1</v>
      </c>
      <c r="G20" s="2">
        <v>0</v>
      </c>
      <c r="H20" s="2">
        <v>0</v>
      </c>
      <c r="I20" s="2">
        <v>1</v>
      </c>
      <c r="J20" s="2">
        <v>0</v>
      </c>
      <c r="K20" s="2">
        <v>0</v>
      </c>
      <c r="L20" s="2">
        <v>0</v>
      </c>
      <c r="M20" s="11">
        <v>60.04</v>
      </c>
      <c r="N20" s="19">
        <v>62.307499999999997</v>
      </c>
      <c r="O20" s="15">
        <v>63.92</v>
      </c>
      <c r="P20" s="14"/>
      <c r="Q20" s="14"/>
      <c r="R20" s="14"/>
    </row>
    <row r="21" spans="1:18">
      <c r="A21" s="6" t="s">
        <v>54</v>
      </c>
      <c r="B21" s="2">
        <v>1</v>
      </c>
      <c r="C21" s="2">
        <v>0</v>
      </c>
      <c r="D21" s="2">
        <v>1</v>
      </c>
      <c r="E21" s="2">
        <v>1</v>
      </c>
      <c r="F21" s="2">
        <v>0</v>
      </c>
      <c r="G21" s="2">
        <v>1</v>
      </c>
      <c r="H21" s="2">
        <v>1</v>
      </c>
      <c r="I21" s="2">
        <v>0</v>
      </c>
      <c r="J21" s="2">
        <v>0</v>
      </c>
      <c r="K21" s="2">
        <v>0</v>
      </c>
      <c r="L21" s="2">
        <v>1</v>
      </c>
      <c r="M21" s="11">
        <v>51.95</v>
      </c>
      <c r="N21" s="19">
        <v>54.728749999999998</v>
      </c>
      <c r="O21" s="15">
        <v>56.85</v>
      </c>
    </row>
    <row r="22" spans="1:18">
      <c r="A22" s="6" t="s">
        <v>55</v>
      </c>
      <c r="B22" s="2">
        <v>0</v>
      </c>
      <c r="C22" s="2">
        <v>0</v>
      </c>
      <c r="D22" s="2">
        <v>1</v>
      </c>
      <c r="E22" s="2">
        <v>1</v>
      </c>
      <c r="F22" s="2">
        <v>0</v>
      </c>
      <c r="G22" s="2">
        <v>0</v>
      </c>
      <c r="H22" s="2">
        <v>0</v>
      </c>
      <c r="I22" s="2">
        <v>1</v>
      </c>
      <c r="J22" s="2">
        <v>0</v>
      </c>
      <c r="K22" s="2">
        <v>0</v>
      </c>
      <c r="L22" s="2">
        <v>1</v>
      </c>
      <c r="M22" s="11">
        <v>48.6</v>
      </c>
      <c r="N22" s="19">
        <v>50.607500000000002</v>
      </c>
      <c r="O22" s="15">
        <v>53.6</v>
      </c>
      <c r="P22" s="14"/>
      <c r="Q22" s="14"/>
      <c r="R22" s="14"/>
    </row>
    <row r="23" spans="1:18">
      <c r="A23" s="6" t="s">
        <v>56</v>
      </c>
      <c r="B23" s="2">
        <v>0</v>
      </c>
      <c r="C23" s="2">
        <v>0</v>
      </c>
      <c r="D23" s="2">
        <v>1</v>
      </c>
      <c r="E23" s="2">
        <v>0</v>
      </c>
      <c r="F23" s="2">
        <v>0</v>
      </c>
      <c r="G23" s="2">
        <v>0</v>
      </c>
      <c r="H23" s="2">
        <v>1</v>
      </c>
      <c r="I23" s="2">
        <v>1</v>
      </c>
      <c r="J23" s="2">
        <v>0</v>
      </c>
      <c r="K23" s="2">
        <v>1</v>
      </c>
      <c r="L23" s="2">
        <v>1</v>
      </c>
      <c r="M23" s="12">
        <v>26.03</v>
      </c>
      <c r="N23" s="18">
        <v>43.572000000000003</v>
      </c>
      <c r="O23" s="12">
        <v>53.76</v>
      </c>
    </row>
    <row r="24" spans="1:18">
      <c r="A24" s="6" t="s">
        <v>57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1</v>
      </c>
      <c r="H24" s="2">
        <v>1</v>
      </c>
      <c r="I24" s="2">
        <v>1</v>
      </c>
      <c r="J24" s="2">
        <v>1</v>
      </c>
      <c r="K24" s="2">
        <v>1</v>
      </c>
      <c r="L24" s="2">
        <v>1</v>
      </c>
      <c r="M24" s="11">
        <v>32.64</v>
      </c>
      <c r="N24" s="17">
        <v>38.718888890000002</v>
      </c>
      <c r="O24" s="11">
        <v>45.53</v>
      </c>
      <c r="P24" s="14"/>
      <c r="Q24" s="14"/>
      <c r="R24" s="14"/>
    </row>
    <row r="25" spans="1:18">
      <c r="A25" s="6" t="s">
        <v>58</v>
      </c>
      <c r="B25" s="2">
        <v>0</v>
      </c>
      <c r="C25" s="2">
        <v>0</v>
      </c>
      <c r="D25" s="2">
        <v>1</v>
      </c>
      <c r="E25" s="2">
        <v>1</v>
      </c>
      <c r="F25" s="2">
        <v>0</v>
      </c>
      <c r="G25" s="2">
        <v>0</v>
      </c>
      <c r="H25" s="2">
        <v>0</v>
      </c>
      <c r="I25" s="2">
        <v>1</v>
      </c>
      <c r="J25" s="2">
        <v>0</v>
      </c>
      <c r="K25" s="2">
        <v>0</v>
      </c>
      <c r="L25" s="2">
        <v>1</v>
      </c>
      <c r="M25" s="11">
        <v>54.44</v>
      </c>
      <c r="N25" s="20">
        <v>58.269285709999998</v>
      </c>
      <c r="O25" s="11">
        <v>62.38</v>
      </c>
    </row>
    <row r="26" spans="1:18">
      <c r="P26" s="14"/>
      <c r="Q26" s="14"/>
      <c r="R26" s="14"/>
    </row>
    <row r="27" spans="1:18">
      <c r="A27">
        <f>COUNTIF(A3:A25,"*")</f>
        <v>23</v>
      </c>
      <c r="F27" s="7" t="s">
        <v>59</v>
      </c>
      <c r="G27" s="10">
        <f>((SUM(G3:G25))/$A27)</f>
        <v>0.39130434782608697</v>
      </c>
      <c r="H27" s="31">
        <f t="shared" ref="H27:J27" si="0">((SUM(H3:H25))/$A27)</f>
        <v>0.60869565217391308</v>
      </c>
      <c r="I27" s="31">
        <f t="shared" si="0"/>
        <v>0.65217391304347827</v>
      </c>
      <c r="J27" s="10">
        <f t="shared" si="0"/>
        <v>0.34782608695652173</v>
      </c>
      <c r="K27" s="31">
        <f t="shared" ref="I27:L27" si="1">((SUM(K3:K25))/$A$27)</f>
        <v>0.56521739130434778</v>
      </c>
      <c r="L27" s="31">
        <f t="shared" si="1"/>
        <v>0.65217391304347827</v>
      </c>
    </row>
    <row r="28" spans="1:18">
      <c r="A28">
        <v>8</v>
      </c>
      <c r="F28" s="7" t="s">
        <v>60</v>
      </c>
      <c r="G28" s="10">
        <f>((SUM(G3:G10))/$A28)</f>
        <v>0.5</v>
      </c>
      <c r="H28" s="10">
        <f t="shared" ref="H28:J28" si="2">((SUM(H3:H10))/$A28)</f>
        <v>0.625</v>
      </c>
      <c r="I28" s="10">
        <f t="shared" si="2"/>
        <v>0.75</v>
      </c>
      <c r="J28" s="10">
        <f t="shared" si="2"/>
        <v>0.5</v>
      </c>
      <c r="K28" s="10">
        <f>((SUM(K3:K10))/8)</f>
        <v>0.625</v>
      </c>
      <c r="L28" s="10">
        <f>((SUM(L3:L10))/8)</f>
        <v>0.75</v>
      </c>
      <c r="P28" s="14"/>
      <c r="Q28" s="14"/>
      <c r="R28" s="14"/>
    </row>
    <row r="29" spans="1:18">
      <c r="A29">
        <v>15</v>
      </c>
      <c r="F29" s="7" t="s">
        <v>61</v>
      </c>
      <c r="G29" s="10">
        <f>((SUM(G11:G25))/$A29)</f>
        <v>0.33333333333333331</v>
      </c>
      <c r="H29" s="10">
        <f t="shared" ref="H29:J29" si="3">((SUM(H11:H25))/$A29)</f>
        <v>0.6</v>
      </c>
      <c r="I29" s="10">
        <f t="shared" si="3"/>
        <v>0.6</v>
      </c>
      <c r="J29" s="10">
        <f t="shared" si="3"/>
        <v>0.26666666666666666</v>
      </c>
      <c r="K29" s="10">
        <f>((SUM(K11:K25))/15)</f>
        <v>0.53333333333333333</v>
      </c>
      <c r="L29" s="10">
        <f>((SUM(L11:L25))/15)</f>
        <v>0.6</v>
      </c>
    </row>
    <row r="30" spans="1:18">
      <c r="P30" s="14"/>
      <c r="Q30" s="14"/>
      <c r="R30" s="14"/>
    </row>
    <row r="31" spans="1:18">
      <c r="F31" s="7" t="s">
        <v>62</v>
      </c>
      <c r="G31" s="7"/>
      <c r="H31" s="32">
        <f>4/(4+0)</f>
        <v>1</v>
      </c>
      <c r="I31">
        <f>4/(4+4)</f>
        <v>0.5</v>
      </c>
      <c r="K31" s="32">
        <f>3/(3+0)</f>
        <v>1</v>
      </c>
      <c r="L31">
        <v>0</v>
      </c>
    </row>
    <row r="32" spans="1:18">
      <c r="F32" s="7"/>
      <c r="G32" s="7"/>
      <c r="P32" s="14"/>
      <c r="Q32" s="14"/>
      <c r="R32" s="14"/>
    </row>
    <row r="33" spans="1:18">
      <c r="F33" s="7" t="s">
        <v>63</v>
      </c>
      <c r="G33" s="7"/>
      <c r="H33">
        <f>10/(10+9)</f>
        <v>0.52631578947368418</v>
      </c>
      <c r="I33">
        <f>14/(14+5)</f>
        <v>0.73684210526315785</v>
      </c>
      <c r="K33">
        <f>10/(10+9)</f>
        <v>0.52631578947368418</v>
      </c>
      <c r="L33">
        <f>14/(14+5)</f>
        <v>0.73684210526315785</v>
      </c>
    </row>
    <row r="34" spans="1:18">
      <c r="P34" s="14"/>
      <c r="Q34" s="14"/>
      <c r="R34" s="14"/>
    </row>
    <row r="36" spans="1:18">
      <c r="A36" t="s">
        <v>64</v>
      </c>
      <c r="B36" t="s">
        <v>65</v>
      </c>
      <c r="P36" s="14"/>
      <c r="Q36" s="14"/>
      <c r="R36" s="14"/>
    </row>
    <row r="38" spans="1:18">
      <c r="A38" t="s">
        <v>66</v>
      </c>
      <c r="B38" t="s">
        <v>67</v>
      </c>
      <c r="P38" s="14"/>
      <c r="Q38" s="14"/>
      <c r="R38" s="14"/>
    </row>
    <row r="40" spans="1:18">
      <c r="P40" s="14"/>
      <c r="Q40" s="14"/>
      <c r="R40" s="14"/>
    </row>
    <row r="42" spans="1:18">
      <c r="P42" s="14"/>
      <c r="Q42" s="14"/>
      <c r="R42" s="14"/>
    </row>
    <row r="44" spans="1:18">
      <c r="P44" s="14"/>
      <c r="Q44" s="14"/>
      <c r="R44" s="14"/>
    </row>
    <row r="46" spans="1:18">
      <c r="P46" s="14"/>
      <c r="Q46" s="14"/>
      <c r="R46" s="14"/>
    </row>
    <row r="47" spans="1:18">
      <c r="P47" s="14"/>
      <c r="Q47" s="14"/>
      <c r="R47" s="14"/>
    </row>
  </sheetData>
  <mergeCells count="3">
    <mergeCell ref="D1:F1"/>
    <mergeCell ref="G1:I1"/>
    <mergeCell ref="J1:L1"/>
  </mergeCells>
  <phoneticPr fontId="2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FD490B-AB14-4BF7-881A-E73DD18D2F1A}">
  <dimension ref="C3:E6"/>
  <sheetViews>
    <sheetView workbookViewId="0">
      <selection activeCell="C3" sqref="C3:E6"/>
    </sheetView>
  </sheetViews>
  <sheetFormatPr defaultRowHeight="14.45"/>
  <cols>
    <col min="3" max="3" width="24.5703125" customWidth="1"/>
    <col min="4" max="5" width="15.140625" customWidth="1"/>
  </cols>
  <sheetData>
    <row r="3" spans="3:5">
      <c r="C3" s="39" t="s">
        <v>68</v>
      </c>
      <c r="D3" s="39"/>
      <c r="E3" s="39"/>
    </row>
    <row r="4" spans="3:5">
      <c r="C4" t="s">
        <v>69</v>
      </c>
      <c r="D4" s="7" t="s">
        <v>70</v>
      </c>
      <c r="E4" s="7" t="s">
        <v>71</v>
      </c>
    </row>
    <row r="5" spans="3:5">
      <c r="C5" s="7" t="s">
        <v>72</v>
      </c>
      <c r="D5" s="33">
        <f>0.608695652173913</f>
        <v>0.60869565217391297</v>
      </c>
      <c r="E5" s="34">
        <v>0.65217391304347805</v>
      </c>
    </row>
    <row r="6" spans="3:5">
      <c r="C6" s="7" t="s">
        <v>73</v>
      </c>
      <c r="D6" s="33">
        <v>0.565217391304348</v>
      </c>
      <c r="E6" s="34">
        <v>0.65217391304347805</v>
      </c>
    </row>
  </sheetData>
  <mergeCells count="1">
    <mergeCell ref="C3:E3"/>
  </mergeCell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Mcfeaters, Tyler Scott</dc:creator>
  <cp:keywords/>
  <dc:description/>
  <cp:lastModifiedBy/>
  <cp:revision/>
  <dcterms:created xsi:type="dcterms:W3CDTF">2020-04-14T16:09:57Z</dcterms:created>
  <dcterms:modified xsi:type="dcterms:W3CDTF">2022-04-05T18:42:57Z</dcterms:modified>
  <cp:category/>
  <cp:contentStatus/>
</cp:coreProperties>
</file>